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Pivot Table 2" sheetId="3" r:id="rId6"/>
    <sheet state="hidden" name="Detail392-Yogesh Kumar-Analysis" sheetId="4" r:id="rId7"/>
    <sheet state="hidden" name="Detail391-Yogesh Kumar-Analysis" sheetId="5" r:id="rId8"/>
    <sheet state="visible" name="Daily status sheet" sheetId="6" r:id="rId9"/>
    <sheet state="hidden" name="Detail390-Yogesh Kumar-Analysis" sheetId="7" r:id="rId10"/>
    <sheet state="hidden" name="Detail389-Yogesh Kumar-Analysis" sheetId="8" r:id="rId11"/>
    <sheet state="hidden" name="Re-assigned Tickets" sheetId="9" r:id="rId12"/>
    <sheet state="hidden" name="Sheet4" sheetId="10" r:id="rId13"/>
  </sheets>
  <definedNames>
    <definedName hidden="1" localSheetId="0" name="Z_894BF6B9_9956_4222_8F83_6EF789A671EE_.wvu.FilterData">Sheet1!$A$3329:$A$3641</definedName>
    <definedName hidden="1" localSheetId="1" name="Z_894BF6B9_9956_4222_8F83_6EF789A671EE_.wvu.FilterData">Sheet2!$D$1:$D$133</definedName>
    <definedName hidden="1" localSheetId="2" name="Z_894BF6B9_9956_4222_8F83_6EF789A671EE_.wvu.FilterData">'Pivot Table 2'!$F$1:$F$933</definedName>
    <definedName hidden="1" localSheetId="0" name="Z_E08A9DF7_536D_4878_97C2_8BAB22BE7FD6_.wvu.FilterData">Sheet1!$A$1:$AL$3772</definedName>
    <definedName hidden="1" localSheetId="1" name="Z_E08A9DF7_536D_4878_97C2_8BAB22BE7FD6_.wvu.FilterData">Sheet2!$D$1:$D$253</definedName>
    <definedName hidden="1" localSheetId="0" name="Z_080E58F9_B71D_49AE_A72B_1E83126AF398_.wvu.FilterData">Sheet1!$A$1:$AB$3641</definedName>
    <definedName hidden="1" localSheetId="1" name="Z_080E58F9_B71D_49AE_A72B_1E83126AF398_.wvu.FilterData">Sheet2!$F$1:$F$133</definedName>
    <definedName hidden="1" localSheetId="0" name="Z_371E47EF_12B4_4219_9B60_6CF792E091F7_.wvu.FilterData">Sheet1!$A$1:$AL$3772</definedName>
    <definedName hidden="1" localSheetId="1" name="Z_371E47EF_12B4_4219_9B60_6CF792E091F7_.wvu.FilterData">Sheet2!$A$1:$M$74</definedName>
    <definedName hidden="1" localSheetId="0" name="Z_0F9DB3F8_1A7D_4556_97EC_5C1A7E1440AB_.wvu.FilterData">Sheet1!$A$1:$AB$3641</definedName>
    <definedName hidden="1" localSheetId="0" name="Z_9D62B7D9_1595_4520_8A80_A48571249D1E_.wvu.FilterData">Sheet1!$A$1:$A$3772</definedName>
    <definedName hidden="1" localSheetId="1" name="Z_9D62B7D9_1595_4520_8A80_A48571249D1E_.wvu.FilterData">Sheet2!$F$1:$F$133</definedName>
    <definedName hidden="1" localSheetId="1" name="Z_CB8843CB_470A_4176_B887_DF9B37BB229E_.wvu.FilterData">Sheet2!$E$1:$E$1205</definedName>
    <definedName hidden="1" localSheetId="0" name="Z_54304A09_6002_47B9_BC83_BAC35546D13E_.wvu.FilterData">Sheet1!$A$1:$AL$3772</definedName>
    <definedName hidden="1" localSheetId="1" name="Z_54304A09_6002_47B9_BC83_BAC35546D13E_.wvu.FilterData">Sheet2!$A$1:$L$49</definedName>
    <definedName hidden="1" localSheetId="0" name="Z_67952F03_9B1E_43CB_8494_4DD0751AF0A0_.wvu.FilterData">Sheet1!$A$1:$AL$3772</definedName>
    <definedName hidden="1" localSheetId="1" name="Z_67952F03_9B1E_43CB_8494_4DD0751AF0A0_.wvu.FilterData">Sheet2!$F$1:$F$133</definedName>
    <definedName hidden="1" localSheetId="1" name="Z_4E64BDF5_0D83_4DB4_8135_89643C656553_.wvu.FilterData">Sheet2!$A$1:$M$581</definedName>
    <definedName hidden="1" localSheetId="0" name="Z_6E349633_9C78_446E_82A4_FF23451D7263_.wvu.FilterData">Sheet1!$A$1:$AB$3070</definedName>
    <definedName hidden="1" localSheetId="1" name="Z_6E349633_9C78_446E_82A4_FF23451D7263_.wvu.FilterData">Sheet2!$A$1:$L$30</definedName>
    <definedName hidden="1" localSheetId="2" name="Z_6E349633_9C78_446E_82A4_FF23451D7263_.wvu.FilterData">'Pivot Table 2'!$C$1:$C$933</definedName>
    <definedName hidden="1" localSheetId="5" name="Z_6E349633_9C78_446E_82A4_FF23451D7263_.wvu.FilterData">'Daily status sheet'!$A$2:$F$19</definedName>
    <definedName hidden="1" localSheetId="1" name="Z_72C49494_66EE_45E0_A8B4_F3849D884DFD_.wvu.FilterData">Sheet2!$L$345:$L$384</definedName>
    <definedName hidden="1" localSheetId="0" name="Z_D998DE41_58E7_4A88_B4CA_2AB20FB6448F_.wvu.FilterData">Sheet1!$A$1:$AL$3772</definedName>
    <definedName hidden="1" localSheetId="1" name="Z_D998DE41_58E7_4A88_B4CA_2AB20FB6448F_.wvu.FilterData">Sheet2!$E$1:$E$164</definedName>
    <definedName hidden="1" localSheetId="0" name="Z_FBE6BFF6_AD5A_40C8_83C0_5F1ACC58F103_.wvu.FilterData">Sheet1!$A$1:$AB$3641</definedName>
    <definedName hidden="1" localSheetId="1" name="Z_FBE6BFF6_AD5A_40C8_83C0_5F1ACC58F103_.wvu.FilterData">Sheet2!$F$1:$F$133</definedName>
    <definedName hidden="1" localSheetId="1" name="Z_30122AB5_16A7_4AD8_BF6F_8B63BE5A9217_.wvu.FilterData">Sheet2!$F$1:$F$1205</definedName>
    <definedName hidden="1" localSheetId="0" name="Z_1382DABA_F6A1_44F5_AB66_2DAA3C44A50A_.wvu.FilterData">Sheet1!$A$1:$AL$3772</definedName>
    <definedName hidden="1" localSheetId="1" name="Z_1382DABA_F6A1_44F5_AB66_2DAA3C44A50A_.wvu.FilterData">Sheet2!$A$1:$AD$1205</definedName>
    <definedName hidden="1" localSheetId="0" name="Z_A6C3FA90_3429_4422_9894_35E266DF927B_.wvu.FilterData">Sheet1!$A$1:$AB$3772</definedName>
    <definedName hidden="1" localSheetId="1" name="Z_A6C3FA90_3429_4422_9894_35E266DF927B_.wvu.FilterData">Sheet2!$E$1:$E$133</definedName>
    <definedName hidden="1" localSheetId="1" name="Z_BBAC4E6C_D7D0_447A_B9AE_D99994CEBDB2_.wvu.FilterData">Sheet2!$E$1:$E$1205</definedName>
    <definedName hidden="1" localSheetId="0" name="Z_2E30FCE4_604A_4B13_99E2_84778E9A2DAE_.wvu.FilterData">Sheet1!$A$1:$A$3772</definedName>
    <definedName hidden="1" localSheetId="1" name="Z_2E30FCE4_604A_4B13_99E2_84778E9A2DAE_.wvu.FilterData">Sheet2!$F$1:$F$133</definedName>
    <definedName hidden="1" localSheetId="2" name="Z_2E30FCE4_604A_4B13_99E2_84778E9A2DAE_.wvu.FilterData">'Pivot Table 2'!$F$1:$F$933</definedName>
    <definedName hidden="1" localSheetId="1" name="Z_B7A72D11_303C_4157_A974_9059626E2B55_.wvu.FilterData">Sheet2!$A$1:$M$581</definedName>
    <definedName hidden="1" localSheetId="1" name="Z_E9D3138F_F175_4D34_A0DD_B781F780ADBA_.wvu.FilterData">Sheet2!$A$1:$M$376</definedName>
    <definedName hidden="1" localSheetId="1" name="Z_1E02476E_926B_4EAF_9212_01843115BDCD_.wvu.FilterData">Sheet2!$A$1:$M$441</definedName>
    <definedName hidden="1" localSheetId="0" name="Z_09AD8E1B_690B_4E3C_8E60_45528CB4E318_.wvu.FilterData">Sheet1!$A$1:$AB$3070</definedName>
    <definedName hidden="1" localSheetId="1" name="Z_09AD8E1B_690B_4E3C_8E60_45528CB4E318_.wvu.FilterData">Sheet2!$A$1:$L$37</definedName>
    <definedName hidden="1" localSheetId="2" name="Z_09AD8E1B_690B_4E3C_8E60_45528CB4E318_.wvu.FilterData">'Pivot Table 2'!$C$1:$C$933</definedName>
    <definedName hidden="1" localSheetId="0" name="Z_7407B2F0_AF5D_42E9_8B1F_C00C894465C0_.wvu.FilterData">Sheet1!$A$1:$AL$3772</definedName>
    <definedName hidden="1" localSheetId="1" name="Z_7407B2F0_AF5D_42E9_8B1F_C00C894465C0_.wvu.FilterData">Sheet2!$F$1:$F$164</definedName>
    <definedName hidden="1" localSheetId="1" name="Z_BC58C087_74A4_472E_9857_241807E1AF29_.wvu.FilterData">Sheet2!$B$1:$B$1205</definedName>
  </definedNames>
  <calcPr/>
  <customWorkbookViews>
    <customWorkbookView activeSheetId="0" maximized="1" windowHeight="0" windowWidth="0" guid="{E08A9DF7-536D-4878-97C2-8BAB22BE7FD6}" name="Filter 11"/>
    <customWorkbookView activeSheetId="0" maximized="1" windowHeight="0" windowWidth="0" guid="{371E47EF-12B4-4219-9B60-6CF792E091F7}" name="Filter 12"/>
    <customWorkbookView activeSheetId="0" maximized="1" windowHeight="0" windowWidth="0" guid="{67952F03-9B1E-43CB-8494-4DD0751AF0A0}" name="Filter 13"/>
    <customWorkbookView activeSheetId="0" maximized="1" windowHeight="0" windowWidth="0" guid="{7407B2F0-AF5D-42E9-8B1F-C00C894465C0}" name="Filter 14"/>
    <customWorkbookView activeSheetId="0" maximized="1" windowHeight="0" windowWidth="0" guid="{1382DABA-F6A1-44F5-AB66-2DAA3C44A50A}" name="Filter 15"/>
    <customWorkbookView activeSheetId="0" maximized="1" windowHeight="0" windowWidth="0" guid="{BC58C087-74A4-472E-9857-241807E1AF29}" name="Filter 16"/>
    <customWorkbookView activeSheetId="0" maximized="1" windowHeight="0" windowWidth="0" guid="{BBAC4E6C-D7D0-447A-B9AE-D99994CEBDB2}" name="Filter 17"/>
    <customWorkbookView activeSheetId="0" maximized="1" windowHeight="0" windowWidth="0" guid="{72C49494-66EE-45E0-A8B4-F3849D884DFD}" name="Filter 18"/>
    <customWorkbookView activeSheetId="0" maximized="1" windowHeight="0" windowWidth="0" guid="{D998DE41-58E7-4A88-B4CA-2AB20FB6448F}" name="Filter 10"/>
    <customWorkbookView activeSheetId="0" maximized="1" windowHeight="0" windowWidth="0" guid="{0F9DB3F8-1A7D-4556-97EC-5C1A7E1440AB}" name="Copy of Filter 5"/>
    <customWorkbookView activeSheetId="0" maximized="1" windowHeight="0" windowWidth="0" guid="{CB8843CB-470A-4176-B887-DF9B37BB229E}" name="Filter 19"/>
    <customWorkbookView activeSheetId="0" maximized="1" windowHeight="0" windowWidth="0" guid="{1E02476E-926B-4EAF-9212-01843115BDCD}" name="Filter 22"/>
    <customWorkbookView activeSheetId="0" maximized="1" windowHeight="0" windowWidth="0" guid="{B7A72D11-303C-4157-A974-9059626E2B55}" name="Filter 23"/>
    <customWorkbookView activeSheetId="0" maximized="1" windowHeight="0" windowWidth="0" guid="{4E64BDF5-0D83-4DB4-8135-89643C656553}" name="Filter 24"/>
    <customWorkbookView activeSheetId="0" maximized="1" windowHeight="0" windowWidth="0" guid="{54304A09-6002-47B9-BC83-BAC35546D13E}" name="Filter 8"/>
    <customWorkbookView activeSheetId="0" maximized="1" windowHeight="0" windowWidth="0" guid="{30122AB5-16A7-4AD8-BF6F-8B63BE5A9217}" name="Filter 20"/>
    <customWorkbookView activeSheetId="0" maximized="1" windowHeight="0" windowWidth="0" guid="{A6C3FA90-3429-4422-9894-35E266DF927B}" name="Filter 9"/>
    <customWorkbookView activeSheetId="0" maximized="1" windowHeight="0" windowWidth="0" guid="{E9D3138F-F175-4D34-A0DD-B781F780ADBA}" name="Filter 21"/>
    <customWorkbookView activeSheetId="0" maximized="1" windowHeight="0" windowWidth="0" guid="{9D62B7D9-1595-4520-8A80-A48571249D1E}" name="Filter 6"/>
    <customWorkbookView activeSheetId="0" maximized="1" windowHeight="0" windowWidth="0" guid="{FBE6BFF6-AD5A-40C8-83C0-5F1ACC58F103}" name="Filter 7"/>
    <customWorkbookView activeSheetId="0" maximized="1" windowHeight="0" windowWidth="0" guid="{894BF6B9-9956-4222-8F83-6EF789A671EE}" name="Filter 4"/>
    <customWorkbookView activeSheetId="0" maximized="1" windowHeight="0" windowWidth="0" guid="{080E58F9-B71D-49AE-A72B-1E83126AF398}" name="Filter 5"/>
    <customWorkbookView activeSheetId="0" maximized="1" windowHeight="0" windowWidth="0" guid="{09AD8E1B-690B-4E3C-8E60-45528CB4E318}" name="Filter 2"/>
    <customWorkbookView activeSheetId="0" maximized="1" windowHeight="0" windowWidth="0" guid="{2E30FCE4-604A-4B13-99E2-84778E9A2DAE}" name="Filter 3"/>
    <customWorkbookView activeSheetId="0" maximized="1" windowHeight="0" windowWidth="0" guid="{6E349633-9C78-446E-82A4-FF23451D7263}" name="Filter 1"/>
  </customWorkbookViews>
  <pivotCaches>
    <pivotCache cacheId="0" r:id="rId14"/>
  </pivotCaches>
</workbook>
</file>

<file path=xl/comments1.xml><?xml version="1.0" encoding="utf-8"?>
<comments xmlns:r="http://schemas.openxmlformats.org/officeDocument/2006/relationships" xmlns="http://schemas.openxmlformats.org/spreadsheetml/2006/main">
  <authors>
    <author/>
  </authors>
  <commentList>
    <comment authorId="0" ref="Q1760">
      <text>
        <t xml:space="preserve">Spend 6 Hours on calls with team mates and support for two tickets on release
	-amit singh karki</t>
      </text>
    </comment>
    <comment authorId="0" ref="O1">
      <text>
        <t xml:space="preserve">Add time in format of hh:mm
	-Tom Webb</t>
      </text>
    </comment>
    <comment authorId="0" ref="N1">
      <text>
        <t xml:space="preserve">Add time in format of hh:mm
	-Tom Webb</t>
      </text>
    </comment>
    <comment authorId="0" ref="N2">
      <text>
        <t xml:space="preserve">Add time in format of hh:mm
	-Tom Webb</t>
      </text>
    </comment>
  </commentList>
</comments>
</file>

<file path=xl/sharedStrings.xml><?xml version="1.0" encoding="utf-8"?>
<sst xmlns="http://schemas.openxmlformats.org/spreadsheetml/2006/main" count="29377" uniqueCount="4335">
  <si>
    <t>Jira Ticket</t>
  </si>
  <si>
    <t>Ticket Type</t>
  </si>
  <si>
    <t>Dev type</t>
  </si>
  <si>
    <t>Amit Singh Karki</t>
  </si>
  <si>
    <t>Status</t>
  </si>
  <si>
    <t>Actual: S/M/C</t>
  </si>
  <si>
    <t>Planned start date</t>
  </si>
  <si>
    <t>Planned end date</t>
  </si>
  <si>
    <t>Planned efforts</t>
  </si>
  <si>
    <t>Actual start date</t>
  </si>
  <si>
    <t>Actual end date</t>
  </si>
  <si>
    <t>Actual efforts</t>
  </si>
  <si>
    <t>Log Date</t>
  </si>
  <si>
    <t>Time started</t>
  </si>
  <si>
    <t>Time ended</t>
  </si>
  <si>
    <t>Time taken</t>
  </si>
  <si>
    <t>Comments</t>
  </si>
  <si>
    <t>TCI-14034</t>
  </si>
  <si>
    <t>Bug</t>
  </si>
  <si>
    <t>Shubham</t>
  </si>
  <si>
    <t>Closed</t>
  </si>
  <si>
    <t>N/A</t>
  </si>
  <si>
    <t>Added a skip field array to supply the field those need to be skipped from urldecode while validating</t>
  </si>
  <si>
    <t>TCI-14369</t>
  </si>
  <si>
    <t>UI</t>
  </si>
  <si>
    <t>Anil Kumar</t>
  </si>
  <si>
    <t xml:space="preserve">Hide website filed in profile edit. I fixed this issue but it will test on test sever. </t>
  </si>
  <si>
    <t>TCI-14066</t>
  </si>
  <si>
    <t>Reassigned</t>
  </si>
  <si>
    <t>On hold as Dan is working on it</t>
  </si>
  <si>
    <t>TCI-14106</t>
  </si>
  <si>
    <t>Varun Kumar</t>
  </si>
  <si>
    <t>Live Verify</t>
  </si>
  <si>
    <t xml:space="preserve"> I am not able to find  "Careers" page .I've already discussed on Slack (Waiting for Jon's response)</t>
  </si>
  <si>
    <t>TCI-14262</t>
  </si>
  <si>
    <t xml:space="preserve">Getting error while switch to language (solving the issue with  Dan Dunford).Dan Dunford had given some command for run in there ,I had run but I got some error then Dan had given the Instruction for reconfigure it now it is run but swtich to language issue have not resolved yet. </t>
  </si>
  <si>
    <t>TCI-14375</t>
  </si>
  <si>
    <t xml:space="preserve">This ticket was related to PHP not Ui. Reassign </t>
  </si>
  <si>
    <t>TCI-11437</t>
  </si>
  <si>
    <t>As per Mat first Baldev is making some mockups then I can change them in the codebase. This ticket is reassigned to Baldev.</t>
  </si>
  <si>
    <t>TCI-14314</t>
  </si>
  <si>
    <t>WIP</t>
  </si>
  <si>
    <t>After looking, I found some issues with href tages values. The all href tag's value are not same. There is 3 type of values used here, in href like blank, #, and javascript:void(0);</t>
  </si>
  <si>
    <t>Code Review</t>
  </si>
  <si>
    <t>For fixing, I used the same values "javascript:void(0)" in href tags. And it's working fine now.</t>
  </si>
  <si>
    <t>TCI-14116</t>
  </si>
  <si>
    <t>Hold</t>
  </si>
  <si>
    <t>Will start working on it after completion of TCI-14228</t>
  </si>
  <si>
    <t>Varun kumar</t>
  </si>
  <si>
    <t>Jon booted the docker instance now I can see issues but I need the clarifiation  from code level as well as database</t>
  </si>
  <si>
    <t>TCI-14350</t>
  </si>
  <si>
    <t>As per Jon, Revert the last Commit and have to change the approach to fix this issue.</t>
  </si>
  <si>
    <t>TCI-14513</t>
  </si>
  <si>
    <t>Reassigned Closed</t>
  </si>
  <si>
    <t xml:space="preserve">
I have reviewed this ticket but there is an error already assigned to Jon (TCI-14114) after that I discussed with Jon he said drop this ticket now let me do some work on it need to</t>
  </si>
  <si>
    <t>TCI-14503</t>
  </si>
  <si>
    <t>Not able to reproduce it on Local</t>
  </si>
  <si>
    <t>TCI-14228</t>
  </si>
  <si>
    <t>Working on it was not able to find the file, will start work on next day</t>
  </si>
  <si>
    <t>Working on it</t>
  </si>
  <si>
    <t>TCI-14500</t>
  </si>
  <si>
    <t>I have created new multiple account and checked it but its working perfect and I also checked with all scenarios mentioned on ticket but I didn't get any error</t>
  </si>
  <si>
    <t>TCI-14414</t>
  </si>
  <si>
    <t>Bug detection and code analysis</t>
  </si>
  <si>
    <t>Fixed issue and push code on gitlab then chenged status to code review</t>
  </si>
  <si>
    <t>Bug fixing</t>
  </si>
  <si>
    <t xml:space="preserve">It's fixed now, Menu is working now by defer attribute. Need code review. </t>
  </si>
  <si>
    <t>After code review, Jon realizes that I am working with a different version v4.17. So he gives me the v4.18 version to fix that again. This version was not working after checkout. Jon gives me solutions to run this version. EOD it's working. The full-day has gone to switch the version.</t>
  </si>
  <si>
    <t xml:space="preserve">Bug have been fixed and code pushed </t>
  </si>
  <si>
    <t>closed</t>
  </si>
  <si>
    <t>After discussion with Emily Black I have tried to run as same then forget password not working .So I've talked with Dan Dunford , he commented in Jira and suggested me to move on to another</t>
  </si>
  <si>
    <t>Working on it.</t>
  </si>
  <si>
    <t>In a discussion with John in the daily scrum call he suggests that one should not remove existing code, so now I am examining the code architecture and trying to fix it.</t>
  </si>
  <si>
    <t xml:space="preserve">The issue has been fixed and sent to code review. </t>
  </si>
  <si>
    <t>From where the dependency file needs to be checked to find out the exact problem</t>
  </si>
  <si>
    <t>Status updated to Closed.</t>
  </si>
  <si>
    <t>This task has been complete from my side and I had shown the changes code to jon for approval. It is already running over the testing.uat .Jon will push it on live server soon so I'm closing by my side.</t>
  </si>
  <si>
    <t>TCI-14293</t>
  </si>
  <si>
    <t xml:space="preserve">I am understanding the ticket and find the route way and working on it code part </t>
  </si>
  <si>
    <t>11/24/21: This ticket is related to the dashboard. and dashboard page is not coming in my local machine to Jon and Dan helps me to solve this issue but full day gone in this activity.</t>
  </si>
  <si>
    <t>11/25/21: I had tried to write custom CSS for the dashboard. but compiler compiles ".less" file and after compile updated CSS file did not bind in the page. The Changes were not seen on the page. As per Matt is a configuration-related issue. Jon will take care about this.</t>
  </si>
  <si>
    <t>This issue has been fixed and code pushed over the gitlab</t>
  </si>
  <si>
    <t xml:space="preserve">Status updated to Closed. </t>
  </si>
  <si>
    <t>TCI-14620</t>
  </si>
  <si>
    <t>Now it's working fine.</t>
  </si>
  <si>
    <t>Working on It.</t>
  </si>
  <si>
    <t>I have fixed some issues in the dashboard. But in some widgets have not any data so i not am able to write CSS on it. And some widgets are not visible in alpha-docker. I have need data in the widgets and needs to show all widgets for recruiter dashboard. So that i can fix all related issues.</t>
  </si>
  <si>
    <t>TCI-14570</t>
  </si>
  <si>
    <t>To replicate the issue I had discussed with Dan and Emily . Now I found out the issue but as per mention over ticket while I changed the language into korean then I am getting  blank label now I need help with Jon for resolve for it</t>
  </si>
  <si>
    <t xml:space="preserve">1. Added zebra striped into the widget rows.
2. Icon buttons hover colour added as primary colour.
3. Dotted lines remove form loading.
4. As per Matt not need to change in the widgets title link to Button.
5. I have remove  space from inside the widgets. 
I have fixed this issue in the alpha-docker. In Alpha-docker have not relevant data of the widgets so i can not see what behave CSS/style doing with the data. I have raised a merge request for that. So that after the merge code i can see what exactly fix. </t>
  </si>
  <si>
    <t xml:space="preserve">  I spoke to John about this ticket. jon will add the Korean language after that I can work further</t>
  </si>
  <si>
    <t>TCI-14551</t>
  </si>
  <si>
    <t>I have replicated that issue and now I am working on code level</t>
  </si>
  <si>
    <t>TCI-7949</t>
  </si>
  <si>
    <r>
      <rPr/>
      <t xml:space="preserve">This ticket has related with date-picker. And current date-picker design is not matched with shared design. So I have need new same type Month-picker. I have found same type of Month-picker and shared with Jon to verify It that it will work with all brand functionality. Now I am waiting for Jon reply. Month-picker URL:  </t>
    </r>
    <r>
      <rPr>
        <color rgb="FF1155CC"/>
        <u/>
      </rPr>
      <t>https://github.com/safydy/responsive-month-range-picker</t>
    </r>
  </si>
  <si>
    <t>As per discussion  with Jon about that he gave this ticket to Jamie Mann and he suggested me to choose TCI-14579</t>
  </si>
  <si>
    <t>TCI-14579</t>
  </si>
  <si>
    <t>able to replicate the issue. Now working on code level</t>
  </si>
  <si>
    <t>Jon has provided trans() helper for implement in code base so I am trying to implementation it but I am  little bit stuck because I am not able to check because email does not work on dev server .</t>
  </si>
  <si>
    <t xml:space="preserve">I have compiled ".less" files for all bands. Also taken pull from the master branch and merge it in TCI-11437 branch. This process suggests to me by Matt. To push developed code on UAT.
Apart of that, I was working on CRM with Jon. Because It was not working on Alpha- docker. </t>
  </si>
  <si>
    <t>As per discussion with Jon 
 I have  replaced the HTML in that pdf_cover.twig file with this
{{ trans('ats:send_cv_cover_disclaimer')|raw }}
Code has been pushed over the git and PR raised.</t>
  </si>
  <si>
    <t>I have got the updates for this in UAT at 6:30 pm (IST) So I started my work after that.
I have looked dashboard in UAT. Some updates worked as expected but some did not so I am doing all remaining changes. So that all changes looked as expected. I think this task almost has been done. only one thing remains.</t>
  </si>
  <si>
    <t>TCI-14398</t>
  </si>
  <si>
    <t>There is not showing job list in dev environment. just I am trying to add more job from the admin login but I am facing some challenges because there is  no category,Contract Type,Country,Business Unit into dropdown list . So now I am not able to create new job in dev environment and not able to repliate the issue yet.       But now I am connected with Jon trying to replicate it</t>
  </si>
  <si>
    <t>TCI-14114</t>
  </si>
  <si>
    <t>Hi Jon Braud , I have tested the copy button in Job Referral. This button is working fine in the Alpha-docker but in UAT not working. So I have checked In UAT. I got some blank object values in the UAT so It’s not working. Please check it in the shared images in Jira. It's not replicated in Alpha-docker so I am not doing any changes for that.</t>
  </si>
  <si>
    <t>There is  no category,Contract Type,Country,Business Unit into dropdown list .
So I am trying to fix dropdown issue after that I can create the new job and replicate the exact issue .Data are not getting from the database so I am debugging and trying to fix it.</t>
  </si>
  <si>
    <t>I have completed the changes in the dashboard. And informed Matt in the Slack channel to review the code. 
1. I have updated Job interview widget UI.
2. Removed the gap between the widgets.</t>
  </si>
  <si>
    <t xml:space="preserve">Today as per discussion with Jon about the issue and  replicated that issue Now I am trying to get the solutions.So I am changing in action.twig . &lt;a
        href="{{ route('job.action', {'type': 'watch', 'record': job.id, 'redirect': url().current() }) }}"
        class="btn btn-icon btn-default btn-focus-danger tbp-li-z-top"
        data-toggle="tooltip"
        data-placement="top"
        aria-label="{{ trans('job_php.add_watchlist') }}"
        title="{{ trans('job_php.add_watchlist') }}"
        &gt;
        &lt;i class="fa fa-heart"&gt;&lt;/i&gt;
There are some issue from GET and POST method </t>
  </si>
  <si>
    <t>I have shared the solution with Jon about the month-picker. But with the solution, we have the need to bit change in design. And asked Jon for confirmation about this. Now Jon assigned this to other developers.</t>
  </si>
  <si>
    <t>I have changed the button hover CSS as suggested by Matt and Also update Contracts widget Ui.</t>
  </si>
  <si>
    <t>Saurabh Srivastava</t>
  </si>
  <si>
    <t xml:space="preserve">Read and understand issue trying to reproduce on local </t>
  </si>
  <si>
    <t>TCI-14193</t>
  </si>
  <si>
    <t>Suraj Tomar</t>
  </si>
  <si>
    <t>Read and Understand issue, when refering the contract type matches with the job</t>
  </si>
  <si>
    <t>Jay Patel</t>
  </si>
  <si>
    <t>Got the idea about what the issue,&amp;amp; is the problem it is not converting to html output, going through to reproduce the ticket</t>
  </si>
  <si>
    <t>TCI-9717</t>
  </si>
  <si>
    <r>
      <rPr/>
      <t xml:space="preserve">I have got a cypress document from Ali to make the changes to this ticket. So I am going through the document and adding the data-auto attribute in all form fields in the new user profile pages.Document URL:  </t>
    </r>
    <r>
      <rPr>
        <color rgb="FF1155CC"/>
        <u/>
      </rPr>
      <t>https://docs.cypress.io/guides/references/best-practices#Selecting-Elements</t>
    </r>
  </si>
  <si>
    <t>I have tried to reproduce the issue in my local as well as uat but wasn't able to do it. then taken a call with kunika and done some progress on this and still some feature she was also not able to see which should be there as per jon. so kunika shared the info with jon while we were on call and now we are trying to resolve it further and meanwhile i'm creating new candidate accounts and trying multiple ways to check and debug</t>
  </si>
  <si>
    <t xml:space="preserve">Trying to reproduse on local but not able to do that cause local throwing some erro like "increase post_max_size and upload_max_filesize to 50M" first need to resolve that then able to create a Email template  </t>
  </si>
  <si>
    <t>Suraj tomar</t>
  </si>
  <si>
    <t>Trying to sending email from local, but not able to do. Have checked code and replicate issue of contract Type and job_type field</t>
  </si>
  <si>
    <t>I have added data-auto attribute on multiple pages. And I am adding the same attributes with all profile page fields.</t>
  </si>
  <si>
    <t>I have tried to reproduce the issue on UAT wasn't able to do it as interview invite is not showing over there and confirmed the same with ali. while working i found out about the issue given to me is HTML entities are not converting in mail but while checking got the issue that candidate side login also there are two places where the same issue is occurring and i'm doing debug on the same code side and getting code side idea. also while talk with ail he suggested to me try to reproduce the same issue on other brand uat.</t>
  </si>
  <si>
    <t xml:space="preserve">I have tried to replicate issue on rapport. And checked code status in network tab.Found one issue in local. job_type.inc was not included in job_action.php . that's why job_type was not coming. </t>
  </si>
  <si>
    <t>Trying to reproduse issue on local. Able to bypass server validation  "increase post_max_size and upload_max_filesize to 50M" Now try to understand email sending code</t>
  </si>
  <si>
    <t>I have almost completed adding the data-auto attribute to all pages. Only two sections (Tools and portfolio) have remained as per my understanding. Which is not working currently. So I have informed Jon to look at this issue.</t>
  </si>
  <si>
    <t>I have tried to reproduce the issue on windmill UAT and yhg UAT and it worked only on yhg and i was able to do it as interview invite is showing over there and cancel button also so cancelled it but not able to check receive mail as HM as not having rights to edit HM mail and confirmed with kunika also she also doesn't have rights for the same. then informed to jon about all of this and there were so many blockages in local system that is not able to send email and not able to invite user so worked with jon to solve them. and as of now passive candidate is adding in my system but not adding in job so jon told me debug this thing and i'm working on this debug part as of now in my local.</t>
  </si>
  <si>
    <r>
      <rPr/>
      <t xml:space="preserve">Updated ticket on jira </t>
    </r>
    <r>
      <rPr>
        <color rgb="FF1155CC"/>
        <u/>
      </rPr>
      <t>https://tickets-tribepad.atlassian.net/browse/TCI-14350</t>
    </r>
  </si>
  <si>
    <t>Found issue of job_type and fixed issue. Now getting same job_type in mail, as same as iin actual Job</t>
  </si>
  <si>
    <t>I have done debug for creating a passive candidate in jon in my local as it was creating candidate but not showing in job so i have doned ebug and found the trigger is using deiff definer which was wrong so corrected all of then and confirmed all this details with jon as he helped me to correct the issue. and now further doing debug for my issue to solve html entities in HR mail. and other places that i found.</t>
  </si>
  <si>
    <t>I have added a data-auto attribute for the candidate profile pages. only  Two sections(tools, portfolio) are remaining due to some alpha-docker issue.</t>
  </si>
  <si>
    <t>I dubble check that scenario. In image link you cant use hosted image site. You have to use full path of image like “https://i.ibb.co/mFSV9nM/Recruitment-ad-banner-900x150.png” 
Ticket is close now</t>
  </si>
  <si>
    <t>Start to understand ticket</t>
  </si>
  <si>
    <t>Checked Issue and found all issues are resolved. sent code for review</t>
  </si>
  <si>
    <t>saurabh Srivastava</t>
  </si>
  <si>
    <t>I have completed ticket and have pushed code on gitlab lastly changed ticket status to code review</t>
  </si>
  <si>
    <t>As per Jon suggestion, I have pushed this code. And after fixed the Alpha-docker, I will add data-auto attributes in the remaining section or pages.</t>
  </si>
  <si>
    <t>I have completed solution for this issue and worked on actual issue reproduce in local and successfully able to reproduce in alpha as invite interview and trigger issue resolved. further i have solve 2 issue i found in local for not converting entities in candidate side login which was not reported in ticket and on actual issue side i have also done debug and solved issue but not able to check as i do not have access to change HR email id in local confirmed the same with kunika and dropped message about same to jon but he is on leave today so i'll check this tomorrow once jon gives me cred for hr in local so i'll change email id and check for the same by receiving email.</t>
  </si>
  <si>
    <t>TCI-14665</t>
  </si>
  <si>
    <t>This ticket is related to CRM But in the Alpha docker CRM is not working so currently I am not able to make any changes to this ticket.</t>
  </si>
  <si>
    <t>I have checked issues but facing problem in applying job in local. Apply button is redirecting to the dashbord</t>
  </si>
  <si>
    <t>I have done debug for the job not creating in local with jon but it is taking much more time. so after talk with jon i decided to try diff idea of get mail content verify in table only but is is not coming in table so for that i'm doing debug from sending cancle interview booking and it's in progress.</t>
  </si>
  <si>
    <t>TCI-14088</t>
  </si>
  <si>
    <t xml:space="preserve">Trying to reproduce issue on local </t>
  </si>
  <si>
    <t>TCI - 14193</t>
  </si>
  <si>
    <t>Change in trans function and send for code review</t>
  </si>
  <si>
    <t xml:space="preserve">I have changed trigers in mysqlbench, as i were not able to apply on job in local., But still it didn't worked. </t>
  </si>
  <si>
    <t>TCI-14680</t>
  </si>
  <si>
    <t>I have checked ticket TCI-14680, Yes, headTrackingCode is not coming in the JavaScript code. It's showing as undefined. As per my finding the headTrackingCode code comes from AdminTrackingCode.php and bind with head_tracking block in view page (full.twig). And this block has three prams user_role, user_id, code. I think head_tracking block object gives undefined values. So ats_head_admin_tracking_code is not loading in the pages.</t>
  </si>
  <si>
    <t>I have done debug for the email send while booking and interview cancel flow but not getting exact idea as code is bit mixed up with multiple things so it will take time to debug and verify changes . further i found the one more bug in flow that when ever candidate accept invite and doing booking at that time new mail is getting in candidate side which also having same problem it verified by trying again whole flow by me so also doing debug for that also.</t>
  </si>
  <si>
    <t>I have done debugging in windmill, and issue is producing in windmill, but not able to producing issue in local as need permission for dategap on local</t>
  </si>
  <si>
    <t>I have done changes reverted to normal in job_action.php</t>
  </si>
  <si>
    <t xml:space="preserve">I have checked the headTracking Code value comes as blank. So I have taken some help from Saurabh but still, we have not found any root cause about it. I Think now this ticket is not only from the frontend side It should be PHP or backend side. </t>
  </si>
  <si>
    <t xml:space="preserve">Not getting value for  \trans('branding.ats_head_admin_tracking_code');  this fucntion even I have run docker exec -it alpha-docker_php74_1 php /var/www/ats/current/codebases/ats/console.php cache:update -c157 -ealpha --import-everything. </t>
  </si>
  <si>
    <t xml:space="preserve">Trying to reproduce issue on local but not able to reproduce. I spoke about this with Jon </t>
  </si>
  <si>
    <t>Saurabh srivastava</t>
  </si>
  <si>
    <t>I have admit permisson for dategap in local. And issue has been reprodue in local. But  i am not able to apply on job in local, so not able to check the label fields effecting from dategap changing in local</t>
  </si>
  <si>
    <t>Not getting value for "\trans('branding.ats_head_admin_tracking_code');" so debuging it. Also asked with he said " this is good for you to learn as it's quite complex but we use it everywhere.
So once you're ClientConfig, it builds up an API call to the config server.  It does some magic-method stuff so it's a little unclear, the method you want is... "</t>
  </si>
  <si>
    <t>When trying to logging in from candidate account, then job is not showing to candidate. Super user is also not able to apply on the job. Have connect also with kunika. So i have tried to debug apply job</t>
  </si>
  <si>
    <t>I have done debug for the email send while booking and interview cancel flow but when ever i'm cancel interview there is no mail in email id and no new mail entry in database so i tried to do full flow debug but there is no point i'm finding that mail is getting saved or mail is being send. i shared scenario with jon and come to conclusion to check the flow and my solution on direct client UAT server but as of now i'm waiting jon's reply for the same as he is confirming the permission for me with mike.</t>
  </si>
  <si>
    <t>Started to continue with debug meanwhile waiting for jon's reply for ssh in client's UAT and test changes
This ticket is on hold as of now and waiting for jon's reply to check it on client UAT with doing SSH and check changes there</t>
  </si>
  <si>
    <t>TCI-14783</t>
  </si>
  <si>
    <t>I have tried to reproduce same on local but not able to replicate it. confirmed the same with kunika and she also said the functionality is not working in local UAT and all the QA servers. she checked it is working on only on live. so i'm trying to solve it same in local. with debug it's flow</t>
  </si>
  <si>
    <t>Not getting value for "\trans('branding.ats_head_admin_tracking_code');" so debuging it. So I discuss with Dan and he replied that "not sure that's a good ticket for you to pick up. The issue is the translation isn't being pulled from the live config server, so by experiencing the lack of value when importing cache, you've replicated the issue. It sounds like it needs investigating by a senior engineer with live access. So, I suggest moving onto the next ticket"</t>
  </si>
  <si>
    <t xml:space="preserve">Have replicated issue in local. Undertstood code and try to find problem in code, i have get problem : there is any value not coming in : $field.field_label </t>
  </si>
  <si>
    <t>TCI-14299</t>
  </si>
  <si>
    <t>Alpha-docker has not used the same document editor as seen in the ticket. So I have seen in the UAT. But This issue is not reproducing on the windmill's UAT and FGHs UAT. So I took some help from Kunika for that And also informed Jon about it and have asked for the next step.</t>
  </si>
  <si>
    <t>Not replicating on local but able to replicate on test Uat</t>
  </si>
  <si>
    <t>Issue has been found in code. There is diferent if conditions due to, diferent extra fields are showing in both different flows,</t>
  </si>
  <si>
    <t>I have tried to solve refer candidate is not coming in dashboard or refer list page in local. with debug it's flow. and it's in progress</t>
  </si>
  <si>
    <t>I have received SSH connection from jon and tried to connect with it and facing issue that is all solved with help of jon. further i have tried to reproduce same on YHG delta but got issue with hiring manager account's email access so jon has created new hiring manager account for me on YHG delta. and i'm further checking the flow with debug on delta server</t>
  </si>
  <si>
    <t>This Ticket is on hold as of now as not able to reproduce the issue in alpha and waiting for jon's reply for the same</t>
  </si>
  <si>
    <t>i have worked to reproduce same on YHG delta but got issue with hiring manager account's email access so jon has created new hiring manager account for me on YHG delta. but found that when ever i'm booking any interview or cancel it then i'm not getting any mail in hiring manager so not able to check my changes. informed this status with jon over slack to get some help and waiting for his reply meanwhile it's the same as my local so doing debug for the same and try to check why mail is not being sent and it's in progress.</t>
  </si>
  <si>
    <t>Issue has been debugged &amp; nearly to the solutions, and found there are two conditions
1. Dategap in applications in year
2. Dategap in applications in year with reference
One variable is used i.e., $ssuk for differentiate between these 2 conditions
If !$ssuk is used then it's for flow A
$ssuk is for flow B.</t>
  </si>
  <si>
    <t>Able to replicate the issue. Now working on code level</t>
  </si>
  <si>
    <t>TCI-14202</t>
  </si>
  <si>
    <t>I have checked issue on windmill-uat &amp; local. Issue is not reproduced on local. When applying for interview then interview popup not coming in local. On windmill UAT, when applied for interview. but on user dashboard, there is not cancel interview button showing, and interview type is also not showing</t>
  </si>
  <si>
    <t>Not worked on this tikcet today as TCI-14066 issue was in progress i have completed it</t>
  </si>
  <si>
    <t>I have completed this ticket today. for that i have done reproduce again in local alpha and doing step by step debug for all flow and checked all mail config and code for send mail to Hiring Manager while booking or cancel now it is working fine and it's resolved now in local.</t>
  </si>
  <si>
    <t>TCI-14790</t>
  </si>
  <si>
    <t>This issue has been replicated on UAT and as well as Alpha-docker. But After debugging with Saurabh we found this is related to PHP. So this ticket has been assigned to Saurabh.</t>
  </si>
  <si>
    <t>Completed it and send it to code review</t>
  </si>
  <si>
    <t>This issue was on hold due to jon needs to check for the same and revert me but started again as after this goes on hold i got SSH access for delta server so now I have worked on the issue by again try to reproduce but not able to reproduce my issue in delta. but there is already some refer data so using that same and refer data and doing further debug to solve the issue.</t>
  </si>
  <si>
    <t>Issue has been replicated on local and also found in code. Now Checking code files for solution, why different interview type are showing in user dashboard</t>
  </si>
  <si>
    <t>TCI-10220</t>
  </si>
  <si>
    <t>As per Ali’s discussion, I have removed the extra link(start with # icon) from the referral candidates. Now, this Ticket is moved to code review.</t>
  </si>
  <si>
    <t>I found when super admin add custom field he is not using correct html code for char è. to verify this I update field in local database with html code &amp;egrave; for è and I am  getting right french char at browser.</t>
  </si>
  <si>
    <t>I have worked on debug the flow for given file details and query by jon for this issue and trying to achieve full flow debug as finding one flow to get it's html as result debug part is done and getting it's idea now. so it's work in progress as ongoing debug</t>
  </si>
  <si>
    <t>TCI - 14202</t>
  </si>
  <si>
    <t>Have worked on debbug the code, why incorrect interview type is showing &amp; found that, there is not any variable present in json by which we can get the value interview type in user dashboard, its remote or f2f</t>
  </si>
  <si>
    <t>I have worked on this issue and tried to find the job activity section in local but it is not there in local. also i have checked it on compass delta and i can find it there but based on ticket description i have gone to ticket TCI-14258 to check jon's comment and based on that started debug for the same but not able to find out how exactly the code for the job activity get's triggered from command and also no able to find the code that jon has mentioned in comment. further debug is in progress to check how exactly job activity is working in system.</t>
  </si>
  <si>
    <t>I have worked on issue, and found solution almost. The varialble which gives the value of interview type didn't exist but now i have declared variable and now value is getting in json format. Almost, solution is also completed, but there's confusion, as on ,if i am checking on local, there is address present in place of interview type, i can say, UI of that page is different in local &amp; yhg-uat, yhg-delta. Address is not showing in yhg, but its showing in local. As one more confusion is there, on yhg-uat &amp; yhg-delta, there is interview type names are different as compare to local.</t>
  </si>
  <si>
    <t xml:space="preserve">This ticket is on hold due to jon’s dependency and not worked on this ticket today
</t>
  </si>
  <si>
    <t>Work with suraj to find isse and solution</t>
  </si>
  <si>
    <t>Working on it. Trying to understand code flow</t>
  </si>
  <si>
    <t xml:space="preserve">Issue is resolved, but when i m doing changes in page item.js , that's not reflecting in local server. </t>
  </si>
  <si>
    <t xml:space="preserve">I have worked for further debug on this ticket and now it is on hold due to jon’s dependency as not able to understand where exactly the code command is getting triggered as not able to find the code which is mentioned in jon's comment in TCI-14258
</t>
  </si>
  <si>
    <t>TCI-14760</t>
  </si>
  <si>
    <t>I have worked on issue and as invite mail booking is working in my local so done that and now finding on where exactly the second time variable get populated in mail and for that debug is ongoing</t>
  </si>
  <si>
    <t xml:space="preserve">Working on it. Have some rquery egarding this ticket will ask from Jon </t>
  </si>
  <si>
    <t>I have worked on issue for further debug of mail second time var is getting changes but as per my debug i'm getting same value in the all mail data in db and the value for time is in 24 hours in local not 12 hours format so also checking for the same as of now may be because of this i'm getting the same value every time. as in local mail again stopped get sending and i have also checked on ygh delta over there also i'm not getting any mail as Hiring Manager or Super user so i'm doing debug as per local db stored mail data. mail not working is already informed to jon</t>
  </si>
  <si>
    <t>I have worked on this ticket to resolve git related issue by taking help from jon and also done reset password for tribepad account and changes in git and vpn also and now code is pushed properly and merge request also generated for the same.</t>
  </si>
  <si>
    <t>I have worked on this ticket and disucssed with Jon and emily . The success criteria is when job application is set to " with references " Then, refernces field would be shown in flow B and there labels name should be shown with that fields. When i have figured put the field_label don't hold any value.</t>
  </si>
  <si>
    <t>Have sent code for review, now labels are showing in flow B &amp; blue bulb also appearing.</t>
  </si>
  <si>
    <t xml:space="preserve">Working on it. Jon have shared some code regarding this ticket so I am looking on that </t>
  </si>
  <si>
    <t>TCI-14301</t>
  </si>
  <si>
    <t>The issue has been replicated with the share brand details In the ticket. And have to fix this issue for Brand ID 302 and 304. I am working on it.</t>
  </si>
  <si>
    <t>The issue has been fixed but I am not able to check for MKC. And as per Jon, I do have not any URL where can check that is working fine. I will be asked Matt for this code will work properly for MKC When my system is ready.</t>
  </si>
  <si>
    <t>I have discussed with jon why labels don't hold any value, may be they haven't any value in database. Jon gave me command for import , so lang should updated on alpha, but after running that command in alpha, the labels were still blank. Still trying to figure out whyl labels are blank</t>
  </si>
  <si>
    <t>TCI-14689</t>
  </si>
  <si>
    <t xml:space="preserve">I have connected with kunika and tried to reproduce issue on local server. But thatissue were showing on windmill UAT only, in superuser panel, when i tried to send offer contract in options tab, that shows error "Something Went Wrong", After discussion with Emily "she found that the config was not resaved as the dates were in the past so it wasnt correct. </t>
  </si>
  <si>
    <t>TCI-14836</t>
  </si>
  <si>
    <t>Cheked ticket and trying to reproduce issue on local,why details are not forwarding on onboarding</t>
  </si>
  <si>
    <t xml:space="preserve">Working on it. I discussed with Jon about this and I shared my investigation and finding for this ticke but still we are missing something so I coneected with regarding this issue </t>
  </si>
  <si>
    <t>TCI-14777</t>
  </si>
  <si>
    <t>Checked issue why packages are not saving when we clicking on finish, Now trying to reproducing issue in local.</t>
  </si>
  <si>
    <t>TCI-14827</t>
  </si>
  <si>
    <t xml:space="preserve"> when i am checking on local server &amp; turningp UAT. I can see location/address field on interview slot. when i am booking interview. After discussion with emily i found that its working fine on UAT but not on live.</t>
  </si>
  <si>
    <t xml:space="preserve">Working on it. I discussed with Jon about he checked with live database. </t>
  </si>
  <si>
    <t xml:space="preserve"> I have checked issue on selfridges-uat &amp; also on local. I found that when we are reloading and re-editing page, there is only package-C is not saving, while all others packages are saving except package C. But on local i can’t see “Candidate Third Party Checks“ field. May be it needs some permission to how this field on alpha-docker.
I tried to debug the code why i can't see the third party checks field on aplha-docker while its available on UAT.</t>
  </si>
  <si>
    <t>I have worked on issue for further debug of mail second time var is getting changes. for that doing debug for it's code flow and checking where exactly data is getting changes in the flow for first time on wards as believe first time on wards it will be same for all try but not sure about it. also checking in local that why mail is not working in local again and even on yhg also mail is getting fired after long time this is something i need to discuss with jon so i'll discuss with him tomorrow when he comes back.</t>
  </si>
  <si>
    <t>TCI-14875</t>
  </si>
  <si>
    <t>I have reproduced the error on UAT and Local and looking at the code for possible reasons for the behaviour. Checked the code and found that the code is using name instead of id for Questionnaire so used the id for resolving the issue</t>
  </si>
  <si>
    <t>TCI-11405</t>
  </si>
  <si>
    <t xml:space="preserve">I have checked issue on alphadocker &amp; UAT. Issue has been reproduced on local. But on alphadocker, file is not uploading, there were not any  response coming , file is uploaded or not. I have done some debugging in Code and if i am uploading wrong file, now error is showing on alpha docker. But there is some confusion, have to show error details on error badge after uploading file or show file validations on file uploader popup on time of uploading file. </t>
  </si>
  <si>
    <t>I have worked on issue for further debug of mail second time var is getting changes. working on code flow to further debug and it is in progress as of now. also i'm checking about where the time format for 12 hours or 24 hours settings are changed as i need to change it in local system.</t>
  </si>
  <si>
    <t xml:space="preserve">After setup the Alpha-docker, I have started my work with Ticket TCI-14301 and I have done my changes for brand Id 304 and 302 and as per the last discussion with Jon, shared my code with Matt for verification. After verified, I will push this code for review. </t>
  </si>
  <si>
    <t xml:space="preserve">This ticket is reopen the fix thiat i have provided is not working with Delta. So doing my investigation again. </t>
  </si>
  <si>
    <t>TCI-14328</t>
  </si>
  <si>
    <t>Strated Investigating the Issue and cheked the code at job poster end and found that the candiate data submitted is having incorrect data for the field automatic_rejection. Now checking further at candidates end for issues. Debuggin the flow at questionnaires submittion by candidates.</t>
  </si>
  <si>
    <t>I have added the error details, on CV upload popup. If someone Will upload unaccepted file type it will show error their and will tell which file type is accepted.
I have added one div in file “app/Modules/Users/Resources/views/profile/header/cv_upload_popup.twig”&amp; onchange function fileuploadtypecheck() in file input box. 
Javascript for function fileuploadtypecheck() is added in “public/js/app/modules/users/profile/profile.js”I have used content for showing error details without using translation.
I think error details content  should be shown by using trans function, but i don’t have idea how to use the translation. So, i have used simple english content for this.</t>
  </si>
  <si>
    <t>TCI-14657</t>
  </si>
  <si>
    <t>I have checked the issue, why candidates are able to apply on job with first and last name&amp; and now trying to reproducing on local &amp; checking issue on UAT</t>
  </si>
  <si>
    <t xml:space="preserve">I investigated this issue again and I guess the issue is because of email tamplate. Email template is coming from trans() fucntion and I am not able to modify trans() function's data. So i Asked to Jon/Dan </t>
  </si>
  <si>
    <t>I have worked on issue for further debug of mail second time var is getting changes. not sure why but able to get the actual desired issue gain in local system so trying to find the cause for the same and also just to verify it again on delta i have tried it on delta but not getting any mail from delta as of now. so doing debug in local for the same</t>
  </si>
  <si>
    <t>TCI-14583</t>
  </si>
  <si>
    <t>I have checked this ticket in my Alpha-docker. The Alpha docker document editor is not the same one used in this ticket. And I have also checked this ticket on Windmill.uat also, this issue has been replicated, the font size is reduced and space comes between the paragraphs. But due to Alpha docker, I can't check any changes.</t>
  </si>
  <si>
    <t>Status updated to live verify.</t>
  </si>
  <si>
    <t>Tested the issue at brand delta server and found that the issue is brand related. Requested the delta server access from dan and moving to another ticket.</t>
  </si>
  <si>
    <t>TCI-13986</t>
  </si>
  <si>
    <t>WiP</t>
  </si>
  <si>
    <t>Started investigating the issue. Was not able to replicate the issue on UAT because of permission issues. got some clearification from matt regarding the nature of issue and now investigating the code for root cause of the issue.</t>
  </si>
  <si>
    <t>hold</t>
  </si>
  <si>
    <t xml:space="preserve"> I have checked issue on UAT and where user is trying to register without first name and last name, that’s not happening. It’s showing first name &amp; last name is required.I think it comes in succes criteria 
Hi Emily Black I have checked issue on UAT and where user is trying to register without first name and last name, that’s not happening. It’s showing first name &amp; last name is required.I think it comes in succes criteria .
In 2nd case if user has to apply on any job, then his first name and last name automatically picked up by default from registration. I can’t see any field in job application form of first name &amp; last name.
According to me, if user is not able to register without first name &amp; last name, then there is no chance he/she will be able to apply on job without first name &amp; last name</t>
  </si>
  <si>
    <t>TCI-14850</t>
  </si>
  <si>
    <t>I am checking the error on UAT why,onboarding emails have question mark in it</t>
  </si>
  <si>
    <t xml:space="preserve">Jon have provided me translation for error detail statement. I have used javascript for showing error detail on onchange function of file upload input. But, Jon suggested me we can't use this trans in js. We have to use it in Php side or on template. </t>
  </si>
  <si>
    <t>TCI-14610</t>
  </si>
  <si>
    <t>Working on reproduse it try it on local but not able to do that so trying it on Delta</t>
  </si>
  <si>
    <t>I have worked on issue for further debug of mail second time var is getting changes and for that trying to checking with changing time format change and after discussion with jon i have put this ticket on hold for now.</t>
  </si>
  <si>
    <t>TCI-14498</t>
  </si>
  <si>
    <t>I have worked on this issue by reproducing the issue in local and having some doubt as in local job template is working for some fields and checking it's flow for further debug for Interview feedback questionnaire.</t>
  </si>
  <si>
    <t>TCI-14702</t>
  </si>
  <si>
    <t>I got this ticket late night around 9 pm (IST) Currently, I am understanding about this ticket which part is related to the frontend</t>
  </si>
  <si>
    <t>TCI-14635</t>
  </si>
  <si>
    <t>Started working on this ticket and tried to reproduce it on brand-Uat but was getting some error which i reported on slack. In the meantime i am trying to understand the issue and trying to replicate it on the local server. after conversing with emaily came to know this is related to mange so need some to discuss with jon to work further on this ticket</t>
  </si>
  <si>
    <t xml:space="preserve">I have replicated this issue in the testing environment. But I have need to same permissions ("Mark workflow items completed") on Alpha-docker. So DD shared with me a MySQL query ( INSERT INTO tribepad_job.sys_action SET name = 'onboarding_mark_completed', rules_type = 0, role_id = 0, role_client_id = 0; ) for permeation to Enable the force complete Button. But still, that is not showing so now DD will start his debugging on it. Why is the force complete button not showing in alpha-docker?  </t>
  </si>
  <si>
    <t>Try to replicate on alpha-docker bu not able to do it so checking fils and code and try to manupuation on code to reproduse</t>
  </si>
  <si>
    <t>In Scrum call we discussed to let it stay in hold for now. Need some clarification from jon to work further on it.</t>
  </si>
  <si>
    <t>I Have send the Code for review, and has fix the issue why unacceptable files are not showing error in details. Jon has provided me translation variable of error details statement, but that’s not working in alpha. Jon has told me to send code for review.</t>
  </si>
  <si>
    <t>I have connected with kunika and tried to reproduce issue on alpha docker. I Have send onboarding email of job to the users, But remainder email will took 24 hours. so have to wait for 24 hours for remainder email.</t>
  </si>
  <si>
    <t>TCI-14399</t>
  </si>
  <si>
    <t>I have need support on that because the provided URL on the ticket is not working. it's gives an error (no page found). So I have to need more clerification on that  for replicate it.</t>
  </si>
  <si>
    <t>I have worked on this issue by checking it's flow for further debug for Interview feedback questionnaire as of now trying to check code flow for this as how this is getting executed for the questionnaire.</t>
  </si>
  <si>
    <t>The ticket was reviewed by Dan and was returned because the code would create issues for the external Questionaires. Consulted with dan and at last decided on testing the code because the issue might come at the time of translation which is hard for me to check.</t>
  </si>
  <si>
    <t>TCI-14863</t>
  </si>
  <si>
    <t xml:space="preserve">Trying to reproduce it on </t>
  </si>
  <si>
    <t>Got some feedback from jon and starting to investigate on this further.</t>
  </si>
  <si>
    <t>Reassigned after discussion on scrum call. -- Docker environmental issues</t>
  </si>
  <si>
    <t>Got Ssh login from jon. Trying to look at the code to find where the attach files are being included in code. I have consulted with jon to reproduce a scenario so the attachments are pre loaded so we can move further in the right direction from that point onwards.</t>
  </si>
  <si>
    <t>Today I had some issues with my alpha-docker due to Dev.crt and Dev.key files. So I have taken help for that from my team as well as Dan Danford. Then I got a solution by Dan around 8:30 pm IST. Then It was working fine and now I started working on this ticket.</t>
  </si>
  <si>
    <t xml:space="preserve">I have created a senaro on local where i can check this issue. Now I Have Started debuging in code lavel.  </t>
  </si>
  <si>
    <t>TCI-14641</t>
  </si>
  <si>
    <t>I have checked issue and tried to replicate on alpha-docker. But in alpha docker, there is only 3-4 apllications on job, so in this full list of downloads is coming. Need to check with more applications</t>
  </si>
  <si>
    <t>The code at ATS level is working and properly displaying the attached files which are included via manage.  I shared my finding with Jon and after confirming on live Jon reassigned me form the ticket and assigned to support to check and confirm.</t>
  </si>
  <si>
    <t>TCI-14962</t>
  </si>
  <si>
    <t>Picked up a new ticket to work on. I tried reproducing the issue in testing.uat but was not able to reproduce. The order is working properly for me. Trying to look at the code to find out what might be causing the issue.</t>
  </si>
  <si>
    <t>I have talked with jon and he has checked on his behalf, he got proper data in csv , but when emily checked she got incomplete data in CSV.  Currently, trying to figure out why its happening, checking code, This issue can be of execution time limit or someting permission issue.</t>
  </si>
  <si>
    <t>I have worked on this issue by checking it's flow for further debug for Interview feedback questionnaire. for that tried to create new job but new job but not able to create new job in alpha then tried to understand flow for creating questionnaire in nhsp delta as there are two option for standard and branching so checking code flow about the same and understand how this will effect in job for that debug is in progress.</t>
  </si>
  <si>
    <t>Still debuging code but not able to reach exact point I belive there is no code that is resposible for sending email but still i am doing my debuging</t>
  </si>
  <si>
    <t>I am Putting it on hold as discussed with jon, he need to dump out the SQL from iso/live to compare them. I have checked it don’t seems to be any permission there</t>
  </si>
  <si>
    <t>I have done onboarding candidate , but waiting for remainder email to come, as remainder mail will take 24 hours after the onboarding. Looking at the code why question mark is coming in email content.</t>
  </si>
  <si>
    <t>I looked at the code and found out that the ordering is based on modified time rather than the hired time so if the candidate application had any modification made the candidate record would show up at the top. I talked with Emily and asked her to confirm the candidate status and was told the candidate is no longer at the top of the list. As i don’t have access to the particular candidates record i am not able to verify the reason why the candidate was on top of the list for so long. Will need help form jon to move forward with the issue for now putting this on hold.</t>
  </si>
  <si>
    <t>TCI-14720</t>
  </si>
  <si>
    <t>Picked up this ticket today. The Issue is replicating on server and is related to permissions. currently trying to replicate sucess criteria but still not able to on alpha docker using hiring.manager@tribepad.com. still debugging and tinkring with permission to get it to work</t>
  </si>
  <si>
    <t xml:space="preserve"> Now, this issue is replicated in my alpha-docker. so I have started debugging on this ticket. </t>
  </si>
  <si>
    <t xml:space="preserve">This is type of feature and i am implementing it client ask to integrate email functionality when Shortlist questionnaires </t>
  </si>
  <si>
    <t>Still not able to reproduce the error and seems like a simple permission issue rather than bug form initial findings. after discussion with John Plant putting this ticket on hold for now.</t>
  </si>
  <si>
    <t>TCI-15021</t>
  </si>
  <si>
    <t>Picked up this ticket and now trying to replicate it on the testing environment. The ticket doesn't say the exact job flow for which this error is occurring. for now Trying with different cases to see if i can replicate the issue.</t>
  </si>
  <si>
    <t>I have waited for remainder emails to come,  but i think there is some problem in that. I also checked code so i can hack and decrease the email remainder timing, but didn't found anything related to that</t>
  </si>
  <si>
    <t>TCI-15012</t>
  </si>
  <si>
    <t>I have checked hide/show toggle job templates on windmill, Diabetes-Uat, Diabetes Beta &amp; its working, as mentioned in success criteria, i don;'t have any access to check it on live.</t>
  </si>
  <si>
    <t>After clicking the force complete button, The screen move to a blank page, this.user_components.find has not a find function. this.user_components should be a collection but when debugger comes on that function it was an object, not a collection. So this issue comes.  I am finding out why this does not come in the collection.</t>
  </si>
  <si>
    <t>During email integration. I faced issue like file including. As of now issue is resolve and asked to Jon about email content, email recipient, from email, translation and email template</t>
  </si>
  <si>
    <t xml:space="preserve">I am now able to replicate the issue without modifying the database reliably. Application filling code is not checking for ref and we can move between application processes freely via url for example we can move from start to summary page without filling any data. When a candidate opens the start page maybe from bookmark the created date is set to 0000:00 thus creating the above issue if he has already submitted the application. Need to consult for best solution for the above issue as this might cause quite few issues and i am not aware how much of the code is affected by this.  </t>
  </si>
  <si>
    <t>Closed. The issue is not longer happening.</t>
  </si>
  <si>
    <t>I have worked on this issue by checking it's flow for further debug for questionnaire create in local and add it in job template and that was also done and working fine in local. then i have looked it's flow in local to select in job template andit is also working fine in system but job creation is not working in local so not able to check it properly what it is appening after job get's created and that i have already raised to jon on previous ticket and i'll check it again with jon the same as today he was busy with some ugent stuff so not able to get check done for job creation. but it looks fine in job create page. as of now doing debug for how the template it's getting effect for created job template and job questionnaire</t>
  </si>
  <si>
    <t>TCI-15022</t>
  </si>
  <si>
    <r>
      <rPr>
        <rFont val="Arial"/>
        <color theme="1"/>
      </rPr>
      <t xml:space="preserve">I have checked issue in alpha docker and found that there is UK flag showing, but when i checked code </t>
    </r>
    <r>
      <rPr>
        <rFont val="Arial"/>
        <b/>
        <i/>
        <color theme="1"/>
      </rPr>
      <t xml:space="preserve">members/modules/myprofile/index.php,  </t>
    </r>
    <r>
      <rPr>
        <rFont val="Arial"/>
        <color theme="1"/>
      </rPr>
      <t>I found that there is     $countryCode="gb"; variable defined , its taking value of country code, when i changed it to $countryCode="in" , then there is india flag showing on. Its picking up that default value of $countryCode.  Need to check more, why its picking up that value of $countryCode</t>
    </r>
  </si>
  <si>
    <t>TCI-14668</t>
  </si>
  <si>
    <t>This is new functionality to remove a candidate and move that to other messages funnel. The scenario is created on the windmill.uat but in the Alpha docket the same scenario I am not able to make.  The recipients are not showing in the invited message. So needs some helps to make same scenario.</t>
  </si>
  <si>
    <t> this issue can’t be checked on live, as discussed with jon , he suggested to put it on hold</t>
  </si>
  <si>
    <t>I discuss it with Jon and He share some snippet of code for investigate. According to him it isn't feature it seems like bug. So again i need to investigate from start</t>
  </si>
  <si>
    <t xml:space="preserve">As per my findings. When I hit the force complete button it sends a Post request and gets back a response with data and as per the code that response data overwrites the existing state so it is loosed its current state. So we need to make the correct response data for that. </t>
  </si>
  <si>
    <t>Found the issue and discussed on scrum call. was told to keep on hold for now need to discuss with jon for the optimal solution.</t>
  </si>
  <si>
    <t>Came back from hold. The issue is in javacript part according to jon. the ajax request is updating the html page but the javascript is failing to enable the button. Looking at the flow to understand the actual cause.</t>
  </si>
  <si>
    <t>Ready for Development</t>
  </si>
  <si>
    <t xml:space="preserve">After a long discussion with Mick Byrne, I got a solution to make the same scenario in the Alpha docker.  So now I have a complete scenario to make the required changes in Alpha-docker.  I will pick this ticket after the Ticket TCI-14702. </t>
  </si>
  <si>
    <t xml:space="preserve">I have checked with Jon it's was related to the backend functionality. I am trying to do this with another approach as I have informed to Jon. And Jon also looking from the backend side. </t>
  </si>
  <si>
    <t>status updated to reassigned.</t>
  </si>
  <si>
    <t>Still I am working on it I am trying to understaed logic of  "function submitQuestionnaire($jobId,$q_type,$type)" . I discussed it with Jon and He said need to check</t>
  </si>
  <si>
    <t>I have worked on this issue by solving job creation issue for that worked with jon and cleared cache idea and then create job but it failed and then bypass error check in job creation and then it worked but unfinished job. further i have checked the job template flow and everything looks fine in local so i have told to jon about creating account in live brand and then check everything again as of now checking code flow to debug if anything gets wrong with diff use cases.</t>
  </si>
  <si>
    <t>I have investigate issue , why default country code is not coming as per IP, and found that , the geo location DB needs to be update. Jon will check geo location DB . Issue has been replicated on alpha docker. But without VPN i can see UK flag only by default in country code.</t>
  </si>
  <si>
    <t>I debugged the code on java script side and found out the update button only shows when $tmtpl-&gt;assign('stop_score_edit', true); When i bypass this check i am able to update the scores from super user without any issue. as this seems like alpha issue need to discuss with jon regarding this finding.</t>
  </si>
  <si>
    <t>I am able to reproduce the error on local and testing using the &amp;nbsp; character instead of blanks. created a basic function which replaces these special white spaces with normal spaces and shared the function with Jon for his input. As the application is being used in multi language environment need to be tested to make sure it won't affect anything.</t>
  </si>
  <si>
    <t>I did some investigation on this issue. I found there are 4 record is showing on UI when I click on Submit button 4 record is saved in table "questionnaires_used_other_submitted" but only 3 record is saved in "emails_delivery_pool" where few column of date is not saved for in "emails_delivery_pool" I am not sure is this the cause but I have shared yfinding with Jon as well</t>
  </si>
  <si>
    <t>I have worked on this issue and this ticket is on hold now as jon said because need to grab data from live and then checked about issue jon will do it</t>
  </si>
  <si>
    <t>I have worked on this issue for that tried to reproduce the same on diff delta but not able to reproduce on delta but then jon has worked something out and reproduced the scenario on delta and now working on the same to debug it.</t>
  </si>
  <si>
    <t>The workflow still has need the sent_at value from the complete API. I have checked it with dummy data the single workflow item status was updated but the form page comes without form fields. So I am debugging why the full workflow is not showing as completed. And why form fields are not coming.</t>
  </si>
  <si>
    <t>I have discuss with jon, and jon shared updated geo localite db file with me and i have putted updated file. I have done some more investigation in alpha-docker, but i think in aplha docker, live IP is not updating, so will check in delta . Have got google authenticator key from jon. Setted up ssh and google authenticator.</t>
  </si>
  <si>
    <t>After consulting with Jon Braud created a new permission to allow a user to update scores previously set by another user and submitted the code for review.</t>
  </si>
  <si>
    <t>Need to discuss with jon to decide what should be done regarding this issue. Putting this on hold and picking a new one.</t>
  </si>
  <si>
    <t>The Success criteria can be achieved with just a single permission. As no code changes are needed and the problem can be solved with permission. Reassigned to Jon as instructed.</t>
  </si>
  <si>
    <t>TCI-15055</t>
  </si>
  <si>
    <t>Trying to reproduce the error on testing server. Not able to use Candidate Search on alpha docker trying to replicate the error on testing.uat</t>
  </si>
  <si>
    <t xml:space="preserve">After clicking the force complete button I have stopped going to the next form page. needs data from the PHP side to make a complete workflow.  Currently, I have set sent_at data by comleted_at and for workflow, I do have not any correct data so it’s needed inside the response data. And I am also investigating another way to make workflow completed. </t>
  </si>
  <si>
    <t>I have worked on this issue for that jon has given me steps to reproduce the same issue by grab data while debug and then he was able to reproduce the issue on uat and he explained same to me so i have also reproduced the use case in local and further doing debug for the issue solution.</t>
  </si>
  <si>
    <t>TCI-14810</t>
  </si>
  <si>
    <t>I have checked issue - When user add all variables in the template and click on the "Save &amp; Preview" button then preview page appears blank and after refresh the page the template not saved. I have tried to replicate this issue in alpha docker. Still working on replicating this issue.</t>
  </si>
  <si>
    <t>I have uploaded the db file on uat delta server After this have checked scenario of country code, Its still showing the UK, in country code. Working on replicating issue in delta server and checking the code</t>
  </si>
  <si>
    <t xml:space="preserve"> Bug is fixed and assing it to support team for review</t>
  </si>
  <si>
    <t xml:space="preserve">Looking at code to recreate the issue. can create a similar situation where if i try to make an Internal candidate apply for external only job. It says completed successfully but the candidate is not applied for the job. Need to look further to find the root cause. </t>
  </si>
  <si>
    <t xml:space="preserve">The complete workflow still not showing as completed, there is some state management issue with the workflow. I am investigating where is it. Till now i am not getting any solution about that. </t>
  </si>
  <si>
    <t>I have worked on this issue for that worked with referral code flow debug and it is in progress and again facing issue with queries which is written in the flow so working on the same to solve it it's further flow debug is in progress</t>
  </si>
  <si>
    <t>Looking at Jon comment and debuging in code</t>
  </si>
  <si>
    <t>I have checked issue on alpha docker , when we click on save &amp; preview button, template got saved but preview page is blank, there is no any data, checking code for this issue</t>
  </si>
  <si>
    <t>When i am SCP the file, into SSH from local, that's showing permission denied, this ticket is dependent on this issue.</t>
  </si>
  <si>
    <t>Ready to Merge</t>
  </si>
  <si>
    <t>Status changed to ready to merge.</t>
  </si>
  <si>
    <t>Found a piece of code that is not working as intended as far as I can understand which is causing different behaviors on the "invite or apply" button click. As I can't use alpha docker and don't have permission to change files to test on testing Uat. Putting this on hold for now.</t>
  </si>
  <si>
    <t>TCI-14945</t>
  </si>
  <si>
    <t>Picked up a new ticket. Trying to understand the issue and replicate it.</t>
  </si>
  <si>
    <t>I have worked on this issue for that facing issue in flow identify based on jon's provided information and as of trying to find the exact flow for this and also i doubt there is issue in job application from user side as sometimes it is submitting properly ans sometimes it is showing incomplete even after full data submission and all flow so need to check on this</t>
  </si>
  <si>
    <t xml:space="preserve">I checked code and I found issue is in Javascript code basicilly slect box for email template use array key for options value  but it should use array id attribute. So i changed code accordingly. still need to check it on delta server so yes I ma just doing it   </t>
  </si>
  <si>
    <t>I have conected with saurabh and tried to upload the file into delta , by using SSH, using saurabh credentials also, but that shows the same error permission denied, I think, we don't have the permission of write. So putting this on hold</t>
  </si>
  <si>
    <t>I have conected with kunika and checked the ticket issue and found that,  
When we are clicking on jobs-&gt;Document templates in alpha-docker &amp; Testing Uat. There is different page opening in both cases.
when we are saving document templates , then its got saving in alpha-docker , but in testing brand and on live server (as confirmed by kunika) its not saving when we are refreshing the page
I think i have old data on alpha-docker, need to get new data as on testing brand.</t>
  </si>
  <si>
    <t>I have recommited the code, there was the extra text in validations field in profile.js file</t>
  </si>
  <si>
    <t>Still trying to understand the issue. Need more clarification as this seems to be a brand specific feature. Some changes are being made on the flow asked emily and she was not sure so raised a question on slack dev channel. The custom section is seems to be updated by someone and now not able to replicate the issue.</t>
  </si>
  <si>
    <t>Updating my alpha docker as instructed to get the cv search option to work on alpha</t>
  </si>
  <si>
    <t xml:space="preserve">I have checked issue and found that,  there is one variable expression , which is creating problem, when we are leaving blank to expression , document template is not saving and all variables also not showing on after clicking save &amp; preview button. But in other scenario, when we are giving any value to expression variable, documents templates its saving and all variables are showing after clicking on save &amp; preview button. </t>
  </si>
  <si>
    <t>TCI-14721</t>
  </si>
  <si>
    <t>I checked code and understand its behaviour the issue is that shortlist and offer questionnaires is appear when candidate in review stage. To fix this issue I have made a condition thease questionnaires should not display in review stage as of now I chaged ticket status to code review</t>
  </si>
  <si>
    <t>I have worked on this issue for that done the flow debug to identify the correct view file as there are view file but it is not reflecting anything if we change but now i have identified the new view files and further i'm doing debug to check where is code gets wrong so as of now working on the solution.</t>
  </si>
  <si>
    <t xml:space="preserve">I am able to make workflow as completed. But I am sure on that if user has only user data as completed then its workflow should be completed. So I have asked to Jon and Dan for that. Is that a right way to make workflow as complted. </t>
  </si>
  <si>
    <t>After consulting with Jon Pushing code for review with fixes to the button which will stop users from applying to restricted jobs by filtering the jobs beforehand. Also fixed an issue where for some users the filter was not working.</t>
  </si>
  <si>
    <t>TCI-14848</t>
  </si>
  <si>
    <t>Started this ticket which is also from Grant Thornton and from same flow as TCI-14945. Looking at the code to see if the issue mention is related.</t>
  </si>
  <si>
    <t xml:space="preserve">I have discuss with Jon and changed code accrondingly and tested it on UAT. Its working fine and I changed status to Code review for this ticket </t>
  </si>
  <si>
    <t>TCI-15015</t>
  </si>
  <si>
    <t>Trying to reproduce issue on local</t>
  </si>
  <si>
    <t>I have completed my finding and changes. And I have shared two scenarios with Jon to verified which one is right for this issue. So right now I am waiting for that.</t>
  </si>
  <si>
    <t>I have worked on this issue for that tried to find the method which was used by twig file to show status and that was tricky so jon also taken time and find the how executed is method as of now i have the ui flow now but as per my finding the issue is in query as it is tricky so i'm trying to find the solution for the same by checking the relation ship used for this query and working on the same.</t>
  </si>
  <si>
    <t>I have picked this ticket. But when I started my work on that the changes are not visible on the Alpha. I have asked Tom, how can debugger on CRM's react app. but he was quite busy So he was not giving me any answering o that. Now still, I am investigating that.</t>
  </si>
  <si>
    <t>I have discussed with jon regarding this , &amp; when i debug this, i found that, when we are not passing any value to the expression variable, it's creating error in whole template and showing status 302, &amp; picking &amp;nbsp; by default which is creating the error. Still debuging the code.</t>
  </si>
  <si>
    <t>TCI-15118</t>
  </si>
  <si>
    <t>Started Working on this ticket and able to replicate the issue as have already worked with a similar one. Can replicate now Looking at different flow to find complete solution.</t>
  </si>
  <si>
    <t>Gamma Testing</t>
  </si>
  <si>
    <t>Status changed to Gamma Testing</t>
  </si>
  <si>
    <t xml:space="preserve">After Tom's solution, I can check changes on the browser but still have a big challenge for debugging. I am not able to debug my code. So I have needed because production mode always makes minify files and these files can not easy to understand. </t>
  </si>
  <si>
    <t>I have taken the latest pull of v4.20 as Jon suggested to me. But still, the PDF issue has the same as before. So I have updated Jon regarding this. He is looking that issue.</t>
  </si>
  <si>
    <t>I have debbuged the code and found that there is one function validateExpression() it's using trim and validations for the complete expression which creating the error. Trim() function is removing the blank spaces from whole expression , which is coming after submitting whole content. Basically validations is for, so nobody enter blank data in variables, but if leaving , expression variable is blank, it's creating problem, and throwing an exception. For this issue we can, remove that validations functions, but it is not good way. Another way to do this, is to make validations in frontend side, if there is any blank variable, then we can show validations if someone will try to submit form, and show error of validations.</t>
  </si>
  <si>
    <t>After Ali’s comment, I am working on that.</t>
  </si>
  <si>
    <t>Did some finding need to consult with jon to move forward with Query change for the solution need to understand to make sure it won't break anything else. After consulting with Jon Braud pushing the code for review. Updated the query to redefine what is considered application completed to fix the wrong status being displayed on the dashboard.</t>
  </si>
  <si>
    <t>TCI-14807</t>
  </si>
  <si>
    <t>Picked up a new ticket to work on. according to the ticket the mail is not shooting for a specific onboarding but when i tried that on the UAT as mentioned in ticket was able to receive the mail. After consulting closed the ticket as issue is already fixed.</t>
  </si>
  <si>
    <t>Ready for Live</t>
  </si>
  <si>
    <t>Status change to Ready for Isolation</t>
  </si>
  <si>
    <t>Status change to Ready for Live</t>
  </si>
  <si>
    <t>I have fixed that now after clicking the force completed button the complete workflow is showing as completed. For that, I have needed some changes are required from the backend (PHP) side. I have needed the sent_at property in the complete API response. As of now in the frontend, I have set sent_at value by completed_at so after the correct API response, this will need to be updated.</t>
  </si>
  <si>
    <t>I have spotted out the script tag is missing in the snippet. So this issue comes and I did inform Jon about the missing tag he update it in the snippet. Now it's working fine.</t>
  </si>
  <si>
    <t>After consulting with Dan got some insight on the file_history type and now trying to find the cause which is causing this error.</t>
  </si>
  <si>
    <t>I have worked on this issue for that tried to solve issue is in query. for that done debugging and learned how this query is working and which are the relations ship used with combination of same table but diff column. as of now i need to check with all the status and need to check about custom status as well that i'll check with jon further by taking call with him.</t>
  </si>
  <si>
    <t>TCI-15078</t>
  </si>
  <si>
    <t>Tried to reproduce and ther understand its flow Basicilly I am working on code lavel</t>
  </si>
  <si>
    <t xml:space="preserve">i have debbuuged php side, there is save function in DocumenttemplateController.php, this is using for saving the document template, and one error function is used for  showing error, this error is showing on status in network tab but not in frontend side, Now, working on react side for showing error on frontend side, </t>
  </si>
  <si>
    <t>Status changed to done.</t>
  </si>
  <si>
    <t xml:space="preserve">Was able to get the custom section working on the aplha docker after using the database queries shared by Dan. Getting some errors while trying to upload any files. Currently debugging to find the cause of the error. </t>
  </si>
  <si>
    <t>TCI-14959</t>
  </si>
  <si>
    <t>I have installed “ReciteMe” script in the full.twig. It's working fine. But as Matt already suggests it should become from any config file. I have made a block in .twig file with {% if can('isAccessibilityTool') %} So if I am on right track I have a need isAccessibilityTool value from the PHP side and I have also need "serviceKey" from the PHP file in the .twig file. After that, I will be put this code in all the layout files.</t>
  </si>
  <si>
    <t>I have done my investigation and found that, there is one error redirecting function, which means, when there will be any error it will be redirecting to error page, but it’s not happening as i have putted it on hold, jon will check it further</t>
  </si>
  <si>
    <t>TCI-15038</t>
  </si>
  <si>
    <t xml:space="preserve"> I have checked issue and trying to reproduce it in alpha-docker, &amp; understanding its flow, Still working on it</t>
  </si>
  <si>
    <t>According to Matt, this ticket is related to jobsearch/careers of (https://careers.agincare.com/). How can run this project with Alpha? So that I can make these changes for jobsearch/career. Currently, I have made these changes in Ats. Please let me know these changes are needed in Ats also. So that I can commit my code.</t>
  </si>
  <si>
    <t>Got the file upload working after help fom tom martin. Now working on the issue. Found a solution and currenlty testing it on my end.</t>
  </si>
  <si>
    <t xml:space="preserve"> I am not able to reporduce issue that emilly mention for this ticket at local and UAT/Delta. But I found the different issue that is validation messages. Validation messages is not showing for some filed on local and UAT/Delta.  So,  I checked and fixed that issue and now validation message is showing. </t>
  </si>
  <si>
    <t>I tried to reproduce it in alpha-docker, when as candidate am applying to any job, i can successfully apply on the job and from , super user account, i can successfully change the status like, hired, shortlisted, and icon is also green.I have attached some screenshots, can you please look into that and if you can suggest me , how can i reproduce it in my alpha-docker. But i can't see video assessment in alpha-docker, i got only feedback questionarieslink on email. I have also discussed with emily, but i didn't found, hirevue and external questionaries, when applying to any job as candidate</t>
  </si>
  <si>
    <t>TCI-15164</t>
  </si>
  <si>
    <t>Updated the condition to consider value 0 as valid input and submitted the code for review.</t>
  </si>
  <si>
    <t>Need to consult with Dan before pushing the code for review to make sure it won't affect any other functionality. Dan was not available so putting this on hold.</t>
  </si>
  <si>
    <t>Trying to find any other code which might be causing candidates with no name to apply.</t>
  </si>
  <si>
    <t>I have checked alpha-docker, it's need to be permission on for hirevue assesment / mindX Questionaire. Jon will check this ticket, and i have reassigned it</t>
  </si>
  <si>
    <t>TCI-15086</t>
  </si>
  <si>
    <t>I have checked this issue on brand UAT and found that referrals emails are showing also in dashboard and i also got on email. I don't have access to cantium-solution emails, can't check there, but it's showing in dashboard its sent, so it can be problem in cantium - solutions email service. I have put it on hold, coz i need to discussion with support for next steps</t>
  </si>
  <si>
    <t>TCI-15154</t>
  </si>
  <si>
    <t>I Have checked this issue on brand UAT &amp; alpha-docker, issue has been replicated on alpha-docker, Now checking code &amp; debbuging the code for more.</t>
  </si>
  <si>
    <t>TCI-10689</t>
  </si>
  <si>
    <t>I have added all the provided variables in the document folder files. But I saw there are more static words. So Please let me know these also needs to be changed or I could leave them? 
One word (Customise) was not matched with any static text. and In the variable-form.twig there is not any static text match with any variable text.</t>
  </si>
  <si>
    <t>TCI-15051</t>
  </si>
  <si>
    <t>Start looking on it try to understand issue so will dicusss with Kunika to understand  the functionality</t>
  </si>
  <si>
    <t>Created an array to store all the current answers and updated the query to check against that array so it's not shown in file history. Pushed the code for review.</t>
  </si>
  <si>
    <t>On Scrum call jon asked to put my finding on the ticket so he can discuss with emilty if we want to make the changes. Putting this on hold for now and picking a new one.</t>
  </si>
  <si>
    <t>TCI-14754</t>
  </si>
  <si>
    <t>Manage related email scheduler. Email will only shoot after 48 hours of not completing the application so will check later to see if its reproducing. As the scheduler is on manage can't check on code side might need support to work on this one so picking anohter one in the mean time.</t>
  </si>
  <si>
    <t>TCI-15179</t>
  </si>
  <si>
    <t>Consulted with Emily to get to know the job structure so I can rule out some stuff like killer questions etc when filtering the data as I found that if a candidate fails a killer question he’s being filtered out but as per conversation with Emily, the questionnaire is not active for the job as it's only for external candidates and the job is only for internal candidates. Currently looking at the code to find the cause.</t>
  </si>
  <si>
    <t>I have replaced the static code in the document files as provided in the sheet. But when I tried to run the production build it gives some error so I am working on that.</t>
  </si>
  <si>
    <t>Non issue Tom closed this ticket</t>
  </si>
  <si>
    <t>I am debugging the code and checing the database tables of interview slots &amp; job applicaton. We need to get the status of job application &amp; Match with the interview slots.</t>
  </si>
  <si>
    <t xml:space="preserve">I have worked on this issue to solve status related issue from query to fetch correct status and show it to ui and for that taken help from jon and finished work. The issue is resolved now and code pushed and merge request also created for the same. merge request for TCI-14783
https://gitlab.tribepad.com/core/ats/-/merge_requests/3182 </t>
  </si>
  <si>
    <t>Created the code to make sure the start route is not setting the complete date to '0000' This will fix the future issues but will not fix the current wrong status as the data is already inputted in the database. We can solve this by using the sub status instead of complete time but not recomended as this will cause inconsistancies. Need to consult with jon before pushing for review.</t>
  </si>
  <si>
    <t>TCI-15204</t>
  </si>
  <si>
    <t>Trying to reproduce on alpha. I am able to edit the onbording started by Super user without any issues on alpha. Emily Shared some more tickets with these kind of issues studying them and trying on brand UAT to reproduce the issue.</t>
  </si>
  <si>
    <t>Status change to Ready to Merge</t>
  </si>
  <si>
    <t xml:space="preserve">I have updated the static text by provided an excel sheet trans variables. All changes are done in V2 document files. But for “laravel/app/Modules/Documents/Resources/views/variable-form.twig” I have not got any text in the excel sheet so I have not done any change in this file. </t>
  </si>
  <si>
    <t>I have added ReciteMe accessibility tool in Ats. Needs to build permission(isAccessibilityTool) to view it in ATS. And needs translation variable(accessibilityBtn) in the header for translation.</t>
  </si>
  <si>
    <t>I have reverted all the last commits and re-commit them on a single commit.</t>
  </si>
  <si>
    <t>I have worked on this issue by doing debug for the flow to check use cases provided by the jon and for that checking the code and data flow and it's in progress</t>
  </si>
  <si>
    <t>TCI-11364</t>
  </si>
  <si>
    <t>Able to replicate the issue on alpha. Now working on code level</t>
  </si>
  <si>
    <t>I am debugging code for future bookings interview. There is one application status id, by us of it, its showing no of upcoming imterview .</t>
  </si>
  <si>
    <t>Updated the code to redirect to summary page instead of calling the function on the start page and implemented the logic to display the correct status as per discussion with jon. Need to show Jon the changes made to correctly display before pushing the code for review.</t>
  </si>
  <si>
    <t>Able to replicate the issue on alpha and on testing uat. Looking if the issue is only for questionnaires or other items also.</t>
  </si>
  <si>
    <t xml:space="preserve">I have added the ReciteMe accessibility tool in Job/search project also. Now serviceKey and isAccessibilityTool needs to add to the config file and where you want to display that tool add other code. Currently i just waiting for commint my code on git it's gives an error. </t>
  </si>
  <si>
    <t>Now working on code level try to find and understanding unction and queries</t>
  </si>
  <si>
    <t>I am debugging the code, find out that, if we can update the ats_interview table, on the time of updating the job application, then it can be solution. As, i am not able to find from where we are getting data in interview slots page. I know its, ats_interview table, but not able to find query in code.</t>
  </si>
  <si>
    <t>Reassigned after discussion on scrum call was on hold for a long time. -- Jon will check and let me know if any code changes required.</t>
  </si>
  <si>
    <t>Pushed the code for review. Updated the start method on controller to check for completion and if found redirect to summary page to solve the base cause of the issue. Also updated the tracking_load page to fix the incorrect status by considering sub_staus!=-1 for any stage as completed.</t>
  </si>
  <si>
    <t>Looking at the flow to see if we can set the questionnaire user as end-user. Data is mostly coming from react currently looking at the flow and further debugging the code to get a good solution for the problem. The questionnaire is being created when the flow reaches the questionnaire. Trying to check if we can fetch the original user form onboarding ref.</t>
  </si>
  <si>
    <t>TCI-15120</t>
  </si>
  <si>
    <t>I have reproduced the ticket (TCI-15120) on provided URL(Client UAT). I have need some clarification on that.
1. The date field is mandatory as mentioned on the label. But when I edit these files and fill blank values the validation is not working And the form was successfully submitted. And the requirement is also the same, the User can edit data with blank values. In that case, why did mention a mandatory label on the date label?
2. And Can the user fill other fields with blank values?
3. How can reproduce this on Alpha? This option is not coming Alpha.</t>
  </si>
  <si>
    <t>Fixed issue and send it to code review</t>
  </si>
  <si>
    <t>I have send the query to jon which used for the getting data in interview slots page, I have shared som eother query with jon, which will be use for getting data by using application status. Jon has shared some code with me, Investigating that code</t>
  </si>
  <si>
    <t>Found a solution which is working for me currently testing this to make sure it won't break anything else as it involves using the onbording owner id instead of the current user id if the current user is of role 2 or 3. Will consult will jon to see if this solution is acceptable.</t>
  </si>
  <si>
    <t>I have replicated this issue on Amit's machine and fixed that issue. But I have need some clarification on the date.twig. Is it the correct file of this ticket? Because the Tab's name is looking different in our Alpha. So I have asked Jon regarding the date.twig file on slack.</t>
  </si>
  <si>
    <t>I have checked with jon on sql query for flags the interview, jon provided me query for flags-1 in ats_interview_slot table, but when i am doing flags in this table, the interview is still showing in interview slots. When i checked, flags-1 in ats_interview table, it worked for me.</t>
  </si>
  <si>
    <t xml:space="preserve"> I have  wrapped code in a perm and pushed updated code to repo</t>
  </si>
  <si>
    <t>I have worked on this issue by doing debug initialising values of interview time from multiple places and for that i found two places as of now and getting idea about how exactly it is changing on second time call. for that i'm checking flow of booking interview and it's in progress</t>
  </si>
  <si>
    <t>Placed a check at the time of onboarding questionnaire creation which checks if the admin is trying to create the onboarding questionnaire. if so it's allocating the onboarding user id to the questionnaire instead of using the admin's id to create the questionnaire so the user can access it and not get blocked if the admin has already started the onboarding.</t>
  </si>
  <si>
    <t>TCI-15217</t>
  </si>
  <si>
    <t>Picking up this ticket to work on can replicate on local will check further to find a good solution for the problem.</t>
  </si>
  <si>
    <t>Need some improvement according to Jon the fix that i have done will not work so need to recheck it again</t>
  </si>
  <si>
    <t>TCI-15235</t>
  </si>
  <si>
    <t>I have replicated this issue on Alpha. So now I am trying to find correct file to change.  The rest of the time I did update Alpha docker.</t>
  </si>
  <si>
    <t>I have worked on this issue by doing debug for the flow to check data flow to get idea about how exactly the values are getting updated from different places on second time operation of interview booking as of now it's in progress</t>
  </si>
  <si>
    <t>After consulting with jon and claire found that the issue is occuring on manage url and need manage access to properly test the code.</t>
  </si>
  <si>
    <t>Currently working on changes Jon requested to fix the issues. Updated the redirect with full path redirect as well if needed still looking at the code to get a solution which doens't effect other functionality.</t>
  </si>
  <si>
    <t>I have done docker upgrade but it is having an issue in local so started work in backup of alpha docker and I have worked on this issue by doing debug for the flow as of now debug in progress and facing issue in receiving mails on Hiring manager side when candidate is book or cancel or rebook interview so working on same.</t>
  </si>
  <si>
    <t>TCI-15210</t>
  </si>
  <si>
    <t>I have checked function move_application() &amp; now debuging code , and finding function where is it calling, i have also discussed with jon, jon will alter the query of ats_interview_slots.</t>
  </si>
  <si>
    <t xml:space="preserve">Now users can fill the date filed with blank values in NHSP. for this, we have to need to create permission(allow-blank-date). then these changes will work. Please check the below PR for the code-review.
https://gitlab.tribepad.com/core/ats/-/merge_requests/3201 </t>
  </si>
  <si>
    <t>I have checked code ,&amp; merge request and there is merge conflict issue got, currently working on it to resolve this.</t>
  </si>
  <si>
    <t xml:space="preserve">After Alpha docker update, I am not able to view questions in the popup. it's showing a 502 error in the network tab. As per Matt's suggestion, I have a need to add a PDF button to the title section. Please check why this gives a 502 error. </t>
  </si>
  <si>
    <t xml:space="preserve">Updated the route as per jons request to use the named route defined in aplication route file. Will consult with jon and update the codes second par as per required. </t>
  </si>
  <si>
    <t>TCI-15238</t>
  </si>
  <si>
    <t>Picked up this new ticket and currently trying to find the code causing the issue.</t>
  </si>
  <si>
    <t xml:space="preserve">I have taken an update from v.4.21 and the production command run in the react app. Now the conflicts have been removed from all build files. Please review the code with mentioned PR. https://gitlab.tribepad.com/core/ats/-/merge_requests/3185 </t>
  </si>
  <si>
    <t>I have debugged the code and i don't find move_application() function has any relation with application status change, I have tried to commenting function &amp;  applications is still updating, there is a file action_tracking.php, in which cases is defined and status are passing from cases, we can use cases  for updating table in relative to job applications</t>
  </si>
  <si>
    <t>I have worked on this issue by finding solution for sending mails to hiring manager when candidate is booking or rebooking the interview as of now as per jon’s suggestion it is not sending any mails so looking deeper inside the flow for sending mails on the action and it’s in progress.</t>
  </si>
  <si>
    <t>Debugging on code Jon shared some information about this ticket so i am looking on that</t>
  </si>
  <si>
    <t>I have found the issue and updated the same on jira ticket. This issue need manage access to fully varify the falut as i can't replicate the issue but using the hard code i was able the replicate and found that the switch case responsible for fetching the currency code return the code in default clause. This is okay if the search is made using currency text but if the currency code is used the same is returned and appened to the variable causing the issue. I think the code just used the wrong variable in switch case default option. Will consult with jon with my finding and push for review if no other change needed.</t>
  </si>
  <si>
    <t>TCI-15277</t>
  </si>
  <si>
    <t>In my initial finding found that the code is removing withdrawn candidate form the list. Also looking at the code further as the code suggest that rejected candidates are also filtered out but its not working as intended for me. Currently debugging the query to see why the results are different.</t>
  </si>
  <si>
    <t xml:space="preserve">I have worked on this issue by checking main code to debug for mail flow but it’s not hitting the bookingNotifyRecruiter as jon said. so i have checked whole code flow and found that it there is method calling to bookingNotifyRecruiter from bookInterviewInternal but code is returning before that call so working on it’s debug point as of now to find out why it is not proceeding further. </t>
  </si>
  <si>
    <r>
      <rPr>
        <rFont val="Arial"/>
        <color theme="1"/>
      </rPr>
      <t xml:space="preserve">I have debugged the code for changing application status &amp; showing interview details in interview slot page &amp; there is one query which is showing the intervew slots in file </t>
    </r>
    <r>
      <rPr>
        <rFont val="Arial"/>
        <b/>
        <i/>
        <color theme="1"/>
      </rPr>
      <t xml:space="preserve">members/modules/ats/interviewClass.php </t>
    </r>
    <r>
      <rPr>
        <rFont val="Arial"/>
        <color theme="1"/>
      </rPr>
      <t>. It is using query - $</t>
    </r>
    <r>
      <rPr>
        <rFont val="Arial"/>
        <b/>
        <i/>
        <color theme="1"/>
      </rPr>
      <t>query = "SELECT * from ats_interview where id='$id' AND flags = 0 ";</t>
    </r>
    <r>
      <rPr>
        <rFont val="Arial"/>
        <color theme="1"/>
      </rPr>
      <t xml:space="preserve"> </t>
    </r>
    <r>
      <rPr>
        <rFont val="Arial"/>
        <b/>
        <color theme="1"/>
      </rPr>
      <t xml:space="preserve"> </t>
    </r>
    <r>
      <rPr>
        <rFont val="Arial"/>
        <color theme="1"/>
      </rPr>
      <t xml:space="preserve">I have created new query with join - </t>
    </r>
    <r>
      <rPr>
        <rFont val="Arial"/>
        <b/>
        <i/>
        <color theme="1"/>
      </rPr>
      <t>$query = "SELECT * FROM ats_interview LEFT JOIN ats_interview_slot ON ats_interview.id=ats_interview_slot.interview_id where ats_interview_slot.application_id IN(Select id from ats_job_application where job_id='.$job_id' And Status = 4)";</t>
    </r>
    <r>
      <rPr>
        <rFont val="Arial"/>
        <color theme="1"/>
      </rPr>
      <t xml:space="preserve"> I have tested this above query in workbench and its fetching accurate data, but when i putted this in code, it's not showing any data. Currently working on this query to get accurate data in code.</t>
    </r>
  </si>
  <si>
    <t>TCI-15236</t>
  </si>
  <si>
    <t>I have needed a new translation variable for this. Currently, I have made my change with the old translation variable branding.ats_head_admin_tracking_code for all users and I have checked with the following users like (Hiring manager, Area manager,Superuser,Candidate user, Restricted manager. if I missed any user please share with me the user's details.Note: if I will add any variable like branding.ats_head_admin_tracking_code_all_users  this variable will not work until the translation variable will set for this.</t>
  </si>
  <si>
    <t>Updated the route as per jons request to use the named route defined in aplication route file. pushed the code for review</t>
  </si>
  <si>
    <t>Changed the variable causing the issue by returning currency id instead of name if failing. Pushed for code review.</t>
  </si>
  <si>
    <t>Currently working on this. The code was recently changed by Dan so need to find a solution which can solve both issues. Currently working on creating a new route so we can have two seprate pages instead of having only one page as status is quite different.</t>
  </si>
  <si>
    <t>As Matt suggested, I have placed the Pdf button in the header title section. For this, I have added some js code in the standard.tpl file for the PDF click event and button.</t>
  </si>
  <si>
    <t>Front End work is done now Jon will work on that for the configuration in PHP.</t>
  </si>
  <si>
    <t xml:space="preserve">Hi @Jon, Can you please check, Is this approach is correct for this issue? I have needed to up some code to achieve this functionality. I have updated code for this in the jIra ticket. </t>
  </si>
  <si>
    <t xml:space="preserve">I have debugged file members/modules/job/atsApplicationClass.php, there is a function updatestatus(), which is using for updating status, have debbuged all the code till commit, i think there is a some error in sql query </t>
  </si>
  <si>
    <t>I have worked on this ticket to debug for main not working to hiring manager when candidate is booking or cancel the interview and rebooking the interview and for that i have talked with jon and he told me to put this ticket on hold for now as he wants to check this ticket later on so this ticket is on hold now</t>
  </si>
  <si>
    <t>Closed.</t>
  </si>
  <si>
    <t>Looking on postman colection that Jon shared with me</t>
  </si>
  <si>
    <t>I have worked on this ticket by doing debug for the job template creation logic check about workflow and interview flow and also debug on going for job template fetching interview flow in job creation from job template and it's in progress.</t>
  </si>
  <si>
    <t>Shared my finding with possible solution with jon on slack. Will need clarification from jon to finalize the ticket as there is mismatch between laravel and v2 code for active applications.</t>
  </si>
  <si>
    <t>TCI-15251</t>
  </si>
  <si>
    <t>Started working on this. Conversed with emaily to calrify the issue will try to reproduce on alpha but not able to now trying on brand uat.</t>
  </si>
  <si>
    <t xml:space="preserve">I have updated the translation variable in the code but due to the blank value coming in the Alpha I am not able to test it is working correctly or not. And I asked Jon regarding this. </t>
  </si>
  <si>
    <t>I have done my findings and putting it on hold,  there is a function bookInterview(), when we are booking interview from community manager credentials, it's returning , $user_id of super user , But on other hand, if ($mode == 1), it's for cancellation of interview, it's updating, modified_user_id` in ats_interview_slot, and the user_id is of user which interview has been booked ,in both scenarios, it's returning, 2 different values of $user_id, update `ats_interview_slot` set `flags` = 1, `modified_user_id` = 32, `modified_time` = NOW() where `interview_id` = 69 and `application_id` = 19and `flags` = 0 and `user_id` = 32 [rowCount:protected] =&gt; 0 [parameters:protected] =&gt; Array ( [1] =&gt; 1 [2] =&gt; 32 [3] =&gt; 2022-02-24 15:21:03 [4] =&gt; 69[5] =&gt; 19 [6] =&gt; 0 [7] =&gt; 32 ),this query is updating ats_interview_slot when cancel function is calling in where condition, i think,user_id is taken from ats_job_application table , coz in ats_interview_table, this user_id is not exist. if possible, we can use update query without comparing user_id in where clause</t>
  </si>
  <si>
    <t>I am checking code, why emails are not delivering for cantium.solutions</t>
  </si>
  <si>
    <t>Debug in code I couldn't get issue as of ow</t>
  </si>
  <si>
    <t>Ticket Closed</t>
  </si>
  <si>
    <t>Able to replicate some part of the issue on TLI uat. Was able to replicate the same when i tried switching off the internal_fields_auto_update permission on aplha. Will consult with emily and confirm with her.</t>
  </si>
  <si>
    <t>I have fixed the when application is moving from interview to shortlisted then interview slot is become available freely. I have added if condition on shortlist case, and if its true then,$need_status_update = true; in file members/modules/ats/action_tracking.php</t>
  </si>
  <si>
    <t>I have reverted unused files and commited the code again</t>
  </si>
  <si>
    <t>I have checked the brand UAT and have done referral emails to canitum.solutions &amp; on yopmail, i got mail on yopmail and also success status on network tab for cantium.solutions. I have checked code also and i think this issue is not in the code, this is server issue</t>
  </si>
  <si>
    <t>Anil kumar</t>
  </si>
  <si>
    <t>I have committed my code and sent it to review and test to Jon.</t>
  </si>
  <si>
    <t xml:space="preserve">I am not able to reporoduce issue. Mail is shooting only once when user apply for job from indeed </t>
  </si>
  <si>
    <t>I have changed the permission name (custom_fields_allow_blank_date) as provided by Jon.</t>
  </si>
  <si>
    <t>I have done my changes and now I sent to review this code.</t>
  </si>
  <si>
    <t>Upendra Prasad</t>
  </si>
  <si>
    <t xml:space="preserve">I have checked on Alpha docker and windmill for create Job with Job template. It is working fine both places. Now I will check on NHS Uat. I was not able to create job on Alpha docker. I had commented some code for create new job in Alpha. </t>
  </si>
  <si>
    <t>Updated the code as suggested by jon. Still can't find any translation for 'Open' in the application so using 'Active' for now. Need to consult with jon regarding the final text and also regarding the default filter as the orignal one was filtring out withdraws for some reason.</t>
  </si>
  <si>
    <t>I consulted with Emily and she told me that the permission was truned off for the branch. I asked her to enable the permission on UAT but sill not able to create a internal candidate while registering. Also while resarching the permission found something regarding featues and not sure if the feature is diabled on the brand. Still looking at the code for other reasons for the issue.</t>
  </si>
  <si>
    <t>TCI-15323</t>
  </si>
  <si>
    <t>The issue has been replicated in Alpha and I have started my debugging on that.</t>
  </si>
  <si>
    <t>I have checked again and sent referrals email  again, it's showing status success. I Have checked with jon and he checked in database , that's showing status-1, email is sending from brand UAT, Need to checked with client, they got email or not, as it may be issue in client domain or email server</t>
  </si>
  <si>
    <t xml:space="preserve">Updated the code to change a Null return which is breaking the permission and allowing candidates to set themselfs as internal even when the permission is turned off. </t>
  </si>
  <si>
    <t>Made changes to the UI and need approval from matt to go forward with the changes.</t>
  </si>
  <si>
    <t>TCI-15278</t>
  </si>
  <si>
    <t xml:space="preserve">I have checked this issue and conected with kunika &amp; understand the flow of ticket, how we can create killer questionaire &amp; auto reject candidate on failure of assignment. currently understanding flow and working on it </t>
  </si>
  <si>
    <t>This ticket has been closed, as emily has been sent from brand UAT</t>
  </si>
  <si>
    <t xml:space="preserve">I have fixed issue.Sent code for code review.
</t>
  </si>
  <si>
    <t>TCI-15260</t>
  </si>
  <si>
    <t>Start working on this issue try to create same scenario to rep issue on Alpha-docker</t>
  </si>
  <si>
    <t>I have unassigned thic ticket as there is some environment issues on alpha-docker. As, i checked, on alpha-docker &amp; brand UAT, issue was'n there</t>
  </si>
  <si>
    <t>TCI-14382</t>
  </si>
  <si>
    <t>I have checked referral email template send from candidate to invite friends. 
I am getting another email template which have on manage email template manager. 
I have created one candidate account and send invite for job from supper User.
 After completion of candidate  profile, then I have invited the Job to friend. I have  got  referral  email from candidate is different from as shared on attachment  email template.</t>
  </si>
  <si>
    <t>I have tested the functionality on local alpha and everything is working as intended. Consulted with clair regarding this and the issue is till occuring on the NHS int. Will debug some more on the client UAT to see if i can find any issues which is causing this behaviour.</t>
  </si>
  <si>
    <t>Code review</t>
  </si>
  <si>
    <t xml:space="preserve">I have send it for code review, there is the if() condition which is throwing the exception and removing the templates from saving. So i have commented that if condition in file app/Modules/Documents/Services/DocumentTemplate.php,and it's working fine now. </t>
  </si>
  <si>
    <t>As Jon suggested to me this is related to the PHP. So I am unassigning this.</t>
  </si>
  <si>
    <t>I am able to rep issue on Delta. the attachemnt in the email is not having DateGap information. Trying to rep same things but on Alpha pfd file is not genrated.</t>
  </si>
  <si>
    <t xml:space="preserve">I have checked referral email template variable how its work. Still I am finding how I can create email static varible from manage. I have checked database table entry of static_emails_variables for referral email template. I got 7 records from tables,But email template content have one variable "{$from_fullName}" does not exist on database table. 
When updating email template content,it is updating globaly for all. My email template updates shown on Amit manage board. After updating email template content from manage and checking on Job,it is not refelecting. </t>
  </si>
  <si>
    <t>Need support from jon as the feature is working as intended on alpha without any issues.</t>
  </si>
  <si>
    <t>TCI-14980</t>
  </si>
  <si>
    <t>Started working on this. from my initial findings can see that the language code being used in manage for Sweden is wrong as the code should be "SE" also checked how the flags are fetched as the "SV" is being used for the Swedish language it's fetching the flag for SV (El Salvador) thus causing the issue. The best solution would be to use the correct code for Swedish which is "SE" as the same is being used in Country table "sys_country".</t>
  </si>
  <si>
    <t>TCI-15041</t>
  </si>
  <si>
    <t>As per my understanding,  here have some build processes which all js made as minify and make a build. I can not see my changes on the browse only by simple js changes. So   Please let me know how can I see my js changes on the browser?</t>
  </si>
  <si>
    <t xml:space="preserve">Issue is able to reproduce on UAT/Delta but not able to rep on local that's why trying to debug code on UAT </t>
  </si>
  <si>
    <t>I have checked code for email template variable. There are two emails sent when candidate refer job to the friend. One email sent to friend for apply job and another  email sent to candidate as well.  Both email haves uses same email template but defined static variable different. Friend is getting correct email content but candidate is getting wrong email content. If I will do change same variable as candidate then it will work fine.</t>
  </si>
  <si>
    <t>I have debugged the code and find data-type name is different in both cases if expression is blank or have value. Have also talked to Jon and he also don't have any update still.Currently debugging validateexpression()</t>
  </si>
  <si>
    <t>Created a solution by directly changing the code to SE whenever we find SV thus fetching the correct flag for sweden. Will consult with jon regarding this solution.</t>
  </si>
  <si>
    <t>Pushed the code for review.</t>
  </si>
  <si>
    <t>Reassign it to Jon</t>
  </si>
  <si>
    <t xml:space="preserve">I checked code and found that if datagap work flow is completed than dateGap info will visible in Pdf. I ask it to Emily and waiting for her comment </t>
  </si>
  <si>
    <t>TCI-15281</t>
  </si>
  <si>
    <t>I have started my work on this ticket</t>
  </si>
  <si>
    <t>this ticket is now on hold due to js build process still pending from Jon</t>
  </si>
  <si>
    <t>Status changed to ready for gamma</t>
  </si>
  <si>
    <t xml:space="preserve">Pushed for code review. The current code was using language code to fetch the flags and thus it's causing issues for swedish language flag. to fix this just changed the code from “sv” to “se” for fetching flag </t>
  </si>
  <si>
    <t>Checking the data flow on alpha to find any cases which might be modifying the variable to make the variable not replace on NHSInt brand. Also having issues when trying to modify files on delta folder for testing purpose.</t>
  </si>
  <si>
    <t>I have fixed email temaplate issue,I have sent message on ticket about confirmation from Jon then i will push code on code review.</t>
  </si>
  <si>
    <t>TCI-15280</t>
  </si>
  <si>
    <t>I have started working on it. I have created new and checking how activity will be set for job.</t>
  </si>
  <si>
    <t>Ready For Live</t>
  </si>
  <si>
    <t>Ready To Merge</t>
  </si>
  <si>
    <t>I have tried to remove ! from that preg_match() from file app/Modules/Documents/Services/DocumentTemplate.php, and found that it's working fine in both cases if expression variable is blank or expression variable have value</t>
  </si>
  <si>
    <t>TCI-15188</t>
  </si>
  <si>
    <t>I have replicated issue on local &amp; checking code for solution and finding error in code</t>
  </si>
  <si>
    <t>I am adding the required field, label, text and removing the extra heading tags as mentioned in the ticket.</t>
  </si>
  <si>
    <t>TCI-9799</t>
  </si>
  <si>
    <t>Story</t>
  </si>
  <si>
    <t xml:space="preserve">Start looking on ticket, try to understant the requirement, Have shared my query related to this ticket on slack and jira </t>
  </si>
  <si>
    <t>Waiting for Emily comment</t>
  </si>
  <si>
    <t>Ready For Isolated</t>
  </si>
  <si>
    <t>Status changed to ready for Isolated</t>
  </si>
  <si>
    <t>Status changed to Done.</t>
  </si>
  <si>
    <t>I tested the code on delta server and was able to find the cause of the issue. The code is being replace to html code before the variables are replaced. I have found a solution by creating adding the html code to preg_match but need more testing also found that the outer.mail is not set on testing.uat which might be causing this issue. Will check some more and consult with jon to find the solution.</t>
  </si>
  <si>
    <t>I have fixed code and pushed code to code review.</t>
  </si>
  <si>
    <t>I am still checking activity logs how its work. Jon have shared some command related activity.</t>
  </si>
  <si>
    <t>Status Update</t>
  </si>
  <si>
    <t>I have almost completed the recruiter dashboard for all the mentioned points in the ticket.  I have needed some translation text from Matt.</t>
  </si>
  <si>
    <t>I have disscuss with Chris and ali regarding the functionality but ali suggested to discuss with Paul so I am conncting with Paul MacFarlane</t>
  </si>
  <si>
    <t>Done</t>
  </si>
  <si>
    <t>Moved variables replace to be executed before CSS inline conversion to avoid URL encoding on variables. Also added the variable ats_login_url which was missing and was being used in translation.</t>
  </si>
  <si>
    <t>TCI-15289</t>
  </si>
  <si>
    <t>Started working on this and found some code which might be causing the issue. Still trying to debug further to  understand the code and make sure no other functionality is changed.</t>
  </si>
  <si>
    <t>Moved to Closed</t>
  </si>
  <si>
    <t>Almost all points are done. only one issue remaining for heading in missing this heading is hidden so it's taking time. So i am finding it to fix.</t>
  </si>
  <si>
    <t>I have debugged code for issue, in controller file - modules/CandidateCustomFields/Http/Controllers/CustomFieldsController.php, there is a variable , which is referring to path - modules/CandidateCustomFields/Resources/views/index.blade.php &amp; from here , one model is included, checking the code for more info</t>
  </si>
  <si>
    <t xml:space="preserve">have created new job and set Job Activity  auto close Job on 1 day for new applicants.  I have checked JobActivity scheduler code for updating status of job application. Closing Job application update flags=2 then application will move to active to close.
I am not able to run scheduler on Alpha docker to continue further investigation for closing job and reject of candidate. </t>
  </si>
  <si>
    <t xml:space="preserve">After discussion with Paul and Jon regarding TCI:-4522. Now able to check "day pass ticket" functionality so I am dubuging in code and try to find how this functionality work. This is referece for TCI-9799  </t>
  </si>
  <si>
    <t xml:space="preserve">Jon will review and let me know if this is the correct solution. Awaiting jons resonse. Putting this on hold for now. </t>
  </si>
  <si>
    <t>TCI-15101</t>
  </si>
  <si>
    <t>Picked up this new ticket and Trying to reproduce the issue but facing problems as can't find any option in the manage to cancel Idel deletion. Debugging at the code level to check if it's behind some permission or not.</t>
  </si>
  <si>
    <t>Worked with saurabh,&amp;amit,  how can we handle error from react side. When expression variable is blank in document template,  have tried abort error function in php side,  and it's work, but any error is not showing. In file, DocumentTemplateController.php, redirecting function is used , but that's not showing any error and forwarding to next page</t>
  </si>
  <si>
    <t>I have debugged code there is a function editoption() in file, customFieldsController.php,  in this function,   all parameter are passing, but when I an trying to that parameter in route, file, , that's throwing the error. debugging more code for getting exact issue</t>
  </si>
  <si>
    <t>TCI-15306</t>
  </si>
  <si>
    <t>I have started working on ticket for replicate issue on UAT brand, I am getting some issue related to language which is not setup on brand while create job and email template.I have connected with Jon for language update on on UAT.</t>
  </si>
  <si>
    <t>Facing issue like " Class 'Memcached' not found at /home/espire/Desktop/alpha-docker/codebases/ats/codebases/v2/vendor/laravel/framework/src/Illuminate/Cache/MemcachedConnector.php:69)" So I asked to Jon and shared issue on slack</t>
  </si>
  <si>
    <t xml:space="preserve">I am waiting to commit my code due to I have not any idea of CRM origin. I have asked Jon for that. </t>
  </si>
  <si>
    <t>I am not able to run scheduler on Alpha docker to continue further investigation for closing job and reject of candidate. I have talked to Jon about to ticket he told me reassign to me.</t>
  </si>
  <si>
    <t>After consulting with Emily and Tom found out the functionality required to replicate this error on alpha is not correctly implemented right now. I will put this on hold for now.</t>
  </si>
  <si>
    <t>TCI-15397</t>
  </si>
  <si>
    <t>Started working. Able to replicate on the alpha currently looking for a good fix.</t>
  </si>
  <si>
    <t>i have fixed issue, on clicking label field , in candidates custom field generating 500 ERROR, I have added option parameter in OptionID, in edit route parameter of candidatecustomfields.option.edit method in line 12 of file, modules/CandidateCustomFields/Http/routes.php. I have checked it &amp; it's working fine, labels are updating now.</t>
  </si>
  <si>
    <t>As this is live environment issue ticket, it can be replicated on alpha-docker, so with discussion jon, m reassigning it.</t>
  </si>
  <si>
    <t>TCI-15408</t>
  </si>
  <si>
    <t>I have checked issue &amp; now trying to replicating it on local. as i checked, "interview invite &amp; conformation of interview is not available in alpha-docker, so for this i have runned the some sql queries. And now i am tying to replicating this issue</t>
  </si>
  <si>
    <t>This is not replicated on my local(Alpha). So I have done my code as per mentioned comment on the ticket. And I shared my solution with Tom to check it's was as expected.Now I am waiting for  Tom reply.</t>
  </si>
  <si>
    <t>I have tested rejacted email of candate on testing UAT. It is working fine as expacted result. Jon have set email template for french.I have tested both English and French both works fine on test UAT. I have also tested email for confirm interview it is also work fine.</t>
  </si>
  <si>
    <t>I am blocked on Memcached issue so i will discussed with Jon to fix that as Jon was busy so we have schedule a call for tommorw</t>
  </si>
  <si>
    <t>Status changed to live verify</t>
  </si>
  <si>
    <t>Status changed to Ready to Merge</t>
  </si>
  <si>
    <t>Not able to replicate As manage have some docker environment issue which needs to be fixed before I can work on this. After consultation with Jon Braud sending it back to the pool.</t>
  </si>
  <si>
    <t>The function get_custom_status was returning all the statuses when getting null i.e. param $_GET["current_status"] was not set. To tackle this issue I have moved the relevant code behind check and as the code is placed on the else part of ($_GET['popup'] == "open") it was executing all the time if custom_status permission is on.</t>
  </si>
  <si>
    <t>I used Strip_tags fucntion to remove the html tags but that might remove any formatting when we save the data so looking to enable ckeditor on the onboarding page.</t>
  </si>
  <si>
    <t>I have checked this issue on alpha-docker &amp; brand UAT. When i am changing interview stage after booking of interview, then i can see, interview is still booked. It's working fine as mentioned in succes criteria of ticket. Waiting for emily &amp; jon response for further work on this ticket</t>
  </si>
  <si>
    <t>TCI-15411</t>
  </si>
  <si>
    <t>I have checked this issue &amp; checked on brand UAT, &amp; the profile of 2 candidates is not available in brand UAT, so for further , steps, i have asked to claire, so i can replicate this issue on brand UAT or alpha docker. For more info i am trying to replicating this issue on UAT &amp; Alpha-docker.</t>
  </si>
  <si>
    <t>I have fixed this issue as mentioned Tom's comment and sent it to code-review.</t>
  </si>
  <si>
    <t xml:space="preserve">I have fixed this issue and As per Matt suggested we have needed it to screen test. I have sent my code to Matt for the screen reador test. </t>
  </si>
  <si>
    <t>For this ticket, Still have some issues in the Alpha so I am trying to solve it with Jon.</t>
  </si>
  <si>
    <t>I have checked code and found email template rejected template based on job language, I am still checking more details of email template.</t>
  </si>
  <si>
    <t>I am working on second part of this ticket that is Genrate pdf link</t>
  </si>
  <si>
    <t>Not able to replicate at alpha-docker and UAT as well</t>
  </si>
  <si>
    <t>I have checked issue on UAT, &amp; found it's not replicating on UAT, as some mentioned users are not available, It's live issue.</t>
  </si>
  <si>
    <t>TCI-15221</t>
  </si>
  <si>
    <t>I have checked issue and tried replicate it on manage, but on manage in custom fields there is only 2 pages available, but as mentioned on ticket, error is in 6th page,I am checking code for this issue, it may be some issue in pagnations, For more steps of replication i have asked to claire &amp; jon , And waiting for their response.</t>
  </si>
  <si>
    <t>Got ckeditor to work by changing texbox to ckedit and adding the script for ckeditor config and initialization. Waiting for approval from jon to push for review.</t>
  </si>
  <si>
    <t>TCI-15398</t>
  </si>
  <si>
    <t>Was able to locate the issue and replicate the same on brand delta. Currently debuggin and checking various solutions.</t>
  </si>
  <si>
    <t>Status changed to ready for Isolation</t>
  </si>
  <si>
    <t>I have putted it on hold, as issue is not replicated on alpha-docker &amp; UAT, everything is working fine regarding this ticket. I have checked in both scenarios with - $need_cancel_interviews = true; this permission &amp; without this permission</t>
  </si>
  <si>
    <t>I have done my changes for this ticket but due to Gulp, I can not make the build and test it after making the build.  So I shared the required changes for this. If Jon or Jon's team can make a build for that then I can test it. Or I have needed a gulp setup at my local machine.</t>
  </si>
  <si>
    <t>Still I am debugging code for rejection email sent to candidate. I am debugging code on UAT as well how emails work.</t>
  </si>
  <si>
    <t xml:space="preserve">I am able to crete pdf link to to taht i have created some new file and have written sone logic there so, I will take a call with Jon for his feedback </t>
  </si>
  <si>
    <t>Ready to Isolated</t>
  </si>
  <si>
    <t>Status changed to Done</t>
  </si>
  <si>
    <t>added safe_latin function to answer fields to show them correctly</t>
  </si>
  <si>
    <t>Added ckeditor and config to employ edit and fixed employ display to use html formatting.</t>
  </si>
  <si>
    <t>TCI-15410</t>
  </si>
  <si>
    <t>Trying to debug on brand UAT to see if the issue is replicating. According to the screenshot emily provided the the email list is not showing properly. will double check code on brand delta and see if i can replicate</t>
  </si>
  <si>
    <t>I am not able to reproduce email template error on UAT. It is working fine.Here are steps I have taken to replicate on UAT.1)I have created new Job on French language. 2)Added candidate on the newly created Job.3)Once a candidate added, then reject the candidate from French Job. 4)I have checked emails, I have received  French content as intended.</t>
  </si>
  <si>
    <t>TCI-15437</t>
  </si>
  <si>
    <t xml:space="preserve">I have started working on ticket.I have replicated issue on UAT. I am trying to replicate issue on Alpha. </t>
  </si>
  <si>
    <t>I have added custom fields till page 8th &amp; i checked the 6th page as mentioned in ticket scenario &amp; page is opening fine, if i am going forward and backward from page 6 &amp; back to page 6. It's working fine , i can't see any 504 error on the page.</t>
  </si>
  <si>
    <t>TCI-11424</t>
  </si>
  <si>
    <t>Task</t>
  </si>
  <si>
    <t xml:space="preserve">Now I have a new design setup for the settings and as per Matt, Here should be a single save button or an auto save. I am debugging on that. </t>
  </si>
  <si>
    <t>I am working on third part of this ticket that is view creation I am taking help from anil regading this</t>
  </si>
  <si>
    <t xml:space="preserve"> The Issue was closed by Emily. The Custom pack "from Email list" was seprate from the default one.  </t>
  </si>
  <si>
    <t>TCI-15349</t>
  </si>
  <si>
    <t xml:space="preserve"> Found a solution as the query was not checking if the tag is deleted or not before applying the same. Added a where condition which checks the flag for deletion. Not able to replicate the suggested candidate part on alpha currently trying to check the issue at code level.</t>
  </si>
  <si>
    <t>Status changed to reday for Isolation</t>
  </si>
  <si>
    <t xml:space="preserve">Status updated as closed beacused duplicate ticket. </t>
  </si>
  <si>
    <t>I have reassigned it,  as issue is not replicated on alpha-docker &amp; UAT, everything is working fine regarding this ticket. I have checked in both scenarios with - $need_cancel_interviews = true; this permission &amp; without this permission. This is only replicated on live</t>
  </si>
  <si>
    <t>I have check this issue on manage, and everything is working fine on my side, I can't replicate this issue on manage</t>
  </si>
  <si>
    <t>TCI-15340</t>
  </si>
  <si>
    <t xml:space="preserve"> i have checked this issue on brand-UAT, &amp; When i am sharing questionaire to candidate.Then, from candidate account, i have completed that questionaire, also got success message after completed questionnaire.As, after completed questionaire from candidate account, questinaire turned to green.</t>
  </si>
  <si>
    <t>I am debuging code for solution. When I am searching canddiate name getting result set wrong. All candiate  search works with ElasticSearch.</t>
  </si>
  <si>
    <t>Ready for isolated</t>
  </si>
  <si>
    <t xml:space="preserve">Deployed all my changes on Delta server with backed and frontend facing some issue on delta serve so looking on that. Also took Anil help for its frontend part
Anil comment:- I did create an HTML for the New Entrant Travel Pass and shared it with Saurabh.   </t>
  </si>
  <si>
    <t>After consulting with jon found out that some brands are using the old atRisk tag which might get affected if i were to use the newer tagRepo. I have updated the code on manage to update the relationship flags too at the time of tags deletion. Need to discuss with jon before finalization.</t>
  </si>
  <si>
    <t>TCI-15409</t>
  </si>
  <si>
    <t>I have check the docker and found that the jobsearch and main ats reside on different containers and jobsearch is not able to curl request to the main ats. Elastic serch is also on php70 container with jobsearch. Currently debugging at my end to try and solve the issue.</t>
  </si>
  <si>
    <t>Status changed</t>
  </si>
  <si>
    <t>Ready For Gamma</t>
  </si>
  <si>
    <t>I have fixed issue related to search candidate with capital latter. I have added lcfirst() for convert first sting to lower case.</t>
  </si>
  <si>
    <t>I have checked this issue in the case of killer questions, i have created some killer  questionaier &amp; chared to candidate, when candidate clicked on wrong answer, so i checked that questionaires is not turned to green.I think, this issue can become in this scenario only, if candidate is failed in killer questionaires, This is the scenario which is stoping questionaries turned to green.There is another scenario if candidate haven’t still completed questionaries or attended it. then questionaire not turned to green</t>
  </si>
  <si>
    <t>TCI-15347</t>
  </si>
  <si>
    <t>I have started working on ticket. I am trying to replicate the issue on Alpha. I  have created candidate and  new job for reproduce issue.</t>
  </si>
  <si>
    <t>I am working on autosave functionality, I have written some code for this but from the PHP side, the data was not saved as expected. So I am looking at that with the PHP team.</t>
  </si>
  <si>
    <t>Reassigned due to alpha docker issue (PDF did not open in the document page after save and preview);</t>
  </si>
  <si>
    <t xml:space="preserve">Waitng for config variable that Jon will provide then will check all functionality on delta. Fom my side functionality is completed   </t>
  </si>
  <si>
    <t>Status changed to ready for live</t>
  </si>
  <si>
    <t>I have tested the issue on delta server and able to rectify the issue but as the ticket is asking for all the jobs to be activated on calling the alljobs url Need to confirm if i should just add the external candidate view along with internal or some other approch need to be taken.</t>
  </si>
  <si>
    <t>I have consulted with jon and will push the code for review.</t>
  </si>
  <si>
    <t>TCI-15443</t>
  </si>
  <si>
    <t>I have checked thiss issue &amp; replicating it on manage why insights 2fa is not getting reset.Currrently understanding flow of process</t>
  </si>
  <si>
    <t>I have checked this, when expression variable is blank and saving document template, there's validations stopping form form the saving. but there is a issue, when i edited the existing document template &amp;, put expression variable blank, that's saving, but , that' also should show validation error, as i saw in url bar, there is 2 different url passing on the time of edit &amp; saving from. i done some debug on php side, so i can put validation on edit also for blank expression. But there is not any validation checking on php side before saving the form, i think this is the main reason.</t>
  </si>
  <si>
    <t xml:space="preserve">I have putted it on hold after discussion with jon as i have checked all scenarios again and everything is working fine on my end regarding to tickets. </t>
  </si>
  <si>
    <t>I have replicated some part of issue on UAT and Alpha while candidate apply job and complete profile.When candidate complete his/her profile then go to dashboard for check status of application. On UAT and Alpha userdashboard on Upcoming Events tab is not showing any data regarding status of application. I am checking on it.</t>
  </si>
  <si>
    <t>Status updated as Reday for Gamma</t>
  </si>
  <si>
    <t xml:space="preserve">As per the conversation with Matt, There should be only three Tab (Account settings, Defaults, and Format/Function &amp; Business Unit). And now no more needs to make auto-save functionality but after saving the form alert popup will come. So I am working on that approch. </t>
  </si>
  <si>
    <t xml:space="preserve">Done from my end. Will discuss with Mark regading code like code review, the approch that I am taking for this ticket. After that will move ticket to code review </t>
  </si>
  <si>
    <t>I have reassigned this ticket as after discussion with emily &amp; jon. Emily told ,Isa is not on Position as she is not registered on there. She is only registered on superdry. So i don’t have acces to check on superdry platform.</t>
  </si>
  <si>
    <t>TCI-15451</t>
  </si>
  <si>
    <t>I have checked issue on manage , trying to replicate it on manage, as i have checked n scheduler tasks page, there were not any task for summary details email, so for that, i have asked from emily,how i can turn off summary emails and delete the config</t>
  </si>
  <si>
    <t>I have updated the flags of tags_relationships table along with tags at the time of tag deletion from Manage. Pushed the code for review.</t>
  </si>
  <si>
    <t>TCI-15479</t>
  </si>
  <si>
    <t xml:space="preserve">After discussion with Emily confirmed that the issue was caused by permission “Use new questionnaire rich text editor” and it's working properly after changing the perm on UAT </t>
  </si>
  <si>
    <t>TCI-15508</t>
  </si>
  <si>
    <t>I have debugged this issue and found out that the path used to fetch the image is {$baseUrl}/../v2/brands/281/images/logo.png which is failing for some mail paths. Other brands are using {$baseUrl}/tpl/284/images/logo.png path for logo. Currently trying to understand where the logo is being fetched from for incorrect path. I have tried updating the path on email layout and “ats/smarty/templates/281.email_outer.tpl” but still the email is fetching the wrong URL. Currently debugging further to find where the content is being loaded from.</t>
  </si>
  <si>
    <t>Reassined ticket closed</t>
  </si>
  <si>
    <t>The issue has been fixed as mentioned on the ticket.</t>
  </si>
  <si>
    <t>Status changed Gamma Testing</t>
  </si>
  <si>
    <t>I have checked code and replicate issue on Alpha and UAT regarding showing candidate status pending on user dashboard after complete profile. Another loader issue replicated on UAT when candidate submit questionare and update questionire score loader show every time after update. I am replicating on alpha then add solution for it. 
Jon comment on ticket regarding issue.Looks like a single candidate issue that needs to be investigated in the live database.  So I would return this to the pool.  I’ll mark the title as onshore.</t>
  </si>
  <si>
    <t>Setup regading this ticet is done on my system so start debugging on this issue</t>
  </si>
  <si>
    <t>Consulted with jon. Now will test the code and will push for review. Also need information of the branch where i need to push the JOBSearch</t>
  </si>
  <si>
    <t>Added View mode to enable showing external only jobs also when all jobs URL is hit which set an internal cookie to true. Puhsed for code review</t>
  </si>
  <si>
    <t>After Consulting with Emily Found the issue is with email_alert:email_outer and changing  {$baseUrl}/v2/brands/281/images/logo.png to {$baseUrl}/tpl/281/images/logo.png is working on UAT. Need to confirm why {$baseUrl}/v2/brands/281/images/logo.png was used and if it's okay to make this change on the live server to fix the issue.</t>
  </si>
  <si>
    <t xml:space="preserve"> I have found a way to replicate this issue by rejecting the candidate from some other job he applied for. At the time of rejection, it shows all the other jobs candidates applied for and we can reject them all by selecting the checkbox then the reject message will always be the default. Need to confirm with Emily if this might be the case. Still debugging more as for any other situation where this issue can occur.</t>
  </si>
  <si>
    <t>I have started debugging code, and I am able to replicate the issue on client UAT, Testing UAT and Alpha. I am checking code and find solution for it.</t>
  </si>
  <si>
    <t>Status changes as Ready for live</t>
  </si>
  <si>
    <t>I have added Ajax functionality to submit the form and also added Alerts for success and faild message. Some validation are not working on the client-side So I am looking that why this happens. this issue comes in the UAT also.</t>
  </si>
  <si>
    <t xml:space="preserve"> i have checked this issue, and also discussed with Emily Black , i can’t see any fields under the collections.I have also asked to jon and mark about this issue, do we need any permission for showing fields under collection, as of now i can't see any fields under collection? if, it's something related to permission, i need to know about this permission ,I have also debugged code and &amp; tried to find something from which i can know about these colections fields</t>
  </si>
  <si>
    <t>I found issue and able to rep on alpha-doker. So trying to find proper fix. I found one soln but I am not sure it is perfect so need some more time to debug</t>
  </si>
  <si>
    <t>This ticket has been reassigned by Emily, as its live environment issue.</t>
  </si>
  <si>
    <t>TCI-15458</t>
  </si>
  <si>
    <t>I was able to replicate the issue on Saga UAT by creating a user super user and sending contract from this user. When i tried using a normal super user i was receiving the change request mail without any issue but after renaming the username from mysql i was able to replicate the issue as the username no longer contains the email_id. Debugging further to find where the email_id is failing.</t>
  </si>
  <si>
    <t>After Consultation with Emily was able to rectify the Issue on live too. Emily closed the issue after confirming the fix.</t>
  </si>
  <si>
    <t>Status changed to ready to merge</t>
  </si>
  <si>
    <t>Status changed as done</t>
  </si>
  <si>
    <t xml:space="preserve">I have added all the front-end validation. I got some hidden sections I have also made changes for that and now I am waiting for the PHP changes only.  Jay working on that. </t>
  </si>
  <si>
    <t>I have checked it again, i have found one other scenario where questionaire icon is not turning to green, as superuser have send questionaire to candidate, &amp; before attempting the questionaire by candidate, the candidate applicaton is moved to hired, then, the application is also not available in candidate account after moved to hired. so there is not any option remains for candidate, so he/she can attempt questionnaire. As mentioned in ticket, it happens with only on specific candidate &amp; emily told me the candidate application status is hired, so may be this scenario happens with that candidate.I have checked code, database &amp; everything is working fine. As, on this am waiting for jon response.</t>
  </si>
  <si>
    <t>Fixed issue and send it to code reivew</t>
  </si>
  <si>
    <t>I have checked code and I have fixed issue. I need to review and recheck then I will push code on code review.</t>
  </si>
  <si>
    <t>Amit have checked issue and again ticket was resigned due to live.</t>
  </si>
  <si>
    <t>Status changed as Ready To Merge</t>
  </si>
  <si>
    <t>Status changed to ready to Merge</t>
  </si>
  <si>
    <t>TCI-15501</t>
  </si>
  <si>
    <t xml:space="preserve">29-Mar-Ready for Development:- The Permission only displays when the source is present and won't show for direct candidates. Reopned as for Indeed the Source shows Unknown. Need support from devs to confirm if the source from indeed working or not. </t>
  </si>
  <si>
    <t>The Issue is only occuring for the specific user. When i tried to replicate the issue with same conditions i recived the emails without any issue. Need to discuss with jon on further actions.</t>
  </si>
  <si>
    <t>TCI-15546</t>
  </si>
  <si>
    <t>I am currently trying to replicate the issue. The code is working as intented on alpha and brand delta.</t>
  </si>
  <si>
    <t>I have fixed issue when updating interview stage then listing of booked interview was not show correctly. After changes of code, all is working fine while schedule interview or edit interview slot &amp; stages.</t>
  </si>
  <si>
    <t>TCI-15542</t>
  </si>
  <si>
    <t>I am checking shortlist issue while create new Job from template. I am trying to replicate issue on client UAT when create Job through Job template.</t>
  </si>
  <si>
    <t xml:space="preserve">I am integrating PHP-related changes in the front end. Some changes are pending and the rest are completed. And The translation messages are pending from Matt. </t>
  </si>
  <si>
    <t>TCI-15522</t>
  </si>
  <si>
    <t>Start working on try to find Why 12 sec time is taken to showing onbarding icon. This is live issue although .008 sec is taken on local machine. So still debugging it</t>
  </si>
  <si>
    <t xml:space="preserve">I have checked this issue  again &amp; shared my finding with jon. i have reasigned it,as jon will look into it. </t>
  </si>
  <si>
    <t>TCI-15535</t>
  </si>
  <si>
    <t xml:space="preserve">I have checked issue , when we are downloading csv file, answer of questionaire is not matching. i have checked it on alpha-docker with different-different application statuses &amp; found that, answers are matching to respective questionnaire.I have tried to download one application at a time, select more than 1 application at a time, all applications at a time. I have checked code &amp; done some debugging. </t>
  </si>
  <si>
    <t>I have tried to replicate the issue on brands delta server with the same template in question but wasn't able to replicate the issue. After consultation with emily she told me the issue is only occuring on live server. I have replicated the issue somewhat by diabling the template and creating a job form that. Will check some more on code level.</t>
  </si>
  <si>
    <t>I have checked csv in alpha-docker &amp; found that answer is matching to their corresponding questionnaire. I am debugging the ats_csv_download() function.Mark told me to put it on hold, as have to wait for today release.</t>
  </si>
  <si>
    <t>TCI-15544</t>
  </si>
  <si>
    <t>I have checked this issue, and tried to replicate it on alpha-docker &amp; brand UAT, but, it's something regarding API. I have reassigned it, as mark told me to do because it requires live access to fix.</t>
  </si>
  <si>
    <t>TCI-15547</t>
  </si>
  <si>
    <t xml:space="preserve">I have checked this issue why Adding snippets to a contract template is adding large line breaks &amp; now trying to replicate it on alpha-docker, understanding flow of replication of ticket. </t>
  </si>
  <si>
    <t>I have got account Resource manager from Jon. I am replicating issue on UAT.I have also created new account resource manager for Alpha for replicate issue. I am checking code to find issue. Still work in progress for replicating issue.</t>
  </si>
  <si>
    <t>I have fixed Matt's feedback. And now I have also shared my code again for the screen reader test. I think Matt working on it.</t>
  </si>
  <si>
    <t>Ready for development</t>
  </si>
  <si>
    <r>
      <rPr>
        <rFont val="Arial"/>
        <color theme="1"/>
      </rPr>
      <t xml:space="preserve">I have checked issue with resource Manager on UAT and Alpha. In both places works fine when create new job from Job template with assign shortlist questionnaire. In ticket have mentioned </t>
    </r>
    <r>
      <rPr>
        <rFont val="Arial"/>
        <b/>
        <color theme="1"/>
      </rPr>
      <t xml:space="preserve">hierarchy node is set to /division AHP. </t>
    </r>
    <r>
      <rPr>
        <rFont val="Arial"/>
        <color theme="1"/>
      </rPr>
      <t>I have told Jon to set hierarchy so that i will recheck steps on UAT.I have sent message to Jon regarding to set hierrachy node.</t>
    </r>
  </si>
  <si>
    <t>I have started again reassigned ticket. I have replicated issue on Alpha and UAT. Now i am checking code and find solutions for both issue.</t>
  </si>
  <si>
    <t>After consultation with Jon the tracking Issue was solved by him and the permission is working now as intended. The ticket was closed by Emily</t>
  </si>
  <si>
    <t>I have consulted with Jon regarding this and the emails are shooting from our end but no being recevied by the client as informed by Emily. Currently testing on delta server to see the Email logs which are reflecting the mails are going out to the client.</t>
  </si>
  <si>
    <t>I have tried to replicated the issue but not able to replicate as the anonymous_candidates_ats_lock filed are storing only 1 or 0 and the data is being stored only in template and being fetch direcly and the same file ats/smarty/templates/job_create/candidate_processing/anonymize.tpl is being used to display this information.</t>
  </si>
  <si>
    <t>I have moved ticket TCI-15281 to code-review. I have merged the latest v4.22 version and recompiled all brand's CSS also.</t>
  </si>
  <si>
    <t>I have worked on this ticket by checking it's information and trying to understand the information provided and then reproduce in alpha and working on the same. work done by Jay.</t>
  </si>
  <si>
    <t>TCI-15247</t>
  </si>
  <si>
    <t xml:space="preserve">Start working on this ticket. I am trying to implement Hubspot support form </t>
  </si>
  <si>
    <t>After Confirmation from the client Emily Closed the issue as the mails are working as intended.</t>
  </si>
  <si>
    <t>Found an issue on UAT which might be causing the override_job_create_template_locks  Permission to not work at all. The entry for permission in the database is wrong as the name and handle fields seem to have been interchanged. This permission is not working on UAT and the same is set as active on server. Need confirmation from someone who can test on live server.</t>
  </si>
  <si>
    <t>Issue was not replicated on UAT and Alpha. UAT and Alpha works fine,This issue comes on client live site. Jon have reassigned ticket and run some SQL command on Live site. Now this ticket on code review.</t>
  </si>
  <si>
    <t>I am still checking code and find solutions. I have taken updated pull of code and rechecking both issue on Alpha. There are two parts on ticket issue. I have got some solution of one issue.</t>
  </si>
  <si>
    <t xml:space="preserve">Having some issue in the get request, the data is not set after page refresh in the relative fields. I have shared all the changes with Jon and Jay. He will be looking at this from the PHP side. </t>
  </si>
  <si>
    <t>I have integrated Hubspot form on local But At UI lavel I need some point to discuss with Jon or Mark</t>
  </si>
  <si>
    <t>I have tried to replicate it on brand UAT &amp; alpha-docker. As mentioned in ticket when we are adding snippets in documents templates, there's large line break coming automatic. I have connected with kunika also and checked it. As i have edited, snippets, created new snippets. I can see aligment is okay and there is no extra space.I have checked code &amp; it was working fine. May be, this is live issue of some specific template. I am waiting for emily respone is, it  some specific template issue O coming in all templates.</t>
  </si>
  <si>
    <t>Live verify</t>
  </si>
  <si>
    <t>After updating the UAT record for permission to solve the Permission not applying issue on UAT. Emily checked the issue on Live and the issue was no longer replicable. The lock fileds in template can be overridden by permission. As the issue solution required no code change and the issue was no longer replicable Emily closed the ticket.</t>
  </si>
  <si>
    <t>TCI-14919</t>
  </si>
  <si>
    <t>I have started working on this ticket. Currently familiarizing myself with the VI Code. From my initial finding, I can see the VI config is being fetched from the database So assuming we need to store configurations on the Database. Also, need to go through various Models related to VI to understand the scope of changes required.</t>
  </si>
  <si>
    <t>I have fixed issue related to incomplete profile on candidate dashboard. Another loader issue I have checked on UAT and Alpha. When submit questionnaire from candidate side then back button then show answer preview of questionnaire with Update questionnaire score I have found permission related issue given to update questionnaire score after completion of questionnaire. I have checked with Jon as well, He told me it's wrong for update score from candidate side. He is checking code and update about it.</t>
  </si>
  <si>
    <t xml:space="preserve">The development has been completed from PHP and the front-end. The translation variables are not working with the js due to these translation variables are not available in the Alpha. It gives an error after submitting the form. Now I have asked Jon is any alternative way to add the translations variables in js.  </t>
  </si>
  <si>
    <t>I have replicated issue on brand-UAT. When we have added one snippet in template between 2 lines &amp; then clicked to save &amp; preview. Now there is preview page, in which all spacing is okay. But if we got back to edit &amp; try to add another snippet below to first one we have entered previously, then there is no option to input or enter. For this we have to press enter , then there will be line break can  be seen between 2 snippets in preview.Now checking code for the solutions</t>
  </si>
  <si>
    <t>UI confirmed by Matt so I am trying to show hubspot support form in pop up</t>
  </si>
  <si>
    <t>I am currently looking at the ms_graph api for login integration into the ats as the entry point. I would require a demo application register into microsoft portal with the redirect url set to alpha so i can test the login integration on alpha setup.</t>
  </si>
  <si>
    <t>I have fixed both issue for incomplete Job and Candidate can not update his own score once submit questionnaire. I have shared solution of disable questaionnaire update score button for candidate. I am waiting for feedback from Jon then I will submit code for code review.</t>
  </si>
  <si>
    <t>I have started working on ticket. I have added enable/Disable button on schedule task listing on manage platform. I am creating functionality for enable and disable schedule task.</t>
  </si>
  <si>
    <t xml:space="preserve"> The translation variables do not exist in my alpha, So when I run the code It gives an error. I have asked Jon regarding this. but he did not reply yet. I am waiting for that only.  </t>
  </si>
  <si>
    <t>Status updated as Ready for iso</t>
  </si>
  <si>
    <t>I am debugging code for this, and there is one file - /home/espire/Desktop/alpha-docker/alpha-docker/codebases/ats/codebases/laravel/app/Modules/Documents/Entities/DocumentTemplate.php, in this file snippets are defined and data is passed , currently finding logic where is custom variable &amp; snippets pased in div</t>
  </si>
  <si>
    <t>when user close support form then thank you msg is displaying however after close support form by close button and again click on link then mas is not remove and form is not displaying so I am looking on that issue</t>
  </si>
  <si>
    <t>I have fixed issue of incomplete profile on user dashboard and candidate trying to update questionnaire score after submit quenstionnaire. Now candidate can not see Update questionnaire score button for adding check for it.</t>
  </si>
  <si>
    <t>I have added button enabled/disabled and functionality as well on schedule task listing.I have shared screenshort of button on slack for approval with Jon and mark then I will push code on code review.</t>
  </si>
  <si>
    <t>Status update as Closed</t>
  </si>
  <si>
    <t>TCI-15552</t>
  </si>
  <si>
    <t>I am checking issue and trying to replicate issue on UAT and Alpha for email variable issue.</t>
  </si>
  <si>
    <t>Jon has shared with me a docker command for the translation but still, translations are not showing in the alpha. It gives an error. I am waiting for that solution only. With the static sting, code is working fine.</t>
  </si>
  <si>
    <t xml:space="preserve">I have done this ticket from my side however there is some dependency on Jon and Matt so waiting for them reply </t>
  </si>
  <si>
    <t>I have debbuged code &amp; checked inspect html, in pdf page, and have found there is automatic &lt;br&gt; creating which it taking height of 19px. When we adding snippets in the document teamplate that's doing misbehave many times. Currently debugging code for more info.</t>
  </si>
  <si>
    <t>I am currently checking the flow of VI to understand what extra fields are being saved when the VI flow is selected. While looking at the interview class found that the interviews are being created based on different ats_interview_type which are currently face_to_face and live_vi can’t we just the integrations we want to add directly here as a handle type and perform all the work VI is currently doing and just change the Link creation logic based on the handle in ats_interview_type. I still need to understand ATS VI part to fully understand how and where the data is being saved.</t>
  </si>
  <si>
    <t>I have debugged php code and i found , the correct data is passing to react side. But there is some, issue in react side , which is making that line break. I am debugging react code &amp; floara editor for more information.</t>
  </si>
  <si>
    <t xml:space="preserve">I have implemented a new Setting design with Ajax. Please review the below PR. https://gitlab.tribepad.com/core/ats/-/merge_requests/3331 </t>
  </si>
  <si>
    <t>Ready for merge</t>
  </si>
  <si>
    <t>I have consulted with jon and now creating logic to handle the Interview buttons of various integration directly from database for this I am thinking of using the ats_interview_type and creating 3 new fileds i.e. permission_handle,trans_variable and trans_defulat and use this table to feed the data to be displayed. As for the autorization part we have to create a seprate table for this and this will store the authrization code received form api once the user authenticated himself using the settings page. If not authenticated we can just show a link to settings page so user can authenticate himself.</t>
  </si>
  <si>
    <t>I have fixed issue and pushed code on code review.</t>
  </si>
  <si>
    <t>I am creating workflow for replicate issue.Still work in progress for replicate issue on UAT and Alpha.</t>
  </si>
  <si>
    <t xml:space="preserve">I am wodking on its UI. I am cratein hubspot link in main menu &gt; Help. </t>
  </si>
  <si>
    <t>TCI-15600</t>
  </si>
  <si>
    <t>Start to replicate issue on local</t>
  </si>
  <si>
    <t>Due to code conflict it failed in code review.</t>
  </si>
  <si>
    <t>Tom review on code and coment on PR so need to some work on this</t>
  </si>
  <si>
    <t>As Tom suggested need to add more checks for update Job application log when change status of application.</t>
  </si>
  <si>
    <r>
      <rPr/>
      <t xml:space="preserve">I have reassigned this ticket, as after debuging code i found issue almost. But there is some react side </t>
    </r>
    <r>
      <rPr>
        <color rgb="FF1155CC"/>
        <u/>
      </rPr>
      <t>dependency.</t>
    </r>
  </si>
  <si>
    <t>TCI-15641</t>
  </si>
  <si>
    <t>I have checked this issue on brand UAT &amp; alpha-docker . There is a issue in downloading and view pdf on chrome on brand UAT. On alpha-docker i got 502 gateway error. currently debugging code modules/myprofile/pdf.php file for this issue.</t>
  </si>
  <si>
    <t>TCI-15596</t>
  </si>
  <si>
    <t xml:space="preserve">I have started debugging on that. The story has clear. I have needed some PHP support on that. </t>
  </si>
  <si>
    <t>I think It has some conflict in the mix-manifest.json (path:v2/public/brands/mix-manifest.json). I have run the command (npm run styles) that's shared by Matt with me to compile all brand's ".less" files. But after run this command it's make two css for each Brands. I think i have need right command to compile the all  brands .less file. Now i have needed a right command to resolve this conflict.</t>
  </si>
  <si>
    <t>Currenlty working on understanding how the inegration will work with ATS. After consultation with Jon will try to come up with how the inegration will work for multiple integration.</t>
  </si>
  <si>
    <t>I am updating application status using models suggested by Tom. I am getting some issue while updating multiple interview slots. I am finding solutions for multiple update interview slots.</t>
  </si>
  <si>
    <t>closing due to the reported user has now been scrubbed. we are unable to replicate this any longer.</t>
  </si>
  <si>
    <t>Ticket is comleted so I am tesing it and will push to code review on monday</t>
  </si>
  <si>
    <t xml:space="preserve">I have cecked again pdf in brand-UAT, and its working in chrome. I have also discussed with emily, she told me , its still showing error in edge and chrome on client side. so for this issue i am debugging members/modules/myprofile/PDFController.php, file. </t>
  </si>
  <si>
    <t>I have updated status of Application using Models and I also updated log tables as well. I have checked functionality it is working fine.</t>
  </si>
  <si>
    <t>Currently working on understanding how the onboarding candidate create and invite Job to the other referee.</t>
  </si>
  <si>
    <t xml:space="preserve">I have Posted the database schema and the service class which will handle all the logic for various api's as requested by Jon and awaiting Suggestions. </t>
  </si>
  <si>
    <t>I have written some code to fix the mini profile cog menu. Now The user is coming back again on the mini-profile after closing the cog menu activity. I have some queries on the cog menu option. 
1. Some options move the user to another state and close the mini-profile.
2. Some options are open a new tab.
I need clarification on these two points. what should I make for min-profile in these two cases?</t>
  </si>
  <si>
    <t xml:space="preserve">I am not able to rep on local. At local its working fine but for sure I am checking this issue on delta. However I cant send sms because of perm so I masseged to Jon once I am able to do that then I will check it on delta as well   </t>
  </si>
  <si>
    <t xml:space="preserve">I cant rep the same innsue on my alpha-docker. At local it work fine there is no issue . I cant check this issue on delta because fo perm. So I put ticket back to pool </t>
  </si>
  <si>
    <t>Now user stays on the mini-profile after doing its cog menu action. some issues coming because the cog menu is common for mini-profile and user lists. I am working on that.</t>
  </si>
  <si>
    <t>I have replicated email variable issue on UAT and Alpha while sending invite to referee.Now i am checking code for solution to assign correct value of variable.</t>
  </si>
  <si>
    <t>I'll prepare the updated schema and the documentation as per Suggested by Jon and will start working on the prototype. Also need to get the MSteams Dev account to start working on the integration part.</t>
  </si>
  <si>
    <t>I have worked on this ticket by reproducing the issue on UAT in google chrome browser and it was worked fine and then i have get it checked by kunika for windows based browser microsoft internet explorer and edge and in all the browser it is working fine and also installed the browsers in ubuntu to check it and still it is working fine. I have also checked the code for download pdf as per suraj's flow explained it is also looks good members/modules/myprofile/PDFController.php Might be this issue is related to live only so I request Jon or Mark to please take a look on it. Work done by Jay</t>
  </si>
  <si>
    <t xml:space="preserve">I am still looking for trans variable and still not getting from Jon reply on that that why I put it on Hold </t>
  </si>
  <si>
    <t>I have checked code for solution of user workflow email issue. I have created onboarding package and assign Job role to onboarding package and invite candidate for onboarding. When create workflow of user, wrong user_id saved into onboarding_user_workflow tables. When sent email to referee, wrong candidate first name and last name assigned to the email template. Still, I am debugging code for solutions.</t>
  </si>
  <si>
    <t xml:space="preserve">I have integrated trans variable that Jon shared. But today i am facing Js conflict issue so working on it    
 &lt;script type="text/javascript" src="/members/tpl/x/bootstrap/js/bootstrap-dropdown.js"&gt;&lt;/script&gt;
  &lt;script src="/members/tpl/x/bootstrap/v3/js/bootstrap.min.js"&gt;&lt;/script&gt;
</t>
  </si>
  <si>
    <t>I have created the basic migrations and installed the required sdk's on ATS for the Integration part. Also received the MSTeams App info and will start testing the Integrations tomorrow.</t>
  </si>
  <si>
    <t>I have tried to put JS in th resources from public folder, but that didn't work  out so i have putted in on hold, as need to confirming about compile of JS in resource folder from mark &amp; jon</t>
  </si>
  <si>
    <t>TCI-15557</t>
  </si>
  <si>
    <t xml:space="preserve"> I have checked it on brand-UAT &amp; alphadocker. I have tried to reproduce issue, and i see that calendar is working fine on the confirmation of interview popup. Have also discussed with Emily. This is live issue as i am checking the code and trying to replicating the issue on alpha-docker.</t>
  </si>
  <si>
    <t>I have some random issues with this code. Some time mini-profile is closed and an interview popup comes. This is coming in some cases. so I am working on that.</t>
  </si>
  <si>
    <t>I am currently working on testing the integration by creating the meetings directly via API requests to check everything is working okay. Also working on storing the authentication data received from the API to the database and working on generating tokes via refresh_tokens. It would be helpful if I can receive an organizational MSTeams account for testing purposes.</t>
  </si>
  <si>
    <t>I have checked code regarding this issue, i checked tpl file:- codebases/ats/codebases/ats/themes/bootstrap_3/x.ats_tracking_interview_new.tpl. There is jquery defined on line no. 579, which is creating this datepicker calendar. When i am removing this variable then i am able to replicate this issue on alpha-docker.Now, by removing this variable,calendar is not opening. I am waiting for jon &amp; mark response on this.</t>
  </si>
  <si>
    <t>TCI-15595</t>
  </si>
  <si>
    <t xml:space="preserve">In Starting ticket was not clear lack of information so I discussed it wit Ali and checked issue on UAT so now I am trying to rep in local but I am facing issue in extended offer </t>
  </si>
  <si>
    <t>I have debug code and find solution of candidate details. I have added code on application. I need to test application then send to code review.</t>
  </si>
  <si>
    <t>I have continued debugigng file members/modules/ats/tracking_load_interview.php, themes/bootstrap_3/x.ats_tracking_interview_new.tpl and checked datepicker code. There seems to be jquery conflict of datepicker only. May be datepicker jquery is not working on live. So i will be waiting response from jon and mark, if it can be checked on live</t>
  </si>
  <si>
    <t>TCI-15563</t>
  </si>
  <si>
    <t>I have started working on this ticket, and checked issue on brand UAT, if i am selecting candidates of job in bulk and sending emails to all candidate, then i am getting emails on every email. I have checked candidate, in which they have associated with yopmail. For now i am debugging members/modules/ats/action_tracking.php file.</t>
  </si>
  <si>
    <t>I have fetched data from the user models instead of workflow user which was saving Admin details when assign any Job Roles.</t>
  </si>
  <si>
    <t>I have created the basic tables for saving the tokens and user details and am now able to use the tokens saved in the database to execute queries on the API. Also thinking of using multiple logins from a Single user by fetching the latest entry from the external user table ( userid, external_email) for all the new invite generation and keeping the older settings saved in (user_external_meeting_config) to make changes to already saved invites if required.</t>
  </si>
  <si>
    <t>I have checked after submitting the form that there is not any success and error message for the user. It should be there. In the ajax call data comes a blank string. So i think need some support from the PHP side to show the message. I have fixed some random issues but still, one issue comes randomly for the "Review selected candidates" count. Sometimes count comes and sometimes not. So I am looking that why this happing. this issue is currently coming to the UAT also.</t>
  </si>
  <si>
    <t>TCI-15680</t>
  </si>
  <si>
    <t>I have started working on ticket to reproduce issue on UAT and Alpha. Still work in progress to reproduce issue.</t>
  </si>
  <si>
    <t>This is live environment issue, issue has been replicated on alpha-docker, but needs to debug on live.</t>
  </si>
  <si>
    <t>The conflict issue has fixed now. I have send this ticket to code-review.</t>
  </si>
  <si>
    <t>Mini profile functionality is working fine now only the "Review selected candidates" number is not showing correctly so i am debugging on that.</t>
  </si>
  <si>
    <t xml:space="preserve">I am checking issue, on alpha-docker, and i have checked that when we are sending bulk email, then receiving emails,  have also checked mail function in action-tracking.php. and everything is working fine for mail. i am debugging more code, or this issue is exist on live only. </t>
  </si>
  <si>
    <t>This issue is related to Offer job [extended process]. However this functionality doesnt work on my local machine. So I am debugging it. I cheeck on database table and found offer table some how related to wizard table but wizard table is empty. So I asked it to Jon and Mark as well</t>
  </si>
  <si>
    <t>Today I have created new job and added questaionnaire on new job. Once job was created then as candidate apply job  and on summary page I have withdrew application.Again I have logged as super user and delete candidate application.While deleting candidate application getting warning issue count() must be array parameter.Issue comes due to when delete application sending form data with comma seprated.
After deletion of application candidate reapply same job and  complete application. I have notice that second time when candidate apply job questaionnaire already field with answer and I am able to complete profile.
When I am checking as candidate dashboard Job application is showing  Action pending questaionnaire button for complete application it is wrong. 
I am debuging code for solutions.</t>
  </si>
  <si>
    <t>I have uploaded the updated Database schema and also have moved the Files to the V2 Folders and installed the packages required on V2. Now fixing the namespace and working on creating the sign-in and callback route and controller.</t>
  </si>
  <si>
    <t>I have reassigned this ticket, as issue is not replicated on brand-UAT &amp; alpha-docker. It exist on ove only. live envirnment issue</t>
  </si>
  <si>
    <t xml:space="preserve">I have debug code and find solution of candidate can reapply Job once super user have deleted application. Alpha docker works fine for both cases like with questionnaire application without quenstionaire application. If job have multiple quenstionnaire it will work for all. I am sharing solution with Jon/mark once they will confrim then i will push code on code review. </t>
  </si>
  <si>
    <t>TCI-15646</t>
  </si>
  <si>
    <r>
      <rPr>
        <rFont val="Arial"/>
        <color theme="1"/>
      </rPr>
      <t xml:space="preserve">I have checked this issue and tried to replicate it on brand UAT. I have tried many different type of XSS script on input boxes. but there wasn't any error shown. as there is not any input field available on application summary page. I have tried these scripts: </t>
    </r>
    <r>
      <rPr>
        <rFont val="Arial"/>
        <b/>
        <color theme="1"/>
      </rPr>
      <t>&lt;p&gt;&lt;script&gt;/* Bad stuff here... */&lt;/script&gt;&lt;/p&gt; , &lt;body onload=alert(‘something’)&gt;,&lt;script&gt;alert(document.cookie)&lt;/script&gt;</t>
    </r>
  </si>
  <si>
    <t>Ready to merge</t>
  </si>
  <si>
    <t>The Mini-profile functionality is working fine with the single profile. But when I test it with multiple candidates and clicked the next and back buttons times it was not working properly. So I am fixing that issue.</t>
  </si>
  <si>
    <t>I am now trying to create meetings by directly using the interview slot details but having some issues in the progress. When I tried to create the meetings for any of the timezones it always went back to UTC still looking for a solution on my end.
Another major blocker that I just realized is that the team's meetings I am creating are only creating the event entry and not supplying any join Links as it's showing provider not supported. I am able to get online links for skype without any issues. Not sure if this is being caused because of using a consumer account instead of an organization one or some other issues. It would be really helpful if you can provide me with a Teams organization account that I can use for testing.</t>
  </si>
  <si>
    <t xml:space="preserve">Still working ont this issue. I am not able to rep on local yet. Jon have shared some table data with me so I am trying uploading it </t>
  </si>
  <si>
    <t>I have created a function to get all the available providers by checking permission and then populating the interview types from the database. will need these new permissions to be created,  I have created dummy permissions for now. Also, the MS Teams account will be required so I can start saving the meeting and perform modifications on it.</t>
  </si>
  <si>
    <t xml:space="preserve">I have checked this functionality with multiple users, there was an issue with the next and back button, they were not working properly. Today, I was working on that. And now it's working. I am just doing some manual testing with different scenarios.  </t>
  </si>
  <si>
    <t>I tried to replicate issue on windmill-UAT. firtsly i filled interest &amp; hobbies in customer account, then from their i completed job application, and tried to refresh application summary page. I also filed the script given in reproduce steps. but there wasn't any alert on application summary page.</t>
  </si>
  <si>
    <t>I have fixed issue of reapply same Job by candidate when application deleted from super user.I have pushed code on code review.</t>
  </si>
  <si>
    <t>TCI-15721</t>
  </si>
  <si>
    <t>I have started new ticket and replicated issue on Alpha and UAT. I have found solutions and added on code. I need to test then send to code review.</t>
  </si>
  <si>
    <t>I am still debugging in code finally I found sendOfferController.php file and trying to check in the code</t>
  </si>
  <si>
    <t>I have putted JS in the resources/assets/js/build/app/modules/users/profile/profile.js and send code for review, now JS compiling to the public folder. Error is showing if we are uploading any other non-acceptable file.</t>
  </si>
  <si>
    <t xml:space="preserve">I have installed burp suite software, and able to install proxy by help of burp suite. I intercepted the request when i entered data in the 'Interest &amp; Hobies', after that i forwarded the request. Then after i putted that script alert text in interest &amp; hobbies in candidate account. When i checked on the application summary page, i got that script as same as. Have refresh many times this page, but there was this text only. </t>
  </si>
  <si>
    <t>Ref variable was missed on template.I have assigned the variable value.</t>
  </si>
  <si>
    <t>ready to merge</t>
  </si>
  <si>
    <t>TCI-15746</t>
  </si>
  <si>
    <t>I have started worked on ticket to reproduce issue on Alpha and UAT. Still work on progress for reproducing issue.</t>
  </si>
  <si>
    <t>I am currently working on the provider listing part and also checking the code for interview creation on the candidate end. Also regarding the bulk interview option does this only creates the slots or does it also books the meetings? The code for the bulk interviews is currently only creating slots in alpha and am concerned regarding how the bulk slots going to interact with MS Teams. I am still awaiting the MS Teams account for testing the meetings integration.</t>
  </si>
  <si>
    <t xml:space="preserve">I have complted my code and move it to code-review. </t>
  </si>
  <si>
    <t xml:space="preserve">I have checked all the translations which are mention in the provided sheet. All are added in the files. Need some more clrefication on that where is the gap in the translations. I have asked to Mark regarding this. </t>
  </si>
  <si>
    <t>So Today I discussed with Jon reading this ticket as I dint have Idea about how to run scheduler for reminderoffer on local so I asked it Jon and he sheared with me a command  and also shared with me what you need to start looking on first.and I am going same way</t>
  </si>
  <si>
    <t>The Status has changed as Reday to marge.</t>
  </si>
  <si>
    <t xml:space="preserve">I have updated all changes to the altest version v4.23 and removed all confilect. But after sent is back into code review, Jamine Mann has changed its status as before. So I have not any idea what actually needed in this ticket now. So I have asked Jon regarding this. </t>
  </si>
  <si>
    <t>TCI-15625</t>
  </si>
  <si>
    <t>I have seen ticket TCI-15626 as Jhon Plant said to pick that one. I have checked it with "Arrange an interview option". But in the popup, there is not showing any content. I am not able to replicate it on Alpha-docker so I have asked Jon regarding this. But till now I am not getting any solution.</t>
  </si>
  <si>
    <t>I have tested on UAT,Delta,Alpha and windmill for replicate issue. I have replicated issue on windmill UAT of PDF issue Employer name. I have checked code on Alpha to reproduce the issue. I have added $this-&gt;anonymise = true; for test Anonymous Application of PDF issue. Now I am able to reproduce the issue on Alpha. I am checking code how its work and I am also finding solutions for it.</t>
  </si>
  <si>
    <t xml:space="preserve">Issue has been replicated on brand-UAT &amp; alpha-docker. Now investigating code for finding the solution. There is a function Interestsave() &amp; Interestsedit() in file app/Modules/Users/Http/Controllers/ProfileController.php. As, interest&amp;hobbies, is textarea, by using CK editor that's why its using HTML tags and script tags. </t>
  </si>
  <si>
    <t xml:space="preserve">Pushing the code to server to share with Jon,Tom and others. I have moved the callback to the V2 but having issues while trying to use ats models in v2 routes. Posted in slack but still waiting for replay. </t>
  </si>
  <si>
    <t>I am still working on it. The model file approch,  I am taking to save data into "ats_remider" table rather then Event listner concept because in ATS legacy code we are using Event listner</t>
  </si>
  <si>
    <t>I have removed override employer name from CV download PDF of anonymise canddiate.</t>
  </si>
  <si>
    <t>After the code was verified by Jon sent it to code-review</t>
  </si>
  <si>
    <t>Jon shared with me some SQL queries but after that still, this was not working. I was also debugging on that for the permission with Jay. Till now still have the data and the cog menu options are not coming.</t>
  </si>
  <si>
    <t xml:space="preserve">This issue is fixed when we create extended offer, Now I am working on update side. So , when super user update existing extended offer it should not add new entry into "ats_reminder" </t>
  </si>
  <si>
    <t xml:space="preserve"> I have creating the routes for login to MSteams and added them to the interview creation and settings page.Will need to work on authentication as the permission need to be checked based on the user-supplied instead of a logged-in user to allow candidates to create a meeting by supplying the slot creator as the user. Also having some issues in finding the call which is handling cancellation of the interview at the time the rebook is called.</t>
  </si>
  <si>
    <t xml:space="preserve">I have fixed issue of XSS stored, there was three fields in user profile objectives, summary , interests &amp; hobbies. These three fields using CKEditor and storing the XSS.For handling this i have created one function named sanitizeCKEditor() in helpers.php, by using strip_tags() function and allowed some html inputs that used by ckeditor only. i have call this sanitizeCKEditor() function in UserCvRepository.php file in functions updateObjective(),updateSummary() &amp; updateInterests(). Strip_tags() function is used for clearing unnecessary tags like script &amp; iframe </t>
  </si>
  <si>
    <t>TCI-15757</t>
  </si>
  <si>
    <t>I have started working on ticket today. I am checking code and trying to replicate issue on UAT and Alpha.</t>
  </si>
  <si>
    <t xml:space="preserve"> I Will Consult with Anil and make the changes as Suggested. Also, I am able to create the meetings link and delete the same using the demo skype links. was having some issues using the Interverview Slot ID as found out that multiple slots can have the same Slot ID. Also as the booking is being mostly done using the InterviewID using this instead of Slot Id and will consult regarding this with Jon.  </t>
  </si>
  <si>
    <t>I have checked code on Alpha and I am able to replicate issue on UAT while change email template correct content not loading. I have debug code and found that when loading email template from load list its load all template. Same email template id coming two times on collection that why picked first collection data on change.I am debugging more for solutions.</t>
  </si>
  <si>
    <t>TCI-15611</t>
  </si>
  <si>
    <r>
      <rPr>
        <rFont val="Arial"/>
        <color theme="1"/>
      </rPr>
      <t xml:space="preserve">I have checked this ticket, and found route of </t>
    </r>
    <r>
      <rPr>
        <rFont val="Arial"/>
        <b/>
        <i/>
        <color theme="1"/>
      </rPr>
      <t xml:space="preserve">app/api/users/register-and-apply . </t>
    </r>
    <r>
      <rPr>
        <rFont val="Arial"/>
        <color theme="1"/>
      </rPr>
      <t xml:space="preserve">I need to know the actual place of functionality where its exists in the application. waiting to response from mark &amp; jon on it. Jon shared me api endpoint file </t>
    </r>
    <r>
      <rPr>
        <rFont val="Arial"/>
        <b/>
        <i/>
        <color theme="1"/>
      </rPr>
      <t xml:space="preserve">app/Modules/Users/Services/Api/V1/Endpoint/RegisterAndApply/Create.php . </t>
    </r>
    <r>
      <rPr>
        <rFont val="Arial"/>
        <color theme="1"/>
      </rPr>
      <t xml:space="preserve"> I have investigated it and understood the flow of code. Have also setted payload </t>
    </r>
    <r>
      <rPr>
        <rFont val="Arial"/>
        <b/>
        <i/>
        <color theme="1"/>
      </rPr>
      <t>$this-&gt;payload-&gt;set('send_email', true);</t>
    </r>
    <r>
      <rPr>
        <rFont val="Arial"/>
        <color theme="1"/>
      </rPr>
      <t xml:space="preserve">. But for checking i need to know actual place of this functionality in application. </t>
    </r>
  </si>
  <si>
    <t>I have done this ticket from my side and send it to code review</t>
  </si>
  <si>
    <t>Status updated as ready to merge</t>
  </si>
  <si>
    <t>TCI-15599</t>
  </si>
  <si>
    <r>
      <rPr>
        <rFont val="Arial"/>
        <color theme="1"/>
      </rPr>
      <t xml:space="preserve">I have investigated this issue and debugged the code. when this permission will be turned on: </t>
    </r>
    <r>
      <rPr>
        <rFont val="Arial"/>
        <b/>
        <i/>
        <color theme="1"/>
      </rPr>
      <t>filter_submitted_apps_all_buckets</t>
    </r>
    <r>
      <rPr>
        <rFont val="Arial"/>
        <color theme="1"/>
      </rPr>
      <t xml:space="preserve"> . Then incomplete application will be hiding from the recruiter except passive candidate.  </t>
    </r>
  </si>
  <si>
    <t>I am investigating api endpoint code,Have changed it to hold, as there is some dependecy from mark side. need to know exact use and place of register-and-apply api.</t>
  </si>
  <si>
    <t>I have checked code of Alpha and UAT and discussed issue with Jon as well. I have replicated issue on UAT about Email template is not updating when change from dropdown template list. Some code was mismatched on Alpha and UAT. I have discussed with Saurabh about it. Saurabh had fixed issue of banner issue of email template. He had added some code on template file it was conflict with dropdown. He had reverted code and commit code. Now template dropdown changes works fine once Saurabh code made live. However I have got issue on UAT beacuse of saurabh fixes for TCI-14116. But I believe Saurabh's code shouldn't on live without test pass. According to Saurabh, UAT test has failed and ticket is in WIP state. So I would say here it is seems live environment issue</t>
  </si>
  <si>
    <t>TCI-13737</t>
  </si>
  <si>
    <t>I have started working on that to implement the routing in the react. And I am looking at How can implement the design of the questions in the react?</t>
  </si>
  <si>
    <t>I have worked on interview deletion and can see that the only interview_id is being provided to interviewClass booking and when I tried to retrieve the active slot from the Interview model using activeBookedSlots() I was getting Issues. I can get the interview slots using the Interview Model’s bookedSlots() but it will give all the slots and the query might get very heavy. Also while working on the candidate's email sent option for an external interview the template is being loaded before the booking interview code is being run. Still looking for a good approach to changing the email template depending on the interview type. We will also need to hold onto email till the booking is completed by API and the interview link is generated.</t>
  </si>
  <si>
    <t>I have change code accroding to Jon. Once Jon will update code on config server after that I can check this issue on UAT and Alpha</t>
  </si>
  <si>
    <t>I have started my work as Mark shared a solution to the dev environment updates in the browser. So it's working now but every code change needs to be recompiled. Now I have started my work and debugging on that, how can add a new button to delete the candidate form the email funnel.</t>
  </si>
  <si>
    <t>I have send this ticket code for review, Have added permission 'filter_submitted_apps_all_buckets' for recruiter, incomplete application will be hidden except the passive candidate</t>
  </si>
  <si>
    <r>
      <rPr/>
      <t xml:space="preserve">Jon have provided me some commands &amp; api. Have tried them in postman , but when i investigate this  api </t>
    </r>
    <r>
      <rPr>
        <b/>
        <i/>
        <color rgb="FF1155CC"/>
        <u/>
      </rPr>
      <t>https://job.tribepad.dev/app/api/users/register-and-apply</t>
    </r>
    <r>
      <rPr>
        <b/>
        <i/>
      </rPr>
      <t xml:space="preserve">, </t>
    </r>
    <r>
      <rPr/>
      <t xml:space="preserve">It was showing error </t>
    </r>
    <r>
      <rPr>
        <b/>
        <i/>
      </rPr>
      <t xml:space="preserve">{"message":"stream_socket_client(): php_network_getaddresses: getaddrinfo failed: Name or service not known","status_code":500}. </t>
    </r>
    <r>
      <rPr/>
      <t>Debugging code for this issue.</t>
    </r>
  </si>
  <si>
    <t>TCI-15740</t>
  </si>
  <si>
    <t>I have started new ticket today and checked code and brand Delta. I have replicated the issue on client delta.I have checked filter query for hierarchy node. I have found issue that match function is not support "F&amp;F" string fulltextsearch. I am still debugging code more about solutions for it.</t>
  </si>
  <si>
    <t>I have received the Teams account from Mark but am still not able to log in to app as it requires admins' approval. Tom is working on getting it fixed. I am also awaiting reply to a few of the questions raised on slack. Currently, I am working on sending the generated meeting links to attendees.</t>
  </si>
  <si>
    <t>This ticket on hold after discussion with Jon and mark on scrum. This ticket will be resolved once Saurabh ticket will push code on code review.I have shared code and refernace on slack for review code changes so that Jon will take decison about ticket.</t>
  </si>
  <si>
    <t>I have to need API to display the data and for each required action. So as Jon Suggests to me currently I need to have sent it back. So I have changed its status from WIP to open and Unassigned it from itself. And Icon is also needed.</t>
  </si>
  <si>
    <t>TCI-15761</t>
  </si>
  <si>
    <t>Able to rep on alpha and start working on it</t>
  </si>
  <si>
    <t>TCI-15598</t>
  </si>
  <si>
    <t>Abhay Morya</t>
  </si>
  <si>
    <t>Started work on that, Debugged the code flow, Replicated issue, Integrating solution with the given handle on ticket, trying to setup that handle at my local machine. Work in Progress.</t>
  </si>
  <si>
    <t>I have added OR condition with like. Match function is not supporting for search "F&amp;F" string with AND condition. Every time return false when search string. Now every thing works fine as expected result</t>
  </si>
  <si>
    <t xml:space="preserve">I have started my work on that ticket. I need some more clarification on that So I have sent an email for that to Mark and the team. I think I also need action APIs to perform the action. Meanwhile, I am trying to implement UI for that. </t>
  </si>
  <si>
    <t>I am working on online meeting timezone and attendees list. Able to create and cancel meetings with attandees. now working on adding the external_email and changing the settings page.</t>
  </si>
  <si>
    <t>TCI-15765</t>
  </si>
  <si>
    <t>I have started work on ticket today. I have replicated issue on SAGA UAT brand. I am checking issue on Alpha for replicate data issue.</t>
  </si>
  <si>
    <t>I am debugging code, as getting this error in postman:{"message":"stream_socket_client(): php_network_getaddresses: getaddrinfo failed: Name or service not known","status_code":500}. This is something mailer issue,in code as mail is not delivering. debugged this file /home/espire/Desktop/alpha-docker/alpha-docker/codebases/ats/codebases/laravel/app/Http/Controllers/ApiController.php. From here i got php api endpoint :- app/Modules/Users/Services/Api/V1/Endpoint/RegisterAndApply/Create.php.  In this file, i find out RegisterAndApply Class, debugging in this file also.</t>
  </si>
  <si>
    <t>Tried to integrate solution with the given handle on ticket for different type of users, but failing. Work in Progress.</t>
  </si>
  <si>
    <t>I have got soln fot it but before commit need to discuss with Matt regading my fix</t>
  </si>
  <si>
    <t>Today I have debug code and tried to replicate issue on Alpha. I have created new Jobs,New document template and apply Job as new candidate on that Job. Once candidate have completed profile then as super user I have sent contract to candidate and add salary amount on fields and then sent contract to candidate.Candidate logined on dashboard ,view contract and submitted request change. Again login as super admin and  send to contract to candidate with change value of salary. Second times and third times get correct value of salary. In Brand UAT and delta have issue on third steps when create contract to candidate. I am debugging code variable value while generate contract.</t>
  </si>
  <si>
    <t>Identified issue, integrate the solution for that into database and template file, and raised code review</t>
  </si>
  <si>
    <t>TCI-15597</t>
  </si>
  <si>
    <t>Started work on ticket today. Tried to understand the functionality and code flow at local machine</t>
  </si>
  <si>
    <t xml:space="preserve">I have implemented delete functionality with the local react state. but it's not working with API so I am debugging that. </t>
  </si>
  <si>
    <t>I have worked on the old settings page and was able to create the integration tab. Using a tag parameter in GET query to open the integration tab from the job page. Still waiting for MS Teams account to finalize the meeting model and functions.</t>
  </si>
  <si>
    <t>I have setup all query and api call in alpha as per information provided by upendra to make api calls and api call is working fine after that and after that i'm doing code debug to solve the error for stream_socket_client(): php_network_getaddresses: getaddrinfo failed: Name or service not known and it's in progress. Work done by Jay</t>
  </si>
  <si>
    <t>I asked my query to Matt regading this ticket. Waiting for hhis reply</t>
  </si>
  <si>
    <t>TCI-15784</t>
  </si>
  <si>
    <t xml:space="preserve">Meantime start looking on this ticket. And I have asked my query to Jon regading this ticket. This tickets seems duplicate fo TCI-14850. So I having some doubt on this so aks my query to Jon and waiting for his reply   </t>
  </si>
  <si>
    <t>I have send this ticket code for review. Have added payload, send_email == true in register &amp; apply email. As i am not able to check api https://job.tribepad.dev/app/api/users/register-and-apply on alpha-docker, coz it’s showing the error .So Mark told me to send it code for review, with my changes. He will check it on other brand.</t>
  </si>
  <si>
    <t>I have added orderBy for get latest contract form list while create new contract of candidate.</t>
  </si>
  <si>
    <t>TCI-15772</t>
  </si>
  <si>
    <t>I have picked this issue and started working on it. I tried to replicate it on testing UAT. But, need to enable authorize job on testing uat as i want to reproduce the use case. waiting for response from Jon</t>
  </si>
  <si>
    <t xml:space="preserve">I need some clarification on these points. Please let me know, why this happening on the unsubscribe API(/messages/scheduled/{scheduledMessage}/recipients/unsubscribe/{contact}). 
1.The endpoint not working with the delete request, it was giving a 405 error (Method not allow). I have sent it by post request. Is it ok or it should be a delete request only? because with the post request working and it was returning true in the response.
2. But After sending Post request, The recipient was not deleted from the list. it was showing again when I refresh the page.
3. I have also checked the PHP file (app/Actions/Campaign/ScheduledMessages/ScheduledMessageUnsubscribe.php) and debug on that. It was showing some data please check it on the image. </t>
  </si>
  <si>
    <t>TCI-15454</t>
  </si>
  <si>
    <t>I have started ticket. I am checking steps and requirement for create new users from manage.</t>
  </si>
  <si>
    <t>Found the solution for this as mentioned in ticket, files those need to modify, but trying to indentify how can I replicate this. So I am debugging the code and database.</t>
  </si>
  <si>
    <t>Live environment  issue</t>
  </si>
  <si>
    <t>I have changed the code to use Type constants instead of Int values in most of the code as tom suggested and now working on saving errors to the session to display on the settings page. I have also checked to find a way to deactivate the automatic emails on Event creation but as per my findings, the feature is missing for the API. Will work on rebooking and checking how the errors are being handled for interview booking.  Also posted the latest updated code for review by Jon, Tom and Mark.</t>
  </si>
  <si>
    <t>I have worked on Rebooking meetings and fixed the issue by refreshing the modle relationships. Also worked on Settings page and now using the errors in sessions. I have updated the merge request with the latest changes. Was not able to find any reliable solution to the MS team's auto emails to attendees on event creation. I have also investigated how the error codes returned by booking are used and found that the v2 react is converting those codes to generic messages and can’t seem to find how the ats is handling these errors.</t>
  </si>
  <si>
    <t>I have checked code and manage. I have created language list when create new user from manage. I created two to three account from manage after change language from list. When user have created wrong language saved on user tables. I am submitting correct language while create. I am debugging code for issue and solutions.</t>
  </si>
  <si>
    <t>I have checked this issue &amp; tried to replicate it on alpha-docker &amp; testing UAT, on testing UAT, i created the new job, but there VP was'nt enable on the tsting UAT for forwarding the job.  I am waiting for response from Jon, as it can be enabled by jon</t>
  </si>
  <si>
    <t xml:space="preserve"> I have integrated a switch scheduled message UI for the candidate and How can list all scheduled messages on that, I am debugging on that. I am not getting any updates and solutions on the delete API. </t>
  </si>
  <si>
    <t>Verify the solution, and raised the code review</t>
  </si>
  <si>
    <t>TCI-15788</t>
  </si>
  <si>
    <t>Started work on ticket today. Analyze the requirement mentioned on ticket, checked the code flow at local machine, started development work</t>
  </si>
  <si>
    <t>TCI-15798</t>
  </si>
  <si>
    <t>Trying to rep on local</t>
  </si>
  <si>
    <t xml:space="preserve">Have send it to code for review. As, i was not able to see value of job_title on page coz VP is not working on alpha-docker. As jon told me to find one that is sending the user to Vacancy Poster with job details. So i found it in 2 files &amp; used  html_entity_decode () his function on file publishJobs2.php  &amp; publishClass.php where ‘job_title’ was sending </t>
  </si>
  <si>
    <t>TCI-15795</t>
  </si>
  <si>
    <t>I started working on this issue  &amp; now trying to replicate it on apha-docker</t>
  </si>
  <si>
    <t>I have updated the merge request with the latest changes and awating review form jon and tom and will make changes as needed. Strarting working on bugs for now.</t>
  </si>
  <si>
    <t>TCI-15791</t>
  </si>
  <si>
    <t>I have created the Custom status on Alpha as per mentions in the ticket and am getting a similar issue of status change not being reflected on the front end. In the back end, the status is changing without any issues but the ats page is not refreshing when the pop-up window is closed.I have replicated the issue on the testing brand also to make sure it's not alpha only issue.</t>
  </si>
  <si>
    <t xml:space="preserve">I am still debugging code for assign language parameter while create new user from manage. When checking form data I am sending language Franch.I have checked post data,getting correct value but when checking request data language valued have override. </t>
  </si>
  <si>
    <t>Implement functionality as per requirement, raised code review and added some notes in tickets and in code review section</t>
  </si>
  <si>
    <t xml:space="preserve">I am debugging in code on local. However On local recruiter receiving email. so I am checking code and will try to debug on delta because on delta recruiter doesnt receive  </t>
  </si>
  <si>
    <t>Set the refreshRequired variable to true to make sure the page refreshes when only 1 candidate on the bucket. The page was not refreshing when the page number is set to 1 and only 1 candidate exists in any bucket. Pushed to code for review.</t>
  </si>
  <si>
    <t>Jon has suggested some changes and now I am going through and implementing them to the code.</t>
  </si>
  <si>
    <t>I have fixed language dropdrown when change from ATS user Manage. I have set current language value of dropdwon create user. One issue still pedning when form submited with current language value but when get request for create account getting wrong value of lanaguage. I am still working on it.</t>
  </si>
  <si>
    <t>Ready for Isolated</t>
  </si>
  <si>
    <t>TCI-15234</t>
  </si>
  <si>
    <t>I have checked this ticket &amp; tried to understand flow of code &amp; functionality. I have added download button and as well as created pdf downloading function. Working on it still.</t>
  </si>
  <si>
    <t>I have worked on this ticket by reproducing the scenario in local and for that contract send from recruiter and accept at candidate side worked fine and mail not working in local but as i have checked in db i'm able to see the mail for recruiter for accepted contract and doing debug on mail check in local that why email not sent and it's in progress. Work done by Jay</t>
  </si>
  <si>
    <t>I have started work on this ticket, but jamie man has picked this , espire label was also there. so i am putting it into reassigned tickets</t>
  </si>
  <si>
    <t>TCI-15793</t>
  </si>
  <si>
    <t>Started work on ticket today. Analyze the requirement mentioned on ticket, checked the code flow at local machine, Trying to enable job requisition functionality at my local machine by setting permission and adding missing tables by db migration.</t>
  </si>
  <si>
    <t>Ready For Development</t>
  </si>
  <si>
    <t>I have added language parameter for fix language issue while change dropdown. Another issue was when create new user every time set language English with request while create new account.</t>
  </si>
  <si>
    <t>Got succeed to enable Job Requisition functionality at my local machine, Analyzed all database changes those are required. Now, I am integrating solution for that along with database changes, currently working on to fetch contract values in contract type drop down.</t>
  </si>
  <si>
    <t>I have added switch API with the scheduled messages and I have passed the required data with API but it gives a 404 error. So now I am working on that why this is happening. There is a need for some PHP support in the API, Jay helping me with that.</t>
  </si>
  <si>
    <t xml:space="preserve">status update As ready to merge </t>
  </si>
  <si>
    <t>I have started for adding permission for show Employer name on CV.</t>
  </si>
  <si>
    <t>I have worked on the changes suggested by Jon and will push the code with latest changes for review. I have added the translations to the MR as requested and also created a new legacy route for setting in v2.</t>
  </si>
  <si>
    <t>Able to rep on alpha-docker trying to find sol for it</t>
  </si>
  <si>
    <r>
      <rPr>
        <rFont val="Arial"/>
        <color theme="1"/>
      </rPr>
      <t>I have worked on it, but currently getting some pdf errors - "</t>
    </r>
    <r>
      <rPr>
        <rFont val="Arial"/>
        <b/>
        <i/>
        <color theme="1"/>
      </rPr>
      <t xml:space="preserve">The exit status code '127' says something went wrong: stderr: "sh: 1: /usr/local/bin/wkhtmltopdf: not found " stdout: </t>
    </r>
    <r>
      <rPr>
        <rFont val="Arial"/>
        <color theme="1"/>
      </rPr>
      <t>"" . Working on it to solving this error . I have runned the command also which was given by mark.</t>
    </r>
  </si>
  <si>
    <t>I have added permission anonymous_candidates_allow_employer_name for show Employer name.</t>
  </si>
  <si>
    <t>TCI-15295</t>
  </si>
  <si>
    <t>I have made the necessary changes and pushed the code for review.</t>
  </si>
  <si>
    <t>TCI-15857</t>
  </si>
  <si>
    <t>I am able to replicate the issue and found a solution. currently testing at my end to make sure it doesn't affect any other functionality</t>
  </si>
  <si>
    <t>I have listed all the schedules in the popover and buind the Switch API call on the click handler. I think now the data is correct from the frontend side. But API gives the same error in response as before. Now, this is a blocker for the front-end work, and meanwhile, I have shared the popover design with Matt for approval. If he needs any changes to the design. He can update me.</t>
  </si>
  <si>
    <t>John have suggested need to revert one changes for button edit score. I have done changes and push again.</t>
  </si>
  <si>
    <t>Putting this on Hold as Awaiting MS teams account and review from Jon and Tom. Working on bugs for now.</t>
  </si>
  <si>
    <t>TCI-15240</t>
  </si>
  <si>
    <t>I have started working on ticket. I have added notification block on Job template while create new template.I have created new tables for notification. I am working update notification value on database.</t>
  </si>
  <si>
    <t>I have worked on it. Now pdf is working on my alpha-docker after installing wkhtmltopdf &amp; html is also converting to pdf by clicking that download button on summary page. But When passing summary page data for pdf, then this page is loading only, now working on it to resolve this issue</t>
  </si>
  <si>
    <t xml:space="preserve">I have found the fix for it but I need to discuss it with Jon before send it to code review </t>
  </si>
  <si>
    <t>Status changed to Closed</t>
  </si>
  <si>
    <t>Pushed the code for review. I have checked for permission for custom status and added the custom status for the Offer bucket to the template so the sub status option can appear if permitted.</t>
  </si>
  <si>
    <t>TCI-15874</t>
  </si>
  <si>
    <t>Regarding this issue I found out that a user can fail to load the dashboard if for some reason the profile data is missing and the getProfile() function already got a fix for this which creates the profile if no profile is found. I discussed with emily and according to her the client is on leave for 2 weeks so she can't confirm the fix. Will consult with jon and if approved will push for review.</t>
  </si>
  <si>
    <t>I have completed Job Notification feature on Job template. When create Job template or edit existing Job template with Job Notification. I have added feature when create Job with Job template,Email on application filled out with template.</t>
  </si>
  <si>
    <t>I have needed some PHP support in the delete and switch API. So Jay will be helping me on that part. So I put it ready for development as of now.</t>
  </si>
  <si>
    <t>TCI-15833</t>
  </si>
  <si>
    <t xml:space="preserve">I have set up gulp in my local Alpha. That was related to custom fields and needs some js compilation. After gulp setup, I have compiled all the js changes as required but Now I have needed to test it but custom fields are not coming in my local-alpha. </t>
  </si>
  <si>
    <t>Code review rework 1</t>
  </si>
  <si>
    <t>Replicate the issue for Application Section in candidate mini profile, debug the code and integrated the solution for that</t>
  </si>
  <si>
    <t>I have worked on this and now pdf is creating and downloading also, i have created another twig file and putted the require html in that file and its working fine now</t>
  </si>
  <si>
    <t>Trying to find out how to fetch and load option data for Contract Type (Job Type) dropdown</t>
  </si>
  <si>
    <t>I have done some changes in code and after that recruiter start revice email</t>
  </si>
  <si>
    <t>The issue was occurring because the user was missing his profile details. I have updated the same and the User should be able to log in without any issues. After discussing with Jon it was decided that no code change was required so putting the ticket on (Awaiting Customer Feedback) hold until we can confirm the fix is working.</t>
  </si>
  <si>
    <t>TCI-15619</t>
  </si>
  <si>
    <t>We can change the javascript to remove the tags by using var titleAppend=titleAppend.replace(/(&lt;([^&gt;]+)&gt;)/ig, ''); Currently installing gupl on my build. Will compiled with 4.24 build and push after compiling and testing the file.</t>
  </si>
  <si>
    <t xml:space="preserve">I have fixed that issue and move it to code-review. </t>
  </si>
  <si>
    <t>The Js code was giving some errors, I needed some js modification for that code. Now it's resolved and updated Matt regarding this. He will be working on it now.</t>
  </si>
  <si>
    <t>I have created migration files of table. When I have run commond for migrate,every time table created on tribepad_SYS instead of tribepad_job. I have sent message to Jon about it. When I have changed in schema then its works and created table on tribepad_job. It is wrong due to every brand have own database name. Once confirm from Jon  then push code on code review.</t>
  </si>
  <si>
    <t xml:space="preserve">I have integrated all the PHP-related code as Jay did. Now delete and switch APIs are working fine but still has needed worked in switch API from the frontend so I am looking that.  </t>
  </si>
  <si>
    <t>TCI-15748</t>
  </si>
  <si>
    <t>I have started working on ticket. I have checked code on Alpha. I am replicating issue on Alpha in progress.</t>
  </si>
  <si>
    <t>I have worked on this. There is a css error on downloading pdf, in pdf, its not picking up css from any external links. I have added css in &lt;style&gt; tag in twig file and it works somewhere fine, still some content is breaking and not picking up css.</t>
  </si>
  <si>
    <t>Debug the code to load contract type values, integrate solution for that and create a migration script for DB changes</t>
  </si>
  <si>
    <t>I have created MPR with version v4.24</t>
  </si>
  <si>
    <t>Removed all the text inside &lt;tags&gt; and also separately removed all &lt; and &amp;lt; to make sure malformed tags won’t work. Pushed the code for Review.</t>
  </si>
  <si>
    <t>TCI-15690</t>
  </si>
  <si>
    <t>The issue was hard to replicate as the vulnerability was already fixed in the previous fix. Had to revert some of the changes to be able to upload the file so the XSS reflection attack can occur. I was able to replicate the issue on alpha and was able to find the code causing the issue.The filename was being returned without being filtered in response. Now testing the code to make sure everything is working properly.</t>
  </si>
  <si>
    <t>I have reviewed code while upload cv document. While uploading document we are  checking applicationId while upload document. I am checking solution only authrorized user can only upload document.</t>
  </si>
  <si>
    <t>Working on code review suggestion that needs to be done by Eloquent Class, facing some issue to run migration at my local machine, trying to resolve this</t>
  </si>
  <si>
    <t>Work on Jon feedback actually  Jon is asking to re-raised PR with master branch and then need to check functionality is work or not. so I did same and re-raised PR</t>
  </si>
  <si>
    <t>I have worked on it &amp; have implemented some css styling for enhancing pdf styling, its looking good now as per summary page, but there's font awesome content is not working in snappy pdf, so working on its alternative.</t>
  </si>
  <si>
    <t>Ready To Isolated Testing</t>
  </si>
  <si>
    <t>Filtered filename on the file upload response to handle reflected XSS attacks. Pushed the code for review.</t>
  </si>
  <si>
    <t>TCI-15904</t>
  </si>
  <si>
    <t>hierarchy field is not being used by all the brands so it should be nullable in the validation rules. As the enable disable request validates hlist_value_id along with other data allowing null values for hlist_value_id seems like a reasonable fix. Just wanted to confirm if allowing hlist_value_id as nullable isn't a bad idea as don't have much knowledge about how hlist works. Putting this on hold for now.</t>
  </si>
  <si>
    <t>TCI-15726</t>
  </si>
  <si>
    <t>I have picked this ticket And checking how can upgrade the new jquery version with the Job Search project.</t>
  </si>
  <si>
    <t>UAT Testing</t>
  </si>
  <si>
    <t>UAT testing</t>
  </si>
  <si>
    <t>I have worked on it, &amp; send to code review</t>
  </si>
  <si>
    <t>TCI-15892</t>
  </si>
  <si>
    <t>I started replicating it on UAT, but when i am creating the template and left blank one important field, then it's showing validation of field is empty. As i checked on alpha-docker, job requistion is nit available on alpha-docker</t>
  </si>
  <si>
    <t>I have added filed "email on application field" on Job template.I have created migration files of table ats_job_template_notification. I have added functionality for Add/Edit and populate email data while create new job from template.</t>
  </si>
  <si>
    <t>TCI-15893</t>
  </si>
  <si>
    <t>I have tried to replicate the ticket on alpha and UAT but the code is working as intended. Waiting for Jon to create the custom fileds on brand UAT so i can try and replicate the issue on brand. Currently checking at code level to find something that might be causing this issue.</t>
  </si>
  <si>
    <t>Solved migration script issue to run migration script at my local machine, and run successfully.</t>
  </si>
  <si>
    <t>TCI-15888</t>
  </si>
  <si>
    <t>Analyzed the ticket, replicated this on abbeyfield uat and my local machine, investigating the code, and started work on that at my local machine</t>
  </si>
  <si>
    <t xml:space="preserve">I have need conformation on, When candidates switch the email funnel, Then evidence should show in UI or that should be only backend side only. </t>
  </si>
  <si>
    <t>I have raised a new PR for that. because this should be with the master branch. And Status Update by Jon ready-for-development. due to Tom should have visibility of this ticket from Architecture.</t>
  </si>
  <si>
    <t>Work on feedback that Jon share on MR. I asked my query to Jon and waiting for his reply</t>
  </si>
  <si>
    <t>I am still reproducing issue on Alpha for changing user and application id while upload CV document.Still work in progress.</t>
  </si>
  <si>
    <t>I have replicated this isse on brand UAT, Now debugging code for this issue and trying to finding the actual issue, there may be some javascript validations issue</t>
  </si>
  <si>
    <t xml:space="preserve">I have placed the code behind permission as suggested by Jon but still need to confirm if the permission we are going  to check is on manage or from ATS. found a helper function ats_can() which is checking permissions from brand database. I have shared the question on slack and Jira. </t>
  </si>
  <si>
    <t>TCI-15889</t>
  </si>
  <si>
    <t>I have picked this new ticket and now trying to replicate the issue on alpha.</t>
  </si>
  <si>
    <t xml:space="preserve">I have checked code on Alpha and replicated issue on it. I have found issue that when assign CV to application that time we are updating table ats_job_application_cv based on application_id. No any validation uses for check valid application_Id with current User_Id. I am finding solution when assign CV to Job application we need to check validate application id with post data application details. </t>
  </si>
  <si>
    <t xml:space="preserve">I have needed some PHP support to show the evidence of switching candidates.  So I have ask Saurabh for that and I am trying to show it in the frontend. </t>
  </si>
  <si>
    <t>This is the issue of SnappyPdf library, and occurrs only in Google Chrome. Trying to apply differnt things using snapy so that this problem can be resolved. In Chrome, it is not identifying the document as a PDF, this is why file is not be able to download. So trying to put some headers with in that also.</t>
  </si>
  <si>
    <t>I have checked comment on ticket have mentioned it.This will clash with TCI-15905:  so this fix has become redundant so I’m going to close it.</t>
  </si>
  <si>
    <t>I have needed some more clarification about that ticket so as discussed in the call I unassign the ticket as of now.</t>
  </si>
  <si>
    <t>Worked on feedback that Jon have shared on MR</t>
  </si>
  <si>
    <t>As discussed in the scrum call with Mark Basford  this might be a duplicate Issue so putting this on hold for now.I did my initial findings on this ticket. I found out the function agencyCandidateInterviewConfirmNotifications(  in ats/members/modules/ats/action_tracking.php  is sending the duplicated emails with the content being fetched directly from the translations variables instead of the content given by the end user.  If we are to stop this function from sending the mail using some permission check before the mail is send we can prevent it from mailing without affecting legacy dependency.</t>
  </si>
  <si>
    <t>I have checked the hierarchy permission and depending on that allowing hlist_value as nullable for brands that have the permission off. Pushed the code for review.</t>
  </si>
  <si>
    <t>TCI-15920</t>
  </si>
  <si>
    <t>I have replicated the issue on my alpha docker and also found the file which is causing the issue. I will make the necessary change and after testing will push the code for review.</t>
  </si>
  <si>
    <t xml:space="preserve">I have fixed the issue of application CV  while upload with wrong application id.
</t>
  </si>
  <si>
    <t>I have tried to replicate it on alpha-docker, and have imported job requistion in alpha-docker, but when clicking on add job requistion, that showing blank page only, debugging code for this issue</t>
  </si>
  <si>
    <t>I have tried all possible solutions to hack pdf download functionality for preview page in browser through snappy pdf documentation and forcefully through custom solutions, but failed to achieve success. Since this is a browser specific functionality and preview page is treated as html, So my findings says that it's not possible to hack this for converting into pdf.</t>
  </si>
  <si>
    <t>TCI-15925</t>
  </si>
  <si>
    <t>Today I have started ticket. I am reviewing details of issue and I am trying to replicate issue on Alpha for Onboarding.</t>
  </si>
  <si>
    <t xml:space="preserve"> </t>
  </si>
  <si>
    <t>I have needed some PHP support on that ticket, So jay doing my help with that. In the front-end, I added an icon to show the details.</t>
  </si>
  <si>
    <t>Status update as ready to merge.</t>
  </si>
  <si>
    <t>TCI-15869</t>
  </si>
  <si>
    <t xml:space="preserve">Able to rep. Trying to find the file where email is shoot for onboarding invitaion to candidate </t>
  </si>
  <si>
    <t>I have updated the response text to decode html entity before sending to question drop-down. I have pushed the code for review.</t>
  </si>
  <si>
    <t>TCI-15915</t>
  </si>
  <si>
    <t>I have started Investigation on this ticket. I have tried to replicate the issue on brand UAT but the functionality is working properly there. On alpha the admin workflows are not showing. degugging using a older branch to see if admin workflows are working on it as can see some pending admin workflows in older jobs.</t>
  </si>
  <si>
    <t>TCI-15917</t>
  </si>
  <si>
    <t>I have understood the requirements of that ticket and now I am debugging on that how can implement that.</t>
  </si>
  <si>
    <t>As discussed with Jon and Mark on behalf of my previous findings, they will look into this. So putting on hold right now.</t>
  </si>
  <si>
    <t>I have created new workflow for shortlist and interview stage. I have added workflow to the Recruiter and Admin and one workflow for candidate. I have registered new candidate and apply job which have workflow. I am getting only candidate workflow, not Admin and Recruiter workflow. Some time two times loading workflow same on list when refresh page then removed one from list. I am still debugging code and trying to replicate the issue for Admin workflow interview stage.</t>
  </si>
  <si>
    <t>TCI-15886</t>
  </si>
  <si>
    <t>Analyze the ticket requirement, checked the complete flow of related process, tried to replicate at my local machine and NCG UAT with same scenario. Not Able to replicate yet.</t>
  </si>
  <si>
    <t>I have debugged code of add job requistion field but that page is showing blank, there is some issue in twig file of this page. I have checked  on UAT, and in code, there is some validatiions error in template custom fields, when we are entering any invalid value input box, its wiping all the custom fields. There is input type="text" is passed in all fields, debugging the code for more understanding of issue</t>
  </si>
  <si>
    <t xml:space="preserve">So yesterday I checked code so didt recive  any emil for invite to onboarding However today I am getting onboarding email. So I am not able to rep. I asked my query to Ellis who repoted that ticket and wait for her reply    </t>
  </si>
  <si>
    <t>I have created Admin workflow on client UAT and Testing UAT.I have completed admin workflow and checked candidate application. I am able to view completed workflow of candidate. I have created Admin workflow on Alpha and trying to replicate issue on Alpha. I have sent some query regarding workflow to Claire about for share screenshort where she is not able to view workflow. Still work in progress for find issue.</t>
  </si>
  <si>
    <t>I am able replicate the issue on the UAT and also on the Alpha docker. The issue might be occurring because the event's which create the admin workflow are queued and if we move the candidate status before the event job was run the event will see the new application status and will fail to add the admin workflow for prev status. The event is using only the application id from the event payload to fetch the application model and using the information form that.</t>
  </si>
  <si>
    <t xml:space="preserve">I have completed my changes regarding this ticket only translation text is needed for "show all" and "hide all". So as Mark said these already exist. So I am looking where is it. And then I will send it to code-review. </t>
  </si>
  <si>
    <t>I debugged the template file for add requistion page, but still that page is showing blank, i have debugged from top to blank, but don't got any data on page of add job requistion. Have also debbuged jobreqcontroller, and have checked the model using in that template have also data</t>
  </si>
  <si>
    <t>Again looked into that how can i hack that download link via any possible way, doing lots of googling on that.</t>
  </si>
  <si>
    <t>TCI-15890</t>
  </si>
  <si>
    <t>Analyze the requirement, trying to replicate this on my local environment through step by step via uploading CSV file, but still failing to replicate this one.</t>
  </si>
  <si>
    <t>I have pushed the code for review. Updated ApplicationStatusUpdated event and added current Application status in the event to be used for creating admin workflow as the current code is always fetching the current status of the application from the model instead of the status the event was fired on.</t>
  </si>
  <si>
    <t>I have checked code of workflow,completion and lisitng. I have created workflow as shared steps on ticket on UAT,Alpha and client  UAT. I created workflow for Interview stage and completed all steps and checked completed workflow of candidate. It is working fine and showing on job application of candidate.I had done 3 to 4 time for replicate issue but not able to replicate issue. Every things work fine on UAT and Alpha.</t>
  </si>
  <si>
    <t xml:space="preserve">I have needed translation variables for show all and hide all. These are pendding from Jon or Mark. </t>
  </si>
  <si>
    <t>Succeed to upload csv and it's maintaing in queue, trying to run uploaded file in queue by debugging code and database</t>
  </si>
  <si>
    <t xml:space="preserve">I have tried it to set up on my local machine. this is still in process. </t>
  </si>
  <si>
    <t>TCI-15944</t>
  </si>
  <si>
    <t>I was able to replicate the issue by manually deleting the tag in question without deleting its relationship. The issue is occurring because the code is only checking if the candidate's record of the tag exists or not and never checks for the status of the actual tag. I have previously worked on a similar ticket and removed the relationship as well when deleting the tags from manage. A possible solution is checking if the tag is not deleted on the profile page before showing the tags</t>
  </si>
  <si>
    <t>status update as closed.</t>
  </si>
  <si>
    <t>I have debugged the code for this, and found the issue in twig template, the options variable is creating the error of req_fields. I debugged code for UAT, &amp; i checked, validation error is showing after submission of form. I think it will be fix, if validation error is shown at the time of form submit button before form submission</t>
  </si>
  <si>
    <t>TCI-15948</t>
  </si>
  <si>
    <t xml:space="preserve">I am trying to understand issue so I have some queries for this ticket so I am in touch with Kunka and try to resovle it </t>
  </si>
  <si>
    <t>Was changed to code review by Mark.</t>
  </si>
  <si>
    <t>I have checked on UAT and Alpha it is working fine. Not able to reproduce issue on Alpha,Client UAT and Testing UAT. It is live issue.</t>
  </si>
  <si>
    <t>I have pushed this code for review. I added the tags flags check to be not deleted i.e '0'. Currently, it was showing tags that were already deleted.</t>
  </si>
  <si>
    <t>TCI-15939</t>
  </si>
  <si>
    <t>I have pushed this code for review.  I have made a check to allow only the recruiter's own jobs in case no teams are present.The bug was occurring because we were allowing jobs_only permission to bypass assuming the team's permission will handle stuff but when no teams are present the team's query is never run thus causing this issue.</t>
  </si>
  <si>
    <t>I am facing an issue to install the setup of the calendar in the alpha-docker. Today, I did a long discussion with Mark but still have some issues with that. So this is a blocker for me as of now.</t>
  </si>
  <si>
    <t>TCI-15965</t>
  </si>
  <si>
    <t>I have started working on ticket and able to replicate issue on Alpha. I have find solutions for it. I have added solutions and test PDF now works fine. I had shared solution with Mark on slack. Once confrim then I will push code on code review.</t>
  </si>
  <si>
    <t>Succeed to upload file and show items in list, Succeed to replicate this issue at my local machine, Only need a confirmation to resolve this issue.</t>
  </si>
  <si>
    <t>TCI-15967</t>
  </si>
  <si>
    <t>I have started working on this ticket and able to find the file where the issue is occuring. Currently trying to generate the file so i can test if its working properly.</t>
  </si>
  <si>
    <t>I have debugged this issue, on UAT, when i submitting the form, then the some values of custom fields are not saving, don't have idea this is error or feature. debugging code for the solution , as we can fix this by putting js validations on frontendside of requistion fields</t>
  </si>
  <si>
    <t>Status Changed</t>
  </si>
  <si>
    <t xml:space="preserve">Debuging in code try to find GTM code.Also discussed with Emily </t>
  </si>
  <si>
    <t>I have debugged code and also discussed with Dan and he is looking into the issue of wiping custom fields after submission of req job form.. I debugged code for , when we entered text in integer fields and custom field got wiped. So I asked Dan to can we use JS validation into it... And he suggested me not to use only JS validation. As, If JS got breaks it can create other issues as well. So debugging the code for it</t>
  </si>
  <si>
    <t>CodeReview Rework Required</t>
  </si>
  <si>
    <t>Pushed this code for review. Added Valid up to date instead of the number of days by creating a new date and adding the number of days to that date to get the Valid up to date.</t>
  </si>
  <si>
    <t>I have fixed PDF issue and sent code on code review.Assign variable anonymiseCandidate to the template and check permission and check job for anonymous_candidates.</t>
  </si>
  <si>
    <t>TCI-15900</t>
  </si>
  <si>
    <t>I have stared ticket today. I have checked Integration flow of application. I have added varibles for instance but we need to test after adding variable. In Alpha integration is not working. I am adding permssion and checking code how its work for Alpha.</t>
  </si>
  <si>
    <t>TCI-15933</t>
  </si>
  <si>
    <t xml:space="preserve">Analyzed the requirement and tried to understand it's work flow, Now creating the flow to introduce the functionality at my local machine </t>
  </si>
  <si>
    <t>Implement the functionality and raised the code review</t>
  </si>
  <si>
    <t>Able to rep on alpha-doker. Trying to find solution for it. Also I need to check code on UAT beacuse GTM is not implemented on UAT it is implemeted only Live.</t>
  </si>
  <si>
    <t>Worked by Amit(PHP support):- Got the initial setup on my alpha to replicate and understand the issue. Will start looking at the code and find the issues with the API.</t>
  </si>
  <si>
    <t xml:space="preserve">As discussed with Matt there should be more information about the education section like (subject, qualification, where from (school), dates). these are not described in the ticket. can you please describe all the requirments of that ticket in the description? So that I can add all the details as needed. </t>
  </si>
  <si>
    <t>I have tried to set alpha for the calendar again. and I have taken Amit’s help to resolve the issues but still it is not working on my end. So I think, I have followed all the steps mentioned in the readme file. but now I have not any idea about that. I am stuck here so I put it to hold on this ticket.</t>
  </si>
  <si>
    <t>TCI-15581</t>
  </si>
  <si>
    <t>I have pushed the code for review. Previously, the route was linking alljobs to internal, but it would make more sense to use the internaljobs route with is_internal cookie and create a new alljobsallow cookie to show all jobs. the new route created is /internaljobs</t>
  </si>
  <si>
    <t>I have fixed an issue that was raised by Poonam on the ticket.</t>
  </si>
  <si>
    <t>I did again the calendar setup and then took some help from Upender. Finally, now I am able to access the calendar on my local machine. Now I am debugging how can develop this new design in code.</t>
  </si>
  <si>
    <t>Worked by Amit(PHP support):- I am understanding the models and debuggin at code level to understand the flow.</t>
  </si>
  <si>
    <t>Able to create workflow, and working on to implement the download cv functionality as per attached cv format from document template module in job</t>
  </si>
  <si>
    <t>I have worked on it &amp; discuss with Dan , and get to know that Req fields are creating dynamically &amp; directly fetching from database only, validations are also specified in database. Only way to do is saving the nested custom fields. As, i found that on sodexo UAT, when everything is okay in requistion form and saving that form, then the custom fields are also wiping from 3-4 steps. All customs fields are also not visible.</t>
  </si>
  <si>
    <t>I have added variable instance of integration invite. I am not able to test email variable on Alpha. I have tested code on delta but on delta email is not working.I have sent message on slack about how I can test email variable on Delta or UAT.</t>
  </si>
  <si>
    <t xml:space="preserve">Looking on fix. Connected with Jon for Congif varable for ats_traking_code </t>
  </si>
  <si>
    <t>Jon have shared some issue need to fix on ticket.</t>
  </si>
  <si>
    <t>However issue is fixed at my alpha-docker. Mail is shooting to both "requiter" and "Share with a colleague On Accept". But on gamma only requiter is receiving mail but not colleague.</t>
  </si>
  <si>
    <t>TCI-15988</t>
  </si>
  <si>
    <t>I have worked on it &amp; tried to replicated issue on brand UAT. I have added integtation to job and completed review section also from candidate account. When i clicked on ST icon at job page, then i can't see and download icon for this.</t>
  </si>
  <si>
    <t>I worked on it and debugged the code for saving nested custom fields. I have putted it on hold for now, as job requistion page is not opening on my side. So, i have shared all details with saurabh, he will be looking into it.</t>
  </si>
  <si>
    <t>Worked by Amit(PHP support):- I made changes in relationship to show on not unsubscribed records by default and created a new endpoint for contact history. Some query still pending form the client side so i put it hold as of now.</t>
  </si>
  <si>
    <t>TCI-15981</t>
  </si>
  <si>
    <t>Added ENT_QUOTES to html_entity_decode to handle quotes as well. Pushed the code for review.</t>
  </si>
  <si>
    <t>TCI-15994</t>
  </si>
  <si>
    <t xml:space="preserve">I am checking the code and looking for solution. According to Emily the issue is with carrer option also so need to disscuss if we want to handle this with single permission or different permissions for both. </t>
  </si>
  <si>
    <t>I have added missing language variable while edit the user and search roles dropdown.</t>
  </si>
  <si>
    <t>Able to create workflow successfully on referenced brand uat CofE as mentioned on ticket, now i am working to integrate functionality but still facing issue to run listerner at my local machine to generate cv and send email for that. So it's a bit confusion for me should i go with to integrate new functionality for this or may be i can use some code from existing one.</t>
  </si>
  <si>
    <t>I am trying to test integration email on Delta. I am adding logs for checking created variable in progress.Functionality have done need to test variable and then send to code review.</t>
  </si>
  <si>
    <t xml:space="preserve">I have started my work on this ticket but I have some issues with npm run dev command. So currently I am working in production mode. </t>
  </si>
  <si>
    <t>I replicated this issue at my end. I did some changes as required for this ticket now I got the confirmed interview and book interview option on my local machine. I am trying to fix that issue as mentioned on the ticket by Poonam and Ali.</t>
  </si>
  <si>
    <t xml:space="preserve">Email is not shoot for colleague on gamma there is some perm or email queue related issue that i need to discssed it Jon </t>
  </si>
  <si>
    <t xml:space="preserve">I have needed more information on that ticket. </t>
  </si>
  <si>
    <t>I debugged this ticket, and found that the downlod buttion is wrap in one permission :- "can_view_integration_instance_result_reports". That need to be turn on for move forwarding. i have shared this to mark so putted it on hold for now</t>
  </si>
  <si>
    <t>TCI-15959</t>
  </si>
  <si>
    <t>I replicated this issue on manage, i have checked code, In file:- modules/EmailManager/Repositories/PackRepository.php, There is function , here its fetching data from email_packs table, where first column of default_pack should be 1. I changed it to 0 and issue replicated on my manage , i got same error.
 public static function getDefaultPack()
 {
     return Pack::query()
         -&gt;where('default_pack', true)
         -&gt;first();
 }</t>
  </si>
  <si>
    <t>Need to check again as shared feedback.</t>
  </si>
  <si>
    <t xml:space="preserve">I have added log for checking email variable $instance. I need log access of Delta to verify email variable. I have sent message to Mark about Permission for check log on server. </t>
  </si>
  <si>
    <t>TCI-15935</t>
  </si>
  <si>
    <t>I have started ticket today. I am reviewing existing code and flow of existing integration.</t>
  </si>
  <si>
    <t>I have created hidden fields to store the old values so we can use the pre-existing javascript to fetch these values and populate them. Also, made a change to javascript populating the fields to use hidden fields only if the data field is not available. Pushed the code for review.</t>
  </si>
  <si>
    <t>I have made the necesarry changes and waiting for the permission variables to push the code for review. Putting this on hold for now.</t>
  </si>
  <si>
    <t xml:space="preserve">I have asked to emily for live data for variable "ats:lang:branding:custom_tracking_code"  from sodexo and exclusive brand. I have to compare both. I guss GTM code had not added in right variable for exclusive </t>
  </si>
  <si>
    <t>Replicated the workflow on my local machine and now working on to integrate download cv functionality</t>
  </si>
  <si>
    <t xml:space="preserve">There is a multiple cog menu option in job list. so I am trying to fix that When I go normally on the cog menu and select the book then it's working but when I go with min profile then some issue comes with that fix so I am debugging on that. </t>
  </si>
  <si>
    <t>Mark has given a reply on that so now it's ready for development.</t>
  </si>
  <si>
    <t>I was started on ticket TCI-15596, It was come back form the gamma</t>
  </si>
  <si>
    <t>PHP</t>
  </si>
  <si>
    <t>Closed by client as the permission already existed and was resolved with permission change.</t>
  </si>
  <si>
    <t>TCI-15997</t>
  </si>
  <si>
    <t>I have made some changes and the content is wrapping correctly for now. Have some queries which i have raised on ticket. 1. Wanted to make sure if the CSS file needs to be recompiled? 2. Do we need to make the solution for “William Grant” only or should it be applied to all brands. Putting this on hold for now.</t>
  </si>
  <si>
    <t>I have shared my all finding with mark, as its some conflict on live, so mark reassigned this ticket as its live issue</t>
  </si>
  <si>
    <t>I debugged code on my local and tried to bypass pemission, but not getting nything in integration. so put it on hold till permission will be on for UAT</t>
  </si>
  <si>
    <t>TCI-16018</t>
  </si>
  <si>
    <t>I tried to replicated it on brand UAT &amp; brand delta, but there seems some translation issue, some content and buttons links were not showing properly. I debuuged it also on alpha-docker.I created two passive candidates and when I tried to shortlist one from cog menu of mini profile, it done successfully , after it I goes to job and tried to reject other passive candidate, it's also got rejected successfully.  I see, first one was in the shortlist tab. There's only second candidate got rejected</t>
  </si>
  <si>
    <t xml:space="preserve">I have done my changes and sent it to code review. </t>
  </si>
  <si>
    <t>TCI-16013</t>
  </si>
  <si>
    <t>I am trying to replicate the issue on alpha as the issue is occuring for some specific roles so setting up roles and custom fields to test the issue.</t>
  </si>
  <si>
    <t>Working on Jquery upgradation for for Job search domain</t>
  </si>
  <si>
    <t>Full Stack</t>
  </si>
  <si>
    <t>Working on to integrate download cv as per assigned cv template into job</t>
  </si>
  <si>
    <t>I have fixed issue ,when edit interview slots which was not booked,So made a check before saving candidate details. If we create new slots on edit job it works fine.</t>
  </si>
  <si>
    <t xml:space="preserve">I am reviewing code and exisitng functionality. Today I had called with Mark about sterling integration. </t>
  </si>
  <si>
    <t xml:space="preserve">I have made some changes regarding the book interview issue. that is working fine. But When I am checking this for the Email CV / Questionnaire option popup and hit the submit button then it gives an error. It is something in my local Alpha-docker as Mark said it was working on at his system. So I am looking at that and I think I have needed some help for that because it gives a 502 Bad Gateway error. Ajax call gives this error. I think it is related to something from the PHP side. </t>
  </si>
  <si>
    <t>I have pushed the code for review. The code was fetching custom tabs depending on CV_custom_section_roles. the query was fetching records that were soft-deleted as we are not using eloquent so added a whereNull('CV_custom_section_roles.deleted_at') to fetch only active custom section roles.</t>
  </si>
  <si>
    <t>TCI-16019</t>
  </si>
  <si>
    <t>I was able to replicate the issue by using the same settings as shown in the ticket but as far as my understanding this should be the correct behavior. I have raised a question regarding this to support and also suggested some changes in the settings. keeping this ticket on hold for now.</t>
  </si>
  <si>
    <t>TCI-15961</t>
  </si>
  <si>
    <t xml:space="preserve">I am looking at the code to understand how the search terms are handled. </t>
  </si>
  <si>
    <t>I worked on this ticket and tried to replicate issue on alphadocker.I changed branch to v4.25 and that poupup open issue is replicated on alphadocker, when i shortlisted the candidate from the mini profile cogmenu. But only candidate is rejecting once a time. debugging the code for more info</t>
  </si>
  <si>
    <t>Almost done, Only facing MAC is invalid issue. Trying to resolve this on my local machine.</t>
  </si>
  <si>
    <t xml:space="preserve">In this cog, the menu has multiple options with multiple scenarios. When I fixed the popup issue the other issues opened with the mini-profile. Still have some issues with that so I am debugging that. </t>
  </si>
  <si>
    <t xml:space="preserve">Jquery is updated testing on each page </t>
  </si>
  <si>
    <r>
      <rPr/>
      <t xml:space="preserve">I have putted it on hold as i discussed with anil, he worked on :- </t>
    </r>
    <r>
      <rPr>
        <color rgb="FF1155CC"/>
        <u/>
      </rPr>
      <t>https://tickets-tribepad.atlassian.net/browse/TCI-15596</t>
    </r>
    <r>
      <rPr/>
      <t xml:space="preserve">, in this ticket he  worked on ,When using cog menu from mini profile, you should stay on the mini profile and not be taken back to job buckets, and in my ticket this is known to be issue so for confirmation putting it on hold. </t>
    </r>
  </si>
  <si>
    <t>TCI-16023</t>
  </si>
  <si>
    <t>I have checked this issue on brand UAT, working to replicate issue. Now , i checked interview is booking successfully wihout any error</t>
  </si>
  <si>
    <t>I have added instance variable when send invite integration to the candidate. I have tested variable on delta, its works fine. I had verified on database  entry.</t>
  </si>
  <si>
    <t>I have fixed book intervew popup issue. Now it's working fine and send it to code-review.</t>
  </si>
  <si>
    <t xml:space="preserve">I have started my work on this ticket but still have an issue with dev mode, when I run the npm run dev it's not working, only showing loading. So I am trying to do mine with npm run prod command. </t>
  </si>
  <si>
    <t>I have checked exisitng integration. I am getting error "403 This action is unauthorized". Still I am trying to setup integration on Alpha.</t>
  </si>
  <si>
    <t>After looking at the code I can see that each term which is added to search increase the score if matched but the string we are writting is considered a single term so partial matches are based on the scores. We can break the seach item by spaces and make each term a seprate search term. The result is not being matched again name only and many other fileds are being considered for scoring. I am still debuggin the code to find if anything can be done from php end without touching how the indexing is working on ES side.</t>
  </si>
  <si>
    <t>I have test all page and there broken og jquery</t>
  </si>
  <si>
    <t>Not able to resolve Mac Invalid issue at my local machine for v2 but I have tested this code by passing that mac issue and code will work. So, I think code will work on server.  But still i am working on a other solution for this in laravel application where i need to map all variables values to their field handles.</t>
  </si>
  <si>
    <t>This is a term-based search instead of a match based so it will score against complete terms. So when we are only providing “Sophie” as a term the score is above the threshold and the result is returned. When we use the term “Sophie Ni” for example the search term score falls below the threshold and no result is provided. The score is calculated based on full name, job title, career titles, and many other fields so if any score is added by those other fields it's added to the original and the result is provided (for example Sophie Nix or any name with job title terms appended to name). The search doesn’t match against partial and we can use * if we want to do partial but that is costly resource-wise. Also, the search already allows ‘||’ operator if we want to search for two different terms or we can use “*” for partial searches. Putting this on hold for now.</t>
  </si>
  <si>
    <t>I have created setup of Sterling App integration. I have created all required file for create setup page. Now setup page have created and it is showing on list of integration.</t>
  </si>
  <si>
    <t xml:space="preserve">I have created a screen for this ticket as mentioned on the ticket and started 2nd screen. But I have not got any font icon for that so I have spoken to matt about that. He will look that how can get updated icons. </t>
  </si>
  <si>
    <t>TCI-16010</t>
  </si>
  <si>
    <t xml:space="preserve">Analyzed ticket requirement, had a discussion with Mark, Gez and Jhon Planty for that, currently trying to resolve my local environment issue for vi as we need to change in backend vi app for that. </t>
  </si>
  <si>
    <t>TCI-15919</t>
  </si>
  <si>
    <t>I have almost done this ticket Looking for trans variable for Mobile, Telephone label</t>
  </si>
  <si>
    <t>I have replicated this issue on subway UAT, debugging the code on delta for issue. Still not got any cleareance. May be this is something database or permission related issue</t>
  </si>
  <si>
    <t>TCI-15918</t>
  </si>
  <si>
    <t>I was not able to locate any brand where I can test the RTW. I was able to locate the files requiring changes but will need to test the code before I can push it for review. While checking the code I found this which suggests the candidate data need to be fetched from the parent reference which might cause issues if not considered. Putting this on hold for now.</t>
  </si>
  <si>
    <t>TCI-15899</t>
  </si>
  <si>
    <t>I have formatted the time by using the moment(job.created_at).format("DD MMM YYYY") as being used for creating at field for the jobs listing which already shows job creation time. Dan has shared a file which is formatting the date in php. I will check the file and format the date accordingly.</t>
  </si>
  <si>
    <t>Status changed.</t>
  </si>
  <si>
    <t>Was closed by Emily as the settings was working as intended</t>
  </si>
  <si>
    <t>Changing max-width to 100% to overwrite the constant width of some elements which are breaking the page. Pushed the code for review.</t>
  </si>
  <si>
    <t>As RTW is not working for me and can't test the code myself, pushing the changes to be tested in isolation. I have changed pdf file names and retrieved the user using $rtwDetails['user_id'] and using the user details on the file name. pushing the code for review.</t>
  </si>
  <si>
    <t>Putting on hold after long discussion and analysis with Jhon, mark as i am facing E402 payment related error for npm repositories on vi.</t>
  </si>
  <si>
    <t>TCI-15972</t>
  </si>
  <si>
    <t>Analyzed ticket requirement, tried to replicate the flow on brand uat but functionality is not enabled on uat, so trying to enable functionality at my local machine.</t>
  </si>
  <si>
    <t>I have completed 2nd screen UI. But there is some business logic to display that screen. So I am debugging on that.</t>
  </si>
  <si>
    <t>Today I have created classes for create intance of Sterling App. I have tried to setup Sterling App getting error for client_id and secrate key. I have checked code and flow how to create instance of App. Still integration on progress. I sent message to Mark for required  client_id and screate key for next step of integration.</t>
  </si>
  <si>
    <t>i have investigated code, have debugged line by line on alphadocker and tried to replicate the issue on alpha-docker, but didn't get anything useful. Still investigating the code for issue</t>
  </si>
  <si>
    <t>I tried to fetch format as suggested from php end to be used on javascript but as the javascript format and PHP format differs and this solution required a lot of unnecessary changes decided to change the API directly and formatted the date beforehand so it can be used without requiring any conversation. Need to confirm weather we want “Created At” appended to date or just want bare Date text.</t>
  </si>
  <si>
    <t>TCI-15973</t>
  </si>
  <si>
    <t xml:space="preserve">I trying to analyse this ticket. I am still investigating where i need to implement this functionality. So I am in touch with Kunka to understand agency workflow.  </t>
  </si>
  <si>
    <t>I have pushed the code for review and currently using the “Created At” on the title as being done for jobs listing. Will make frontend changes if any are required.</t>
  </si>
  <si>
    <t>I have received the Permission variable from Jon. As jon suggested it should also restrict dates fields also and not just the validation so candidate is restricted from filling future dates from javascript (client end) too. Currenly checking the code to find all the palces career and education is being created from.</t>
  </si>
  <si>
    <t>I have completed 1st, and 2nd screens, and now both are connected. But still updated font is not coming after adding the script as Matt shared with me. I think needs some updated font for the complete view. Now I have started the next screen I did some changes as mentioned in the ticket, this screen will take time. There are many changes are required for that.</t>
  </si>
  <si>
    <t>I have done changes as  per SterlingApp. I need client_id and secreate key for test Integration. Awating for Client_id and secrate key for next steps and test integration.</t>
  </si>
  <si>
    <t>Only status changes Ready to marge to Code Review By Mark</t>
  </si>
  <si>
    <t>TCI-16042</t>
  </si>
  <si>
    <t>I have started ticket today. I had tried to replicate issue on Alpha. Now i am able to replicate issue on Alpha but I need to test with Team user. When I am creating passive candidate as super Users or Hirng Manager then source name is coming on Candidate profile. Some candiate profiles details saved on user_additional_fields with created_user_id. If created_user_id value null .if we login with diffrent account for check candidate profile of passive candidate then source name show as current user logged in. I am checking more about when Passive candidate create then where null saved on created_user_id attribute.</t>
  </si>
  <si>
    <t xml:space="preserve">         
TCI-15972</t>
  </si>
  <si>
    <t>Tried to identify score businiss logic on VI application, and found that now need to configure uat for ats to start work, but currently putting on hold as priority for P1 TCI-16010</t>
  </si>
  <si>
    <t>Resolved npm install issue for Hm and candidate app on vi, still facing issue in recruiter app. Started working on fixes for candiadte and HM app</t>
  </si>
  <si>
    <t>I have worked on this and found that, issue is creating by workflows, There is 4 workflows available in delta. When i am choosing, netherland &amp; finish, its creating error in booking interview but when i am choosing English &amp; Swedish, then interview is booked successfully.debugigng the code about workflows.</t>
  </si>
  <si>
    <t xml:space="preserve">I am trying add candidate "Apply candidate to the role"  for agency user. However I don't know how candidate comes in available candidate list. So I disscussed with Ali and Kunka regarding this. Still not able to add </t>
  </si>
  <si>
    <t xml:space="preserve">I have working on booking an interview. there is some section that will come after configuring my team's or google account. For this, I have created a requiter account as Kunika said but after that, in that case, Arrange an interview option is not coming in the cog menu so I take some help from Amit and gave permission 667 to show the arrange an interview. But having still Arrange an interview option is not cooming. I am looking at it and making changes accordingly. </t>
  </si>
  <si>
    <t>I made validation changes on the laravel for careers and Education History to not allow future dates if permission "candidate_history_no_future_end_dates" is enabled.I was asked to place restrictions on the client side as well for this used MaxDate attribute to not allow future dates by setting maxDate attribute on the requested fields.I also restricted dates on the client side on the ats page for the default calendar input.The laravel page was bugging on manual refresh so had to add a code to forcefully add maxdate option to the existing datepicker.</t>
  </si>
  <si>
    <t>Today I had not worked on ticket due to another ticket priority.</t>
  </si>
  <si>
    <t>Today i have tested SterlingApp with client_id and secreate key. Now I am able to create setup and create instance successfully. When create instance then got list of Assesment from API. API works fine. I have created instance and assigned to the Job and send invite for background check. I am getting error"The Third Party Provider is Currently Experiencing Problems". I am checking issue on it.</t>
  </si>
  <si>
    <t>I able to add candidate for agency user not I am trying to understand How elastic search is working with talent search. I am taking refrence and will try to implement elastic search for agency user's candidate</t>
  </si>
  <si>
    <t>Worked on to fix this issue but later Gez informed me that he has resolved this issue.</t>
  </si>
  <si>
    <t>Resolved by Gez</t>
  </si>
  <si>
    <t>I have debugged code for it, have debugged the workflow constraints, its using some default labels, ats permissions and have provided some status id to the application workflow, still debugging it for solution</t>
  </si>
  <si>
    <t>Pushed the code for review. Cleared selected people array on shortlist and in-review bucket when process is completed. Current Status - Closed.</t>
  </si>
  <si>
    <t>TCI-16061</t>
  </si>
  <si>
    <t>I am making the necessary changes and once testing is done will push the code for review.</t>
  </si>
  <si>
    <t>The issue was not replicable on alpha or testing UAT. Was on hold as needed to get the custom status available to brand UAT to test. 1 Hour logged for this ticket. Mark reassigned it as it was not replicated</t>
  </si>
  <si>
    <t>I have replicated it on alpha-docker, by changing the lang_id from table of corresponding workflow_id, tribepad_job.ats_workflow_status_label, It was 2 by default , and i changed lang_id to 3.So, I think, Finish and netherland workflow, are not getting their specific language of  "Finnish"  &amp; "Dutch"  which is creating error in the interview. May be These languages are not availabe for this specific or can have some permission related issue.As, in alpha-docker, only English language is working and facing error in other langugaes, so i can't check it more on alpha-docker.</t>
  </si>
  <si>
    <t xml:space="preserve">Take understanding of elastic search that need to be implement with agency user's candidate </t>
  </si>
  <si>
    <t>I am doing test with candidate. API endpoint only works with US sandbox integration. I am able to redirected on sterling portal for assessment. I have created account and and logged in and complete profie. I need to complete all steps for background check. Testing is inprogress it will complete on Monday.</t>
  </si>
  <si>
    <t>TOV-711</t>
  </si>
  <si>
    <t>Raised the code review, but needs to be tested in safari</t>
  </si>
  <si>
    <t>I have made some changes according to the design And got older functionality documents to compare new design functionality. I am taking an understanding of new functionality and old design functionality.</t>
  </si>
  <si>
    <t>Issue directly closed as no code change is needed. only database change on UAT was done to resolve the issue.</t>
  </si>
  <si>
    <t>Pushed the code for review. Added subStatus dropdown for Hired and Accepted.</t>
  </si>
  <si>
    <t>TCI-15934</t>
  </si>
  <si>
    <t>I am currently looking at the existing code and understanding how we can rearrange the fields.</t>
  </si>
  <si>
    <r>
      <rPr>
        <rFont val="Arial"/>
        <color theme="1"/>
      </rPr>
      <t xml:space="preserve">I have debugged code for it, &amp; found that language_id is null in </t>
    </r>
    <r>
      <rPr>
        <rFont val="Arial"/>
        <b/>
        <color theme="1"/>
      </rPr>
      <t xml:space="preserve">listStatusLabels(), function </t>
    </r>
    <r>
      <rPr>
        <rFont val="Arial"/>
        <color theme="1"/>
      </rPr>
      <t>in file ats/members/INCludes/Tribepad/Models/Workflow.php. while fetching language_id of job , its null, which ic creating actual error. Investigationg code for the issue.</t>
    </r>
  </si>
  <si>
    <t>When create passive candidate,some details saved on table user_additional_fields. If candidate will be passive and created_user_id will be null then candidate activity the source will be show as current user logged in.</t>
  </si>
  <si>
    <t>TOV-709</t>
  </si>
  <si>
    <t>Analyzed the issue, replicated on local environment and updated my all findings on ticket</t>
  </si>
  <si>
    <t>Going through all details, why this was failed on gamma testing, analyzing all the database requirement and code so that this issue can be fixed</t>
  </si>
  <si>
    <t>I am creating a booking interview screen two sections are completed in the UI. And now I have started a new section.</t>
  </si>
  <si>
    <t>I have created new instance and doing testing of candidate background check. Still testing onprogress.</t>
  </si>
  <si>
    <t>I am creating UI for the calendar section in the book interview popup.</t>
  </si>
  <si>
    <t>Code review rework 2</t>
  </si>
  <si>
    <t xml:space="preserve">This ticket failed due to the editor added some blank space in each line of the code. Now I have removed all the blank spaces from the code and sent it back to code review.    </t>
  </si>
  <si>
    <t>I have debugged this issue, and issue is not getting data from the ats_job table.I have added language_code in the JOB.php and Now facing error on page where we are booking interview slot. Now interview page is opening sucessfully. Investigating this issue currently.</t>
  </si>
  <si>
    <t>Tried to replicate same issue as per testing Uat and gamma at my local machine, but failed, verify the database changes on uat with the help of saurabh as i cannot access uat. Need to access the uat or gamma to verfy exact issue for uat and gamma since functionality is working fine with my existing code at my local machine.</t>
  </si>
  <si>
    <t>Discussed with Gez, and currently waiting for Gez's response since it's needs to be tested with live account</t>
  </si>
  <si>
    <t>Discussed with Gez, and it is identified that this issue was occurred with backend changes for signed url, Gez done changes accordingly and fixed this.</t>
  </si>
  <si>
    <t>I am doing test of Sterling API. I have completed background check assesment from developer portal.I am checking response on postman of API. Still testing in progress.</t>
  </si>
  <si>
    <t>TCI-16065</t>
  </si>
  <si>
    <t>I have found an Issue on the template file which is showing the "interview Workflow" from template even when the job is saved with no workflow of its own. Still checking other codes to see if something else is also causing issues.</t>
  </si>
  <si>
    <t>Status change</t>
  </si>
  <si>
    <t>Need to push code all again.</t>
  </si>
  <si>
    <t>The current solution provided will only work for the branch that have the Hierarcy permission off and can enable disable cost center values becuse of Hlist validation. Jon wants me to check some senarious before we push the code for release. I will try to create hierarcy on my alpha and test the senarios.</t>
  </si>
  <si>
    <t xml:space="preserve">I discussed wirth Tom for ES.Tom have shared some ES patch so am looking on it  </t>
  </si>
  <si>
    <t xml:space="preserve">I have send it to code review . issue was in Job Model, language_code is not getting  correctly. Data was not fetching by attribute of BaseModel. So used getLanguageCode() function directly and it worked fines. I have changed in the 5 files, where we are fetching data in listStatusLabels() from Tribepad Job Model. </t>
  </si>
  <si>
    <t>TCI-16037</t>
  </si>
  <si>
    <t>I started working on it. Now investigating the issue</t>
  </si>
  <si>
    <t>Ready for gamma</t>
  </si>
  <si>
    <t>I have pushed updated code for manage language issue.</t>
  </si>
  <si>
    <t>I have created new assesment and assign to Job and then assgin to Candidate for apply Job. I have tested SterlingApp its work fine. Callback is not working on sandbox and Alpha. I have checked some API response on postman. I will push all code tomorrow of SterlingApp Integration.</t>
  </si>
  <si>
    <t>I have requested Jon to provide the queries to get the hierarcy working on the alpha so i can test the senarios related to hierarcy.</t>
  </si>
  <si>
    <t xml:space="preserve">I am having issues replicating the bug successfully. I have tried to replicate the issue on UAT server but the template changes are not saving and its not giving any errors also. I am still debuggin on codebase to find the issue  which mgiht be causing this as the code seems to be handling fetching from template as far as i can see. </t>
  </si>
  <si>
    <t xml:space="preserve">I have got the interview book popup within the calendar component it will come when user teams/google accounts will configure with the calendar. Now I am working on that and I have mostly completed the rest components for the interview book mentioned in the new design. </t>
  </si>
  <si>
    <t>It almost done doing testing then will push for code-review</t>
  </si>
  <si>
    <t>Code Review to v4.25</t>
  </si>
  <si>
    <t>TCI-16035</t>
  </si>
  <si>
    <t>I have started ticket today. I have checked issue and find solutions. I pushed code on code review.</t>
  </si>
  <si>
    <t>Awaiting Customer Feedback</t>
  </si>
  <si>
    <t>I have checked issue on Gamma its work fine. This ticket was depends on Saurabh ticket TCI-14116.</t>
  </si>
  <si>
    <t xml:space="preserve">I am able to resolve the issue by using jobId to identify the job that is already created. Need an Identifier which I can pass to the template to know if the job is already created or not to make sure the noting is loaded form template. </t>
  </si>
  <si>
    <t>I am looking at the code and found the files change event and form submission is being handled by javascript and now trying to debug to find a way to include an identified in the payload if possible so we can disable validation for toggle button.</t>
  </si>
  <si>
    <t>TCI-16085</t>
  </si>
  <si>
    <t>I have started ticket today. I am reviewing replicate steps on Alpha.</t>
  </si>
  <si>
    <t>TCI-15879</t>
  </si>
  <si>
    <t>Trying to rep on alpha docker/UAT</t>
  </si>
  <si>
    <t>I have not worked today.</t>
  </si>
  <si>
    <t>Added my findings on ticket as discussed with jon and tried to by paas that issue using some hacks to run the functionality at my local machine.</t>
  </si>
  <si>
    <t>I worked on it today and debugged code for it, jquery datatables is used in the activitylog table. Investigating code for the issue</t>
  </si>
  <si>
    <t>Tried to access uat through credentials provided by mike</t>
  </si>
  <si>
    <t>TCI-15986</t>
  </si>
  <si>
    <t>Looked into the ticket, tried to understand the issue, gone through the code flow</t>
  </si>
  <si>
    <t>I got a solution to work on the interview book pop up and now I have started on that. there are some challenges with the color code and backdrop so I am also looking at that part also.</t>
  </si>
  <si>
    <t>Hi @Jon Braud , I took an update from my hotfix/TCI-15996 branch. The tree is looking already updated. And the new PR was not created. Then I have taken the latest version of v4.25  then only one file got merged conflict. I updated script_4.js with my latest code. Then it was showing multiple changes and many files so I revert it. Please let me know, Can I create a branch with a different name and push my changes on that branch?</t>
  </si>
  <si>
    <t>I have completed SterlingApp from my side. I have pushed all code for code review.</t>
  </si>
  <si>
    <t>I have removed the permission check and accepting null value for Hirarchy list value when saving the cost centre.</t>
  </si>
  <si>
    <t>Set a saved job variable based on job id to identify the job is saved and used to make sure template data is not fetched when the job is already saved. Pushed the code for review.</t>
  </si>
  <si>
    <t>I have created the basic functionality to reorder the fields. I am using a reorder button to allow reordering and sending all the changes back to the server in one call.</t>
  </si>
  <si>
    <t>TCI-16028</t>
  </si>
  <si>
    <t xml:space="preserve">I have started ticket today. I am trying to replicate issue on Alpha. </t>
  </si>
  <si>
    <t>I Worked on it and checked issue, in file :- ats/members/tpl/x/ats_log.js, there is a function add Filter Listener.I checked in network tab 2 requests is going on filter, 1 is on keyup and other is on mouse change. That’s why when sudden and fast clicking on pagination page after filter of data, it stoping to go on other page on first click, as , timeout(300) is defined in this function. When i am changing this timeout to 100 , everything is working fine, on filter data from table.</t>
  </si>
  <si>
    <t>status changed</t>
  </si>
  <si>
    <t>Select interview popup backdrop has been created and working on editing the time and date popup details.</t>
  </si>
  <si>
    <t>Solved issue for uat/gamma and added valid translation key.</t>
  </si>
  <si>
    <t>Had a discussion with Ali and Jon, that image url format is not working fine for all regions, so need to update image url as suggested by jon</t>
  </si>
  <si>
    <t xml:space="preserve">I am not able to rep this issue I tried to moved candidate from accepted to hire, With external an internal but sitll not able to rep that </t>
  </si>
  <si>
    <t>I have send it code for review, there was the function addFilterListeners() in file :- ats/members/tpl/x/ats_log.js.when we are searching any thing in label field, we were getting 2 request of that same search, 1 is on keyup and 1 is on change.I have created one global variable search_res &amp; compared the value of current search input and if matches then return , which is stoping from another request of same search &amp; storing value of current search input field to variable search_res. I have testing it, now 1 request is going on 1 specific search.created MR is :- https://gitlab.tribepad.com/core/ats/-/merge_requests/3537</t>
  </si>
  <si>
    <t>status changed to Done.</t>
  </si>
  <si>
    <t>I have added the reorder functionality by using jquery sortable and javascript to handle all the changes in the frontend and then send a single ajax request with changes if any to update the backend. Pushed the code for review.</t>
  </si>
  <si>
    <t xml:space="preserve">Checking in the code and trying to rep with manipulation in code </t>
  </si>
  <si>
    <t>Fixed logo url format issue for different regions and raised code review for that</t>
  </si>
  <si>
    <t>TOV-718</t>
  </si>
  <si>
    <t>I have tried lot’s of possible options to replicate this at my local machine, but failed.  If we have console screen shot attached here that can be helpful to identify, Otherwise to identify exactly what cause of this error that can be possible with live account.</t>
  </si>
  <si>
    <t>Mark have shared feedback on ticket i will work on it.</t>
  </si>
  <si>
    <t>I have checked code ATS and Manage for email template issue. I had created multiple email pack from manage and assign emailpack to Job. I have added 3 to 4 candidate and rejacted that candidate it works fine. All email content load correctly. I am still trying to replicate issue.</t>
  </si>
  <si>
    <t xml:space="preserve">Status changed. </t>
  </si>
  <si>
    <t xml:space="preserve">I discussed some queries with Sam but some queries are still pending from Matt and Sam. I am working on those queies which have cleared by Sam and Matt. </t>
  </si>
  <si>
    <t>TCI-15216</t>
  </si>
  <si>
    <t>I have started worked on this, today i have gone through ticket prototypes, And investigated tables, understanding code flow for it.</t>
  </si>
  <si>
    <t>TCI-16113</t>
  </si>
  <si>
    <t>I am trying to replicate the issue but the issue is not replicating on brand UAT or in alpha. I have found the code which is disabling the interview bucket option from the cog menu and now trying to test with various permissions to try and replicate the actual situation.</t>
  </si>
  <si>
    <t>I have worked today on shared feedback.I have created new database table,update location endend point url and added sandbox and production endpoint US and EMEA.I am updating changes of CMA (Client Matrix Application) API.</t>
  </si>
  <si>
    <t>Unassigned by Mark as the partial searches are not supported by default in Elastic search. Needed clarification on what need to be done.</t>
  </si>
  <si>
    <t>Issue identified and fixed, raised code review for that.</t>
  </si>
  <si>
    <t>Functionality tested on delta, code is perfectly working fine, need few confirmation regarding translations and permission. After that will raise the code review for that.</t>
  </si>
  <si>
    <t>I have made functionality for editing Attendees and add role. Now I have needed a calendar account to make changes in the calendar popup event changes.</t>
  </si>
  <si>
    <t>No work for today. I had worked on another ticket.</t>
  </si>
  <si>
    <t>Work done by Pramod: Trying to rep on alpha docker/UAT</t>
  </si>
  <si>
    <t>I am working on creating an Interview slots popup. I have fixed the add attendees issue now it will work with add button as mentioned in the design.</t>
  </si>
  <si>
    <t>As per Ali's comment, I did need to test it with the anonymous application. I have tested it and updated my comments on the ticket.</t>
  </si>
  <si>
    <t>I am still trying to replicate the Issue by checking various permission combinations but still not able to find the actual cause of the issue. Now i am trying to create Jobs without process questionnaires and tinkring with different permission roles to create the scenario.</t>
  </si>
  <si>
    <t xml:space="preserve">I have updated function of bill-codes methods and change response accroding to result. I have added status and CMA configration on instance setup page. I have added status based on CMA selction on instance creation. I am reviewing document API and changes according. </t>
  </si>
  <si>
    <t>Waiting for translations and permission, so put on hold</t>
  </si>
  <si>
    <t>TCI-15930</t>
  </si>
  <si>
    <t>Gone through the ticket requirement and enable Integration functionalty at local environment, completed the work flow and very close to replicate, now identifying the code.</t>
  </si>
  <si>
    <t xml:space="preserve">Looked into the code and found that search is integrated through the elastic search, looking for to enable that search functionality at local environment, and after discussion with jon and mark, put on hold this ticket and picked a new ticket. So now i will pick this one later. </t>
  </si>
  <si>
    <t>I have worked on this, have designed history button and history content part. i have gone through 2 ddocuments shared by mark. In manage, i added custom fields, but i check in database, we are not storing the user who is updating custom fields, so for this i think i need to save user also in database, i have confusion in which table we need to store user value.</t>
  </si>
  <si>
    <t>Work done by Pramod: Work done by Pramod: I have checked on UAT databse, and the duplicate onboarding workflow were created at the same time, I have checked the code but wasnt able to find anything that might have caused the issue.</t>
  </si>
  <si>
    <t>Tried to understand the refnow polling concepts and code flow for that, but still failing to understand. I have gone through it’s services and debugging the code to understand how does it call it’s return url and callback.</t>
  </si>
  <si>
    <t>I have checked the Issue and found that the elastic search is giving an error when I am trying to search for any users. I have mentioned my finding on the ticket and keeping this on hold for now.</t>
  </si>
  <si>
    <t>As discussed in the scrum call I have added my findings on the Ticket and as the bug is not replicable on UAT and alpha putting this back in the pool.</t>
  </si>
  <si>
    <t xml:space="preserve">I am working on the Invite to interview section. I have made the changes as per the new design for that only one add attendees have some challenges to move on another component so I am looking that how can move it to the calendar component. </t>
  </si>
  <si>
    <t>TCI-15964</t>
  </si>
  <si>
    <t>Pramod Bodkhe</t>
  </si>
  <si>
    <t>Checked on tesco UAT, but I was not able to find the mentioned candidates on this environment. Currently I am trying to reproduce it on alpha environment with new candidates.</t>
  </si>
  <si>
    <t>TCI-16090</t>
  </si>
  <si>
    <t>I have tried creating the integration using the credential in alpha and was getting errors and found the Endpoint API is being used incorrectly. After correcting that I am not receiving a credential error. I have also requested Emily to check with the correct endpoint and she still received the error. I am still debugging further at my end.</t>
  </si>
  <si>
    <t>Today I have done changes on API and create new instance of Job and candidate. Cache issue have fixed after shared changes from Mark. Now when candidate click on integration redirected to sterling portal. Candidate have created new account on portal and complete all froms for background check. Still callback is not working after completion of all steps.</t>
  </si>
  <si>
    <t>I am working on another ticket.</t>
  </si>
  <si>
    <t>The Issue is not replicable on alpha manage as having issues accessing the ES from manage. I have updated my findings and erros on the ticket.</t>
  </si>
  <si>
    <t>Reassigned Closed.</t>
  </si>
  <si>
    <t>AS discussed in the scrum call the endpoint mentioned in the ticket needs to be corrected to  https://api.verifile.co.uk/int   I have asked Emily to test this with the correct end point and she is still getting the 500 error. On alpha, I am receiving an Incorrect credentials error when I am looking at the error log. The error is being thrown if something is failing and it's not being handled causing a 500. Please let me know what needs to be done as it seems like the credentials are not working. I can write the code to handle the error and give a generic message to users on exceptions if required. Putting this on hold for now.</t>
  </si>
  <si>
    <t>TCI-16091</t>
  </si>
  <si>
    <t>Issue replicated, found the solution, need to know the process to change in tribepad library, need to have access tribepad/integration-access-lms to update the code and it's version, and then needs to update same version for this library in v2 application</t>
  </si>
  <si>
    <t>Solution implemented, Code review raised</t>
  </si>
  <si>
    <t xml:space="preserve">I have added add attendees section on the top of the calendar in creating an interview slot. Now started on creating a slot functionality. </t>
  </si>
  <si>
    <r>
      <rPr>
        <rFont val="Arial"/>
        <color theme="1"/>
      </rPr>
      <t xml:space="preserve">I have worked on it, Have connected with dan on slack and he recommended that we can easily fetch data from table  </t>
    </r>
    <r>
      <rPr>
        <rFont val="Arial"/>
        <b/>
        <color theme="1"/>
      </rPr>
      <t>custom_field_answers</t>
    </r>
    <r>
      <rPr>
        <rFont val="Arial"/>
        <color theme="1"/>
      </rPr>
      <t xml:space="preserve"> , So i am working on it, but in alpha-docker no data avaiable in this table for testing , when saving the custom fields its showing internal error. If we can enter data manually in this table.  so can check correspondingly when create select query for history data</t>
    </r>
  </si>
  <si>
    <t xml:space="preserve">Dan shared some feedback on given MR so I asked it to Jon and waiting for his replay </t>
  </si>
  <si>
    <t>reassinged closed</t>
  </si>
  <si>
    <t xml:space="preserve">Today I have debug code for callback and retrun url when sending to third party portal. I have checked callback url on postman, it is working fine. Getting response based on data we are sending to it. </t>
  </si>
  <si>
    <t>TCI-16126</t>
  </si>
  <si>
    <t>I have started debugging this issue and currently looking at code.</t>
  </si>
  <si>
    <t xml:space="preserve">Today I had checked callback </t>
  </si>
  <si>
    <t>Issue is not reproducible on UAT and alpha environment, created new candidates from registration process and passive candidate process with a apostrophe in the name. also tried to edit the same, and it is working as expected. Investigating further in it.</t>
  </si>
  <si>
    <t>TCI-16164</t>
  </si>
  <si>
    <t>I have corrected the table name and am able to view template on delta after the fix. Pushed the code for review. (p2 -&gt; current status ready for Isolated)</t>
  </si>
  <si>
    <t>I have checked callback issue. I have debug code for result. I have got result of completed integration. I am able to view result and download pdf report on ATS. I need more time required for create multiple integration and test with CMA and without CMA enable on setup.I have tested result on postman request.</t>
  </si>
  <si>
    <t>I have found the Issue and added my findings on the Ticket. Need input on how the application should behave for language change as job language is overwriting other language change requests if a user is not logged in.</t>
  </si>
  <si>
    <t xml:space="preserve">I am working on the interview slot booking component. I am trying to change the placement of that logic and component according to the design. but when I try to change it, it is not working. So I am looking that how can solve that issue. </t>
  </si>
  <si>
    <t>TCI-16107</t>
  </si>
  <si>
    <t>I need a UK phone number to investigate this matter. Basically, the issue is related to SMS. If an SMS with the user name at the top arrives, the candidate will be unable to respond. So, in order to investigate this matter, I require UK contact information.</t>
  </si>
  <si>
    <t>TCI-16147</t>
  </si>
  <si>
    <t>I will check the code to make sure members/modules/user/group_members_go.php is not being used by any code and delete that as well. on my initial search couldn’t find any other files that are calling group_members_go.php from ats. After making sure will push the changes for review.</t>
  </si>
  <si>
    <t>I worked on it, I have designed completed frontend part for showing the history. Have created new function getAnswers() for fetching history. I am working on scenario, if user in frontend will Select date, then history of that specific Selected date will be shown.</t>
  </si>
  <si>
    <t xml:space="preserve">        
TCI-16091</t>
  </si>
  <si>
    <t>Implement the solution and raised the code review</t>
  </si>
  <si>
    <t>TCI-16120</t>
  </si>
  <si>
    <t xml:space="preserve">Identify the issue, analyzed the code and update my finiding on ticket. My findinngs are as follows:-
I have tested this on uat, brand uat and alpha and checked the code as well, The functionality is working fine on all environment. It seems that something mishappenning may have been occurred on live Or “Please Select“ option has been selected in job template. So to identify exact issue, needs to verify data in two tables for live account. Table names are :-
onboarding_packages
onboarding_assigned_package
Or QA can give it one more try to replicate this. </t>
  </si>
  <si>
    <t>TCI-16150</t>
  </si>
  <si>
    <t>Gone through the ticket requirement as per ticket description, Now looking into the code and trying to replicate this issue</t>
  </si>
  <si>
    <t>Checked the ats and manage code, and seems there is no issue with the code. We have also checked the on UI side, it is working as expected.</t>
  </si>
  <si>
    <t>As requested in the ticket I have deleted the codebases/ats/members/modules/user/group_members.php file and while looking at the file found that it's calling codebases/ats/members/modules/user/group_members_go.php which seems to be called only by group_members.php so deleting this as well.</t>
  </si>
  <si>
    <t>I have done API changes and tested application.</t>
  </si>
  <si>
    <t>TCI-16163</t>
  </si>
  <si>
    <t>Redirecting if logged in user is not admin and trying to access the passive candidate creation page. Pushed for code review.</t>
  </si>
  <si>
    <t>TCI-16179</t>
  </si>
  <si>
    <t>I am looking at the code to find the issue.</t>
  </si>
  <si>
    <t>I had checked testing UAT and Alpha regarding email package of rejection email. All email content pulling correctly. I have created many custom packages of email and test with Job and reject candidate email. In alpha works fine for pulling correct email content when select reason for candidate rejection.</t>
  </si>
  <si>
    <t>Need clarification on ticket, since I am not able to identify exact functionality from where a sub user type can be assigned to user. Added my comment on ticket.</t>
  </si>
  <si>
    <t>TCI-16168</t>
  </si>
  <si>
    <t>I have identified the issue. Now i am looking into the code and functionality and trying to generate exact scenario to find out what possible causes can be there to replicate this issue.</t>
  </si>
  <si>
    <t>I have worked on it, When we are clicking on history icon, then history is showing of that specific custom field, i am working on ajax datepicker, as discussed is meeting, Mark has to confirm actual scenario, like have to fetch in group list on in what way, waiting for mark response on it.</t>
  </si>
  <si>
    <t xml:space="preserve">Status changed </t>
  </si>
  <si>
    <t>TCI-16124</t>
  </si>
  <si>
    <t>I investigated this issue and am attempting to understand how RWT functionality works in this context; I asked Ali about it, and he provided some information, so I am working on it.</t>
  </si>
  <si>
    <t>What is Done:- I have checked the code and found that the proper lang variable is being used in the code and can pull the lang in local without any issues.
What is pending :- Only needs change in the Manage lang variable as the code is fetching values from manage as intented. This was reassigned as config ticket.
What support is required:- None</t>
  </si>
  <si>
    <t xml:space="preserve">
What is done :I had tested on Alpha and UAT. I am not able to reproduce the issue with custom email pack  for pulling content while reject candidate. I have created 3 custom email packs and assigned to the Job. I have applied on job as candidate. Once an applicant is showing on job list, then reject the candidate from superuser. When selecting dropdown, all content pulling from email pack.
What is pending:- NA
What support is required:  NA</t>
  </si>
  <si>
    <t>As discussed with Emily they need permission "set_language_based_on_job" active along with the ability to change languages 
What is done: I have created cookies to identify if "set_language_based_on_job" is set or not and once set not let it overwrite the language set by the language drop down button.
What is pending: Need clarification to push the code for review.
What support is required: My concern now is what should be done if a user selects a link for some new job. As he's not logged in it should show jobs language as per my understanding (and can change language via dropdown if he wants) or should it show the language he selected from drop down?</t>
  </si>
  <si>
    <t>What is done:- I identified the possible scenario to replicate this issue, and updated my comment. 
What is pending:- I am waiting for feedback on my comment now.</t>
  </si>
  <si>
    <t>TCI-16135</t>
  </si>
  <si>
    <t>What is done :I have started a new ticket of Manage. I have checked manage for search User and edit the ATS candidate not worked for me. I have checked code for update user details with enable broadbean credentials,Code was there for update credentials. I need permission to enable broadbean and search functionality for ATS user.
What is pending:- If I will get access of broadbean and search User of ATS then I can check more about issue, otherwise I can not reproduce issue on manage.
What support is required:  Require permission for broadbean and how I can search ATS user to edit user details for replicate issue.</t>
  </si>
  <si>
    <t>TCI-16207</t>
  </si>
  <si>
    <t>What is done: I have checked it on Edge and other browsers, not able to find this issue. Added my comment on ticket.
What is pending: Waitng from feedback.</t>
  </si>
  <si>
    <t xml:space="preserve">What is done:  I am investigating the code. I am trying to rep the same scenario on alpha-doker. I found a background_check.tpl file and I am looking to see if it is possible that the data is not inserted into the database table or has been set with some null value. So, RTW is not showing the green icon.
What is pending: error nit not fix yet
What support is required: Not required
</t>
  </si>
  <si>
    <t>What is done: I have identified the requirement, and took updates from Anil. 
What is pending: Looking into the code to implement functionality.
What support is required:- Needs anil’s code to start work on that, So should i directly work on branch created by anil? Or should i create a new branch and merge anil’s code into that. In this case two code reviews will be there for same ticket.</t>
  </si>
  <si>
    <t>What is done:- I have worked on it. As mentioned in the ticket, I have completed one more feature. When someone clicks on the history button, then all the history of that specific custom field will be shown on the frontend part of the history button. I am working on migration. To insert a user (who changed a custom field) in the table, custom_fields_answer and on the date picker. The backend function has been done for the datepicker. I have to work on the front end.
What is pending: Getting historical data on a date basis. Historical data needs to be grouped by user and date.  
Dependency, Support Required: As discussed in the scrum call, I need to know about the previous changes button, so I am waiting for Mark's response. I'm looking for a grouping of history that was done by the same user or changed on the same date.</t>
  </si>
  <si>
    <t>Complex</t>
  </si>
  <si>
    <r>
      <rPr>
        <rFont val="Arial"/>
        <b/>
        <color theme="1"/>
      </rPr>
      <t>What is done:-</t>
    </r>
    <r>
      <rPr>
        <rFont val="Arial"/>
        <color theme="1"/>
      </rPr>
      <t xml:space="preserve"> Create slot issue has been resolved now slot is visible in the expected location. Now I am working on the booking interview for my calendar.
</t>
    </r>
    <r>
      <rPr>
        <rFont val="Arial"/>
        <b/>
        <color theme="1"/>
      </rPr>
      <t>What is pending:-</t>
    </r>
    <r>
      <rPr>
        <rFont val="Arial"/>
        <color theme="1"/>
      </rPr>
      <t xml:space="preserve"> In the calendar book interview for the user is pending and workflow. </t>
    </r>
    <r>
      <rPr>
        <rFont val="Arial"/>
        <b/>
        <color theme="1"/>
      </rPr>
      <t>What support is required:</t>
    </r>
    <r>
      <rPr>
        <rFont val="Arial"/>
        <color theme="1"/>
      </rPr>
      <t xml:space="preserve"> 1. When I try to log in with shared user details then it gives an authentication error.  I followed all the steps which come after the login I have also downloaded the Microsoft login app to give the code, After that, it was showing an authentication error. 2. The new design has interview view duration in a single field and the old design has two fields so needs more clarification on that. 3. I have also needed all the icons which have been used in the new design. These are related to the updated font-awesome version. </t>
    </r>
  </si>
  <si>
    <r>
      <rPr>
        <rFont val="Arial"/>
        <b/>
        <color theme="1"/>
      </rPr>
      <t>What is done:-</t>
    </r>
    <r>
      <rPr>
        <rFont val="Arial"/>
        <color theme="1"/>
      </rPr>
      <t xml:space="preserve"> Created a cookie Menulang to be set at the time of lang selection from dropdown so we can identify and overwrite the language being set by Job. Currently, any language set by the menu is getting overwritten if permission "set_language_based_on_job" is active on the job details page. Pushed the Code for review.
</t>
    </r>
    <r>
      <rPr>
        <rFont val="Arial"/>
        <b/>
        <color theme="1"/>
      </rPr>
      <t>What is pending:-</t>
    </r>
    <r>
      <rPr>
        <rFont val="Arial"/>
        <color theme="1"/>
      </rPr>
      <t xml:space="preserve"> N/A. 
</t>
    </r>
    <r>
      <rPr>
        <rFont val="Arial"/>
        <b/>
        <color theme="1"/>
      </rPr>
      <t>What support is required:</t>
    </r>
    <r>
      <rPr>
        <rFont val="Arial"/>
        <color theme="1"/>
      </rPr>
      <t xml:space="preserve"> N/A</t>
    </r>
  </si>
  <si>
    <t>What is done :I need access to Manage UAT so that I can check issue and replicate. In Alpha manage  search User is not working due to permission and Elasticsearch. I am not able to check issue on Alpha. I am putting ticket on hold till access of manage UAT.
What is pending:- N/A
What support is required:  I need access to Manage UAT so that I can check issue and replicate.</t>
  </si>
  <si>
    <t>TCI-15693</t>
  </si>
  <si>
    <t>What is done :- I have picked ticket today. I have reviewed details shared on ticket.I have setup Job search page on our alpha. I have added permission for hide categories list on candidate dashboard. I am still checking code for Job search how its work in progress.
What is pending:- Need to add correct permission for hide categories and fix Job search page categories hide and search functionality.
What support is required:  I need permission name for hide categories on candidate dashboard and Job search ATS.</t>
  </si>
  <si>
    <t>What is done :- I have worked on it. I have completed datepicker , history will show of that specific date when someone will click on date. I also worked on design of history showing in page as per prototype in template file.  
Pending:- Now i have to work on, grouping, as i am analysing about grouping how can i implement it. 
what support requires:- i have designed about history how they will show in frontend, so i need to confirm design , is it okay or need some changes in design.
What support is required:  Need support from surabh</t>
  </si>
  <si>
    <t>What is done:  Identified all issues and fixed TCI-16209.
What is pending: TCI-16207, very close to fix this.</t>
  </si>
  <si>
    <t>TCI-16203</t>
  </si>
  <si>
    <r>
      <rPr>
        <rFont val="Arial"/>
        <b/>
        <color theme="1"/>
      </rPr>
      <t xml:space="preserve">What is done:- </t>
    </r>
    <r>
      <rPr>
        <rFont val="Arial"/>
        <color theme="1"/>
      </rPr>
      <t xml:space="preserve">I have checked the code and searched for the issue. Also requested the CSV from support to check if Issue is because of lanuage missing on client end. The CSV provided is showing language correctly in my system.
</t>
    </r>
    <r>
      <rPr>
        <rFont val="Arial"/>
        <b/>
        <color theme="1"/>
      </rPr>
      <t>What is pending:</t>
    </r>
    <r>
      <rPr>
        <rFont val="Arial"/>
        <color theme="1"/>
      </rPr>
      <t xml:space="preserve">- N/A. 
</t>
    </r>
    <r>
      <rPr>
        <rFont val="Arial"/>
        <b/>
        <color theme="1"/>
      </rPr>
      <t xml:space="preserve">What support is required: </t>
    </r>
    <r>
      <rPr>
        <rFont val="Arial"/>
        <color theme="1"/>
      </rPr>
      <t>Ask Support to confirm if the Issue is beause of lanuage missing on their system as launage is visible on CSV and have attached the same on ticket.</t>
    </r>
  </si>
  <si>
    <r>
      <rPr>
        <rFont val="Arial"/>
        <b/>
        <color theme="1"/>
      </rPr>
      <t>What is done:-</t>
    </r>
    <r>
      <rPr>
        <rFont val="Arial"/>
        <color theme="1"/>
      </rPr>
      <t xml:space="preserve"> Now book interview calendar is working without login. I have placed the candidate's name with its color and as well as in the calendar. 
</t>
    </r>
    <r>
      <rPr>
        <rFont val="Arial"/>
        <b/>
        <color theme="1"/>
      </rPr>
      <t>What is doing:-</t>
    </r>
    <r>
      <rPr>
        <rFont val="Arial"/>
        <color theme="1"/>
      </rPr>
      <t xml:space="preserve">  I am now working on edit popup of the booking interview popup.  
</t>
    </r>
    <r>
      <rPr>
        <rFont val="Arial"/>
        <b/>
        <color theme="1"/>
      </rPr>
      <t>What is pending:-</t>
    </r>
    <r>
      <rPr>
        <rFont val="Arial"/>
        <color theme="1"/>
      </rPr>
      <t xml:space="preserve"> Book interview edit popup, workflow, and calendar booking with 0365. 
</t>
    </r>
    <r>
      <rPr>
        <rFont val="Arial"/>
        <b/>
        <color theme="1"/>
      </rPr>
      <t xml:space="preserve">What support is required: </t>
    </r>
    <r>
      <rPr>
        <rFont val="Arial"/>
        <color theme="1"/>
      </rPr>
      <t>Needed all the related front-icon and translations</t>
    </r>
  </si>
  <si>
    <t>Status changed: Ready For Development</t>
  </si>
  <si>
    <t>What is done :- I have added permission parameter for candidate dashboard, Job search and ATS Job search page. After added permission, I have checked search functionality, it is working fine for candidate and superuser for ATS Job search filter.
I have added "categories" =&gt; false  on config for disable categories on Job search page then I have tested keyword search it is working fine. No, any issue getting during search. I am getting result as expected when search Job . @Matt Smith can you please tell me which issue you are getting after disable categories for keyword search so that I will recheck again. 
What is pending:- Required permission name so that I will add correct permission for hide categories dropdown.  
What support is required:Permission name to hide categories on candidate dashboard and Job search ATS. 
I need to confirm hide categories list on Job list page as well.</t>
  </si>
  <si>
    <t>TCI-16221</t>
  </si>
  <si>
    <t>Medium</t>
  </si>
  <si>
    <t>What is done :- I have started ticket today. I am reviewing code how many way to create passive candidate on ATS and manage. I have found some code on manage when create candidate from CSV then user_additional_fields updated without created_user_id attributes. Still I am debugging code for passive candidate.
What is pending:- Still debugging for find issue for created_user_id attribute null while create passive candidate.
What support is required:NA</t>
  </si>
  <si>
    <t>TCI-16219</t>
  </si>
  <si>
    <r>
      <rPr>
        <rFont val="Arial"/>
        <b/>
        <color theme="1"/>
      </rPr>
      <t>What is done:-</t>
    </r>
    <r>
      <rPr>
        <rFont val="Arial"/>
        <color theme="1"/>
      </rPr>
      <t xml:space="preserve"> I am Able to replicate the Issue on alpha by changing the template to match that of the Issue. I have found that the binding variable is not set and I have created the binding variable in the code so the value can be used in template. 
</t>
    </r>
    <r>
      <rPr>
        <rFont val="Arial"/>
        <b/>
        <color theme="1"/>
      </rPr>
      <t>What is pending</t>
    </r>
    <r>
      <rPr>
        <rFont val="Arial"/>
        <color theme="1"/>
      </rPr>
      <t xml:space="preserve">:- Need to test the solution. 
</t>
    </r>
    <r>
      <rPr>
        <rFont val="Arial"/>
        <b/>
        <color theme="1"/>
      </rPr>
      <t>What support is required</t>
    </r>
    <r>
      <rPr>
        <rFont val="Arial"/>
        <color theme="1"/>
      </rPr>
      <t>: None."</t>
    </r>
  </si>
  <si>
    <r>
      <rPr>
        <rFont val="Arial"/>
        <b/>
        <color theme="1"/>
      </rPr>
      <t>What is Done</t>
    </r>
    <r>
      <rPr>
        <rFont val="Arial"/>
        <color theme="1"/>
      </rPr>
      <t xml:space="preserve">: I worked on history button page, now history from database is showing , as i also worked on datepicker, now i m able to disable that dates in datepicker, which are not in the database.
</t>
    </r>
    <r>
      <rPr>
        <rFont val="Arial"/>
        <b/>
        <color theme="1"/>
      </rPr>
      <t>What is Pending</t>
    </r>
    <r>
      <rPr>
        <rFont val="Arial"/>
        <color theme="1"/>
      </rPr>
      <t xml:space="preserve"> :- need to work on grouping of history data &amp; Previous changes
</t>
    </r>
    <r>
      <rPr>
        <rFont val="Arial"/>
        <b/>
        <color theme="1"/>
      </rPr>
      <t>What support requires:</t>
    </r>
    <r>
      <rPr>
        <rFont val="Arial"/>
        <color theme="1"/>
      </rPr>
      <t>- As in grouping i need support from saurabh</t>
    </r>
  </si>
  <si>
    <r>
      <rPr>
        <rFont val="Arial"/>
        <b/>
        <color theme="1"/>
      </rPr>
      <t xml:space="preserve">What is Done: </t>
    </r>
    <r>
      <rPr>
        <rFont val="Arial"/>
        <color theme="1"/>
      </rPr>
      <t xml:space="preserve">Done all bugs TCI-16209, TCI-16222, TCI-16226
</t>
    </r>
    <r>
      <rPr>
        <rFont val="Arial"/>
        <b/>
        <color theme="1"/>
      </rPr>
      <t>What is Pending :-</t>
    </r>
    <r>
      <rPr>
        <rFont val="Arial"/>
        <color theme="1"/>
      </rPr>
      <t xml:space="preserve"> TCI-16207, I found that this is not because of my ticket and it should not be blocker for current ticket.
</t>
    </r>
    <r>
      <rPr>
        <rFont val="Arial"/>
        <b/>
        <color theme="1"/>
      </rPr>
      <t xml:space="preserve">What support requires:- </t>
    </r>
    <r>
      <rPr>
        <rFont val="Arial"/>
        <color theme="1"/>
      </rPr>
      <t>TCI-16207, since this is related to some build process or something else, and only occurs after completion of build process, not in development build environment.</t>
    </r>
  </si>
  <si>
    <r>
      <rPr>
        <rFont val="Arial"/>
        <b/>
        <color theme="1"/>
      </rPr>
      <t>What is done:-</t>
    </r>
    <r>
      <rPr>
        <rFont val="Arial"/>
        <color theme="1"/>
      </rPr>
      <t xml:space="preserve"> Now I can book an interview in the calendar, there are two types of edit components in the calendar. First when the user books an interview and as per the new design here after submitting the form user can again edit same the details on the same page. Second, when once a slot creates the user can click on the slot and edit it. The first one is completed and I am working on the second one I think there are only some design changes. I am working on, as well as looking complete the book interview functionality.
</t>
    </r>
    <r>
      <rPr>
        <rFont val="Arial"/>
        <b/>
        <color theme="1"/>
      </rPr>
      <t>What is pending:-</t>
    </r>
    <r>
      <rPr>
        <rFont val="Arial"/>
        <color theme="1"/>
      </rPr>
      <t xml:space="preserve"> Book an interview, Book an interview, and send the invite. 
</t>
    </r>
    <r>
      <rPr>
        <rFont val="Arial"/>
        <b/>
        <color theme="1"/>
      </rPr>
      <t>What support is required:</t>
    </r>
    <r>
      <rPr>
        <rFont val="Arial"/>
        <color theme="1"/>
      </rPr>
      <t xml:space="preserve"> Needed all the related front-icon and translations</t>
    </r>
  </si>
  <si>
    <t>As suggested I am unassigning this ticket as this only needs changes in the database as we are only removing the variable from the template.</t>
  </si>
  <si>
    <t>TCI-16231</t>
  </si>
  <si>
    <t>Small</t>
  </si>
  <si>
    <t>I have added validation of missing fields Education,Career and personal referances.</t>
  </si>
  <si>
    <t>What is done :- I have discussed about Passive candidate on scrum. I have updated my comment on ticket about source name of passive candidate.
What is pending:- Waiting confirmation from Jon and Ali
What support is required:NA</t>
  </si>
  <si>
    <t>TCI-16144</t>
  </si>
  <si>
    <t>What is done:- I have created the initial setup and can authenticate and fetch the saved roles. What is pending:- Need to create result status and save candidate information according to the api. What support is required: Having Issues with the API endpoint generating assessment link which is giving an error. No Endpoint for the result is available. When creating the candidate same is not being reflected on the UNA portal. Mark will set up a call with tom to clear the issues.</t>
  </si>
  <si>
    <t>What is done:- I got the workflow component, This is coming from the Ats. But there is a challenge to show workflow inside the calendar form because this is an outside .tpl file where does it come from it is showing after the calendar saves button. I have updated the edit interview design. Now I am checking how can add a backdrop and workflow to the interview slot.
What is pending:- workflow, book interview. New icon, All new translation.
What support is required: in workflow, New icon, All new translation.</t>
  </si>
  <si>
    <t>What is done:- Code review raised for TCI-16209, TCI-16222, TCI-16226, TCI-16207, Had a long discussion with Mark and Jon regarding TCI-16207.
What is pending:- TCI-16207 needs to be merged and confirmed that it is working on server
What support is required: If TCI-16207 still failes, then may been required discussion.</t>
  </si>
  <si>
    <t>What is done:- Initial analysis has been done to understand the requirement and what needs to be done exactly within the code, Now started implement the code.
What is pending:- Code complition and testing</t>
  </si>
  <si>
    <t>Status changed to code review</t>
  </si>
  <si>
    <t>What is done:- Integrated permission code and raised code review
What is pending:- Nothing
What support is required: Needs to add a permission in order to work, that is stay_on_mini_profile_popup</t>
  </si>
  <si>
    <t>What is done:-  I have created the assessment without component as suggested and will now work on creating the candidate with UNA endpooint
What is pending:- Need to create result status and save candidate information according to the API and also need to create the result pdf endpoint.
What support is required: Having Issues with the API endpoint Mark will contact Arctic Shores to clarify the Issue.</t>
  </si>
  <si>
    <t>TCI-16246</t>
  </si>
  <si>
    <t>What is done:-  I have analised ticket and I have tried to replicate issue on Alpha. I am able to replicate issue on Alpha. Now I am checking code for solutions.
What is pending:- I am working for solutions.
What support is required:- NA</t>
  </si>
  <si>
    <t>What is done:- I have run composer update for v2 app and facing login password issue for this package "setasign/fpdi_pdf-parser", also I have removed and trying to install required package "tribepad/integration-access-lms" for my ticket but it's not taking updates.
What is pending:- Needs to run composer successfully
What support is required: 1. Require login credentials for "setasign/fpdi_pdf-parser".
2. Required package "tribepad/integration-access-lms" is not taking updates, need to know what is exact process to fetch updates from tribepad library through composer.
I guess, we need to manage version for this repository https://gitlab.tribepad.com/core-integrations/capital-numbers/access-lms/-/tree/main, as currently it's missing. Or is there any other way to publish the library?</t>
  </si>
  <si>
    <t>What is done:-  I have done changes as shared feedback from Mark.
What is pending:- NA
What support is required:- NA"</t>
  </si>
  <si>
    <t>What is done:-  Integrating changes
What is pending:- Code changes and testing
What support is required:- NA</t>
  </si>
  <si>
    <t xml:space="preserve">What is done:- Now I can group history by user and enable those dates when history is created. It is also possible to obtain history for a specific date.
What is pending:- previous history record, date need to show template file,  
What support is required:- NA </t>
  </si>
  <si>
    <r>
      <rPr>
        <rFont val="Arial"/>
        <b/>
        <color theme="1"/>
      </rPr>
      <t xml:space="preserve">What is done:- </t>
    </r>
    <r>
      <rPr>
        <rFont val="Arial"/>
        <color theme="1"/>
      </rPr>
      <t xml:space="preserve"> I have discussed with Matt and Sam regarding my queries. He gave me update on that. There are some changes in the functionality. The color code should be more the three and Matt suggested me two more colors but he will share with me more colors for that. And In the booked interview at a time, only one user can select and edit and the multi-user option will not be there as discussed. The Currently multi-candidate can select in one book interview.  As discussed with Matt invited to interview should only field for the interview duration. But this should be a scroll timer type component.  And for workflow, I have needed the API according to the functionality to implement it to react. For translation, I have needed to create it by itself.  I am doing the edit book interview edit part.  I think it will take some to implement these changes. 
</t>
    </r>
    <r>
      <rPr>
        <rFont val="Arial"/>
        <b/>
        <color theme="1"/>
      </rPr>
      <t>What is pending:-</t>
    </r>
    <r>
      <rPr>
        <rFont val="Arial"/>
        <color theme="1"/>
      </rPr>
      <t xml:space="preserve"> Workflow, book interview, new icon, Translations, invite interview convert into one filed. 
</t>
    </r>
    <r>
      <rPr>
        <rFont val="Arial"/>
        <b/>
        <color theme="1"/>
      </rPr>
      <t>What support is required:-</t>
    </r>
    <r>
      <rPr>
        <rFont val="Arial"/>
        <color theme="1"/>
      </rPr>
      <t xml:space="preserve"> Workflow API, remaining colour code, new Icon, </t>
    </r>
  </si>
  <si>
    <t>What is done:-  Integrated the changes with testing
What is pending:-Nothing
What support is required:- N/A</t>
  </si>
  <si>
    <t>What is done:-  Doing Analysis
What is pending:-N/A
What support is required:- N/A</t>
  </si>
  <si>
    <t>What is done:-  I have saved the candidate data and now working on saving the link returned. Need some more work on that.
What is pending:- Need to create result status and working on saving candidate information according to the API and also need to create the result pdf endpoint.
What support is required: Having Issues with the API endpoint Mark will contact Arctic Shores to clarify the Issue. Also candidate creation won't let me create multiple candidates with same email even if no email is provided.</t>
  </si>
  <si>
    <t xml:space="preserve">What is done:-  The Multi user edit work is in progress. 
What is pending:- Workflow, book interview, new icon, Translations, invite interview convert into one filed. 
What support is required:- Workflow api, remaning colour code, new Icon, </t>
  </si>
  <si>
    <t>What is done:- I have checked code and found issue on editor. When copy orignal template content and create new template then got issue. Editor added style and changed width of actul width of table.
What is pending:- I am still find solutions of with issue while preivew content as pdf
What support is required:- NA</t>
  </si>
  <si>
    <t xml:space="preserve">What is done:- able to group data by user and vewing history
What is pending:- previous history record, 
What support is required:- NA </t>
  </si>
  <si>
    <t>Status Changed to Done.</t>
  </si>
  <si>
    <t>What is done :Jon commented on ticket:I am unassigning this ticket as it’s likely an issue with live databases for this brand that needs checking to make sure it’s setup right and permissions are on.
This won’t work on alpha and I don’t think replicating there will be worth the time.
What is pending:- N/A
What support is required:  N/A</t>
  </si>
  <si>
    <t>What is done:- I have checked issue it. I am not able to find solution for editor issue. I talked to Mark regrading ticket about editor. I have added all finding and details on ticket.
What is pending:- Still no solution find for editor.
What support is required:- Mark is checking solution for editor issue.</t>
  </si>
  <si>
    <t>What is done:- Run composer successfully on alpha docker and raised code review.
What is pending:- N/A
What support is required: N/A</t>
  </si>
  <si>
    <t>What is done:- Doing analysis to replicate issue
What is pending:- Need to replicate exact scenario if possible.
What support is required: N/A</t>
  </si>
  <si>
    <t>What is done:- Analyzed the data as per both attached sheet and code.
What is pending:- Need to replicate exact scenario if possible.
What support is required: 1. I need to know that  Job REF/TP/581/5070 is still showing Onboarding option please select because as per attached csv data, it should be Cantium Onboarding Process. 
2. Is this a cloned job?</t>
  </si>
  <si>
    <t>TCI-16263</t>
  </si>
  <si>
    <t>What is done:- Updated validupto validation rules and checked if validupto exists before further processing.
What is pending:- N/A
What support is required: N/A</t>
  </si>
  <si>
    <t>What is done:- Integration was generating the link and creating the candidate on integration start. Now updating the logic to not redirect to link.  
What is pending:- Need to create result status and integration completion. 
What support is required: Need to confirm if links to email are arriving or will be recived only in future as i am not receving any links on mail. Also candidate creation only allowing single candidate creation for a given email so need to discuss this as well.</t>
  </si>
  <si>
    <r>
      <rPr>
        <rFont val="Arial"/>
        <b/>
        <color theme="1"/>
      </rPr>
      <t xml:space="preserve">What is done:- </t>
    </r>
    <r>
      <rPr>
        <rFont val="Arial"/>
        <color theme="1"/>
      </rPr>
      <t xml:space="preserve"> I did find out all the translations and shared them with Sam as well as on the ticket. I also did a pre-testing of this functionality by Kunika and got three issues related to the to confirm interview and edit book interview. So I am trying to fix that issue. 
</t>
    </r>
    <r>
      <rPr>
        <rFont val="Arial"/>
        <b/>
        <color theme="1"/>
      </rPr>
      <t>What support is required And Pending:-</t>
    </r>
    <r>
      <rPr>
        <rFont val="Arial"/>
        <color theme="1"/>
      </rPr>
      <t xml:space="preserve"> Workflow API by Pramod, Remaining color code, new Icon By Matt, </t>
    </r>
  </si>
  <si>
    <t xml:space="preserve">What is done:- able to group data by user and vewing history
What is pending:- Need to testing,  On some cases record is not showing properly 
What support is required:- NA </t>
  </si>
  <si>
    <t>Status Update As closed</t>
  </si>
  <si>
    <t>TCI-16277</t>
  </si>
  <si>
    <t>What is done:- Replicated the Issue and found the solution.
What is pending:- Need clarification regarding the business logic of how to handle this feature.
What support is required:- As the current code is not hiding the process questionnaires wanted to confirm whether we want this functionality behind permission or not as this might hide process questionnaires for all the brands.</t>
  </si>
  <si>
    <t xml:space="preserve">What is done:- able to group data by user and vewing history
What is pending:- woeking on mark feedback 
What support is required:- NA </t>
  </si>
  <si>
    <t>What is done:- The link generated by the candidate endpoints are working now.  and now testing the process.
What is pending:- Need to test the assessment completion is properly returning and updating the status. Need to test more as the assessment compition manually takes alot of time. trying to get the v1 player/play endpoint to work with this.
What support is required: NA</t>
  </si>
  <si>
    <t xml:space="preserve">What is Done: I am working on issues that Konica told. Default attendees are not coming when I am doing book interviews. Book Interview details are not showing on the user list. I have fixed one and working on the rest two issues. These are related to booking interviews and Add attendees. 
What is pending: Book interview issues, Workflow, new icons, Translations, 
What support is required:  Workflow, new icons, Translations,  </t>
  </si>
  <si>
    <t>What is done:-Added UTF-8 BOM signature to fix CSV Koren Characters Excel issue. Pushed the code for review..
What is pending:- N/A.
What support is required:- N/A.</t>
  </si>
  <si>
    <t>What is done:- Rechecked functionality, discussed it with Anil as per mark and jon comments, Put some modification and raised code review
What is pending:- Nothing, but testing required from QA
What support is required:- N/A</t>
  </si>
  <si>
    <t>What is done:- Tried all possible scenarios, but faild to replicate.
What is pending:- Need to replicate exact scenario if possible.
What support is required: Needs to be discussed</t>
  </si>
  <si>
    <t>What is done:- Tried to replicate on alpha docker and uat but failed.
What is pending:- Needs to be replicated on alpha docker or uat
What support is required:- Require live ats_job_application data, along with job id and user id.</t>
  </si>
  <si>
    <t>TCI-16302</t>
  </si>
  <si>
    <t>Analysis</t>
  </si>
  <si>
    <t>What is done:- I have checked ticket and I am trying to replicate issue on Alpha and UAT. For replicating issue i need Team account for replicate issue on Alpha.
What is pending:- Still issue is not replicating on UAT and Alpha. I got team account from Ali  to replicate issue.
What support is required:- I need support how I can replicate issue on UAT.</t>
  </si>
  <si>
    <t>What is done:- In Today's meeting with Sam and the team. I have shown all the completed functionality to her. And he shared with me some observations on that. 1. Location should have multiple options based on manage parameters. some time user needs to fill all the location fields or sometimes not required. 2. In Invite sloat the button is not enabled. 3. After creating the book sloat, in the user dashboard should show a confirm sloat option then he can select anyone provided sloat. 4. The interview Sloat should have a delete button. 5. The Edit book interview popup should have a close button. I am working on that sections. What is pending: Workflow, Today's Sam observations, New font icons, translations. What is support required: New font icons, translations, workflow.</t>
  </si>
  <si>
    <t>What is done:-I pushed the code for code review.  Now I can group history by user and enable those dates when history is created. It is also possible to obtain history for a specific date. 
What is pending:- some code cleaning tasks, like a little bit of work on business logic and have to remove unreasonably if conditions. So I'm doing the same thing. I guess tomorrow we will have the updated code. 
 What support is required:- NA</t>
  </si>
  <si>
    <t>What is done :- Added permission handler for hide categories search filter.
What is pending:- NA
What support is required:NA</t>
  </si>
  <si>
    <t>What is done:-I have made the code changes with permission “hide_hidden_process_questionnaires“ to hide the hidden process questionnaires from the job creation page and job template creation page. 
What is pending:- Need to handle a situation where already assigned process questionnaires are set to hidden. What support is required:- Need clarification on what should be done when a process questionnaire that is already on job is set to hidden.</t>
  </si>
  <si>
    <t xml:space="preserve">What is done:-I have pushed all the latest changes to gitlab. 
What is pending:- Changes if any to Candidate data creation and Result processing. 
What support is required:- Arctic shore is not returning a callback if the assessment is already completed. Mark will follow up with Arctic Shore. Result processing is done using the callback example provided in the ticket and might require changes depending on what is actually returned. </t>
  </si>
  <si>
    <t>What is done:-  I have checked with two team accounts for a replicated issue.
What is pending:-  UAT could not be replicated.
What support is required:- I need support from a client on how I can replicate the issue on UAT.</t>
  </si>
  <si>
    <t>TCI-16154</t>
  </si>
  <si>
    <t>What is done:- I have checked the ticket and gone through the document. It is also identified that all the filters need to be added within the organisation section in the sidebar. So, it is now being attempted to determine the flow of organisation filters. 
What is pending:- Few things have been identified but still need to know how the new filters can be added within that by using JobOptionService  and how will these filters be applicable on Requisitions?
What support is required:- NA</t>
  </si>
  <si>
    <t xml:space="preserve">What is done: Default attendees have been shown in the add attendees components. I have implemented The book interview button's code was implemented. The interview stage should be reset, and when a user comes back, the interview selection popup should appear. 
What is pending:  onboarding Workflow, New icon, translations, And need to check complete interview flow. 
what is support required: onboarding Workflow, New icon, translations, </t>
  </si>
  <si>
    <t>What is done:-Unit Testing
What is pending:- Need to work on Mark's Feedback. 
What support is required:- NA</t>
  </si>
  <si>
    <t>What is done:-Hiding process questionnaires based on permission but keeping if already selected in a job or templates. Moved process_questionnaires answers query before process_questionnaires to remove answers from the hidden list.
What is pending:- N/A. 
What support is required:- A Permission “hide_hidden_process_questionnaires” Needs to be created and enabled for this code to work.</t>
  </si>
  <si>
    <t>TCI-16336</t>
  </si>
  <si>
    <t>What is done:-Added a javascript rule and validation for a date greater than and equal to the start date. Added this class to the Education template only in the date gap as requested in the ticket. Pushed the code for review.
What is pending:- N/A. 
What support is required:- A translation needs to be created information added in the subtask.</t>
  </si>
  <si>
    <t>What is done:-I have pushed all the latest changes to gitlab. 
What is pending:- Will make changes according to feedback if any.
What support is required:- Putting this on Hold for now awaiting feedback.</t>
  </si>
  <si>
    <t>What is done:- Analyzed code and database for lov's in Manage and Job Application, It needs to have clarity on ticket description and user stories in attached document. 
What is pending:- Estimation is pending to start the ticket, It needs to have clarity on ticket description and user stories in attached document. 
What support is required:- Do we need to add all the lov's available in manage application in filter or do we just need to add filter functionality for requisition on existing 4 lov's? As per user stories, It is mentioned that for 2nd point in attached document that is "As a recruiter can I see all the LoV on the filter", Please clarify.</t>
  </si>
  <si>
    <t>What is Done: I have implemented workflow API in my local machine. OnbordingData now fetches in React. I am trying to implate all the workflow logic in the react. 
What is pending: workflow logic, New Icon, translation, and complete flow to check to invite and book an interview. 
What is support required: New Icon by Matt, translation by Sam, and complete flow to check to invite and book an interview. The interview screen is not working by Mark.</t>
  </si>
  <si>
    <t>What is done:-@Mark  Message:- Upendra’s explanation below for more details but basically this isn’t something we can fix. It is behaviour by the third party editor that I believe was designed to remove any styling from copying tables from a word document. However the customer can do something to stop this by resizing the table once they have pasted it into the editor so it is the full width. As Upendra’s screenshots show this then solves the problem.
What is pending:- NA
What support is required:- NA</t>
  </si>
  <si>
    <t>What is done:-Have work on Mark feedback
What is pending:- Translation is pending 
What support is required:- Translation is provide by Mark or Jon</t>
  </si>
  <si>
    <t>TCI-16288</t>
  </si>
  <si>
    <t>What is done:-I have checked ticket and I am able to replicate issue on Alpha.
What is pending:- Find solution and unit testing
What support is required:- NA</t>
  </si>
  <si>
    <t>TCI-16171</t>
  </si>
  <si>
    <t>What is done:-Checked Vita database and verified entry in email_delivery_pool. Also checked Email engine sacn for anything that might cause this issue.
What is pending:- Still Need to find the actual cause. Need to check laravel queue code.
What support is required:- NA</t>
  </si>
  <si>
    <t>What is done:-Worked on icons issue while adding onboarding package.I have added code of solutions.
What is pending:- Require more testing with diffrent stage.
What support is required:- NA</t>
  </si>
  <si>
    <t>What is done:-1. It has been identified that only 3 filters sections i.e Location, organizations, and custom fields will be responsible to filter Requisitions, and attached screen shot on ticket for that.
2. Finished analysis, and mentioned efforts/estimate on ticket.
3. Started work on ticket.
What is pending:- Needs to integrate functionality
What support is required:- NA</t>
  </si>
  <si>
    <t>TCI-16341</t>
  </si>
  <si>
    <t>What is done:- N/A
What is pending:- Obtaining translation from management tools
What support is required:- NA</t>
  </si>
  <si>
    <t>TCI-16338</t>
  </si>
  <si>
    <r>
      <rPr>
        <rFont val="Arial"/>
        <b/>
        <color theme="1"/>
      </rPr>
      <t>What is done:-</t>
    </r>
    <r>
      <rPr>
        <rFont val="Arial"/>
        <color theme="1"/>
      </rPr>
      <t xml:space="preserve"> Checked valid formats for United Kingdom Postcodes on wikipedia. Postcode is required for all countries. There are additional formatting conditions for US and UK. I am able to reproduce the issue on alpha environment.
</t>
    </r>
    <r>
      <rPr>
        <rFont val="Arial"/>
        <b/>
        <color theme="1"/>
      </rPr>
      <t>What is pending:-</t>
    </r>
    <r>
      <rPr>
        <rFont val="Arial"/>
        <color theme="1"/>
      </rPr>
      <t xml:space="preserve"> Finding and implementation of the correct regex.
</t>
    </r>
    <r>
      <rPr>
        <rFont val="Arial"/>
        <b/>
        <color theme="1"/>
      </rPr>
      <t>What support is required:-</t>
    </r>
    <r>
      <rPr>
        <rFont val="Arial"/>
        <color theme="1"/>
      </rPr>
      <t xml:space="preserve"> NA</t>
    </r>
  </si>
  <si>
    <r>
      <rPr>
        <rFont val="Arial"/>
        <b/>
        <color theme="1"/>
      </rPr>
      <t>What is done:-</t>
    </r>
    <r>
      <rPr>
        <rFont val="Arial"/>
        <color theme="1"/>
      </rPr>
      <t xml:space="preserve"> The workflow logic has been implemented in the react now it's working fine. And after booking an interview, the candidate will have a button in his dashboard for Further action required. I have also fixed the candidate Book/rebook interview page, it is working, but when I try to book an interview slot, it gives an error. 
</t>
    </r>
    <r>
      <rPr>
        <rFont val="Arial"/>
        <b/>
        <color theme="1"/>
      </rPr>
      <t>What is pending:-</t>
    </r>
    <r>
      <rPr>
        <rFont val="Arial"/>
        <color theme="1"/>
      </rPr>
      <t xml:space="preserve"> workflow permission, New Icon, translation, and complete flow to check to invite and book an interview. Address and slot conditions which are coming from Manage.  
</t>
    </r>
    <r>
      <rPr>
        <rFont val="Arial"/>
        <b/>
        <color theme="1"/>
      </rPr>
      <t>What is support required:-</t>
    </r>
    <r>
      <rPr>
        <rFont val="Arial"/>
        <color theme="1"/>
      </rPr>
      <t xml:space="preserve"> New Icon by Matt, translation by Sam, and complete flow to check to invite and book an interview. The interview screen is not working by Mark.</t>
    </r>
  </si>
  <si>
    <t>What is done:- Analyzing code for query and preparing query accordingly 
What is pending:- Needs to integrate query
What support is required:- NA</t>
  </si>
  <si>
    <t>What is done:-Checked Vita database and verified entry in email_delivery_pool. Also checked the Email engine scan for anything that might cause this issue. Created dummy job alerts from cron and also used laravel queue to send the mail.
What is pending:- Still need to replicate the Issue. Understanding how SendGrid or other provider gets the first and last name from the email model.
What support is required:- It would be helpful If I am directed to the code responsible for adding a first name and last name in the laravel queue handle.</t>
  </si>
  <si>
    <t>TCI-16357</t>
  </si>
  <si>
    <t>What is done:-NA
What is pending:- review documentation, implementation, and comprehension
What support is required:- NA</t>
  </si>
  <si>
    <t>What is done:-Issue have fixed and pushed code on code review.
What is pending:- NA
What support is required:- NA</t>
  </si>
  <si>
    <r>
      <rPr>
        <rFont val="Arial"/>
        <b/>
        <color theme="1"/>
      </rPr>
      <t xml:space="preserve">What is done:- </t>
    </r>
    <r>
      <rPr>
        <rFont val="Arial"/>
        <color theme="1"/>
      </rPr>
      <t>Pushed the code for review.
        Fixed the issue for following scenarios:
        1) Create external candidate - Profile Builder
        2) Existing candidate - Edit Profile
W</t>
    </r>
    <r>
      <rPr>
        <rFont val="Arial"/>
        <b/>
        <color theme="1"/>
      </rPr>
      <t xml:space="preserve">hat is pending:- </t>
    </r>
    <r>
      <rPr>
        <rFont val="Arial"/>
        <color theme="1"/>
      </rPr>
      <t>NA.</t>
    </r>
    <r>
      <rPr>
        <rFont val="Arial"/>
        <b/>
        <color theme="1"/>
      </rPr>
      <t xml:space="preserve">
What </t>
    </r>
    <r>
      <rPr>
        <rFont val="Arial"/>
        <color theme="1"/>
      </rPr>
      <t>support is required:- NA.</t>
    </r>
  </si>
  <si>
    <t>TCI-16214</t>
  </si>
  <si>
    <t>What is done:-I have checked ticket and I am able to replicate issue on Alpha.
What is pending:- Find solution of search issue
What support is required:- NA</t>
  </si>
  <si>
    <r>
      <rPr>
        <rFont val="Arial"/>
        <b/>
        <color theme="1"/>
      </rPr>
      <t>What is Done:</t>
    </r>
    <r>
      <rPr>
        <rFont val="Arial"/>
        <color theme="1"/>
      </rPr>
      <t xml:space="preserve"> The workflow implementation was done but during the testing, I got some issues in the slot creation with the onboarding workflow. in the new design, the onboarding workflows are being added to the slot creation page. In that case, all slots can have different workflows. also, the backend currently does not support saving onboarding workflows for each slot. That is the issue. Now Sam gives me clarification that the slots and the workflows are independent of each other so only when you are at the point of choosing to send the email (or not send) should the onboarding workflows be shown and Ignore the workflows on the slot screen. As discussed with Sam I have removed workflow from the react. 
</t>
    </r>
    <r>
      <rPr>
        <rFont val="Arial"/>
        <b/>
        <color theme="1"/>
      </rPr>
      <t xml:space="preserve">What is pending and support required: </t>
    </r>
    <r>
      <rPr>
        <rFont val="Arial"/>
        <color theme="1"/>
      </rPr>
      <t xml:space="preserve">New Icon by Matt, translation by Sam, and complete flow to check to invite and book an interview. All slot are not showing on the candidate screen </t>
    </r>
  </si>
  <si>
    <t>What is done:-I have fixed issue with multiple dot string while search candidate.
What is pending:- NA
What support is required:- NA</t>
  </si>
  <si>
    <t>What is done :- Reassigned ticket due to no solutions for now while create passive candidate from manage tools.
What is pending:- NA
What support is required:NA</t>
  </si>
  <si>
    <t>What is done:- Fixed a miising code from PR and verified other issues, raised by QA.
What is pending:- Nothing
What support is required:- NA</t>
  </si>
  <si>
    <t>TCI-16330</t>
  </si>
  <si>
    <t>What is done:- Analysing the issue, not able to reproduce it yet.
What is pending:- Trying to reproduce it on UAT.
What support is required:- NA</t>
  </si>
  <si>
    <t>What is done:- Have checked the Vita database and gone through the code for sending email via laravel queue as well as default. Checked the job alert creation logic for issues. 
What is pending:- Still not able to replicate the issue.
What support is required:- NA</t>
  </si>
  <si>
    <r>
      <rPr>
        <rFont val="Arial"/>
        <b/>
        <color theme="1"/>
      </rPr>
      <t xml:space="preserve">What is Done:-  </t>
    </r>
    <r>
      <rPr>
        <rFont val="Arial"/>
        <color theme="1"/>
      </rPr>
      <t xml:space="preserve">Workflow code reverted. And make conditions and a function to show it when the user sends an email to the candidate. Update UI alignments, on all screens and send all the screenshots to Matt to review and feedback. And also checked with Amit, about why is the candidate's interview not showing. I was not got any solution for that so I think, it needs some support here to show all the interviews on the candidate screens. 
</t>
    </r>
    <r>
      <rPr>
        <rFont val="Arial"/>
        <b/>
        <color theme="1"/>
      </rPr>
      <t>What is pending and support required:</t>
    </r>
    <r>
      <rPr>
        <rFont val="Arial"/>
        <color theme="1"/>
      </rPr>
      <t xml:space="preserve"> New Icon by Matt, translation by Sam, Candidate's interviews screen was not showing any interview.</t>
    </r>
  </si>
  <si>
    <t>What is done:- Built query for Location, Organization and started integration for both of them
What is pending:- Build query and integration within the code for Location, Organization and Custom Fields to filter Requisitions
What support is required:- NA</t>
  </si>
  <si>
    <t>TCI-15954</t>
  </si>
  <si>
    <t>What is done:- I have analysed ticket requirement mentioned on description. I have shared estimated efforts required for implementation. I have started development of new feature.
What is pending:- Implementation feature and testing.
What support is required:- I have some query regarding saving email attachment on docs table.
1)Email attachment will be multiple?
2)If multiple attachment, then how I will manage to store docs ID in email-template table.
3)Need to create one attribute on table email_templates for store docs ID while adding attchement</t>
  </si>
  <si>
    <t xml:space="preserve">What is Done:- Used Application Model to update status to auto log changes. Pushed the changes for review.
What is Pending:- As the solution will only work for future entries. Need to rectify the logs somehow to allow the candidate in question to reapply.
What Support is Required:- @Jon We might need to rectify the logs data to allow the candidate to reapply. </t>
  </si>
  <si>
    <t>What is done: The book interview is not showing on the candidate's book interview screen. For this, I also took help from Suraj but did not get any solution. I also gave a Knowledge transfer session to Abhay for this ticket.  
What is pending and support required: New Icon by Matt, translation by Sam, and complete flow to check to invite and book an interview. The candidate's interview screen is not working.</t>
  </si>
  <si>
    <t>What is done:- Built query for Location, Organization and integration for that query is in progress
What is pending:- Build query for custom fields and integration within the code for Location, Organization and Custom Fields to filter Requisitions
What support is required:- NA</t>
  </si>
  <si>
    <t>What is done:- Analysing the issue, had a discussion in call and slack for the same. Mark also searched for documentation for the workaround.
What is pending:- Trying to reproduce it on UAT and alpha.
What support is required:- I am not aware from where we can call the API to delete the user, in the UI.</t>
  </si>
  <si>
    <t>What is done:-I have provided an estimated time for develop this integration to Mark.
What is pending:- Some of the apis are still not functioning, so Mark will investigate and let me know to work on this ticket.
What support is required:- N/A</t>
  </si>
  <si>
    <t>Status Changed.</t>
  </si>
  <si>
    <t>TCI-16378</t>
  </si>
  <si>
    <t>What is Done:- Made the necessary changes and pushed the code for review.
What is pending:- N/A
What support is required:- N/A</t>
  </si>
  <si>
    <t>What is done:- I have added attachment button and list of attachment show.
What is pending:- Implementation feature and testing.
What support is required:- Database table confirmation from Mark/Jon</t>
  </si>
  <si>
    <t>What is done:- Built query for Location, Organization and integrated with in code.
What is pending:- Build query and integration within the code for Custom Fields to filter Requisitions, also need to build query and integration for the counts on filter.
What support is required:- NA</t>
  </si>
  <si>
    <t>What is done:- I have checked the code and searching for the solution.
What is pending:- Checking api using postman.
What support is required:- NA</t>
  </si>
  <si>
    <t xml:space="preserve">What is done:- 
What is pending:- The proper application status must be set.
What support is required:- I have point that need to discuss with Jon, </t>
  </si>
  <si>
    <t>What is done: I have given all my knowledge of my tickets to Abhay. I have made video sessions and documents for that and shared all the assets with Abhay and the team.
What is pending and support required: New Icon by Matt, translation by Sam, and complete flow to check to invite and book an interview. The candidate's interview screen is not working.</t>
  </si>
  <si>
    <t>TCI-16371</t>
  </si>
  <si>
    <t>What is Done:- Analyzed the API and gone through the ticket and document provided.
What is pending:- Getting Api Endpoints working using postman.
What support is required:- The Endpoints and credential provided are not working as intended and mark will contact the provider for calrification.</t>
  </si>
  <si>
    <t>What is done:- I have saved attachment on Docs tables. I have created listing while edit email template.
What is pending:- Implementation feature and testing.
What support is required:- Database table confirmation from Mark/Jon</t>
  </si>
  <si>
    <t>What is done:- Built query and integration is done for Location, Organization and Custom Fields
What is pending:- Show proper counts in filter section on filter
What support is required:- NA</t>
  </si>
  <si>
    <t>What is done:- Have set rType value to 3 because application status will always be 5 
What is pending:- merge with 4.28 and push to code review
What support is required:- NA</t>
  </si>
  <si>
    <t>What is done:- Had a internal discussion and with Jaycob, searching for the solution.
What is pending:- Checking api using postman.
What support is required:- NA.</t>
  </si>
  <si>
    <t>What is done:- Have checked the Vita database and gone through the code for sending email via laravel queue as well as default. Checked the job alert creation logic for issues. As wasn't able to replicate the issue or find any piece of code which could cause this issue Reassining after consulting with mark and jon.
What is pending:- NA
What support is required:- NA</t>
  </si>
  <si>
    <t>What is done:- looked into live database i.e. tribepad_compass on zen.
in the oauth_client_scopes table, there is a scope(ats_user_admin_delete) available for Compass Ats User Admin(compass_aua), it is created on 2022-07-14 13:53:27.
The ticket is created on - July 12, 2022 at 3:09 PM
So most probably this API should work now.
What is pending:- NA
What support is required:- Requested Jaycob to check with client if it working for them.</t>
  </si>
  <si>
    <t>TCI-16401</t>
  </si>
  <si>
    <t>What is done:- Currently analysing the issue, had a discussion with Emility related to the issue.
What is pending:- NA
What support is required:- NA</t>
  </si>
  <si>
    <t>TCI-16388</t>
  </si>
  <si>
    <t>What is Done:- Moved the upload part out of the permission check and pushed the code for review.
What is pending:- N/A.
What support is required:- Just wanted to higlight the auto attaching cv part weather this is a feature or a bug.</t>
  </si>
  <si>
    <t>What is done:- I have added functionality of create, edit, delete and list of email template attachment.
What is pending:- Implementation feature and testing.
What support is required:- Database table confirmation from Mark/Jon</t>
  </si>
  <si>
    <t>What is done:- Ticket functionality is done as discussed. Built query and integration is done for Location, Organization and Custom Fields. Count functionality has been integrated. Additionally, Sorting also has been integrated.
What is pending:- Nothing. Additionally, Integrating the search functionality as well on job title, so that complete requitions will be worked fine.
What support is required:- NA</t>
  </si>
  <si>
    <t>What is Done:- Analyzed the API and checked API in the postman but getting error 
What is pending:- Getting Api Endpoints working using postman.
What support is required:- The Endpoints and credential provided are not working as intended and mark will contact the provider for calrification.</t>
  </si>
  <si>
    <t>What is done:- I have completed email attachment functionality.
What is pending:- Testing pending
What support is required:- NA</t>
  </si>
  <si>
    <t>What is done:- Lov's filter functionality, sorting, and search on requisition along with testing.
What is pending:- Nothing
What support is required:- NA</t>
  </si>
  <si>
    <t>What is done:- Analysing the issue, not able to reproduce it yet.
What is pending:- NA.
What support is required:- NA.</t>
  </si>
  <si>
    <t>What is done:
What is pending:- I discovered a couple bugs during UAT testing that I need to fix.
What support is required:- Translation is provide by Mark or Jon</t>
  </si>
  <si>
    <t>TCI-16415</t>
  </si>
  <si>
    <t>What is done:- Discussed with mark and qa, tested on alpha with latest code
What is pending:- Nothing
What support is required:- NA</t>
  </si>
  <si>
    <t>What is done:- Going through the documentation, Analyzing the ticket requirement, and what have done in past
What is pending:- Nothing
What support is required:- NA</t>
  </si>
  <si>
    <t>What is done:- We are not able to reproduce this issue on UAT environment.
Tried to check the issue on Browserstack with Kunika, but somehow her account was not working.
So used personal mobile to login candidate and booked interview(screenshots were restricted so took pic from other mobile).
I have checked by booking interview slot from candidate's profile from laptop and mobile. The dates are as expected.
Attached related screenshots to the ticket.
What is pending:- NA.
What support is required:- NA.</t>
  </si>
  <si>
    <t>What is done:- I have completed email attachment functionality and pushed code for review.
What is pending:- NA
What support is required:- NA</t>
  </si>
  <si>
    <t>TCI-16422</t>
  </si>
  <si>
    <t>What is done:- I have checked the UAT database and found the Issue in a single template record, flagged that record as deleted to fix the issue.
What is pending:- NA
What support is required:- Need to confirm what needs to be done regarding the record which doesn't have a valid user.</t>
  </si>
  <si>
    <t>What is done:-  I have made all the required changes and after testing pushed the code for review.
What is pending:- N/A.
What support is required: N/A.</t>
  </si>
  <si>
    <t>TCI-16383</t>
  </si>
  <si>
    <t>What is done:- I am reviewing code of change translation of three codebases.
What is pending:-implementation translation
What support is required:- NA</t>
  </si>
  <si>
    <t>TCI-16416</t>
  </si>
  <si>
    <t>What is done:- Created Agency candidates on alpha environment, it is showing the expected "A" icon. Investigating further for other scenarios.
What is pending:- NA.
What support is required:- NA.</t>
  </si>
  <si>
    <t>TCI-16430</t>
  </si>
  <si>
    <t>What is done:- Successfully run setup and get the latest code, and able to run in alpha.
What is pending:- Check all the functionality related to O365 along with code, and it needs to be verified that what has been implemented by Anil and what is pending to be integrated. After that I will be able work on those.
What support is required:- NA</t>
  </si>
  <si>
    <t>Closed as the Issue is fixed by executing the query and as no further work is required as of now.</t>
  </si>
  <si>
    <t>TCI-16439</t>
  </si>
  <si>
    <t>What is done:- Gone through the p2 attached to get understanding of the issue.
What is pending:- Understand the Issue and finding if the issue is a one off thing or caused by some misbehaving peice of code.
What support is required:- NA</t>
  </si>
  <si>
    <t>What is done:- I have created lang functions in helpers files. I have started translation changes on ATS codebase.
What is pending:-implementation translation
What support is required:- NA</t>
  </si>
  <si>
    <t>What is done:- Successfully run setup and get the latest code, and able to run in alpha.
What is pending:- It needs to run calendar app on alpha environment successfully, Work is in progress for that. Check all the functionality related to O365 along with code, and it needs to be verified that what has been implemented by Anil and what is pending to be integrated. After that I will be able work on those.
What support is required:- To run calendar app, support required from mark.</t>
  </si>
  <si>
    <t>What is done: Traslation, Added Loader, Few issue fixed(id any filed data is blank)
What is pending:-    logic must be implemented for the File field. 
What support is required:N/A</t>
  </si>
  <si>
    <t>What is done: Code review comments work has been done
What is pending:- Nothing
What support is required:N/A</t>
  </si>
  <si>
    <t>What is done:- A icon is showing as expected for agency candidate, investigating further.
What is pending:- NA.
What support is required:- NA.</t>
  </si>
  <si>
    <t>TCI-16450</t>
  </si>
  <si>
    <t>What is done:- Analysing and understanding the actual cause of the issue.
What is pending:-  N/A.
What support is required:- NA.</t>
  </si>
  <si>
    <t>What is done:- I have Investigated the code and the attached P2. Looking at different conditions which can have different database entries. Understanding how the API is called from the job creation page.
What is pending:-  Trying to find the root cause.
What support is required:- NA.</t>
  </si>
  <si>
    <t>What is done:Have implemented logic for file field
What is pending:-    Testing on UAT
What support is required:N/A</t>
  </si>
  <si>
    <t>What is done:- I have done changes of  ATS codebase translation.
INCludes/Tribepad/Framework/Helpers/TranslationHelper.php
INCludes/Tribepad/Services/OrganisationService.php
INCludes/legacy/questionnaires.php
INCludes/uploader.php
api/atsCreateUser.php
api/atsEditUser.php
api/emailLayout.php
api/getBrakesReferrals.php
api/retrieveApplications.php
api/superadminApi.php
cron/csv_2_2_sftp.php
cron/email_engine_hourly.php
cron/jobPosting/jobPostingClass.php
cron/jobPosting/jobPosting_jobcenter.php
cron/job_search_alert.php
cron/olympic_jobs.php
cron/queue.php
cron/queue_clusters.php
cron/rejected-atrisk-v2.php
cron/rejected-atrisk.php
helpers.php
index.php
What is pending:-implementation translation
What support is required:- NA</t>
  </si>
  <si>
    <t>What is done:- I am able to reproduce th issue on local. Searched the code and live data, had discussion with Emily on slack and shared her the findings so far.
What is pending:- Finding the root cause and fix.
What support is required:- NA.</t>
  </si>
  <si>
    <t>Status Change</t>
  </si>
  <si>
    <t>What is done:- Successfully run setup and get the latest code, and able to run in alpha. Successfully integrated Calendar functionality within alpha.
What is pending:- 1. Looking into the code and work flow through browser, Trying to understand what changes is required as per ticket, what has been implemented by anil, what is pending to be implemented. 
2. Identifying and preparing a list for translations, font icons etc that is required to complete ticket. 
3. Identifying and preparing a list pending task as per new design changes. 
4. It needs to work on code review comments given by mark (including 2nd and 3rd point).
What support is required:- NA</t>
  </si>
  <si>
    <t>What is done:- Scenario for - abawany@gmail.com Abdul Aziz Bawany:
If an agency user is hired or he selects already employed in career history section, 
then it is showing as Internal candidate, leading to display the icon as I instead of A.
In the code Internal icon's priority for showing icons is higher than the Agency icon.
Scenario for - emily_black@hotmail.co.uk
According to data, the user who created tina turner is a "ATC Lead"(super user).
The code checks, the created by user and if its not an agency, it doesn't consider it as agency candidate.
So no A icon is displayed.
Discussed above scenarios on call with Mark and Jon and its concluded as resolved.
What is pending:- NA.
What support is required:- NA.</t>
  </si>
  <si>
    <t>What is done:- I have found the code which is restricting the job share if a deleted entry already exists. I have changed the query to check again only active shares i.e. flags==0. Pushed the changes for review.
What is pending:- NA.
What support is required:- NA.</t>
  </si>
  <si>
    <t>What is done:-Code review raised
What is pending:- Nothing
What support is required:- NA</t>
  </si>
  <si>
    <t>What is done:- I have done changes of  ATS codebase translation.
INCludes/legacy/questionnaires.php
cron/email_engine_hourly.php
ats/action_tracking.php
ats/approve.php
ats/book.php
ats/calendar.php
ats/edit_interview.php
ats/interviewClass.php
ats/load_add_interview.php
ats/tracking.php
ats/trackingClass.php
ats/tracking_load.php
ats/tracking_load_interview.php
ats/tracking_load_options.php
clusters/add.php
clusters/clusterClass.php
clusters/detail.php
connection/action_popup.php
connection/load_connections.php
cvsearch/cvsearchClass.php
What is pending:-implementation translation
What support is required:- NA</t>
  </si>
  <si>
    <t>What is done:- Have worked on Matt, Dan an Jaime's comment, Also added permmistion 
What is pending:-    Testing on UAT
What support is required:N/A</t>
  </si>
  <si>
    <t>TCI-16443</t>
  </si>
  <si>
    <t>What is done:- Checking the process of setting up a new team's app.
What is pending:- Need to set up teams on Alpha before development can be done.
What support is required:- If an App can be created with Alpha call back URI that would be helpful.</t>
  </si>
  <si>
    <t>What is done:- I have done changes of  ATS codebase translation.
INCludes/Tribepad/Services/OrganisationService.php
ats/tracking_load.php
cvsearch/search_candidates.php
diversity/diversity.php
diversity/diversityClass.php
diversity/diversity_report.php
diversity/diversity_report2.php
diversity/diversity_report_detailed.php
diversity/diversity_report_email.php
email_templates/load_list.php
forum/action_sticky.php
forum/action_subscribe.php
forum/create_go.php
forum/delete.php
forum/detail.php
forum/edit.php
forum/edit_go.php
forum/forum.php
forum/index.php
forum/join.php
forum/join_go.php
forum/quote.php
forum/quote_go.php
forum/remove.php
forum/removeAttachment.php
forum/reply_go.php
forum/search.php
forum/suspend.php
forum/top.php
groups-backup/docs.php
groups-backup/editGroups.php
groups/docs.php
groups/editGroups.php
groupsV3/action_admin.php
groupsV3/action_sticky.php
groupsV3/action_subscribe.php
groupsV3/create_go.php
groupsV3/delete.php
What is pending:-implementation translation
What support is required:- NA</t>
  </si>
  <si>
    <t>What is done:- Made the changes directly on Beta to test the template functionality. Used a demo template as a placeholder. 
What is pending:- Testing using the actual template created for MS Teams and configuring the variables required in the templates.
What support is required:- Need the actual template to be created for further actions. Also will need the list of variables that need to be added to the template so the same can be coded in the function.</t>
  </si>
  <si>
    <t>What is done:- I obtained KT from Amit.
What is pending:- Implemention, and testing
What support is required:- N/A</t>
  </si>
  <si>
    <t>What is done:- 1. Successfully run setup and get the latest code, and able to run in alpha. 
2. Successfully integrated Calendar functionality within alpha.
3. Prepared translations sheet and added into ticket. 
4. Identified few task that is pending to be implemented.
What is pending:- 1. Looking into the code and work flow through browser, Trying to understand what changes is required as per ticket, what has been implemented by anil, what is pending to be implemented. 
2. Identifying and preparing a list pending task as per new design changes. 
3. It needs to work on code review comments given by mark (including 2nd and 3rd point).
What support is required:- NA</t>
  </si>
  <si>
    <t>What is done:- I have done changes of  ATS codebase translation.
INCludes/legacy/questionnaires.php
groupsV3/detail.php
groupsV3/edit.php
groupsV3/editGroups.php
groupsV3/edit_go.php
groupsV3/group.php
groupsV3/quote_go.php
groupsV3/reply_go.php
groupsV3/search.php
groupsV3/suspend.php
groupsV3/upload.php
hf/PopUp.php
job/action.php
job/applications_contact.php
job/atsApplicationClass.php
job/atsJobClass.php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</si>
  <si>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What support is required:- NA</t>
  </si>
  <si>
    <t>What is done:- Mark and I have talked about API.
What is pending:- Implemention, and testing
What support is required:- NA</t>
  </si>
  <si>
    <t>TCI-16407</t>
  </si>
  <si>
    <t>What is done:- Have Replicated the issue on brand UAT
What is pending:- Analysing code and issue reason
What support is required:- NAr</t>
  </si>
  <si>
    <t>What is done:- I have done changes of  ATS codebase translation. Putting ticket on hold due to bug ticket on priority.
What is pending:-implementation translation
What support is required:- NA</t>
  </si>
  <si>
    <t>TCI-16488</t>
  </si>
  <si>
    <t>What is done:- I have checked ticket, and I am able to replicate issue on Alpha. I have checked live brand database and compare with alpha database table records. I found issue on content while get data from tables. If content have HTML tag &lt;p&gt;&lt;p&gt; with blank, then MySQL added question mark with tag.
What is pending:-Finding solution and testing 
What support is required:- NA</t>
  </si>
  <si>
    <t>What is done:- Almost all code review comments have been done.
What is pending:- 
1. Needs to work on one more comment in code review to finish it completely
2. Testing
What support is required:- NA</t>
  </si>
  <si>
    <t>What is done:- 
What is pending:- Api is not working sitll debuging on it, Implemention, and testing
What support is required:- NA</t>
  </si>
  <si>
    <t>TCI-16494</t>
  </si>
  <si>
    <t>What is done:- able to address issue The past date is not displayed in the calendar.
What is pending:-find out solution of the problem
What support is required:- NA</t>
  </si>
  <si>
    <t xml:space="preserve">What is done:- Today I was finding solutions of ticket. After discussion on scrum call about issue,Mark told me explain on ticket about email content issue so that Emily will check and close ticket. 
What is pending:-I need to find solutions for it. i got feedback from Emily about content.
What support is required:- Need to discuss about issue </t>
  </si>
  <si>
    <t>What is done:- I have done changes of  ATS codebase translation. 
ats/action_tracking.php
email_templates/load_list.php
job/candidates.php
job/create.php
job/create_extra.php
job/detail.php
job/edit.php
job/index.php
job/index2.php
job/inline_save_notes.php
job/job_action.php
job/job_alerts_list.php
job/job_close_popup.php
job/load_applicants.php
job/load_items.php
job/load_jobs.php
job/load_jobs2.php
job/load_referral.php
job/match.php
job/ofccpClass.php
job/rate.php
job/referral.php
job/search.php
job/search_candidates.php
job_templating/index.php
job_templating/jtemplate.php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</si>
  <si>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Above 3 points are in progress.
What support is required:- NA</t>
  </si>
  <si>
    <t>What is done:- looking into the fix for modification in the regex as per comment
What is pending:- Working on solution.
What support is required:- NA</t>
  </si>
  <si>
    <t>What is done:- Done all code review comments work.
What is pending:- Nothing
What support is required:- NA</t>
  </si>
  <si>
    <t>TCI-16464</t>
  </si>
  <si>
    <t>What is done:- Currently analysing the issue, not able to reproduce it on local.
What is pending:- NA
What support is required:- NA.</t>
  </si>
  <si>
    <t>TCI-16476</t>
  </si>
  <si>
    <t>What is done:- I have found the issue and provided my finding in the ticket below. 
What is pending:- The Issue can be fixed by just changing the custom notification which is not set correctly on the job. Waiting for support to confirm the issue. 
What support is required:- Need to rectify the Job custom notification as it's being used to send the emails and the receipient_first_name is mentioned in the email content that's why the candidate name is wrong in the email.</t>
  </si>
  <si>
    <t>TCI-16487</t>
  </si>
  <si>
    <t xml:space="preserve">What is done:- I am able to replicate the issue by deleting the diversity question which is selected in a job. 
What is pending:- still need to find the a solution which can easily fix the issue.
What support is required:- I have identified that the entry made to questionnaire_used_list is wrong as the questionnaire id is being sent as 0 which is then redirecting to the dashboard when questionnaire ref is checked against user. </t>
  </si>
  <si>
    <t>What is done:- date in now enable on calender, privious link is also visible
What is pending:-writing of logic for submission of blank fields or empty data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</si>
  <si>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4. Verify existing code for translations, css issues, grammatical issue. If find anything, needs to fix all those.
All Above points are in progress.
What support is required:- NA</t>
  </si>
  <si>
    <t>What is done:- I have done changes of  ATS codebase translation. 
I have completed 22 files of translation.
What is pending:-implementation translation
What support is required:- NA</t>
  </si>
  <si>
    <t xml:space="preserve">What is done:- As discussed on scrum call,mark will check issue from his end.
What is pending:- NA
What support is required:- Need to discuss about issue </t>
  </si>
  <si>
    <t>What is done:- Reproduced the issue, had a discussion on the call for the issue. Fixed the issue.
What is pending:- Currently unit testing the fix on local, once done will push for code review. Will also look for other email notifications in which date is mentioned.
What support is required:- NA</t>
  </si>
  <si>
    <t>Tom Martin's comment: 
I have just tested this and it works as it should. If you want to delete the users you need to request the scopes as ats_user_admin,ats_user_admin_delete
I have also tested updating a user and this works also.
If they have any further issues they will need to provide the json they are sending over so we can help them debug that.</t>
  </si>
  <si>
    <t>What is done:- Modified the regex to accept postcodes in all cases or combinations. Pushed for code review.
What is pending:- NA.
What support is required:- NA.</t>
  </si>
  <si>
    <t>What is done:- Fixed email content issue and push code for review.
What is pending:- NA
What support is required:-</t>
  </si>
  <si>
    <t>What is done:- Debugged code for solution and analysed snappy pdf method to show non-english character
What is pending:- Multiple non-englih languages nt loaded in alpha-docker for checking pdf. &amp; need write access in SSH
What support is required:-NA</t>
  </si>
  <si>
    <t>What is done:- I have done changes of  ATS codebase translation. 
mis/mis_grids.php
mis/mis_other.php
mis/mis_traffic.php
myprofile/action.php
myprofile/cvClass.php
myprofile/dg.php
myprofile/index.php
myprofile/load.php
myprofile/passive_candidate.php
profile/profileClass.php
questionnaires/answer.php
questionnaires/load_questions.php
questionnaires/question_editor.php
questionnaires/questionnaireClass.php
questionnaires/questionnaire_editor.php
reports/analytics.php
reports/csv_2_1_new.phpWhat is pending:-implementation translation
What support is required:- NA</t>
  </si>
  <si>
    <t>What is done: -Working on impemetation from the code side 
What is pending: API is not working, still debugging on it, implementation and testing What support is required:- Mark will confirm to me whether the API works properly.</t>
  </si>
  <si>
    <t>What is done:- I have fixed date issue of email template.
What is pending:- NA
What support is required:- NA</t>
  </si>
  <si>
    <t>What is done:- Checked answer.php file by using non-english character string, and got broken output in PDF. Have tried many different soslutions in snappy pdf for this fix but , getting error still
What is pending:- searching for some libraries or fonts which can support non english characters
What support is required:-NA</t>
  </si>
  <si>
    <t>What is done:- I have done changes of  ATS codebase translation. 
I have completed 56 files today.
What is pending:-implementation translation
What support is required:- NA</t>
  </si>
  <si>
    <t>What is done: -Working on impemetation from the code side 
What is pending: API is not working, still debugging on it, implementation and testing 
What support is required:- Mark will confirm to me whether the API works properly.</t>
  </si>
  <si>
    <t>What is done:- I have updated the code to consider evergreen job and pushed the code for review. 
What is pending:- N/A
What support is required:-N/A</t>
  </si>
  <si>
    <t>TCI-16519</t>
  </si>
  <si>
    <t>What is done: -I have analysed the issue. Created a sub task requesting for translation and error message to be displayed. Keeping this on Hold for now.
What is pending: Need to display proper error messages in case of future date entry. 
What support is required:- Need translation for error to be created.</t>
  </si>
  <si>
    <t>What is done:- Done with the unit testing, currently working on research for email templates with dates.
What is pending:- Finding the related email templates for dates.
What support is required:- NA</t>
  </si>
  <si>
    <t>What is done:- I have checked by using Utf8_encode() &amp; decode, but it didn't helped, then i tried to install font -Dejavu Sans , it also didn't worked , now I am trying mPDF library and trying to install some fonts on machine
What is pending:- Need to check with mPDF library
What support is required:-NA</t>
  </si>
  <si>
    <t>TCI-16540</t>
  </si>
  <si>
    <t>What is done: -I have checked the slave database for the contract in question and copied the database records to the local machine to try and replicate the issue. 
What is pending: -Still need to be able to replicate the issue on UAT or alpha. 
What support is required:- NA</t>
  </si>
  <si>
    <t>What is done:- Finding other email template list in which the dates are included.
What is pending:- Need to modify code in other templates if needed.
What support is required:- NA.</t>
  </si>
  <si>
    <t>What is done:- I have done changes of  ATS codebase translation. 
I have completed 30 files today.
What is pending:-implementation translation
What support is required:- NA</t>
  </si>
  <si>
    <t>What is done:- Fixed code review comment task.
What is pending:-Nothing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</si>
  <si>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All Above points are in progress.
What support is required:- NA</t>
  </si>
  <si>
    <t>What is done: - Working on SOAP request via guzzle client 
What is pending: API is not working, still debugging on it, implementation and testing What support is required:- Mark will confirm to me whether the API works properly.</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</si>
  <si>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Suggested tasks from Sam and Mark 
Should be date of interview when booked in not date invited on hover over with address - AM
All Above points are in progress.
What support is required:- NA</t>
  </si>
  <si>
    <t>What is done:- I have installed 3 fonts , fonts-wqy-zenhei, fonts-nanum &amp; fonts-nanum-extra, now after installing these fonts on alpha-docker, the korean and chinese language is working fine in pdf
What is pending:- NA
What support is required:-NA</t>
  </si>
  <si>
    <t>What is done: -  I have consulted with Claire and after testing a few things was able to locate the Issue. The Issue was occurring when any snippet or variable is dropped inside another snippet or variable thus making the code not able to render. 
What is pending: -  Still need to find a valid solution at the code level that can make this issue not occur. 
What support is required:- NA</t>
  </si>
  <si>
    <t>What is done:- I have done changes of  ATS codebase translation. 
I have done changes on 170 files.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</si>
  <si>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d) Remove the candidate names from the calendar legend called Busy when Inviting. When booking remove the busy label from the calendar legend
Currently working on point number 5 (b).
What support is required:- NA</t>
  </si>
  <si>
    <t>Status chnaged</t>
  </si>
  <si>
    <t>What is done: - Soap request is processing and able to find result with dummy end point
What is pending: API is not working, still debugging on it, implementation and testing What support is required:- Mark will confirm to me whether the API works properly.</t>
  </si>
  <si>
    <t>TCI-16594</t>
  </si>
  <si>
    <t>What is Done:- I have checked the server data for permission and found out the permission was not enabled. After consulting with Jaycob regarding the same and enabling the permission the issue is now resolved.
What is pending:- NA 
What support is required:- NA</t>
  </si>
  <si>
    <t>TCI-16590</t>
  </si>
  <si>
    <t>What is Done:- I am replicating this issue. and analysing the issue
What is pending:- NA 
What support is required:- NA</t>
  </si>
  <si>
    <t>What is done: - I have located the issue. The Dom elements for snippets are merged together and the code is removing the parent node after processing the snippet which leaves the other merged snippet without any node thus causing the error. The code already has the functionality to handle multiple snippets inside the same tag but it's not working properly. I have searched all the snippets which are child elements of the node to bypass this issue.
What is pending: - Need to test the solution and make sure everything is working properly. 
What support is required:- NA</t>
  </si>
  <si>
    <t>What is done:- I have done changes of  ATS codebase translation. 
I have done changes on 150 files.
What is pending:-implementation translation
What support is required:- NA</t>
  </si>
  <si>
    <t>What is done: - Soap API implementaion as XML file format (Jon feedback on Soap request) 
What is pending: API is not working, still debugging on it, implementation and testing What support is required:- Mark will confirm to me whether the API works properly.</t>
  </si>
  <si>
    <t>What is done: - I have tested the solution against some common situations. Pushed the code for review.
What is pending: - NA
What support is required:- NA</t>
  </si>
  <si>
    <t>What is Done:- I have tried to replicate this issue on alphadocker and brand UAT, but its working fine, i also tried by creating new candidate to onboarding
What is pending:- NA 
What support is required:- NA</t>
  </si>
  <si>
    <r>
      <rPr>
        <rFont val="Arial"/>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t>
    </r>
    <r>
      <rPr>
        <rFont val="Arial"/>
        <b/>
        <color theme="1"/>
      </rPr>
      <t xml:space="preserve">Partially done
</t>
    </r>
    <r>
      <rPr>
        <rFont val="Arial"/>
        <color theme="1"/>
      </rPr>
      <t xml:space="preserve">9. 4th point (Remove the candidate names from the calendar legend called Busy when Inviting. When booking remove the busy label from the calendar legend): </t>
    </r>
    <r>
      <rPr>
        <rFont val="Arial"/>
        <b/>
        <color theme="1"/>
      </rPr>
      <t>Done</t>
    </r>
    <r>
      <rPr>
        <rFont val="Arial"/>
        <color theme="1"/>
      </rPr>
      <t xml:space="preserv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d) Remove the candidate names from the calendar legend called Busy when Inviting. When booking remove the busy label from the calendar legend
Currently working on point number 5 (b).
What support is required:- NA</t>
    </r>
  </si>
  <si>
    <t>TCI-16580</t>
  </si>
  <si>
    <t>What is done:- I am able to Identify and replicate the issue on alpha. some variables were used in multiple places and some code is disabling the reallocation of those variables thus causing this issue. Created a simple solution to fix the issue.
What is pending:- Need to test the solution and push the code for review. 
What support is required:- For anonymous applications education history is visible but for some reason career history is hidden. Is this by design?</t>
  </si>
  <si>
    <t>What is done:- Fixed shared feedback and pushed code for code review.
What is pending:- NA
What support is required:- NA</t>
  </si>
  <si>
    <t>What is done:- I have done following task today.
1)Update migration tables as shared feedback.
2)Create new models inside v2 codebase for JobTemplateNotification.
3)Updating functionality based on new models of notification.
What is pending:- Update notification list and testing
What support is required:- NA</t>
  </si>
  <si>
    <t>What is done: - Soap API implementaion as XML file format (Jon feedback on Soap request) Done 
What is pending: API is not working, still debugging on it, implementation and testing What support is required:- Mark will confirm to me whether the API works properly.</t>
  </si>
  <si>
    <t>What is done:- Due to another ticket priority. I have not worked today.
What is pending:-implementation translation
What support is required:- NA</t>
  </si>
  <si>
    <t>What is done:- Changed Variable Names for education and career as the old values from education were being used for career thus showing wrong career dates in case of the anonymous candidate where start date and end date were not set for careers. Pushed the code for review.
What is pending:- NA
What support is required:- For anonymous applications education history is visible but for some reason career history is hidden. Is this by design?</t>
  </si>
  <si>
    <t>TCI-16599</t>
  </si>
  <si>
    <t>What is done:- The Issue was only occurring during the extended offer process as the onboarding list was returning all the onboarding items even the admin ones. Added false to the getWorkflows argument to get only candidate workflows and ignore workflow with jobRoleTypes. Pushed the code for review.
What is pending:- NA
What support is required:- NA</t>
  </si>
  <si>
    <t>TCI-16597</t>
  </si>
  <si>
    <t>What is done:- I have checked the managed code to see how the hlist was handled and on checking the Hlist Value against the server found the data contains fields name too in the hlist_value like “company”, ”Division”, ”Region” and was causing the issue. The ticket was closed by Emily after consultation.
What is pending:- NA
What support is required:- NA</t>
  </si>
  <si>
    <t>TCI-16616</t>
  </si>
  <si>
    <t>What is done:- I have checked the database and see multiple entries for the given pack for the offer contract email template. I am still not able to replicate the issue and also not able to identify why the duplicate entry exists in the database. Checking the code as to why the different template is being loaded even if multiple entries exist.
What is pending:- NA
What support is required:- NA</t>
  </si>
  <si>
    <t>What is done:- I have fixed issue and pushed code for code review.
What is pending:- NA
What support is required:- NA</t>
  </si>
  <si>
    <t>What is done:- I have done changes of  ATS and Laravel codebase translation. 
I have done changes on 188 files.
What is pending:-implementation translation
What support is required:- NA</t>
  </si>
  <si>
    <t>What is done: - process pulling is done
What is pending: API is not working, still debugging on it, implementation and testing What support is required:- Mark will confirm to me whether the API works properly.</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</si>
  <si>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Currently working on point number 5 (a).
What support is required:- Needs discusstion on 5(b)</t>
  </si>
  <si>
    <t>What is done:- I have done changes of  ATS ,Laravel and v2 codebase translation. 
I have done changes on 198 files.
What is pending:-implementation translation
What support is required:- NA</t>
  </si>
  <si>
    <t>What is done: - Code implementation is complete.
What is pending: API is not working, So I have implement code with Mock Data
What support is required:- Mark will confirm to me whether the API works properly.</t>
  </si>
  <si>
    <t>What is done:- I am able to replicate the issue by sending multiple create requests one after another which creates duplicate entries which can cause the Issue mentioned on the ticket. I am still trying to find a solution to block multiple record creation fromthe  backend.
What is pending:- NA
What support is required:- Need some assistance in understanding the complete email model as it's creating multiple records in multiple tables so need to find a unique key against which I can check to see if the record already exists.</t>
  </si>
  <si>
    <t>What is done:- I have written the code to disable the submit button for email templates. I have also checked for JS build files and can't find any. 
What is pending:- NA
What support is required:- Need confirmation from mark if JS files need to be rebuild.</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</si>
  <si>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t>
  </si>
  <si>
    <t>What is done:- I have done changes of  ATS ,Laravel and v2 codebase translation. 
I have done changes on 30 files.
What is pending:-implementation translation
What support is required:- NA</t>
  </si>
  <si>
    <t>TCI-16615</t>
  </si>
  <si>
    <t>What is done:- Bug fixed 
What is pending:-Testing
What support is required:- NA</t>
  </si>
  <si>
    <t>What is done:- Unit testing the fix on local.
What is pending:- Will push for code review before call as I am getting some issue for a scenario for second email authority and key.
What support is required:- NA.</t>
  </si>
  <si>
    <t>What is done:- Resolved the conflict and pushed for code review.
What is pending:- NA
What support is required:- NA</t>
  </si>
  <si>
    <t>What is done:- Pushed for code review
What is pending:- NA.
What support is required:- NA.</t>
  </si>
  <si>
    <t>TCI-16630</t>
  </si>
  <si>
    <t>What is done:- Currently Analysing the issue, on UAT after modifying the permission the Help menu was not hidden.
What is pending:- Trying to reproducing the issue.
What support is required:- NA.</t>
  </si>
  <si>
    <t>What is done:- I have written the code to disable the submit button for email templates. Pushed the code for review.
What is pending:- NA 
What support is required:- Need someone to make corrections to the live server to fix the issue as multiple templates were created for the same pack in the same language.The email_id 437 and 438 is duplicated in multiple tables (email_tags,templated_emails,email_pack_linker) and need correcting.</t>
  </si>
  <si>
    <t>TCI-16424</t>
  </si>
  <si>
    <t>What is done:- I am curretnly analyzing the ticket and raised a question regarding langauge_id. moving this to hold as suggested by mark.
What is pending:- NA 
What support is required:- Need clarification on weather language_id or launguage_code need to be saved. Also will need screenshot of places where the changes need to be done on frontend as some of the code base are not available.</t>
  </si>
  <si>
    <t>What is done:- Fixed issue question mark ? for ISO.
What is pending:- NA.
What support is required:- NA.</t>
  </si>
  <si>
    <t>TCI-16555</t>
  </si>
  <si>
    <t>What is done:- I am Analyzing the ticket and preparing the basic configurations to make Auth Module work on alpha
What is pending:- NA 
What support is required:- NA</t>
  </si>
  <si>
    <t>What is done:- I have done changes of  ATS ,Laravel and v2 codebase translation. 
I have done changes on 39 files.
What is pending:-implementation translation
What support is required:- NA</t>
  </si>
  <si>
    <t>What is done:- Bug fixed, testing, Sent it to Code review 
What is pending:-NA
What support is required:- NA</t>
  </si>
  <si>
    <t>Status Changed: Done</t>
  </si>
  <si>
    <t>What is done:- Looked in to the code for Help menu, there are 4 .twing files using the Help menu. 
There is a common menu file used for candidate and super admin user, there is a permission &gt;support_manual&lt;. for the candidate part the condition is just for translation content which should not be empty.
What is pending:- Looking further into code and database for the conditions and translations.
What support is required:- We have a limitation of manage side in local environment i.e alpha, for this I will discuss with QAs and will check if it is helpful(thouth they have UAT access for manage).</t>
  </si>
  <si>
    <t>What is done:- I am able to get the job auth working on my local alpha and found the code which is sending the authorization mail.
What is pending:- Need to set up Job Requisition on alpha to be able to test that code. 
What support is required:- Need support on creating the email templates which should be available on manage.</t>
  </si>
  <si>
    <t>What is done:- I have done changes of  ATS ,Laravel and v2 codebase translation. 
I have done changes on 46 files.
What is pending:-implementation translation
What support is required:- NA</t>
  </si>
  <si>
    <t>TCI-16632</t>
  </si>
  <si>
    <t>What is done:- NA
What is pending:-Rep, and fix
What support is required:- NA</t>
  </si>
  <si>
    <t>What is done:- Merge conflict resolved
What is pending:-Testing and fix bug during test 
What support is required:- NA</t>
  </si>
  <si>
    <t>TCI-16667</t>
  </si>
  <si>
    <t>What is done:- Found that the Help menu is mentioned in 4 files to display. Understanding the permission for hide_help and support_manual for user types.
What is pending:- Looking further into code and database.
What support is required:- NA.</t>
  </si>
  <si>
    <t>TCI-16611</t>
  </si>
  <si>
    <t>story</t>
  </si>
  <si>
    <t>What is done:- Enabled Job Requisition on the alpha to check where the feature would be created. Understanding the code. 
What is pending:- Need to create the new feature. 
What support is required:- NA.</t>
  </si>
  <si>
    <t>What is done:- I have done changes of  ATS ,Laravel and v2 codebase translation. 
I have done changes on 71 files.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</si>
  <si>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t>
  </si>
  <si>
    <t>What is done:- Create a ticket for translation variable 
What is pending:- traslation variable implementation 
What support is required:- Jon will create traslation variable and share with me</t>
  </si>
  <si>
    <t xml:space="preserve">What is done:- 
Checked with candidate and super admin login on local, the Help menu is appearing as expected.
As we have no data on local manage side to enable and disable the setting, went for code checking.
The condition to display Help menu is just the translation related, if there is no translation available then it will not appear.
As per our understanding launching of this brand is in progress so we do not have any stegging environment to check for this brand.
Checked on live site, the Help option is not displayed for candidte.
What is pending:- Need to confirm if the tranlation for header.help is available or not.
What support is required:- Need to discuss with Reporter if we have tranlation available </t>
  </si>
  <si>
    <t>What is done:- I have created the basic functionality requested. 
What is pending:- Need to consult regarding the new labels save location. Currently saving the two new files in the Requisition template table. 
What support is required:- NA.</t>
  </si>
  <si>
    <t>What is done:- I have done changes of  ATS ,Laravel and v2 codebase translation. 
I have done changes on 28 files.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</si>
  <si>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Needs to discuss business scenarios with mark.</t>
  </si>
  <si>
    <t>TCI-16654</t>
  </si>
  <si>
    <t>What is done:- DLC is not available on any stagging environment, so trying to reproduce the issue for other brand.
What is pending:- Need to reproduce the issue.
What support is required:- NA</t>
  </si>
  <si>
    <t>What is done:- NA 
What is pending:-Rep issue on alpha-docker, and need to find fix for it
What support is required:- NA</t>
  </si>
  <si>
    <t xml:space="preserve">What is done:- Merge conflict resolved, fixed support link. Earlier it wasnt work
What is pending:-NA
What support is required:- NA
</t>
  </si>
  <si>
    <t>Status changed to Closed.</t>
  </si>
  <si>
    <t>What is done:- I have consulted with Dan regarding the new fields save location.
What is pending:- Need to create the migration and perform testing on the solution.
What support is required:- NA.</t>
  </si>
  <si>
    <t>What is done:- I have done changes of  ATS ,Laravel and v2 codebase translation. 
I have done changes on 16 files.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</si>
  <si>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(For mode go)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t>
  </si>
  <si>
    <t>What is done:- Able to rep issue on alpha-docker 
What is pending:- Finding fix to it
What support is required:- NA</t>
  </si>
  <si>
    <t>The status of this Ticket on Jira is still awaiting customer support but after consultation with mark closing this ticket.</t>
  </si>
  <si>
    <t>What is done:- I have created the Migrations with foreign keys.
What is pending:- Need to perform testing on the solution.
What support is required:- NA.</t>
  </si>
  <si>
    <t>TCI-16721</t>
  </si>
  <si>
    <t>What is done:- I am Fixing the issues in the PDF using CSS.
What is pending:- Need to go through whole file and check for issues.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</si>
  <si>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(For mode go)
12. Clean Up code and code review raised for above done points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(Book interview with email).
What support is required:- N/A</t>
  </si>
  <si>
    <t>What is done:- I have done changes of  ATS ,Laravel and v2 codebase translation. 
I have done changes on 24 files.
What is pending:-implementation translation
What support is required:- NA</t>
  </si>
  <si>
    <t>What is done:- Fixed this issse and acknowledge to Mark, There is no change in code, I have made some change in database table diractly and issue resolved
What is pending:- 
What support is required:- NA</t>
  </si>
  <si>
    <t>What is done:- I have added the Required fields on the template page and created the Migration to add these two fields on the ats_req_template table. Pushed the code for review.
What is pending:- NA.
What support is required:- NA.</t>
  </si>
  <si>
    <t>What is done:- I have done changes of  ATS ,Laravel and v2 codebase translation. 
I have done changes on 20 files.
What is pending:-implementation translation
What support is required:- NA</t>
  </si>
  <si>
    <t>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Completely done for all cases
12. Clean Up code and code review raised for above done points
What is pending:- 
1. Translations Part
What support is required:- N/A</t>
  </si>
  <si>
    <t>What is done: - NA
What is pending: Api integration is pending
What support is required:- NA</t>
  </si>
  <si>
    <t>What is done:- Date format issue is fixed
What is pending:-NA
What support is required:- NA</t>
  </si>
  <si>
    <t xml:space="preserve">What is done: - NA
What is pending: Api integration is pending, 
What support is required:- mark will confirem me about API, Still api not work. It through Auth fail </t>
  </si>
  <si>
    <t>TOV-730</t>
  </si>
  <si>
    <t>What is done:- Tried to replicate the scenario by browsing the functionality at local machine
What is pending:- Need to replicate this issue
What support is required:- NA</t>
  </si>
  <si>
    <t>What is done:- I have created the functionality for sending emails using the translations created. Pushed the code for review.
What is pending:- NA
What support is required:- I have hardcoded Email_Id to “7” to be able to save data to the delivery pool. Also, the success criteria mention users should be able to edit the email contents inside the email manager, and not sure if this can be done using the translations.</t>
  </si>
  <si>
    <t>What is done:- I have done changes of  ATS ,Laravel and v2 codebase translation. 
I have done changes on 31 files.
What is pending:-implementation translation
What support is required:- NA</t>
  </si>
  <si>
    <t>TCI-16635</t>
  </si>
  <si>
    <t>What is done:- Analyzed the code for auth and various to understand how this can be achieved. 
What is pending:-Need to create the functionality as requested? The code currently shows pending requests to approvers. We want to show the requesters these too and currently trying to understand how to achieve that. 
What support is required:- Need support on how to handle if a user is a requester and well as the approver. Also will need a basic design of the requester's page.</t>
  </si>
  <si>
    <t>TCI-16694</t>
  </si>
  <si>
    <t>What is done:- Analysed the issue, tried to reproduce the issue with following scenarios:
        - Registerd external candidate and applied for the job, while applying marked as employed
        - Registered external candidate and while sign up marked as employed.
        - Toggled the employment status
        It is working as expected i.e. the I icon is appearing and hiding as per the status on candidate side and the job owners side.
        Checked the live database, found that all the employment related details are being stored in user_is_employed table.
        observed that there is no entry for the concerned candidate(id-78649) in user_is_employed table.
What is pending:- Further investigation is in progress.
What support is required:- NA</t>
  </si>
  <si>
    <t>What is done:- Tried to replicate the scenario by creating possible scenarios with browsing the functionality and DB at local machine
What is pending:- Need to replicate this issue
What support is required:-  I have looked into this and found re-recording functionality is working fine. This scenario is possible if video is corrupted and not uploaded properly. So i need to verify it’s url and video file on aws.</t>
  </si>
  <si>
    <t>TCI-16617</t>
  </si>
  <si>
    <t xml:space="preserve">What is done:- Issue Is rep on UAT Date should ne in english foramt even if slected language chined or korian
What is pending:- Solution is pending
What support is required:-  </t>
  </si>
  <si>
    <t>What is done:- Created the backend query to fetch the required data and now displays all the required data on the request list page.
What is pending:-  Need to show all the different status request list pages.
What support is required:- Need clarification on what page needs to be open for both Job and Job Requisition.</t>
  </si>
  <si>
    <t>What is done: Issue The rep on Alpha Date should be in English foramt even if the selected language is Chinese or Korean.
What is pending: Finding its solution
What support is required:-</t>
  </si>
  <si>
    <t>What is done:- Tried to reproduce the issue. checked the db changes while performing scenarios. Had discussion with Emily related to same.
What is pending:- Further investigation is in progress.
What support is required:- NA</t>
  </si>
  <si>
    <t>What is done:- Tried to identified the exact issue with Gez, and found that video is missing on AWS. This is why in DB it has entry with deleted status. It means video was failed to upload due to some issue. This is why it was not being played on front-end. Now I have assigned it to Gez.
What is pending:- It needs to do proper analysis of code for upload video functionality
What support is required:- I need to have AWS bucket access where all the videos are uploaded.</t>
  </si>
  <si>
    <t>What is done:- I have done changes of  ATS ,Laravel and v2 codebase translation. 
I have done changes of 40 files.
What is pending:-implementation translation
What support is required:- NA</t>
  </si>
  <si>
    <t>What is done:Issue is fixed, Now calendar always be in English format for Chinese and korean
What is pending: Testing on UAT
What support is required:-</t>
  </si>
  <si>
    <t>What is done: Fixed calendar issue after loggedin via google connect and raised code review.
What is pending: NA
What support is required:-NA</t>
  </si>
  <si>
    <t>What is done:- Created the backend query to fetch the required data and now displays all the required data on the request list page and on the auth widget. The User Model which was being used from V2 was having issues while being called from laravel code so used the laravel user model instead.
What is pending:- Need to set up links to drill down to job details/job requisition details.
What support is required:- Need clarification on what page needs to be open for both Job and Job Requisition.</t>
  </si>
  <si>
    <t>What is done:- Added code update role_client_id as external if its employment is set to No.
What is pending:- Unit testing the fix and finding other scenarios where role_client_id is getting modified.
What support is required:- NA</t>
  </si>
  <si>
    <t xml:space="preserve">What is done:- I have pushed the code for review.  I have made the necessary changes as suggested in ticket and by Sam.
What is pending:- NA
What support is required:- I have added translations for most of the new items I added but in the code, a lot of things were hard coded. </t>
  </si>
  <si>
    <t>What is done:- I have done changes of  ATS ,Laravel and v2 codebase translation. 
I have done changes of 38 files.
What is pending:-implementation translation
What support is required:- NA</t>
  </si>
  <si>
    <t>What is Done: The issue has been fixed, and users in Chinese and Korean will now only ever see the calendar in English.
What is pending: Testing on UAT
What support is required:- @Mark Basford I need trans variable for calendar format. I have created a ticket for that and assigned it to you.</t>
  </si>
  <si>
    <t>What is done: Loggedin through the google connect at alpha docker environment.
What is pending: It needs to identify and fix, what is blocking to load calendar pop up successfully.
What support is required:-NA</t>
  </si>
  <si>
    <t>What is done:- Found the concerned code from where the role_client_id is getting updated after sending and internal verification email and this email is not getting saved in database.
What is pending:- Unit testing the concerned code conditions.
What support is required:- NA</t>
  </si>
  <si>
    <t>TCI-16797</t>
  </si>
  <si>
    <t>What is done:- I have updated the relationship on the view which was using old old relationship name. I have pushed the code for review.
What is pending:- NA
What support is required:- NA</t>
  </si>
  <si>
    <t>What is done: -I have restricted future end dates on both the career and education pages. Pushed the code for review.
What is pending: NA
What support is required:- NA</t>
  </si>
  <si>
    <t>What is done:- I have done changes of  ATS ,Laravel and v2 codebase translation. 
I have done changes of 51 files.
What is pending:-implementation translation
What support is required:- NA</t>
  </si>
  <si>
    <t>What is done:- Had discussion with Mark &amp; Emily related to scenario. As per discussion, couple of weeks ago Mark had some modifications in JobSearch side, from where the candidate is getting set to internal.
If the candidate is not having record in user_is_employed table, then it shows the No related to employment, but in this case his role combination is still 1&amp;2, so the icon is appearing.
I do not have access to local JobSearch side, so confirmed the same with an existing candidate by deleting its entry from user_is_employed table.
What is pending:- Need to confirm if this is intended scenario.
What support is required:- Need to confirm if this is intended scenario.</t>
  </si>
  <si>
    <t>What is done: Fixed calendar pop up issue after logged in via google connect.
What is pending: Add pending translations
What support is required:-NA</t>
  </si>
  <si>
    <t>What is done: -Mark gave me the tested api, and it functions as intended.
What is pending: Api integration with code has not yet been completed.
What support is required:- NA</t>
  </si>
  <si>
    <t>What is done:- Had a discussion with Mark and Emily, In JobSearch - internal search, candidate can directly apply and set up as internal candidate without entering the employment details.
Candidate got the link through email, and she got verified.
Therefore there is no entry in user_is_employee table but the role combination created as 1&amp;2.
Because of the role combination created as 1&amp;2 the I icon was displayed which means its an internal candidate.
But as there was no employment record in the user_is_employee table, the career history section was set to No or vice versa.
Fix: If we edit the candidate's career history, and update it to No, then the I icon is disappearing so candidate would be converted to external.
What is pending:- NA
What support is required:- NA</t>
  </si>
  <si>
    <t>TCI-16733</t>
  </si>
  <si>
    <t>What is done: -I have checked the code and found that the old auth permissions need to be disabled for the new policy page to work. Had confirmed the same with Dan.
What is pending: NA
What support is required:- NA</t>
  </si>
  <si>
    <t xml:space="preserve">What is done:- Put on Hold until translations are created.
What is pending:- Need to use translation on pre existing hard coded languages.
What support is required:- Need translations created. </t>
  </si>
  <si>
    <t>TCI-16671</t>
  </si>
  <si>
    <t>What is done:- Trid to replicate the issue as mentioned in the How to reproduce section.
What is pending:- Trying to replicate the issue.
What support is required:- NA</t>
  </si>
  <si>
    <t>What is done:- I have done changes of  ATS ,Laravel and v2 codebase translation. 
I have done changes of 35 files.
What is pending:-implementation translation
What support is required:- NA</t>
  </si>
  <si>
    <t>What is done: Approx 50-60% translations have been added into translation sheet and in code
What is pending: Add pending translations
What support is required:-NA</t>
  </si>
  <si>
    <t>What is done:- I am analyzing the feature for the scope of work needed.
What is pending:- Need to implement features and make changes to various pages.
What support is required:- NA</t>
  </si>
  <si>
    <t>What is done: -Candidate invite api have been Done
What is pending: Status Api is pending
What support is required:- NA</t>
  </si>
  <si>
    <t>TCI-16558</t>
  </si>
  <si>
    <t>Dhiraj Tekade</t>
  </si>
  <si>
    <t>What is Done: Done analysis on the task and gone through the comments. 
What is pending:-  Not able to replicate issue yet.
What support is required:- Discussion with QA for further investigation help.</t>
  </si>
  <si>
    <t>What is done:- Updated the code with the translations created and checked the translations are working properly. Pushed the code for review.
What is pending:- NA
What support is required:- NA</t>
  </si>
  <si>
    <t>What is done: -candidate invite and pull both API have been integrated 
What is pending: tesitng is pending
What support is required:- Sitll API not working, So mark will update me on this</t>
  </si>
  <si>
    <t>What is done: -I am looking at the code to understand how the current description page works.
What is pending: creating the new single description.
What support is required:- NA</t>
  </si>
  <si>
    <t>What is Done: Was able to replicate the issue after enabling the flora editor and setting permission on local for document_templates_v2. It is occuring when the page is about to end itself and page break is also added.
What is pending:-  Debugging the code and trying find the alternative solution to prevent the page break 
What support is required:- NA</t>
  </si>
  <si>
    <t>Support-001</t>
  </si>
  <si>
    <t>Support</t>
  </si>
  <si>
    <t>What is Done: Call with Gez, setup new alpha docker and vi, gone through the documentaion provided by Gez, also had a call with upendra.
What is pending:- NA
What support is required:- NA</t>
  </si>
  <si>
    <t>What is done:- Not able to reproduce the issue, tried on various brands. checked the expected permissions. Observed that the number entered is different in Authorise and Publish screens.
What is pending:- Trying to replicate the issue.
What support is required:- NA</t>
  </si>
  <si>
    <t>What is done:- I have done changes of  ATS ,Laravel and v2 codebase translation. 
I have done changes of 48 files.
What is pending:-implementation translation
What support is required:- NA</t>
  </si>
  <si>
    <t>What is Done: Done R&amp;D in froala editor for page break issue. Checked the solution outcome with non page break effect. 
What is pending:-  Trying to add conditional page break on the basis of page data 
What support is required:- NA</t>
  </si>
  <si>
    <t>What is done:- I have done changes of  ATS ,Laravel and v2 codebase translation. 
I have done changes of 83 files.
What is pending:-implementation translation
What support is required:- NA</t>
  </si>
  <si>
    <t>TCI-16750</t>
  </si>
  <si>
    <t>What is done:- NA 
What is pending:- Reproduce same issue on Local or UAT, Finding Solution for that
What support is required:- Might be Ail or Jon</t>
  </si>
  <si>
    <t>What is done:- I have created the migration for the job description table and working on getting the Froala editor to work on the newly created field.
What is pending:- Need to implement features and make changes to various pages.
What support is required:- NA</t>
  </si>
  <si>
    <t>What is done:- On Job Description step, for Next button the link is missing the id which is visible when we are on the authorise step, after which when we click on publish button the URL is already missing the desired id so it is causing the issue.
The job id is getting fetched form an api /oauth/api/job/edit.xml or create.xml, but not able to understand the api functionality yet.
What is pending:- Understanding the job edit.xml or create.xml api functionality.
What support is required:- NA</t>
  </si>
  <si>
    <t>TCI-16834</t>
  </si>
  <si>
    <t>What is done:- Analyzing functionality and comparing from old functionality
What is pending:- Needs to be fixed
What support is required:- NA</t>
  </si>
  <si>
    <t>TCI-16841</t>
  </si>
  <si>
    <t>What is done:- Done analysis
What is pending:- Needs to be fixed
What support is required:- NA</t>
  </si>
  <si>
    <t>TCI-16809</t>
  </si>
  <si>
    <t>TCI-16845</t>
  </si>
  <si>
    <t>What is done:- I have taken KT from Gez, and clarified almost all points with him except AWS related stuffs like Lambda services. Also regarding Live VI Gez told me that development is not possible with Live VI related stuffs in docker environment. 
What is pending:- lambda services and Live VI related stuff
What support is required:- If I need to work on lambda services and Live VI related stuff in future then how come is this possible. It needs to be clarified.</t>
  </si>
  <si>
    <t>What is done:- Had a discussion with Emily, wanted to confirm if this issue happened only once for that user or this issue is always there whenever the user is trying to post the role.
 Looking into the api /oauth/api/job/edit.xml &amp; create.xml.
What is pending:- Understanding the job edit.xml or create.xml api functionality.
What support is required:- NA</t>
  </si>
  <si>
    <t>What is Done: Tried debugging on insertPageBreak, HandleSubmit and FormSubmit component but was not able to pick the render function where page data can be get can rendering of the contract finally happens. Digged into the code for save functionaly and working on debugging the code. 
What is pending:- Trying to get the rendering function where final contract page get created.
What support is required:- NA</t>
  </si>
  <si>
    <t>What is done:- Fixed o365 related bugs with in this TCI-16838, TCI-16809, TCI-16850
What is pending:- Indentifying functionality and comparing from old functionality, Needs to be fixed. Will raise code review for all O365 related bugs together if possible.
What support is required:- NA</t>
  </si>
  <si>
    <t>What is done:- I have done changes of  ATS ,Laravel and v2 codebase translation. 
I have done changes of 55 files.
What is pending:-implementation translation
What support is required:- NA</t>
  </si>
  <si>
    <t>What is done:- I have set up the basic froala editor and now looking at the logic at the job template page for the new field. Also, making changes to job API to save the filed on edit and create. 
What is pending:- Need to implement features and make changes to various pages.
What support is required:- NA</t>
  </si>
  <si>
    <t>TCI-16846</t>
  </si>
  <si>
    <t>Took meetings related to MS Teams issues and other internal meetings.</t>
  </si>
  <si>
    <t>I am not able to reproduce the issue so reassigning this ticket.</t>
  </si>
  <si>
    <t>TCI-16727</t>
  </si>
  <si>
    <t>What is done:- I am able to locate the References section in the downloaded cv, though there are no reference mentioned.
What is pending:- Investigating further to fix the issue.
What support is required:- NA</t>
  </si>
  <si>
    <t>What is Done: Debugging on backend in DocumentTemplateController file to manage add page break if page reached last line.
What is pending:- Get the way to know if data exceeds the page and reached last line and add condition accordingly.
What support is required:- NA</t>
  </si>
  <si>
    <t xml:space="preserve">What is done:- Send email api is working fine. We need to verfy queue that it's working properly or not. Fixed other o365 related bugs with in this TCI-16838, TCI-16809, TCI-16850
What is pending:- NA
What support is required:- Needs to verify queue </t>
  </si>
  <si>
    <t>What is done:- NA
What is pending:-implementation translation
What support is required:- NA</t>
  </si>
  <si>
    <t>TCI-16817</t>
  </si>
  <si>
    <t>What is done:- I have checked job clone issue  and replicated issue on Alpha. I have fixed clone issue.
What is pending:- NA
What support is required:- NA</t>
  </si>
  <si>
    <t>TCI-16813</t>
  </si>
  <si>
    <t>What is done:- Trying to reproduce the issue checked code in Manage and it's calling the job create API via queue but when running queue in local it's timing out and failing. Including my finding in the ticket below.
What is pending:- Still need to get the job import working on local alpha.
What support is required:- Log form job_import_jobs in manage for the above job queue might help me understand what went wrong.</t>
  </si>
  <si>
    <t>What is done:- have got idea of hierachy 
What is pending:- Reproduce same issue on Local or UAT, Finding Solution for that
What support is required:-</t>
  </si>
  <si>
    <t>What is done:- I have done changes of  ATS ,Laravel and v2 codebase translation. 
I have done changes of 58 files.
What is pending:-implementation translation
What support is required:- NA</t>
  </si>
  <si>
    <t>What is done:- I have created a new table to save the required fields for the job template single descriptions. I have also added an is_internal identifier on the single description table to differentiate between internal and external descriptions. 
What is pending:- Still need to add the locking logic to the new fields. 
What support is required:- NA</t>
  </si>
  <si>
    <t>What is done:- Understanding the generate/download cv functionality to fix the issue.
What is pending:- Issue fixing.
What support is required:- NA</t>
  </si>
  <si>
    <t xml:space="preserve">What is done:- Send email api is working fine. We need to verfy queue that it's working properly or not. Fixed other o365 related bugs with in this TCI-16838, TCI-16809, TCI-16850
What is pending:- Currently working on TCI-16859, TCI-16857, TCI-16842, TCI-16841
What support is required:- Needs to verify queue </t>
  </si>
  <si>
    <t>What is done:- looking inside code, trying manupulation in query, However not able to rep that
What is pending:- Reproduce same issue on Local or UAT, Finding Solution for that
What support is required:-</t>
  </si>
  <si>
    <t>What is done:- Removed the date format from education code as it wasn't using any formatting to fix the date compare issue. pushed the changes for review.
What is pending:- NA
What support is required:- NA</t>
  </si>
  <si>
    <t xml:space="preserve">What is done:- I have saved the single job description on the template and now working on retrieving that data successfully at the time of job creation via a template.  
What is pending:- Still need to add the locking logic to the new fields. Need to retrieve the data saved by job create.
What support is required:- JobEdit page is initializing ‘jt’ variable at 4 different places and still trying to understand how it's working. </t>
  </si>
  <si>
    <t>What is done:- The reported candidate has applied for multiple roles. Currently trying to fix the reference section issue for generated cv,
What is pending:- Issue fixing.
What support is required:- NA</t>
  </si>
  <si>
    <t>What is Done: Tried replacing the \r\n or any character but after rendering these characters were not coming infront of page break div.Tried to get the last line to match with condition but not working. Debugged the code for alternative but no success.
What is pending:- Find way to add conditional page break.
What support is required:- NA</t>
  </si>
  <si>
    <t>What is done:- I have completed translation of three codebases as mentioned on descriptions. I had done my best to complete translation of three codebases.
What is pending:-NA
What support is required:- NA</t>
  </si>
  <si>
    <t>What is done:- Found issue on live after geeting details from Paul, Issue seens like perm related  
What is pending:- Check Perm on live if it is enable
What support is required:-NA</t>
  </si>
  <si>
    <t>What is done:- Fixed other o365 related bugs with in this TCI-16838, TCI-16809, TCI-16850
What is pending:- Currently working on TCI-16859, TCI-16841, I have added my comment on TCI-16842. Send email api is working fine but we need to verfy queue that it's working properly or not for tickets TCI-16834, TCI-16857.
What support is required:- Needs to verify queue regarding TCI-16834, TCI-16857. Needs to confirm business scenario for TCI-16842.</t>
  </si>
  <si>
    <t>TCI-16759</t>
  </si>
  <si>
    <t xml:space="preserve">What is done:- I have checked issue on our Alpha with Agency users. Menu is working fine as shared steps from client. I have checked user permission of client on live database, it is same as my local database for agency user.
What is pending:- Still debugging code for reproduce and solution
What support is required:- I need client login details for checking issue.Client username is neoci@synerg.uk 
</t>
  </si>
  <si>
    <t>What is done:- I have updated the locking fields and am able to save and retrieve them in templates. Working on fetching data after creating a job as it's creating the job when the jedit2 page is hit so it will only call create API once and then the edit API is being called. understand how Edit API is providing various field data. 
What is pending:- Implement Single Description. 
What support is required:- NA</t>
  </si>
  <si>
    <t>What is Done: Handled the old editor page break and convert it into froala editor page break
What is pending:- NA
What support is required:- NA</t>
  </si>
  <si>
    <t>TCI - 16381</t>
  </si>
  <si>
    <t>What is Done: I have created migration, 
What is pending:- The ability to create pronouns from the Manage end is required.
What support is required:- NA</t>
  </si>
  <si>
    <t>What is done:- Fixed other o365 related bugs with in this TCI-16838, TCI-16809, TCI-16850. Partially fixed TCI-16859, TCI-16841 and raised code review whatever I have fixed till now. Tried to replicate same issue on local environment for TCI-16842.
What is pending:- Currently working on TCI-16859, TCI-16841, I have added my comment on TCI-16842. Send email api is working fine but we need to verfy queue that it's working properly or not for tickets TCI-16834, TCI-16857.
What support is required:- Needs to verify queue regarding TCI-16834, TCI-16857. Needs to confirm business scenario for TCI-16842.</t>
  </si>
  <si>
    <t>TOV-745</t>
  </si>
  <si>
    <t>What is done:- Found the code to send email, analyzing other email functionality those are functional.
What is pending:- Needs to fix this issue after analysis
What support is required:- NA</t>
  </si>
  <si>
    <t>TCI-16855</t>
  </si>
  <si>
    <t>What is Done: Had issue on job list create page due to database table missing. Checking the issue.
What is pending:- Trying to reproduce the issue on local.
What support is required:- NA</t>
  </si>
  <si>
    <t xml:space="preserve">What is done:- I have checked issue on Testing UAT with Agency users. I am able to replicate issue. On Gamma agency users works fine.
What is pending:- Finding solution of menu issue
What support is required:- NA 
</t>
  </si>
  <si>
    <t>What is done:- I am working on adding a permission-based single_job description and still need to figure out how to identify if a new creation request is made or an edit request is made.
What is pending:- Implement Single Description. 
What support is required:- Template is being created before the second page is reached where a single description needs to be filled. Still figuring out a way to differentiate between creation and edit.</t>
  </si>
  <si>
    <t>What is done:- I have got two more perm in code that share with Paul  
What is pending:- 
What support is required:-NA</t>
  </si>
  <si>
    <t>What is done:- Finding the scenario in code where instructions are visible for reference section.
What is pending:- Issue fixing.
What support is required:- NA</t>
  </si>
  <si>
    <t>What is Done: 
What is pending:-I am working on crateing pronounce module from manage tool
What support is required:- NA</t>
  </si>
  <si>
    <t>What is done:- Verified the database and script in local environment. Email is sent successfully. Verified the Live database, all things looking good in Live DB
What is pending:- We may need to verify the lambda script on aws that is invoked or not.
What support is required:- May be need to get help from mike regarding this.</t>
  </si>
  <si>
    <t>What is done:- It is a data issue, as per the database details, the candidate candidate: Adam Benning atbenning@icloud.com have the concerned text entered in its reference section.
So its showing up in the reference section. Updated the details with screenshots in ticket and hopefully after review Emily/Claire will close it.
What is pending:- NA
What support is required:- NA</t>
  </si>
  <si>
    <t>TCI-16887</t>
  </si>
  <si>
    <t>What is done:- Understanding the scenario.
What is pending:- Reproducing the issue.
What support is required:- NA</t>
  </si>
  <si>
    <t>TCI-16868</t>
  </si>
  <si>
    <t>What is Done: Issue was not replicating on local. Checked and discuss with reporter and then issue is replicating on windmill UAT.
What is pending:- Doing analysis. 
What support is required:- NA</t>
  </si>
  <si>
    <t xml:space="preserve">What is done:- I have checked code and found issue on JS conflict issue. I have checked CSS and Js and comparing with Gamma code.
What is pending:- Finding solution of menu issue
What support is required:- NA 
</t>
  </si>
  <si>
    <t>What is done:- Successfully integrated Google calendar events at local environment. Fixed other o365 related bugs with in this TCI-16838, TCI-16809, TCI-16850, TCI-16841. Partially fixed TCI-16859.
What is pending:- Currently working on TCI-16859. Needs to work on TCI-16842 as per updated comment by Ali on ticket. Need to look again to send email functionality TCI-16834, TCI-16857.
What support is required:- NA</t>
  </si>
  <si>
    <t>TCI-15687</t>
  </si>
  <si>
    <t>What is done:- Able to rep issue on UAT, trying to fix
What is pending:- fix ing and testing
What support is required:- NA</t>
  </si>
  <si>
    <t>What is Done: I have setup the MS Teams on Alpha and tested the functionality to see why the emails were not being received by end users. On debugging the issue found out the mails are being rejected by the email providers.
What is pending:- Still need to find out why emails are being rejected. 
What support is required:- NA</t>
  </si>
  <si>
    <t>30h</t>
  </si>
  <si>
    <t>What is Done: Able to show pronouns data on profile page
What is pending:- Update candidate profile with pronouns filed
What support is required:- NA</t>
  </si>
  <si>
    <t>What is Done: Found application notification is coming from notification.tpl. And there is application_notification_allowed permission. So enabled the permission in local database and replicate the issue on local too. Get the name of the model JobNotificationApplication and table is ats_job_notification_application. When debugging error, another page is coming with different response.
What is pending:- Handling the store input.
What support is required:- NA</t>
  </si>
  <si>
    <t>What is done:- I have reviewed TrustID API documentation.I have started setup of integration  page.
What is pending:-Integration &amp; testing
What support is required:- NA</t>
  </si>
  <si>
    <t>What is done:- Understood the scenario. Checked the grace period of the job in live db, it is the same date as job's expiry date. created job on local and initiated application for a candidate without finalising it, modified the dates from db to make it a expired job. It is working as expected in this scenario, i.e. candidate is not able to complete the application. Created a job and candidate for brand's UAT environment as well, tomorrow will verify for this as it will expire tomorrow. Currently checking the indeed service code.
What is pending:- Reproducing the issue.
What support is required:- NA</t>
  </si>
  <si>
    <t>What is done:-Code review raised for  TCI-16838, TCI-16809, TCI-16850, Partially done TCI-16859 (1,2,4).
What is pending:- Na
What support is required:- NA</t>
  </si>
  <si>
    <t>What is done:- I have created the basic functionality on job create and edit API and now working on the Job advert page to properly display the fields.
What is pending:- Implement Single Description. 
What support is required:- NA</t>
  </si>
  <si>
    <t>TCI-16859</t>
  </si>
  <si>
    <t>What is done:- Fixed TCI-16841
What is pending:- Working on TCI-16859 (Point Number 3).
What support is required:- NA</t>
  </si>
  <si>
    <t>What is done:- Currently looking into the code for indeed service code
What is pending:- Looking into the code.
What support is required:- NA</t>
  </si>
  <si>
    <t>What is Done: Found that `application notification` is having integer type in database. Handled the edit job for 0 value as null in the field.
What is pending:- NA
What support is required:- NA</t>
  </si>
  <si>
    <t>What is done:- I have created setup of instance builder TrustID.I have integrated Login API.I am doing test of login API.
What is pending:-Integration &amp; testing
What support is required:- NA</t>
  </si>
  <si>
    <t>What is Done: On candidate profile page data for pronoun saved in table
What is pending:- Update candidate profile with pronouns filed
What support is required:- NA</t>
  </si>
  <si>
    <t>What is done:- I have updated the single description logic to check if old fields exist if not use the new permission and single description. I have also updated the job advert page to reflect the new single description. I have checked the job import code in manage and now trying to understand the flow. 
What is pending:- Implement Single Description. Understanding and working on vacancy poster. 
What support is required:- NA</t>
  </si>
  <si>
    <t>TCI-16838</t>
  </si>
  <si>
    <t>What is done:- Done all changes
What is pending:- NA
What support is required:- NA</t>
  </si>
  <si>
    <t>TCI-16923</t>
  </si>
  <si>
    <t>What is done:- Started fixing this issue
What is pending:- NA
What support is required:- NA</t>
  </si>
  <si>
    <t>TCI-16910</t>
  </si>
  <si>
    <t>What is Done: Replicated issue on local. Found that the calendar date are stored in `user_availability` table.
What is pending:- Debugging on filter query
What support is required:- NA</t>
  </si>
  <si>
    <t>What is done:- I consulted with Kunika regarding the Vacancy poster but was not able to enable it on testing. wrote basic code to handle job_import at manage but can't test that. Will start working on job_search page. 
What is pending:- Implement Single Description. Understanding and working on vacancy poster. 
What support is required:- NA</t>
  </si>
  <si>
    <t>TCI-16381</t>
  </si>
  <si>
    <t>What is Done: Update candidate profile with pronouns filed, and custom pronoun field 
What is pending:- same pronounce code need to be implement with profile builder
What support is required:- NA</t>
  </si>
  <si>
    <t>What is done:- Reproduced the issue. Debugged the code for the concerned scenario. Added code in the job application summary page to check if it is a expired job, if yes then redirected to job details page with the job expiry message. Currently creating a function for this code to be reusable in other places/steps.
What is pending:- Need to add the check for other application steps as well. Unit testing.
What support is required:- NA</t>
  </si>
  <si>
    <t>What is done:- I have integrated API Login and Invite URL API.
What is pending:-Integration &amp; testing
What support is required:- NA</t>
  </si>
  <si>
    <t>What is Done: Debugging the code for the result values. Getting searchResponse variable value empty array. Found after UserAvailabilitySearch addFilter the search restult coming 0
What is pending:- Debugging further into the code.
What support is required:- NA</t>
  </si>
  <si>
    <t>What is done:- I have updated Guest link API parameter and added download PDF report API.
What is pending:-Integration &amp; testing
What support is required:- API server is throwing error while open guest link on browser.</t>
  </si>
  <si>
    <t>What is done:- Done with the coding, added code for application step/action - summary, confirm, further, complete, start, next, previous, questionnaireSkip.
What is pending:- Code cleanup. Unit testing of scenarios with mentioned steps.
What support is required:- NA</t>
  </si>
  <si>
    <t>What is Done: 
What is pending:- same pronounce code need to be implement with profile builder(WIP)
What support is required:- NA</t>
  </si>
  <si>
    <t>What is Done: All done
What is pending:- NA
What support is required:- NA</t>
  </si>
  <si>
    <t>What is Done: Code  Analysis
What is pending:- Integrating dynamic functionality for attendees color
What support is required:- NA</t>
  </si>
  <si>
    <t>What is done:- I have written the code at manage for job import and made changes to the job_import helper file. I have checked the files that require changes in job search and can see the files are all different for each brand and directly using the old description variables. I have also tinkered with the vacancy poster and am able to be redirected to the vacancy poster URL for the job creation page in ats but don’t have valid credentials. 
What is pending:- Implement Single Description. 
What support is required:- Need to confirm the changes to the job search before making changes to all the brand files.</t>
  </si>
  <si>
    <t>TCI-16932</t>
  </si>
  <si>
    <t>What is Done:  Added date_formater to format the date as per brand config. Pushed for code review.
What is pending:- NA
What support is required:- NA</t>
  </si>
  <si>
    <t>TCI-16930</t>
  </si>
  <si>
    <t>What is Done:  I am checking the functionality mentioned in the ticket and trying to replicate the same on alpha
What is pending:- Need to replicate the issue and find the cause.
What support is required:- NA</t>
  </si>
  <si>
    <t>What is done:- I am not able to test the code as the managed queue is not working on ATS. I am only using the template questionnaires if questionnaires are not already set by the CSV. Pushed the code for review.
What is pending:- NA.
What support is required:- This need to be tested to confirm everything is working as intended. Was not able to test the functionality on alpha.</t>
  </si>
  <si>
    <t>What is Done: Found that the filter search is coming zero after going through the elastic search query. Tried to understand and dig out addFilter and makedefault function in elastic search but not found any clue.
What is pending:- Understanding elasticsearch working
What support is required:- NA</t>
  </si>
  <si>
    <t xml:space="preserve">What is done:- I have checked code of Alpha and Gamma code regarding menu issue. Most code was the same. I have found differences on compiled.css. I have added solutions for menu. It's works for integration page, but it's not work for Job Search page for agency users.
What is pending:- Still I am debugging code to find root cause of issue and solutions.
What support is required:- I need to know about how to compile css and Js for v2 from ATS.
</t>
  </si>
  <si>
    <t>What is done:- Done with the fix, added for code review.
What is pending:- NA.
What support is required:- NA</t>
  </si>
  <si>
    <t>What is done:- I have fixed this issue 
What is pending:- Testing
What support is required:- NA</t>
  </si>
  <si>
    <t>What is done:- Code analysis, 70-80% work is done, Also done TCI-16841 with in this.
What is pending:- 20-30% is remaining, working on point number 3.
What support is required:- NA</t>
  </si>
  <si>
    <t>What is Done: recipient list was exploded by "," but in some cases the separator is ";" so replaced the ";" with "," and the rest of the code is working the same. Pushed the code for review.
What is pending:- NA
What support is required:- NA</t>
  </si>
  <si>
    <t xml:space="preserve">Consulted With Upendra regarding his ticket and took a call with Pramod and Dhiraj regarding their issues. </t>
  </si>
  <si>
    <t>What is done:- Worked on getting Job search working with Alpha.
What is pending:- Implement Single Description. Understanding and working on vacancy poster. 
What support is required:- NA</t>
  </si>
  <si>
    <t>What is Done: Debugged on elastic search vendor files for functionality. Found there is elastic search index issue on local. Checked on uat server. Found working with some scenarios. Discussed with issue reporter.
What is pending:- checking filter scenarios.
What support is required:- NA</t>
  </si>
  <si>
    <t>What is done:- I have debugged the menu code of v2 and Laravel. I have found issue on messanger.js file. When messanger.js includes, then multiple time vendor.js included on that page and created menu issue while click any menu dropdown.
I have checked messanger.js included based on permission of user. If user have admin and CRM then it's included messanger.js. Messanger.js created from React build. 
What is pending:- Finding solutions 
What support is required:- NA</t>
  </si>
  <si>
    <t>What is done:- NA
What is pending:-Integration &amp; testing
What support is required:- API server is throwing error while open guest link on browser.</t>
  </si>
  <si>
    <t>TCI-16931</t>
  </si>
  <si>
    <t>What is done:- Reproduced the issue on UAT, tried to reproduce it on Alpha environment. Was facing some issue related to cv, had a discussion on slack and came to know that the cv upload functionality is not accessible on Alpha. Currently checking UAT log, and trying the workaround suggested by Dan.
What is pending:- Fixing the issue.
What support is required:- NA.</t>
  </si>
  <si>
    <t>What is done:- Functionality has been completed, Also done TCI-16841 with in this.
What is pending:-Testing is remaing for color functionality within all components, working on point number 3.
What support is required:- NA</t>
  </si>
  <si>
    <t>What is done:- I have fixed dropdown issue and pushed code for review.
What is pending:- NA
What support is required:- NA</t>
  </si>
  <si>
    <t>TCI-16950</t>
  </si>
  <si>
    <t>What is Done: Replicate the issue and done analysis the code for offer job and send mail functionality. 
What is pending:- Debugging the code as per the flow.
What support is required:- NA</t>
  </si>
  <si>
    <t>What is done:- I have checked report and result API documentation.
What is pending:-Integration &amp; testing
What support is required:- N/A</t>
  </si>
  <si>
    <t>What is done:- Functionality has been completed, Also done TCI-16841 with in this.
What is pending:-Testing is remaing for color functionality within all components and will raise code review.
What support is required:- NA</t>
  </si>
  <si>
    <t>TOV-747</t>
  </si>
  <si>
    <t>What is done:- Code analysis on local environment and and on aws, Closed ticket as per jhon confirmation that no action needs to perform for this.
What is pending:-NA
What support is required:- NA</t>
  </si>
  <si>
    <t>What is done:- The blocker related to cv upload is resolved, currently fixing the issue.
What is pending:- Fixing the issue.
What support is required:- NA.</t>
  </si>
  <si>
    <t>What is done:- Was not able to get Job search working with alpha so made all the necessary changes to job search pages and changed the job_search API  from Oauth to reflect the same.
What is pending:- Implement Single Description. Understanding and working on vacancy poster. 
What support is required:- NA</t>
  </si>
  <si>
    <t>TCI-16953</t>
  </si>
  <si>
    <t>What is done:- Reproduced the issue on UAT. Added a step in how to reproduce section - Attachment section - We need to select TribePad generated CV(s). Fixing the issue on Alpha.
What is pending:- Fixing the issue.
What support is required:- NA.</t>
  </si>
  <si>
    <t>What is done:- Today I have tested guest invite Link and I am able to submit document for verification on TrustId portal. I am work ing on result process and data.
What is pending:-Integration &amp; testing
What support is required:- N/A</t>
  </si>
  <si>
    <t>What is done:- I have made changes to the vacancy poster and now working on the indeed job posting. Also working on creating a model and getting it working for the job description table so changes if any can be made in a single place in the future.
What is pending:- Implement Single Description. 
What support is required:- NA</t>
  </si>
  <si>
    <t>What is done:- Functionality has been completed for QA comments.
What is pending:- I need clarification on some points with QA before raising code review, So puting on hold for now. 
What support is required:- NA</t>
  </si>
  <si>
    <t>TCI-16842</t>
  </si>
  <si>
    <t>What is done:- Analysing it's functionality and tried to replicate same scenario at local environment
What is pending:- It needs to to be fixed.
What support is required:- NA</t>
  </si>
  <si>
    <t>TCI-16954</t>
  </si>
  <si>
    <t>What is Done: Added Deleted At check for ats_workflow_status_label in the query to make sure deleted labels are not shown. Pushed the code for review.
What is pending:- NA
What support is required:- NA</t>
  </si>
  <si>
    <t>What is done:- Tested on UAT, Now issue is fxed 
What is pending:- NA
What support is required:- NA</t>
  </si>
  <si>
    <t>What is done:- Resolving the issue on Alpha.
What is pending:- Issue fixing.
What support is required:- NA.</t>
  </si>
  <si>
    <t>TCI-16741</t>
  </si>
  <si>
    <t>What is done:- I have checked code and database of custom fields. I have created dropdown as live custom fields. I am looking code as shared Jamie Mann .
 What is pending:- Still I am trying to replicate issue on alpha and solutions. 
What support is required:- NA</t>
  </si>
  <si>
    <t>What is done:- Functionality has been completed for QA comments. Today I discussed the color representation with Ali and need to change accordingly. Also we need a discussion on more point that we will do it on Monday.
What is pending:- I need to fix color representation as discussed with Ali. 
What support is required:- NA</t>
  </si>
  <si>
    <t>TOV-748</t>
  </si>
  <si>
    <t>What is done:- Code analysis and changes updated in Live DB, Changes are working but incorrect data is showing in stats
What is pending:- Need to fixed stats issue. 
What support is required:- NA</t>
  </si>
  <si>
    <t>TCI-16978</t>
  </si>
  <si>
    <t>What is Done: I worked on trying to replicate the issues on alpha. The ticket was closed by DAN as a duplicate..
What is pending:- NA
What support is required:- NA</t>
  </si>
  <si>
    <t>What is done: - I am testing capita integration from top to bottom   
What is pending: testing is pending
What support is required:- NA</t>
  </si>
  <si>
    <t>TCI-16965</t>
  </si>
  <si>
    <t>What is Done: Found issue not replicating on uat. Checked in live database that cost centre value is getting stored in database 
What is pending:- Analysing the issue on fetching data in edit form.
What support is required:- NA</t>
  </si>
  <si>
    <t>What is done:- I am working on result and download report. Today i had done meeting with Mark about result need to store on system.
What is pending:-Integration &amp; testing
What support is required:- N/A</t>
  </si>
  <si>
    <t>What is done:- Code analysis and changes updated in Live DB, Changes are working but incorrect data is showing in stats, 
What is pending:- Working on to show stats on ats. Stats should be appeared properly
What support is required:- NA</t>
  </si>
  <si>
    <t>What is done:- Modified the code as per suggestions. 
What is pending:- NA
What support is required:- NA</t>
  </si>
  <si>
    <t>What is done:- Created Model for Job Description, Job Description template, and Language table. Modified the Job template API and Job retrieval API to use the model. 
What is pending:- Implement a Single Description. Need to test the changes made to the API 
What support is required:- NA</t>
  </si>
  <si>
    <t>What is done:- Working on the cv generation functionality to fix the career history.
What is pending:- Issue fixing.
What support is required:- NA.</t>
  </si>
  <si>
    <t>What is Done: NA
What is pending:- Need to be impleent pronouns functionality on profile builder page
What support is required:- NA</t>
  </si>
  <si>
    <t>What is Done: Found that cost center issue here is differernt with TCI-16620. Checked in the code found that there are two different fields used 1) cost_centre 2) costcentre_id. When dropdown is used that time costcentre_id field is used. Checked in live database and found that it is 0 for the records mentoined in the ticket.
What is pending:- Debugging issue.
What support is required:- NA</t>
  </si>
  <si>
    <t>What is done:- I have completed Integration of TrustID with result and download report.
What is pending:-Testing
What support is required:- N/A</t>
  </si>
  <si>
    <t>What is done:- Debugging the action_tracking.php -&gt; emailcv case. If the tribepad generated cv option is selected then the sendCvType value is sent as 1.
In docs table the record is being inserted properly. currently debugging the atsClass.php and cvClass.php.
What is pending:- Issue fixing.
What support is required:- NA.</t>
  </si>
  <si>
    <t>What is done:- I have made the changes for the Single description in ATS, JobSearch, and Manage Codebase. I have made changes to most of the APIs I could find which were using the above fields.
What is pending:-   Need changes to be made on the PDF poster codebase, Vacancy poster codebase.
What support is required:- Permission and translation need to be created.</t>
  </si>
  <si>
    <t>What is done:- Code analysis and changes updated in Live DB, Changes are working but incorrect data is showing in stats, Worked on to identify how a callback url is called to update data on ats.
What is pending:- NA
What support is required:- NA</t>
  </si>
  <si>
    <t>What is Done: Currently, candidates can view the pronoun selection on the profile builder page. 
What is pending:- when an applicant creates his profile, save the pronoun data in (WIP). 
What support is required:- NA</t>
  </si>
  <si>
    <t>What is done:- Functionality has been completed for QA comments. Today I discussed the color representation with Ali and need to change accordingly. Also had a discussion with Ali. 
What is pending:- Working on points as discussed with Ali and accordingly need to fix color representation.
What support is required:- NA</t>
  </si>
  <si>
    <t>What is done:- Fixed the issue on local machine. Currently unit testing it.
What is pending:- Unit Testing.
What support is required:- NA.</t>
  </si>
  <si>
    <t>TCI-16970</t>
  </si>
  <si>
    <t>What is done:- Issue is replicating on alpha and can see the font is different between alpha, windmill, and live. The Arial font is microsoft font and might not be easily available on our server as that need to be included on the server creating the pdf. still looking for solution.
What is pending:- Need to find a solution for the issue.
What support is required:- NA.</t>
  </si>
  <si>
    <t>What is done:- Code review raised for those points that ali has mentioned on ticket and also as discussed with him on one to one call.
What is pending:- NA
What support is required:- NA</t>
  </si>
  <si>
    <t>What is done:- Today I had meeting with Mark about result. We need to add more attributes of result and handle failed status of result. I have added action rules for test result.
What is pending:-Integration and testing
What support is required:- N/A</t>
  </si>
  <si>
    <t>What is done:- Analysing Job creating functionality with policies and tried to replicate same scenario at local environment but still not able to replicate.
What is pending:- It needs to to be fixed.
What support is required:- NA</t>
  </si>
  <si>
    <t>What is Done: Checked the database and found that the issue cost centre was not disabled. So it is not an issue regarding the cost centre option value filter. Tried saving with the dropdown flag as 1 but it is storing the value. So it seems when the value in cost_center is there with costcentre_id then only cost centre is showing on the edit page.
What is pending:- Debugging issue.
What support is required:- NA</t>
  </si>
  <si>
    <t>What is Done: Currently, candidates can view and update the pronoun selection on the profile builder page. 
What is pending:- Need to implement perm and trans 
What support is required:- NA</t>
  </si>
  <si>
    <t>What is done:- Analysing Job creating functionality with policies and tried to replicate same scenario at local environment but still not able to replicate. I have found that on product environment, I am getting error while creating a new job.
What is pending:- It needs to to be identified why it's failing on product environment.
What support is required:- NA</t>
  </si>
  <si>
    <t>What is done:- Verified the database and script in local environment. Email is sent successfully. Verified the Live database, all things looking good in Live DB. Worked on to Notification script to indentify issue on aws. 
What is pending:- I need to identify, why does this lambda script fail on aws.
What support is required:- NA</t>
  </si>
  <si>
    <t>What is Done:  I checked on UAT and found that when the job template is used to create a job having a default cost centre value, that time ‘id’ is coming in the cost-centre field. But still after storing the value is coming correctly in the job edit.
What is pending:- Debug for the scenario possibility
What support is required:- NA</t>
  </si>
  <si>
    <t>What is done:- Working on document data API integration and save details.
What is pending:-Integration and testing
What support is required:- N/A</t>
  </si>
  <si>
    <t>What is done:- Created a scenario by adding a cv template same as UAT, added few permissions to access the same. Able to access the tribepad generated cv on local. Currently unit testing the scenario.
What is pending:- NA
What support is required:- NA</t>
  </si>
  <si>
    <t>What is done:- I am creating the new migration and coding the functionality to soft delete the single description. 
What is pending:- Need changes to be made on the PDF poster codebase, Vacancy poster codebase. 
What support is required:- Permission and translation need to be created. I need clarification on how to handle blank values in single description fields.</t>
  </si>
  <si>
    <t>What is Done:  validated custom pronounce, if the user select "other" from the pronouns dropdown 
What is pending:- Need to implement perm and trans 
What support is required:- NA</t>
  </si>
  <si>
    <t>TCI-17019</t>
  </si>
  <si>
    <t xml:space="preserve">What is done:- I have checked issue on Alpha. I have replicated issue on Alpha. Issue was due to anonymiseCandidate parameter return false. I am debugging code for solutions.
What is pending:- Debugging code for solution
What support is required:- NA
</t>
  </si>
  <si>
    <t>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Currently debugging the code for this error.
What is pending:- I need to identify, why does this lambda script fail on aws.
What support is required:- NA</t>
  </si>
  <si>
    <t>What is done:- I had fixed issue but its failed on some cases. Mark have updated all JS of V2. Now issue have fixed 
What is pending:- NA
What support is required:- NA</t>
  </si>
  <si>
    <t>TCI-17025</t>
  </si>
  <si>
    <t>What is Done: Showing description only if its not empty else showing the file name. Pushed the code for review.
What is pending:- NA
What support is required:- NA</t>
  </si>
  <si>
    <t>TCI-16900</t>
  </si>
  <si>
    <t>What is Done: I had already worked on a similar kind of ticket, So I just need to confirm something from Jon from the client config server, Once Jon ensures to me after that I can test issue still persist or not 
What is pending:- Testing 
What support is required:- Jon will confirm to the about config server for Tesco client</t>
  </si>
  <si>
    <t>What is done:- This issue is a brand/cv template specific. Tried with other brands and other templates but working fine for them. Currently digging into the specifics of this template.
What is pending:- NA
What support is required:- NA</t>
  </si>
  <si>
    <t xml:space="preserve">What is Done: I have removed the unnecessary fields as suggested by arctic shores and also used null URL to use only the mails send by arctic shores. Was not sure how to check if a candidate has already requested so using the error status 404 to display an email message. also, I noticed when I am completing the assessment the redirect URL being returned is wrong as it contains?playerKey which is causing a 403 Invalid signature. error
What is pending:- NA
What support is required:- Need assistance on how to handle already created candidate assessments and need to rectify error on assessment complition. </t>
  </si>
  <si>
    <t>TCI-17084</t>
  </si>
  <si>
    <t>What is Done: I am able to replicate the issue in alpha and have found the cause. Currently looking for a good solution to the issue
What is pending: Need to implement the solution and test the code.
What support is required: NA</t>
  </si>
  <si>
    <t>What is Done:  Debugged on local for how template cost-centre value get stored and tried to solve the create time id shwoing in the dropdown. Created dropdown on local for that.
What is pending:- Debug further
What support is required:- NA</t>
  </si>
  <si>
    <t>What is done:- I have integrated RetrieveDocumentContainer API. I am updating result meta data based on result.
What is pending:-Integration and testing
What support is required:- N/A</t>
  </si>
  <si>
    <t>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trying to integrated oter alternatives for that.
What is pending:- I need to fix email functionality issue for reviewers.
What support is required:- NA</t>
  </si>
  <si>
    <t>What is Done:  Added perm and trans  
What is pending:- testing
What support is required:- NA</t>
  </si>
  <si>
    <t>What is Done: Updated condition to not activate for the cloned job. The condition is being activated as the jobId has been changed to source jobID and that job status can already be completed causing the code to redirect users to the dashboard. Pushed the code for review.
What is pending: NA
What support is required: NA</t>
  </si>
  <si>
    <t>What is done:- I have completed Integration of TrustID. I had checked result using postman callback. All details saved on database and able to download report document.
What is pending:-NA
What support is required:- N/A</t>
  </si>
  <si>
    <t xml:space="preserve">What is done:-I have fixed issue of anonymous candidate name on PDF download. anonymiseCandidate variable was missing on url. 
What is pending:- 
What support is required:- NA
</t>
  </si>
  <si>
    <t>What is Done: I have found the issue is being caused by a closing div that exists in the javascript code of the twig file being included. 
What is pending: Still need to understand why it's breaking when it encounters &lt;/div&gt; in javascript.
What support is required: NA</t>
  </si>
  <si>
    <t>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trying to verify email functionality with all possible access credentials that I have in code.
What is pending:- I need to fix email functionality issue for reviewers.
What support is required:- NA</t>
  </si>
  <si>
    <t>What is Done: I have tested pronouns functionality from the profile update and profile builder side
What is pending:- from mange side not able to create or update pronouns, So working on that
What support is required:- NA</t>
  </si>
  <si>
    <t>TCI-16952</t>
  </si>
  <si>
    <t xml:space="preserve">What is done:- I am replicating issue on Alpha. I have created new CV job template and I have added all attribute required for replicate issue of Media. I have created new candidate and uploaded audio and video and other fields required. 
What is pending:- Debugging code for solutions
What support is required:- NA
</t>
  </si>
  <si>
    <t>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Tried to verify email functionality with all possible access credentials that I have in code and found that no access credentials is working on that. So it is assigned to Gez to identify the exact cause of this issue.
What is pending:- I need to fix email functionality issue for reviewers.
What support is required:- NA</t>
  </si>
  <si>
    <t>What is Done: I am able to replicate the issue by sending a locked cost center which is not storing any cost center id to the table. Looking at other examples to see how they are handled.
What is pending:- Need to create a solution for the issue.
What support is required:- NA</t>
  </si>
  <si>
    <t>What is Done:  Mange side  able to create or update pronouns
What is pending:- Testin
What support is required:- NA</t>
  </si>
  <si>
    <t>What is Done: I found the code causing the issue. Still looking for a good solution as the cost center is using two different fields based on permission.  The issue is occurring because the code is only using the cost_center value and the view is changing this value to the proper id but when fetched directly from a template the id is not used at all. thus causing the issue.
What is pending:- Need to create a solution for the issue. 
What support is required:- NA</t>
  </si>
  <si>
    <t>What is Done:- I have added lock feature  of Job notification field on Job template. 
What is pending:- NA
What support is required:- NA</t>
  </si>
  <si>
    <t>TCI-17061</t>
  </si>
  <si>
    <t>What is Done:- I am able to reproduce the issue on UAT. Checked the code in FileUploadController.php -&gt; handleThirdPartyUploads().
What is pending:- NA
What support is required:- I am having a blocker related to dropbox functionality for Alpha.</t>
  </si>
  <si>
    <t xml:space="preserve">Status Changed
</t>
  </si>
  <si>
    <t>What is done:- Analysed the code and functionality, and issue has been replicated on local environment. Currently fixing this for it's all business scenarios and also doing unit testing for that.
What is pending:- It needs to br fixed.
What support is required:- NA</t>
  </si>
  <si>
    <t xml:space="preserve">What is Done:  I have completed my part of the work except for one situation that Jon Braud will be confirmed to me shortly.
What is pending:- NA
What support is required:- Jon Braud will be confirmed to me about "other" dropdown option </t>
  </si>
  <si>
    <t>What is Done: Added a condition for when the Cost center is locked to fetch costcentre_id retrieved by template for job creation instead of using the cost center name. Tested for drop-down manual as well. Pushing the code for review. 
What is pending:- NA
What support is required:- NA</t>
  </si>
  <si>
    <t xml:space="preserve">What is Done:  Done unit Testing for pronouns functionality
What is pending:- NA
What support is required:- Jon Braud will be confirmed to me about "other" dropdown option </t>
  </si>
  <si>
    <t>3h</t>
  </si>
  <si>
    <t>What is Done:  From inline.twig to pofile.js, I moved the log audit JS code
What is pending:- NA
What support is required:-NA</t>
  </si>
  <si>
    <t>TCI-17100</t>
  </si>
  <si>
    <t>What is done:- Tried to replicate the issue on UAT by assigning candidate to interview and check assigned date but coming same date on candidate side.
What is pending:- NA
What support is required:- NA</t>
  </si>
  <si>
    <t>TCI-17154</t>
  </si>
  <si>
    <t>What is done:-  I have fixed an error that is making autocomplete not show an error for duplicate names and added the flag check to allow duplicate names to be created if the previous one is already deleted. Pushed the code for review.
What is pending:- NA.
What support is required:- NA.</t>
  </si>
  <si>
    <t xml:space="preserve">What is done:-I have checked code and found issue of media file on custom CV. UserId is missing on every media linked created on cv that why no media is showing on CV.
What is pending:- Find solution 
What support is required:- NA
</t>
  </si>
  <si>
    <t>What is Done:- Currently debugging the issue on UAT environment.
What is pending:- NA.
What support is required:- NA.</t>
  </si>
  <si>
    <t>TCI-16442</t>
  </si>
  <si>
    <t>What is Done: I have set up a working MS teams setup on my Local alpha and now trying to understand how the live_interview button is working. 
What is pending:- Need to show the live interview button on the user dashboard.
What support is required:- NA</t>
  </si>
  <si>
    <t>TCI-16593</t>
  </si>
  <si>
    <t>What is done:- Understood the requirement. Trying to replicate `force complete` button on local
What is pending:- Replicating on local
What support is required:- NA</t>
  </si>
  <si>
    <t>What is Done:- Currently working on the fix to upload the cv using dropbox.
What is pending:- Working on the fix.
What support is required:- NA.</t>
  </si>
  <si>
    <t>What is Done:  Working on Feedback, Shared by Mark 
What is pending:- NA
What support is required:-NA</t>
  </si>
  <si>
    <t>What is done:- Mike have installed the required fonts on the server and need to confirm if the font issue is resolved or not on the live server.
What is pending:- NA
What support is required:- NA.</t>
  </si>
  <si>
    <t>What is Done: I have checked the signature issue and updated the code to reflect the latest changes.
What is pending:- Need to complete integration in beta and test if the return URL is correct.
What support is required:-NA</t>
  </si>
  <si>
    <t>What is Done: Searched for the component used and condition used there.
What is pending:- Creating prompt component
What support is required:- NA</t>
  </si>
  <si>
    <t>What is Done: I am able to show the meeting URL for a crated interview but having issues when inviting candidates to book the interview. In that case, multiple interviews are being created and the query seems to be failing. Still understanding how interviews and interview slots work for candidate invite booking.
What is pending:- Need to show the live interview button on the user dashboard.
What support is required:- NA</t>
  </si>
  <si>
    <t>What is done:- Fixed issue.
What is pending:- NA
What support is required:- NA</t>
  </si>
  <si>
    <t>What is Done:- The dropbox response is not returning the extention. We have a validation i.e. if url is set then dont check the file extention. But somehow it is being bypassed, causing to check the extention and as we dont have extention here, throwing the invalid file type error.
What is pending:- Working on the fix.
What support is required:- NA.</t>
  </si>
  <si>
    <t>What is Done: "The spacing, line breaks, and occasionally capitalization are vary from line to line," Mark said, and I fixed it.
What is pending:- NA
What support is required:-NA</t>
  </si>
  <si>
    <t>What is Done:- As per discussion on call with Mark, bypassed the extension validation if the request is from Dropbox as the file uploaded from Dropbox is in binary form and does not have any extension. Fixed the issue, unit tested it on UAT environment. Pushed for code review.
What is pending:- NA.
What support is required:- NA.</t>
  </si>
  <si>
    <t>TCI-17104</t>
  </si>
  <si>
    <t>What is Done:- In contract the 50 digit is present but somehow 0 is hidden may be because of % sign, investigating further into it.
What is pending:- NA.
What support is required:- NA.</t>
  </si>
  <si>
    <t>What is Done:- I have created migration files and fixed design issue shared from Ali.
What is pending:- NA
What support is required:- NA</t>
  </si>
  <si>
    <t xml:space="preserve">What is done:- Today I have fixed user_id missing while generate custom CV from candidate mini profile. Now link available for download audio, Video, document, and Gallery from custom CV.
What is pending:- Need more testing with email attachment
What support is required:- Need front-end developer for Custom CV PDF UI layout.
</t>
  </si>
  <si>
    <t>TOV-749</t>
  </si>
  <si>
    <t>What is Done: Tried to replicate same scenario on local and uat environment but failing to replicate. Also looked into the existing job and verified data corresponding to this. Ticket TOV-752, and TOV-751 also related to this issue.
What is pending:- It needs to be identified and replicated.
What support is required:- NA</t>
  </si>
  <si>
    <t>TCI-17183</t>
  </si>
  <si>
    <t>What is Done: There are cases of change in HTML tags between page breaks, so handling it. 
What is pending:- Checking solution for syntax replacement. 
What support is required:- NA</t>
  </si>
  <si>
    <t>What is done:- I have copied the contract from the live server and the fonts seem to be corrected now. Still having issues with text going to the next line on the preview.
What is pending:- Need to find a solution for the issue.
What support is required:- Need to consult regarding the issue as the editor and the actual pdf seems to have different width and this seems to be occurring for all the contracts.</t>
  </si>
  <si>
    <t>TCI-17205</t>
  </si>
  <si>
    <t>What is Done: I have checked the database and found the issue in database records with multiple active answers with the flag “0” which is causing the score to be doubled.
What is pending:- Need to replicate the issue on the alpha.
What support is required:-NA</t>
  </si>
  <si>
    <t>Status changed to hold as suggested by Mark as the result is not returning by arctic shores.</t>
  </si>
  <si>
    <t>What is Done: After a suggestion from Mark to remove the duplicate answers, I removed the identical values from the request before the call to the API is made. I am removing duplicates from any answer array and also removing any duplicate unanswered questions. Wasn’t sure about ‘sjt’ so leaving this alone for now. I have pushed the code for review.
What is pending:- This might need database sensitizations to correct or the answers need to be edited and saved again for code to remove the duplicates.
What support is required:-NA</t>
  </si>
  <si>
    <t>What is Done: Checked the code with various scenarios and pushed the changes
What is pending:- NA
What support is required:- NA</t>
  </si>
  <si>
    <t>What is Done: Checked the code and canworkpermission on local. Having issue with build
What is pending:- Fixing build issue first
What support is required:- NA</t>
  </si>
  <si>
    <t>What is Done:- Copied the concerned contract to local to investgate further. On Alpha(local) its working fine. Checked with Emily if its still reproduciable on live as there was a recent modification related to fonts and working on local. As per the reply its still reproduciable on live so looking into it further.
What is pending:- NA.
What support is required:- NA.</t>
  </si>
  <si>
    <t>What is Done: I have changed the main query as posted on the ticket to join on slots first then on interviews. Still testing the code to see if everything is working properly.
What is pending:- Need to show the live interview button on the user dashboard.
What support is required:- Need suggestions on how to handle fetching meeting URLs on this page. Should I make the changes to the existing query or create a new query to get the data needed?</t>
  </si>
  <si>
    <t>What is Done:- Had a discussion on call to add few more checks on validation so that we can restrict unexpected file types. Modified the code on local and currently unit testing it on UAT, afterwhich will push it for review.
What is pending:- Unit testing.
What support is required:- NA.</t>
  </si>
  <si>
    <t>What is Done:- Had a discussion with Claire to enable Vi option as mentioned job in jira. Tried to update status as mentioned solution in TPC-10772, but failing to hit the post request on UAT. Also tried to hit curl request by a script but same response. Still trying to run the post request on UAT. 
What is pending:- Needs to update the stats
What support is required:- NA.</t>
  </si>
  <si>
    <t>What is done:- I have added flag for check document PDF.I have added all portfolio document.
What is pending:- Testing
What support is required:- NA</t>
  </si>
  <si>
    <t>What is done:- I have resolved the merge conflicts and pushed again for review.
What is pending:- Need changes to be made on the PDF poster codebase, Vacancy poster codebase. 
What support is required:- NA</t>
  </si>
  <si>
    <t>11/1/22</t>
  </si>
  <si>
    <t>What is done:- I have fixed media link of custom generated CV PDF. I have added flag for check PDF document.
What is pending:- N/A
What support is required:- N/A</t>
  </si>
  <si>
    <t>What is done:- I have rechecked comment shared from Dan. I have ready fixed feedback and pushed code review.
What is pending:- N/A
What support is required:- N/A</t>
  </si>
  <si>
    <t>TCI-17195</t>
  </si>
  <si>
    <t xml:space="preserve">What is done:- I have started ticket today. I have registered new candidate with surname appostrophe. All candidate details saved in database correctly and when search candidate,it is showing result. 
What is pending:- Still debugging for reproduce issue.
What support is required:- NA
</t>
  </si>
  <si>
    <t>What is done:- I have made changes to the cleanup on code and requested for the template to be created for steams subject and content.
What is pending:- Testing using the actual template created for MS Teams and configuring the variables required in the templates.
What support is required:- Need the actual template to be created for further actions. Also will need the list of variables that need to be added to the template so the same can be coded in the function.</t>
  </si>
  <si>
    <t>What is Done:- As per discussion added a extension check as well while dropbox file validation. Unit tested on UAT environment. Pushed for code review.
What is pending:- NA.
What support is required:- NA.</t>
  </si>
  <si>
    <t>What is Done:- Trying to find the root cause of expected overlapping in the contract on UAT environment, as its working fine on local.
What is pending:- NA.
What support is required:- NA.</t>
  </si>
  <si>
    <t>What is Done: Resolved the page build error with the steps given by Mark and created the component and updated the Component as per the older react-bootstrap version.
What is pending:- Prompt CSS correction and Notes value component management.
What support is required:- NA</t>
  </si>
  <si>
    <t>What is Done:- 
What is pending:- NA.
What support is required:- Waiting feedback from Jon about what is issue coming during test.</t>
  </si>
  <si>
    <t>What is Done:- Solved issue to hit curl request on uat and found that interview api is not working on VI beta environment, It is throwing 404 not found error. Since this api is working fine on local environment, So currently i am identifying that why this api is not available on beta environment. Verified on aws codepipeline, Build is generated one month ago for beta environment.
What is pending:- Needs to update the stats
What support is required:- NA</t>
  </si>
  <si>
    <t>What is Done: Dan have shared few feedback on MR, So I am working on it, few are completed 
What is pending:- a) use withTrashed inted of whereNotNull, no php doc comments
b) Why are we calling getPronuns twice? Line 1021 does the same call. Are we caching these anywhere?
c)No. We don't hide blocks by telling the browser to not show them to the user. We should never rely on the browser for security, ever. The entire block needs wrapping in that permission and not rendering. It also needs splitting out into its own file so it can be reused in other areas if needed.
d) Why are we calling getPronuns twice? Line 1021 does the same call. Are we caching these anywhere?
What support is required:-NA</t>
  </si>
  <si>
    <t>What is Done: I have made the changes but still, need confirmation regarding the translation to be used for the call to action button.
What is pending:- Need to show the live interview button on the user dashboard.
What support is required:- Need clarification on whether to use live_vi translations or create new ones for external meetings.</t>
  </si>
  <si>
    <t>Consulted With Upendra, Saurabh and Pramod regarding their tickets.</t>
  </si>
  <si>
    <t>What is Done:- Currently working on the fix for text overlapping in the contract document.
What is pending:- NA.
What support is required:- NA.</t>
  </si>
  <si>
    <t>What is Done: Tried changes to accept notes changes but some ui related issue was coming.Made changes to close popup on cancel and on Confirm complete button click done the changes to make the similar change as direct complete. Investigated complete code component and found database used for it.
What is pending:- Prompt css correction and Notes value component management.
What support is required:- NA</t>
  </si>
  <si>
    <t>What is done:-  The code seems to be failing but can’t see anything obvious that might be wrong with my code. As I can not test this because of lacking manage access have requested Ali to check whether the process questionnaire creations are working for a normal job or not (without a template).  
What is pending:- Need to find out why the process questionnaires are still not being created for the job.
What support is required:- This need to be tested to confirm everything is working as intended. Was not able to test the functionality on alpha.</t>
  </si>
  <si>
    <t>What is done:- I have made the necessary changes and tested the code on Alpha. Still waiting for confirmation regarding the translation variable. Putting this on hold for now. 
What is pending:- NA.
What support is required:- Need clarification on whether to use live_vi translations or create new ones for external meetings.</t>
  </si>
  <si>
    <t>Took a meeting with the Testing team regarding release bug replication for release and tested the Arctic shores code for the status issue while processing the result.</t>
  </si>
  <si>
    <t>What is Done: I have done logic for alternative of array_map(),   
What is pending:- Laravel caching technique to store data in memcache and get it from cache.
What support is required:-NA</t>
  </si>
  <si>
    <t>What is Done: Required changes has been done for mentioned user in ticket. Waiting to be verified by reporter Claire.
What is pending:- NA
What support is required:-NA</t>
  </si>
  <si>
    <t>TOV-752</t>
  </si>
  <si>
    <t>What is Done: Required changes has been done for mentioned user in ticket. Also verified by reporter and it has been closed.
What is pending:- NA
What support is required:-NA</t>
  </si>
  <si>
    <t>TOV-751</t>
  </si>
  <si>
    <t>What is Done: Had a discussion with ticket reporter Claire and now i am going through to identify it's process. 
What is pending:- After identification of the process It needs to be fixed.
What support is required:-NA</t>
  </si>
  <si>
    <t xml:space="preserve">What is done:- Testing the code with dummy content and subject.
What is pending:- Need to create and test custom content which can be edited from manage.
What support is required:- Need templates to be created so can test and add variables accordingly. </t>
  </si>
  <si>
    <t>The fonts issue was resolved after fonts were installed to server by Mike. Reassisnged as no code changes are required.</t>
  </si>
  <si>
    <t>What is Done: -Found model and controller for the notes storing. Tried storing notes value.
What is pending:- Store notes value in onboardig_user_workflow
What support is required:- NA</t>
  </si>
  <si>
    <t>TCI-16440</t>
  </si>
  <si>
    <t>What is done:- I am looking into the issue and checking from which location in action_tracking.php the email template are being sent to front end. found various locations where email templates are being fetch depending on different situations.  I have made some changes which are showing different email template but still testing.
What is pending:- Need to show a custom email template if live interview is being booked.
What support is required:- Will need assistance on how to provide custom content for live interviews without breaking any existing functionality. Also this will require a new Template to be created as removing the location from existing content doesn’t seem possible.</t>
  </si>
  <si>
    <t>What is done: - 
What is pending: Investigation on How to call processpolling fuction in capita integration
What support is required:- NA</t>
  </si>
  <si>
    <t>What is Done: Laravel caching technique to store data in memcache and get it from cache
What is pending:- NA
What support is required:-NA</t>
  </si>
  <si>
    <t>What is Done: Tried to Identify the process to add a reviewer and it's synchronization with VI on BMA Uat and Local environment. If adding reviewer sync functionality is missing on ats then it needs to be integrated.
What is pending:- After identification of the process It needs to be fixed.
What support is required:-NA</t>
  </si>
  <si>
    <t xml:space="preserve">What is done:- Updated the job create API to handle onboarding, cv_document is not fetching properly. Create a new Mr to be merged with ATS. Regarding the manage ticket seems like this should work after restarting the Job queue for manage as it's working properly in Alpha. 
What is pending:-  NA.
What support is required:- The JOB queue needs to be restarted before testing. </t>
  </si>
  <si>
    <t>TCI-17288</t>
  </si>
  <si>
    <t>What is Done: Was able to replicate the issue and found that the Issue was caused by adding the from-email list to the default brand setting instead of the email pack. have suggested the solution and the ticket was closed by the reporter.
What is pending:- NA
What support is required:- NA</t>
  </si>
  <si>
    <t>What is Done:- Worked on Dan feebback shared on MR (Why are we duplicating this list? Create a class variable to reuse the list in multiple places.)
What is pending:- NA.
What support is required:- NA.</t>
  </si>
  <si>
    <t>TCI-17279</t>
  </si>
  <si>
    <t>What is Done: Able to replicate the issue on the alpha and now looking for a solution.
What is pending:- Need to copy the validation rules also when cloning questionnaires. 
What support is required:- NA</t>
  </si>
  <si>
    <t>What is Done: Studied the userWorkFlow model for storing operations. Made minor ui changes. Started working on displaying stored result. 
What is pending:- Prompt css correction and Notes value component management.
What support is required:- NA</t>
  </si>
  <si>
    <t>What is Done: Process has been Identified and synchronization code has been found. Issues has been identified on local environment, working on to resolve this issue.
What is pending:- After identification of the process It needs to be fixed.
What support is required:-NA</t>
  </si>
  <si>
    <t>What is Done:- As discussed on scrum meeting Need to put ticket on hold for now. Mark/Jon will share more details about ticket later.
What is pending:- NA.
What support is required:- NA</t>
  </si>
  <si>
    <t>What is done:- I am trying to replicate issue on UAT. I got request details from Ali for apply job through indeed . I have done changes as mentioned on document. I am getting error bad request message. I am checking code for resolve request error.
What is pending:- Still debugging for reproduce issue.
What support is required:- NA</t>
  </si>
  <si>
    <t>What is Done: Sending the $key for the question array as question_id for function questionnaire_add_question so that the validations can be saved when cloning the questionnaire. Pushing the code for review.
What is pending:- NA
What support is required:- NA</t>
  </si>
  <si>
    <t>Consulted with Kunika and Jon regarding the TCI-16965: Turning Point &gt; Live &gt; Cost Centre field is not holding valueIN PROGRESS as this was holding the release. Was able to replicate the issue after manually disabling the code in gamma as the solution was already merged.</t>
  </si>
  <si>
    <t>What is done:- I am checking the elastic search code to make the necessary changes as suggested.
What is pending:- Need changes to be made on the PDF poster codebase, Vacancy poster codebase. 
What support is required:- I would appriciate</t>
  </si>
  <si>
    <t>What is Done: Worked on Dan feedback
a)Inconsistent formatting. One if has the opening brace on the same line, the other if has it after.
b) this should just be one {
What is pending:- Now Jamie Mann added his comment, So need to work on that
What support is required:-NA</t>
  </si>
  <si>
    <t>What is Done: Process has been Identified and synchronization code has been found. Issues has been identified on local environment. Reviewer's assignment code is missing, so working on to integrate this functionality.
What is pending:- Needs to integrate reviewer's assignment code.
What support is required:-NA</t>
  </si>
  <si>
    <t>What is done:- I have corrected indeed data for test Indeed job apply. Now I am testing API for create candidate to apply Job through indeed.
What is pending:- Still debugging for reproduce issue.
What support is required:- NA</t>
  </si>
  <si>
    <t>What is Done: Worked on Jamie Mann 
a)Need to add soft delete in Migration
What is pending:- NA
What support is required:-NA</t>
  </si>
  <si>
    <t>What is Done: Code review raised
What is pending:- NA
What support is required:-NA</t>
  </si>
  <si>
    <t>What is Done: Identifying the businiss logic for available slots for attendees
What is pending:- Identifying the businiss logic for available slots for attendees, If any fixes required then need to fix that else need to discuss with Ali.
What support is required:-NA</t>
  </si>
  <si>
    <t>TCI-17321</t>
  </si>
  <si>
    <t xml:space="preserve">What is done:- Today i have picked ticket. I have created new job and added location as shared on ticket. Map is pointing wrong location. If we will open on google map its show correct. 
What is pending:- Debugging and solutions
What support is required:- NA
</t>
  </si>
  <si>
    <t>What is done:- I have checked issue using postman for creating external candidate.  First name and last name is not missing on user tables. I am not able to reproduce the issue. 
I had talked to @Jamie Mann about  the issue, he had fixed the same issue earlier ticket (TCI-15964) 
@Jamie Mann told me “I can't suggest anything more than what's already on TCI-15964, as I wasn't able to reproduce the issue”
What is pending:- NA
What support is required:- NA</t>
  </si>
  <si>
    <t>What is Done: Fetched the notes from database to console.
What is pending:- Prompt css correction and Notes value component management.
What support is required:- NA</t>
  </si>
  <si>
    <t>TCI-16561</t>
  </si>
  <si>
    <t>What is Done: I have added hide_referrals to on and off referrals widget on dashboard
What is pending:- Testing
What support is required:- NA</t>
  </si>
  <si>
    <t>What is done:- I have made the changes to the elastic search API but they are not being reflected when calling the search through Postman. Still trying to get it rectified.
What is pending:- Need changes to be made on the PDF poster codebase, Vacancy poster codebase. 
What support is required:- Need support from Tom and mark to get the index working so testing can be performed.
getting this error when a job with a description field is being saved.</t>
  </si>
  <si>
    <t>What is Done: Found the exact cause for not appearing the availbility time slots for attendees with plus icon and working on to fix this along with Identifying the all businiss scenarios for available slots for attendees
What is pending:- It needs to be fixed along with all it's businiss scenarios
What support is required:-NA</t>
  </si>
  <si>
    <t>Took internal calls and assisted team mates.</t>
  </si>
  <si>
    <t>What is Done: Created separate PromptSummary component. Handled to show the notes as per the super user and only for completed onboarding only.
What is pending:- Prompt css correction and store notes
What support is required:- NA</t>
  </si>
  <si>
    <t xml:space="preserve">What is done:- I have debugged code and found issue. When we are creating new job and location,based on location geocoder retrun lat and long based on address. I have compared Lat and Lang with other tools its work fine and retrun correct Lat and Long based on location provided while create job. 
What is pending:- Debugging and solutions
What support is required:- NA
</t>
  </si>
  <si>
    <t>TCI-16592</t>
  </si>
  <si>
    <t>What is done:- I am looking at the functionality and understanding the current process.
What is pending:- Need to create states dropdown from database for UK.
What support is required:- NA</t>
  </si>
  <si>
    <t>What is done:- I have tested the Elastic Search API and SDK and both are working as intended. Pushed the code for review.
What is pending:- Need changes to be made on the PDF poster codebase, Vacancy poster codebase. 
What support is required:- NA</t>
  </si>
  <si>
    <t>TCI-17329</t>
  </si>
  <si>
    <t>"What is done:- I have checked registraion, profile builder and profile update side, However not able to rep   
What is pending:- Solution and fixing 
What support is required:- NA"</t>
  </si>
  <si>
    <t>Took calls with Mark and Kunika regarding Arctic shores testing. The player Id being sent back is still not correct.</t>
  </si>
  <si>
    <t>53h 15m</t>
  </si>
  <si>
    <t>What is Done: Code review raised for this
What is pending:- NA
What support is required:-NA</t>
  </si>
  <si>
    <t>What is Done: code review
What is pending:- NA
What support is required:- NA</t>
  </si>
  <si>
    <t>What is Done: After restarting calendar service on product environment some users data not displaying properly, Currently identifying the issue.
What is pending:- If issue is there then it needs to be fixed.
What support is required:-NA</t>
  </si>
  <si>
    <t>What is Done: Made changes to the code as suggested to mark by Arctic shores and pushed the code for review.
What is pending:- NA
What support is required:-NA</t>
  </si>
  <si>
    <t>TCI-17307</t>
  </si>
  <si>
    <t>What is Done: Checked the issue and can see on the database multiple entries are being made for sjt field. Trying find how these duplicate entries are being made.
What is pending:- Need to replicate the issue on alpha.
What support is required:- NA</t>
  </si>
  <si>
    <t>What is done:- I am fixing download link while download PDF from email. Issue almost have done. 
What is pending:- Some UI issue need to fix and testing
What support is required:- N/A</t>
  </si>
  <si>
    <t>What is Done: After restarting calendar service on product environment some users data not displaying properly, Currently identifying the issue, but it's very complicated to indentify on product environment. So calendar reset service needs to be run on local environment.
What is pending:- it needs to be fixed and then it can be fixed.
What support is required:-NA</t>
  </si>
  <si>
    <t>What is Done: Used custom tooltip instead of normal or popover tooltip
What is pending:- Prompt css correction and store notes
What support is required:- NA</t>
  </si>
  <si>
    <t>Consulted with Upendra regarding his ticket.</t>
  </si>
  <si>
    <t>TCI-17373</t>
  </si>
  <si>
    <t>What is done:- Fixed email attachment media link issue and tested on gamma server.
What is pending:- NA
What support is required:- N/A</t>
  </si>
  <si>
    <t>What is done:- I am working on adding attachment feature on candidate search.
What is pending:- N/A
What support is required:- N/A</t>
  </si>
  <si>
    <t>What is Done: Done Prompt CSS correction and functionality to show notes to SU only
What is pending:- Debugging on storing notes
What support is required:- NA</t>
  </si>
  <si>
    <t xml:space="preserve">What is done:- I have shared details regarding map issue. Emily have closed ticket,Need to whilelist postalcode for map.
What is pending:- NA
What support is required:- NA
</t>
  </si>
  <si>
    <t>What is done:- Made changes to the old profile page (Application flow) and created the migrations. 
What is pending:- Need to create states dropdown from the database for the UK on the laravel profile pages.
What support is required:- NA</t>
  </si>
  <si>
    <t>Consulted with Upendra regarding his ticket's Merge conflicts and worked on debugged issue on arctic shoes.</t>
  </si>
  <si>
    <t>TCI-16625</t>
  </si>
  <si>
    <t>What is done:- Analyzed the integration functionality and it's process. Gone through the ticket and it's requirement and finalized the requirement along with mark that needs to be implemented in this.
What is pending:- SHL functionality needs to be integrated
What support is required:- NA</t>
  </si>
  <si>
    <t>TCI-17377</t>
  </si>
  <si>
    <t>What is done:- I have checked Integration invite issue. All things works on Alpha and UAT testing. I have attched screenshort on ticket.
What is pending:- NA
What support is required:- NA</t>
  </si>
  <si>
    <t>What is done:- I have worked on attachment issue for candidate search.On scrum call decided to create new ticket for candidate search email template attachment.
What is pending:- N/A
What support is required:- N/A</t>
  </si>
  <si>
    <t>TCI-17383</t>
  </si>
  <si>
    <t>What is done:- I am working on adding attachment feature for candidate search.
What is pending:- Add feature and testing
What support is required:- NA</t>
  </si>
  <si>
    <t>Assisted Upendra with his ticket and helped testing teams with two of my tickets testing. Worked on The Single Description and made changes as suggested by Tom. I also tested the Arctic shores report generation endpoint.</t>
  </si>
  <si>
    <t>What is done:- I have made the changes to the javascript and created the build using gulp in laravel codebase. The API is called from the ATS codebase. The functionality is working properly on initial testing.
What is pending:- Need to test the functionality to check everything is working properly.
What support is required:- NA</t>
  </si>
  <si>
    <t>What is Done: Resolved the note save issue.
What is pending:- Debugging about CSS issue
What support is required:- NA</t>
  </si>
  <si>
    <t>What is done:- Analyzed the integration functionality and it's process. Create the basic setup for within integration module, now working on to integrate the actual functionality
What is pending:- SHL functionality needs to be integrated
What support is required:- NA</t>
  </si>
  <si>
    <t>What is done:- I have made the necessary changes and pushed the code for review.
What is pending:- NA
What support is required:- NA</t>
  </si>
  <si>
    <t>What is Done: Made the tranlation as sugested. Get it reviewed. Resolved Pipeline issue
What is pending:- NA
What support is required:- NA</t>
  </si>
  <si>
    <t>TCI-17381</t>
  </si>
  <si>
    <t>What is done:- Done analysis and on onboarding checked the status of 'equal opportunities monitoring' on local
What is pending:- Checking further
What support is required:- NA</t>
  </si>
  <si>
    <t>What is done:- I have added functionality of attachment on candidate search page.I have tested it is working fine.
What is pending:- NA
What support is required:- NA</t>
  </si>
  <si>
    <t>What is Done: Tried executing the questionnaire update multiple times by calling the API  directly multiple times with the same post request to cause race conditions to replicate the issue but the code is still removing all duplicate when last entry is made. Now testing the questionnaire fetch functions.
What is pending:- Need to replicate the issue on alpha.
What support is required:- NA</t>
  </si>
  <si>
    <t>What is done:- Analyzed the integration functionality and it's process. Create the basic setup for within integration module, Tried to understand whole process of API as per given documentation and verified api's and accordingly i need to implement the process.
What is pending:- SHL functionality needs to be integrated
What support is required:- NA</t>
  </si>
  <si>
    <t>For Single description ticket. I have updated the composer.lock files for v2, ats, and laravel with ES SDK latest version and pushed again.</t>
  </si>
  <si>
    <t>TCI-17416</t>
  </si>
  <si>
    <t>Internal meeting with team and create weekly report.</t>
  </si>
  <si>
    <t>TCI-17418</t>
  </si>
  <si>
    <t>Assist Dhiraj on his ticket</t>
  </si>
  <si>
    <t>What is done:- I have completed feature and pushed code review.I am working shared feedack.
What is pending:- NA
What support is required:- NA</t>
  </si>
  <si>
    <t>TCI-17364</t>
  </si>
  <si>
    <t>What is done:- I have added status and Date metaData result. I have pushed code for review.
What is pending:- NA
What support is required:- NA</t>
  </si>
  <si>
    <t>TCI-15851</t>
  </si>
  <si>
    <t>What is done:- 
What is pending:- NA
What support is required:- NA</t>
  </si>
  <si>
    <t>What is Done: Made the code changes as per code review. Made additional code corrections and useRef optimization and UI changes
What is pending:- NA
What support is required:- NA</t>
  </si>
  <si>
    <t>Internal meeting with team</t>
  </si>
  <si>
    <t>What is done:- Checked further at the code level for the dropdown permission
What is pending:- Checking further
What support is required:- NA</t>
  </si>
  <si>
    <t xml:space="preserve">Internal meeting with team and support.
</t>
  </si>
  <si>
    <t>Internal Meetings, Peer review, and support.</t>
  </si>
  <si>
    <t>What is done:- Analyzed the integration functionality and it's process. Create the basic setup for within integration module, Currently implementing ProcessCandidateRegistration process for candidate.
What is pending:- SHL functionality needs to be integrated
What support is required:- NA</t>
  </si>
  <si>
    <t>Team meetings</t>
  </si>
  <si>
    <t>What is done:- Consulted with Ali regarding Single description and making changes to correct translation issues, Also as some branches were using default about_company description this was breaking single description logic. Fixing the issue and testing.
What is pending:- Need changes to be made on the PDF poster codebase, Vacancy poster codebase. 
What support is required:- NA</t>
  </si>
  <si>
    <t>What is Done:- I have pushed code again for review.
What is pending:- NA.
What support is required:- NA</t>
  </si>
  <si>
    <t>What is done:- I have fixed shared feedback and pushed code for review.
What is pending:- NA
What support is required:- NA</t>
  </si>
  <si>
    <t>TCI-17404</t>
  </si>
  <si>
    <t>What is Done:- I have started ticket today. I have checked on Alpha and UAT its work fine. I have checked code as well for replicate issue. Still i am debugging to reproduce issue.
What is pending:- NA.
What support is required:- NA</t>
  </si>
  <si>
    <t>What is Done: Had discussion about platform_user_id review point. Investigated model further and Explained the point with reasons
What is pending:- NA
What support is required:- NA</t>
  </si>
  <si>
    <t>What is done:- Checked the issue on local. Search the permission name and enable and debugged pdf code
What is pending:- Doing markup correction
What support is required:- NA</t>
  </si>
  <si>
    <t>TOV-750</t>
  </si>
  <si>
    <t>What is done:- Analyzed ticket, had a discussion with Gez and John, Found that default templates are missing from user's account. Script is ready to add default templates into accounts, Only waiting response from ticket reporter Chris to verify user and account credentials.
What is pending:- Needs to add default templates
What support is required:- NA</t>
  </si>
  <si>
    <t>What is done:- I have replicated the issue and found a solution. need to confirm if permission needs to be created or if it should be activated for everyone. 
What is pending:- Checking further
What support is required:- NA</t>
  </si>
  <si>
    <t>TCI-17440</t>
  </si>
  <si>
    <t>I have made the changes to fix the job create issue and pushed the MR</t>
  </si>
  <si>
    <t>What is done:- Made changes to the tpl file to hide the hidden diversity questionnaires when hide_hidden_diversity_questionnaires perm is active.  Created a subtask to request the creation of permission. Pushed the code for review.
What is pending:- NA
What support is required:- The permission hide_hidden_diversity_questionnaires needed to be created.</t>
  </si>
  <si>
    <t>What is Done:- I have fixed issue for Job and Job template email content issue while adding custom email notification.
What is pending:- NA.
What support is required:- NA</t>
  </si>
  <si>
    <t>TCI-17430</t>
  </si>
  <si>
    <t>What is Done:- I have started ticket today. I have replicated issue on brand UAT.
What is pending:- Finding solutions &amp; testing
What support is required:- NA</t>
  </si>
  <si>
    <t xml:space="preserve">What is Done: Made changes to the code to redirect to reporting page instead of trying to download the report if the original player key and player key sent by Arctic shores are different. Pushed the code for review
What is pending:- Can’t fully test the as webhooks don’t work on alpha. have tested with the postman. Will test once the code is merged into UAT.
What support is required:- NA  </t>
  </si>
  <si>
    <t xml:space="preserve">What is Done:  If two consecutive requests are being made the delete query is running at the start and then the insert data prep loop is running raising the chances of race condition. Moved the delete part after the Insert data is prepared and before it was executed. Pushed for code review.
What is pending:- NA
What support is required:- As these questionnaires can have multiple answers for a single question it’s hard to handle these race situations. Any suggestion on how we can handle this will be appreciated. </t>
  </si>
  <si>
    <t>What is done:- Made the changes for line-height, letter-spacing and paragraph left alignment and bold title.
What is pending:- NA
What support is required:- NA</t>
  </si>
  <si>
    <t>What is Done: Made the changes as per some additional reviews comments
What is pending:- NA
What support is required:- NA</t>
  </si>
  <si>
    <t>What is Done: Done
What is pending:- NA
What support is required:- NA</t>
  </si>
  <si>
    <t>What is done:- Analyzed the integration functionality and it's process. Create the basic setup for within integration module, Currently implementing ProcessCandidateRegistration process for candidate and completing the process with callback url.
What is pending:- SHL functionality needs to be integrated
What support is required:- NA</t>
  </si>
  <si>
    <t>NA</t>
  </si>
  <si>
    <t>Team Meeting</t>
  </si>
  <si>
    <t>What is Done:- I have fixed date issue while create contract and send offers.
What is pending:- NA
What support is required:- NA</t>
  </si>
  <si>
    <t>TCI-17438</t>
  </si>
  <si>
    <t>What is done:- Tried replicating the issue on alpha and after looking at the code can see this might have been broken when the API wasn’t returning proper data for job creation. As the Issue is no longer occurring on UAT requested the reporter to check and close the ticket.
What is pending:- NA. 
What support is required:- NA</t>
  </si>
  <si>
    <t>TCI-17445</t>
  </si>
  <si>
    <t>What is Done:- I have checked issue of offered status update.I have tried to replicate issue on UAT,it is working fine. Alpha have got issue while create contract offer. I am fixing alpha issue so that i will debug code of status issue.
What is pending:- NA
What support is required:- NA</t>
  </si>
  <si>
    <t>TCI-17459</t>
  </si>
  <si>
    <t>What is done:- The html_purifier was removing the src link for the image because of “/” before the actual URL part. used stripslashes before purifying the field.  Pushed the code for review. 
What is pending:- NA. 
What support is required:- NA</t>
  </si>
  <si>
    <t>TCI-17435</t>
  </si>
  <si>
    <t>What is done:- Tried to replicate the issue. 
What is pending:- Check in code as issue in not directly reproducing on local
What support is required:- NA</t>
  </si>
  <si>
    <t>What is Done: Had discussion with QA for issue on uat. Checked issue on local
What is pending:- Working on the issue
What support is required:- NA</t>
  </si>
  <si>
    <t>What is done:- Analyzed the integration functionality and it's process. Create the basic setup for within integration module, Currently working on to integrate the whole process with resolving all hurdles that falls on the way.
What is pending:- SHL functionality needs to be integrated
What support is required:- NA</t>
  </si>
  <si>
    <t>Team meetings and support</t>
  </si>
  <si>
    <t>TCI-17471</t>
  </si>
  <si>
    <t>What is done:- Data was only saved if changes were detected in the description field. Added check against lock field too so change to lock filed also saves to database. Pushed for code review.
What is pending:- NA
What support is required:- NA</t>
  </si>
  <si>
    <t>What is Done:- I have verified candidate details on brand live DB. All status have corrected like offers,contract and Application status. Candidate have accepted offers. He has got emails two times for accept offer. Both date is diffrent for getting emails. Offers tables last updated with candidate details on 21st November but owner have got acceptance email on 17th November. Currently application status is accepted of candidate. Need to check with reporter still candidate status is pending.
What is pending:- NA
What support is required:- NA</t>
  </si>
  <si>
    <t xml:space="preserve">Consulted with Support regarding Single Description Issue regarding video links and striping of tags for locked fields. Assisted Dhiraj with TCI-16593: [Q4] - Second prompt &amp; notes when selecting the force complete option IN PROGRESS by building the branch on my alpha and checking for issues. </t>
  </si>
  <si>
    <t>Team meeting and support</t>
  </si>
  <si>
    <t>TOV-754</t>
  </si>
  <si>
    <t>What is done:- Analyzed ticket, verify functionality on local environment, looking into database records and trying to identify why it's failing to update status for all candidates. This is the same account in which url was updated.
What is pending:- It needs to be fixed.
What support is required:- NA</t>
  </si>
  <si>
    <t>What is Done: Checked the defect issue. Found the isuse with userworkflowitem but faced issue on local branch
What is pending:- Working on the issue
What support is required:- NA</t>
  </si>
  <si>
    <t>TCI-17483</t>
  </si>
  <si>
    <t>What is done:- Added a single description field to the preview button(action.php and job_preview.tpl) and made other fixes. Pushed the code for review.
What is pending:- NA
What support is required:- NA</t>
  </si>
  <si>
    <r>
      <rPr>
        <rFont val="Arial"/>
        <b/>
        <color theme="1"/>
      </rPr>
      <t xml:space="preserve">What is Done:- </t>
    </r>
    <r>
      <rPr>
        <rFont val="Arial"/>
        <color theme="1"/>
      </rPr>
      <t>Today, I had checked on UAT, Gamma, and Alpha of contract email issue. I have debugged code on Alpha when sending the contract to the candidate. UAT, Gamma, and Alpha works fine. As job owner or HM manager is not getting any acceptance email till candidate have not accepted his contracts.
Once contract have sent owner get email like "Contract have sent to the candidate name and Job name. Once candidate have accepted offered, then owner/HM get email notification of acceptance emails.
What is pending:- NA
What support is required:- NA</t>
    </r>
  </si>
  <si>
    <t>Done docker setup and system setup</t>
  </si>
  <si>
    <t>TCI-17468</t>
  </si>
  <si>
    <r>
      <rPr>
        <rFont val="Arial"/>
        <b/>
        <color theme="1"/>
      </rPr>
      <t>What is done:</t>
    </r>
    <r>
      <rPr>
        <rFont val="Arial"/>
        <color theme="1"/>
      </rPr>
      <t xml:space="preserve">- Found that the issue was coming due to userworkflow_user_item getting involved and searching for completed_by column. So added migration
</t>
    </r>
    <r>
      <rPr>
        <rFont val="Arial"/>
        <b/>
        <color theme="1"/>
      </rPr>
      <t xml:space="preserve">What is pending:- </t>
    </r>
    <r>
      <rPr>
        <rFont val="Arial"/>
        <color theme="1"/>
      </rPr>
      <t xml:space="preserve">Checking why direct message not showing
</t>
    </r>
    <r>
      <rPr>
        <rFont val="Arial"/>
        <b/>
        <color theme="1"/>
      </rPr>
      <t>What support is required:</t>
    </r>
    <r>
      <rPr>
        <rFont val="Arial"/>
        <color theme="1"/>
      </rPr>
      <t>- NA</t>
    </r>
  </si>
  <si>
    <t>What is done:- Analyzed ticket, verify functionality on local environment, Verify the database records in db that is fine. So the issue is that callback url is not called to update the stats in ATS. Trying to find out why it's failing and updates states manaually.
What is pending:- It needs to be fixed.
What support is required:- NA</t>
  </si>
  <si>
    <t>I worked on getting the Calendar branch working on my Alpha for the office 365 &amp; MS teams tickets. Got the calendar working on my local alpha and now testing the functionality. Also consulted with QA for single description.</t>
  </si>
  <si>
    <r>
      <rPr>
        <rFont val="Arial"/>
        <b/>
        <color theme="1"/>
      </rPr>
      <t xml:space="preserve">What is Done:- </t>
    </r>
    <r>
      <rPr>
        <rFont val="Arial"/>
        <color theme="1"/>
      </rPr>
      <t>I had rechecked again database and code for status and emails. All status and emails works as expected. When we are sending offer to candidate, status will be 1 means new contract send to candidate.
Till acceptance of candidate, it will show tooltip "Pending review by candidate". When we have sent contract, two emails send, one email to candidate for acceptance offer latter and another copy of HM.
HM will get email when candidate accept offer from profile dashboard. I have checked email template which have sent while sending contract and acceptance.
 I have verified database as well. Candidate status will change when offer table status will update. Acceptance email triggered only offer accepted by candidate. 
I had verified live database as well. Offer table status is  5 means candidate accepted offer. In tooltip it should be accepted.
It may  be change client did not refresh page, After getting acceptance email of  candidate .
Live offer table
Offer:
id = 9317
uuid = 0f5a1a6b-500b-44c2-9fa8-1941ca16577c
Status = 5(Accepted)
What is pending:- NA
What support is required:- NA</t>
    </r>
  </si>
  <si>
    <t>What is done:- Analyzed ticket, verify functionality on local environment, Verify the database records in db that is fine. So the issue is that callback url is not called to update the stats in ATS. I have tested this functionality on windmill uat and everything works fine with redirection issue along with TOV-751 PR.
What is pending:- It needs to be identified that why the callback url is not being called for stats update on from vi side or this issue belongs to only a specific job or for every job.
What support is required:- NA</t>
  </si>
  <si>
    <t>TCI-17488</t>
  </si>
  <si>
    <t>I have made the changes to the API and pushed the code for reveiw.</t>
  </si>
  <si>
    <t>TCI-17490</t>
  </si>
  <si>
    <t>Used strip tags and raw as used in other places to remove the tags showing in field. Pushed the code for review.</t>
  </si>
  <si>
    <t>TCI-17495</t>
  </si>
  <si>
    <t>What is Done:- I have started ticket. I am replicating issue on UAT and Alpha
What is pending:- Debugging &amp; solutions
What support is required:- NA</t>
  </si>
  <si>
    <t>What is Done: failed to generate data error was coming while loading the onboarding list and in the candidate onboarding process also. Found error is coming due to The Mac is invalid issue. Tried to bypass from the catch blog but still getting page errors
What is pending:- Working on the issue
What support is required:- NA</t>
  </si>
  <si>
    <t>TCI-17492</t>
  </si>
  <si>
    <t>What is done:- Able to replicate the issue on Alpha and now trying to find a solution for the issue. Have identified that the Job Edit API is saving the data on the first job creation page and also on the job description page.
What is pending:- Finding and implementing the solution.
What support is required:- NA</t>
  </si>
  <si>
    <t>Consulted with Upendra regarding his ticket and consulted with QA for Single Description.</t>
  </si>
  <si>
    <t>What is Done:- As shared comment about ticket,Ticket was closed by Emily.
What is pending:- NA
What support is required:- NA</t>
  </si>
  <si>
    <t>TCI-17508</t>
  </si>
  <si>
    <t>What is done:- I have added the code for the laravel codebase to generate Indeed API data. The code here uses ‘mysql-slave' to fetch data and when using the model without any connections no data is being retrieved. I used ‘mysql-slave' connection to fetch the single description data but I don't have knowledge of how it’s internally working and wanted to confirm the same.
What is pending:- NA
What support is required:- Need confirmation if using 'mysql-slave’ connection here is the correct approach.</t>
  </si>
  <si>
    <t>What is Done: Checked for json_encode issue. Tried on other's machine. Checked with composer issue but not found anything there yet.
What is pending:- Working on the issue
What support is required:- NA</t>
  </si>
  <si>
    <t>What is done:- I have rechecked code and found another solutions for getting attachment details while sending emails.
What is pending:- Testing
What support is required:- NA</t>
  </si>
  <si>
    <t>Assisted Upendra with his ticket and Helped Dhiraj with replicating his branch on my machine to confirm the issue is not his machine specific.</t>
  </si>
  <si>
    <t>What is done:- Gamma Testing
What is pending:- gamma Testing
What support is required:- NA</t>
  </si>
  <si>
    <t>What is done:- if the cost center value is not in $_POST we assume it's coming from DB and cost_centre contains name instead of ID so we try to fetch ID from name and assign that ID to cost_centre. Pushed the code for review.
What is pending:- NA
What support is required:- NA</t>
  </si>
  <si>
    <t>TCI-17521</t>
  </si>
  <si>
    <t xml:space="preserve">What is Done:- I have checked the issue and can see that no tags are being removed for other fields. The Single Description fields are showing additional tags because of the froala editor being used instead of CKEditor. As other fields are already using tags this might be a non-issue but if needed we can remove all tags or selected tags before data is fed to API given that the data fetched from API doesn’t use these tags. Putting this On Hold for now.
What is pending:- NA
What support is required:- Need confirmation on whether these formatting tags can be removed from the search API without any issues. </t>
  </si>
  <si>
    <t>What is done:- Tried to replicate on other platform and checked in the code and observed the code which could be cause for the issue but not sure as it is not replicating.
What is pending:- NA
What support is required:- NA</t>
  </si>
  <si>
    <t>TCI-17487</t>
  </si>
  <si>
    <t>What is Done: Checked for the javascript code where validation is applied. 
What is pending:- Debugging the isvalid function
What support is required:- NA</t>
  </si>
  <si>
    <t>What is done:- I have fixed default attachment template issue. I have tested now its work fine.
What is pending:- NA
What support is required:- NA</t>
  </si>
  <si>
    <t>TCI-17498</t>
  </si>
  <si>
    <t>What is done:- From my initial analysis. I can see that this will require work on React as well as the PHP side. I am currently trying to understand what APIs are being hit by React and how Interview Types are being handled.
What is pending:- Need to understand how the calendar codebase works.
What support is required:- NA</t>
  </si>
  <si>
    <t>What is done:- I have fixed email attachment issue and pushed code for review.
What is pending:- NA
What support is required:- NA</t>
  </si>
  <si>
    <t>What is done:- Analyzed the integration functionality and it's process. Create the basic setup for within integration module, Currently working on to NotifyCandidateReports.
What is pending:- SHL functionality needs to be integrated.
What support is required:- NA</t>
  </si>
  <si>
    <t>What is done:- Since still stats are working after TOV-751, so doing analysis on that to find out the cause not to call the call back url 
What is pending:- Nees to verify that why callback url is not called
What support is required:- NA</t>
  </si>
  <si>
    <t>What is Done:- I have checked the Issue and compared it with the old fields. The only major difference is styles are included. The single description also uses some divs but that doesn’t seem to be that much of an issue. Personally, I don’t think div needs to be removed. I can remove the styling using the pgeg_match. 
What is pending:- Need to make the changes to the description filed on the job search API. 
What support is required:- It would be helpful if someone can point me to any place where job_search API is being used to display description fields.</t>
  </si>
  <si>
    <t>What is Done: Found updated Intl-tel-input version
What is pending:- NA
What support is required:- NA</t>
  </si>
  <si>
    <t>Call with Prohance team for docker port issue or other pending setup check</t>
  </si>
  <si>
    <t>TCI-17481</t>
  </si>
  <si>
    <t>What is Done: Checked the issue on local and not able to replicate
What is pending:- Checking in code for possibility
What support is required:- NA</t>
  </si>
  <si>
    <t>TCI-17477</t>
  </si>
  <si>
    <t>What is Done:- I have checked issue on UAT. First time  I am getting error while submiting onboarding. Again I have checked after some time. Now I am able to submit workflow onboarding. I have trired to replicate issue on Alpha,I am getting MAC invalid issue while start onboarding candidate dashboard.
What is pending:- Debugging and solution
What support is required:- NA</t>
  </si>
  <si>
    <t>What is done:- Analyzed the integration functionality and it's process. Created the basic setup within integration module, Currently working on to process results functionality.
What is pending:- Process result functionality needs to be integrated with NotifyCandidateScores and NotifyCandidateReports
What support is required:- NA</t>
  </si>
  <si>
    <t>Put on hold since it needs to be verified on live environment, why the callback url is not called. So waiting to here from Mark.</t>
  </si>
  <si>
    <t>What is done:- I am understanding the calendar flow on how the booking is being handled by the calendar.  Also understanding how booking rules are being handled. 
What is pending:- Need to understand how the calendar codebase works.
What support is required:- NA</t>
  </si>
  <si>
    <t>Consulted with Abhay regarding integration ticket and QA for tickets in release. Consulted with Upendra regarding his ticket and took internal calls.</t>
  </si>
  <si>
    <t>What is Done:- I have discussed on Slack with @Claire about onboarding issue. Job/package is working as expacked with new candidate and old candidate which you have shared account details. You have tested with new candidate and existing candidate.We can close ticket.
What is pending:- NA
What support is required:- NA</t>
  </si>
  <si>
    <t>TCI-17527</t>
  </si>
  <si>
    <t>What is Done:- I have replicated issue on Alpha. I am checking code for solutions. 
What is pending:- Solution and testing
What support is required:- NA</t>
  </si>
  <si>
    <t>What is Done: After discussion with QA and Mark, found that the template changes are feasible to be done for particular brand as it is not clear on which page to do.
What is pending:- NA
What support is required:- NA</t>
  </si>
  <si>
    <t>Tribepad skip level connect meeting</t>
  </si>
  <si>
    <t>TCI-17539</t>
  </si>
  <si>
    <t>What is done:- I am understanding the calendar flow on how the booking is being handled by the calendar.  Also understanding how booking rules are being handled. 
What is pending:- NA
What support is required:- NA</t>
  </si>
  <si>
    <t>TCI-17503</t>
  </si>
  <si>
    <t xml:space="preserve">What is Done: Checked on local and on UAT but not replicated. Checking at the code level side.
What is pending:- Debugging further in search functionality
What support is required:- NA
</t>
  </si>
  <si>
    <t>What is done:- Analyzed the integration functionality and it's process. Created the basic setup within integration module, Current progress is this
1 Process candiadate registration Done
2 Notify candidate scroes Done
3 Notify candidate reports Done
4 Configuration setup:  Partially done, Package api needs to be integrated
What is pending:- 1 Process assesment reset In-Progress
2 Configuration setup:  Partially done, Package api needs to be integrated
What support is required:- NA</t>
  </si>
  <si>
    <t>Internal meeting with team.</t>
  </si>
  <si>
    <t>What is done:- I have worked on the query shared by Jon for creating the email template. completed the migration and am able to see the template on manage and able to view the custom content when selecting external meetings. Now working on getting MS teams inner content template created for external meetings with inner tag.
What is pending:- Need to show a custom email template if the live interview is being booked.
What support is required:- NA</t>
  </si>
  <si>
    <t>What is Done:- I have fixed apostrophe pulling over a "/" for questionnaires. I have fixed on while create new job, create new template, filters, questionnaire tooltip and questionnaire score popup.
What is pending:- NA
What support is required:- NA</t>
  </si>
  <si>
    <t>TCI-17545</t>
  </si>
  <si>
    <t>What is Done:- I am checking code on Alpha for reproduce issue.
What is pending:- Debugging and solutions
What support is required:- NA</t>
  </si>
  <si>
    <t>System configuration with Prohance</t>
  </si>
  <si>
    <t>What is done:- Checked with console and network error on live with reporter. Checked with elastic search issue but other elastic search working for other search. Checked in code for usersearch variable.
What is pending:- Debug further
What support is required:- NA</t>
  </si>
  <si>
    <t>What is done:- I have updated the ats code to use Models but caching is not working properly on ats with Model moving the code to v2. Also made changes on a single page to show states based on results returned by ajax request. On laravel having issues with gulp build and also data saving on the profile seems to not forget the region even when a country with no region seems to be selected. debugging this further
What is pending:- Need to move the ajax call URL to V2 to enable caching and rework on the laravel profile page.
What support is required:- NA</t>
  </si>
  <si>
    <t>What is done:- Analyzed the integration functionality and it's process. Created the basic setup within integration module, Current progress is this
1 Process candiadate registration Done
2 Notify candidate scroes Done
3 Notify candidate reports Done
4 Configuration setup:  Partially done, Package api needs to be integrated
5 Process assesment reset Partially done, needs to finish
What is pending:- 1 Process assesment reset Partially done, needs to finish
2 Configuration setup:  Partially done, Package api needs to be integrated
What support is required:- NA</t>
  </si>
  <si>
    <t>What is Done:- I have checked code and permission.Help links come when HubSpot perms was enabled.  I have fixed the issue of help link. Now both cases works fine. 
What is pending:- NA
What support is required:- NA</t>
  </si>
  <si>
    <t>TCI-17556</t>
  </si>
  <si>
    <t>What is Done:- I have started ticket today. I am debugging code for replicate issue on alpha. I have checked on UAT for replicate issue. When first time I have clicked on flags then got text on registration page. When page is loading again,It is not showing again.
What is pending:- 
What support is required:- NA</t>
  </si>
  <si>
    <t xml:space="preserve">What is Done:- Made changes to the v2 controller and routes and found some other files which were still using the old API. Made changes to  ats/smarty/templates/x.signup_index.tpl and  ats/smarty/templates/x.root_index_dual.tpl.
What is pending:- Need to make changes to ats/smarty/templates/myprofile/edit/personal.tpl and dg.php file which were using old API.
What support is required:- Need help on understanding how dg.php works and how to get the personal.tpl working on alpha. </t>
  </si>
  <si>
    <t>teams meeting and call with QA</t>
  </si>
  <si>
    <r>
      <rPr>
        <rFont val="Arial"/>
        <b/>
        <color theme="1"/>
      </rPr>
      <t>What is done:-</t>
    </r>
    <r>
      <rPr>
        <rFont val="Arial"/>
        <color theme="1"/>
      </rPr>
      <t xml:space="preserve"> Found that the issue is coming due to the manage search functionality is different than that of the ats search. Ats search is looking for just user’s name unlike manage
</t>
    </r>
    <r>
      <rPr>
        <rFont val="Arial"/>
        <b/>
        <color theme="1"/>
      </rPr>
      <t>What is pending:</t>
    </r>
    <r>
      <rPr>
        <rFont val="Arial"/>
        <color theme="1"/>
      </rPr>
      <t xml:space="preserve">- NA
</t>
    </r>
    <r>
      <rPr>
        <rFont val="Arial"/>
        <b/>
        <color theme="1"/>
      </rPr>
      <t>What support is required:</t>
    </r>
    <r>
      <rPr>
        <rFont val="Arial"/>
        <color theme="1"/>
      </rPr>
      <t>- NA</t>
    </r>
  </si>
  <si>
    <t>What is done:- Analyzed the integration functionality and it's process. Created the basic setup within integration module, Current progress is this
1 Process candiadate registration Done
2 Notify candidate scroes Done
3 Notify candidate reports Done
4 Configuration setup:  Done
5 Process assesment reset done
What is pending:- Code Review
What support is required:- NA</t>
  </si>
  <si>
    <t>As Discussued on Call the fixes are already made according to the Scope of this ticket so pushing this for code review.
I have reverted the original API and created a new API in V2 for changes made in profile page and one page profile. Not making changes to the legacy code as that might cause issues and is not in scope.</t>
  </si>
  <si>
    <r>
      <rPr>
        <rFont val="Arial"/>
        <b/>
        <color theme="1"/>
      </rPr>
      <t xml:space="preserve">What is Done:- </t>
    </r>
    <r>
      <rPr>
        <rFont val="Arial"/>
        <color theme="1"/>
      </rPr>
      <t xml:space="preserve">I have checked issue and found issue on translation(login_page.or) added text on manage  “of”. I have removed text on UAT. Now shared issue have fixed. Please remove “of” text from manage of subway brand live, then the issue will be resolved.
Please select language Dutch while remove text from manage. I have attached a screenshot of manage.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</si>
  <si>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TCI-17554</t>
  </si>
  <si>
    <r>
      <rPr>
        <rFont val="Arial"/>
        <b/>
        <color theme="1"/>
      </rPr>
      <t xml:space="preserve">What is Done:- </t>
    </r>
    <r>
      <rPr>
        <rFont val="Arial"/>
        <color theme="1"/>
      </rPr>
      <t xml:space="preserve">I have fixed candidate job search view showing broken images.
</t>
    </r>
    <r>
      <rPr>
        <rFont val="Arial"/>
        <b/>
        <color theme="1"/>
      </rPr>
      <t>What is pending:- NA</t>
    </r>
    <r>
      <rPr>
        <rFont val="Arial"/>
        <color theme="1"/>
      </rPr>
      <t xml:space="preserve">
</t>
    </r>
    <r>
      <rPr>
        <rFont val="Arial"/>
        <b/>
        <color theme="1"/>
      </rPr>
      <t xml:space="preserve">What support is required:- </t>
    </r>
    <r>
      <rPr>
        <rFont val="Arial"/>
        <color theme="1"/>
      </rPr>
      <t>NA</t>
    </r>
  </si>
  <si>
    <r>
      <rPr>
        <rFont val="Arial"/>
        <b/>
        <color theme="1"/>
      </rPr>
      <t>What is done:-</t>
    </r>
    <r>
      <rPr>
        <rFont val="Arial"/>
        <color theme="1"/>
      </rPr>
      <t xml:space="preserve"> Checked live website on call with reporter to  investigate the issue on live
</t>
    </r>
    <r>
      <rPr>
        <rFont val="Arial"/>
        <b/>
        <color theme="1"/>
      </rPr>
      <t>What is pending:</t>
    </r>
    <r>
      <rPr>
        <rFont val="Arial"/>
        <color theme="1"/>
      </rPr>
      <t xml:space="preserve">- NA
</t>
    </r>
    <r>
      <rPr>
        <rFont val="Arial"/>
        <b/>
        <color theme="1"/>
      </rPr>
      <t>What support is required:</t>
    </r>
    <r>
      <rPr>
        <rFont val="Arial"/>
        <color theme="1"/>
      </rPr>
      <t>- NA</t>
    </r>
  </si>
  <si>
    <t>TCI-17467</t>
  </si>
  <si>
    <r>
      <rPr>
        <rFont val="Arial"/>
        <b/>
        <color theme="1"/>
      </rPr>
      <t xml:space="preserve">What is Done: </t>
    </r>
    <r>
      <rPr>
        <rFont val="Arial"/>
        <color theme="1"/>
      </rPr>
      <t xml:space="preserve">On job creation job assign link was not creating. On candidate assigning offer error something. Tried once from existing user and found that onboarding list when clicked not opening and getting failed to load error in converting json array data.
</t>
    </r>
    <r>
      <rPr>
        <rFont val="Arial"/>
        <b/>
        <color theme="1"/>
      </rPr>
      <t>What is pending:-</t>
    </r>
    <r>
      <rPr>
        <rFont val="Arial"/>
        <color theme="1"/>
      </rPr>
      <t xml:space="preserve"> Working on the issue
</t>
    </r>
    <r>
      <rPr>
        <rFont val="Arial"/>
        <b/>
        <color theme="1"/>
      </rPr>
      <t>What support is required:-</t>
    </r>
    <r>
      <rPr>
        <rFont val="Arial"/>
        <color theme="1"/>
      </rPr>
      <t xml:space="preserve"> NA</t>
    </r>
  </si>
  <si>
    <t>The MR for this was reaised along with TCI-16443 as the code is dependent on Migration for email template.</t>
  </si>
  <si>
    <r>
      <rPr>
        <rFont val="Arial"/>
        <b/>
        <color theme="1"/>
      </rPr>
      <t xml:space="preserve">What is done:- </t>
    </r>
    <r>
      <rPr>
        <rFont val="Arial"/>
        <color theme="1"/>
      </rPr>
      <t xml:space="preserve">I am checking existing code sterling integration how its work. 
</t>
    </r>
    <r>
      <rPr>
        <rFont val="Arial"/>
        <b/>
        <color theme="1"/>
      </rPr>
      <t xml:space="preserve">What is pending:- </t>
    </r>
    <r>
      <rPr>
        <rFont val="Arial"/>
        <color theme="1"/>
      </rPr>
      <t xml:space="preserve">Adding status and testing
</t>
    </r>
    <r>
      <rPr>
        <rFont val="Arial"/>
        <b/>
        <color theme="1"/>
      </rPr>
      <t>What support is required:-</t>
    </r>
    <r>
      <rPr>
        <rFont val="Arial"/>
        <color theme="1"/>
      </rPr>
      <t xml:space="preserve"> NA</t>
    </r>
  </si>
  <si>
    <t>Code review of Amit ticket TCI-16443 and code review of Abhay ticket.</t>
  </si>
  <si>
    <t>What is done:- Fixed merged issues with updated branch v4.35 and raised CR and now working on comments provided on CR
What is pending:- Need to fix code review comment
What support is required:- Required feedback from Mark
There are 3 xsd those are not working fine:-
ConfirmCandidateReports.xsd :- validate response for candidate report xml
ConfirmCandidateScores.xsd:- validate response for candidate score xml
NotifyCandidateReports.xsd:- validate request for candidate report</t>
  </si>
  <si>
    <t>TOV-753</t>
  </si>
  <si>
    <t>What is done:- Analysing the code and trying to identify issue
What is pending:- Needs to identify issue and fixed
What support is required:- NA</t>
  </si>
  <si>
    <t>Consulted with Abhay regarding TCI-16625: SHL Integration - No 4CODE REVIEW REWORK REQUIRED</t>
  </si>
  <si>
    <t>What is Done:- I have removed the styling on job_search API using preg_replace and pushing the code for review
What is pending:- NA
What support is required:- NA</t>
  </si>
  <si>
    <r>
      <rPr>
        <rFont val="Arial"/>
        <b/>
        <color theme="1"/>
      </rPr>
      <t xml:space="preserve">What is done:- </t>
    </r>
    <r>
      <rPr>
        <rFont val="Arial"/>
        <color theme="1"/>
      </rPr>
      <t xml:space="preserve">I have added code for adding result set if type will same but status will be diffrent. 
</t>
    </r>
    <r>
      <rPr>
        <rFont val="Arial"/>
        <b/>
        <color theme="1"/>
      </rPr>
      <t xml:space="preserve">What is pending:- </t>
    </r>
    <r>
      <rPr>
        <rFont val="Arial"/>
        <color theme="1"/>
      </rPr>
      <t xml:space="preserve">Testing 
</t>
    </r>
    <r>
      <rPr>
        <rFont val="Arial"/>
        <b/>
        <color theme="1"/>
      </rPr>
      <t>What support is required:-</t>
    </r>
    <r>
      <rPr>
        <rFont val="Arial"/>
        <color theme="1"/>
      </rPr>
      <t xml:space="preserve"> NA</t>
    </r>
  </si>
  <si>
    <t>What is done:- Worked on various scenarios of the alignment issue
What is pending:- Need further investigation
What support is required:- NA</t>
  </si>
  <si>
    <t>TCI-17421</t>
  </si>
  <si>
    <t>What is done:- Creating job with interview and asssigning it. Doing analysis
What is pending:- Need further investigation
What support is required:- NA</t>
  </si>
  <si>
    <t>Assisted Poonam regarding TCI-16721: Testing brand (Gamma) &gt; Application Summary &gt;alignment issue is displayed on the downloaded pdf summary pageREADY FOR GAMMA checked the gamma server for code merged or not.
Assisted Kunika regarding TCI-17492: Turning Point &gt; Live &gt; Cost centre is not holding value.READY FOR ISOLATED The ticket was not being replicated. Checked UAT and found the code was already merged there. Also, had to replicate the permission combination for the issue to be replicated. 
Assisted Gurmeet regarding TCI-17307: Greggs &gt; live &gt; Incorrect scores showing against questionnaireREADY FOR ISOLATED The issue was not replicating so told him the scenarios where the issue might have been caused.
Assisted Upendra regarding TCI-15851: NHSP - Change to Activity and Gap Verification - AgreedIN PROGRESS Identified the core issues and created a draft solution.</t>
  </si>
  <si>
    <t>Support call for Prohence setup. Weekly report creation.Meeting with mark regarding ticket TCI-15851</t>
  </si>
  <si>
    <t>What is done:- I have hardcoded the MS teams type in react Interview type but the code is still sending the interview type at booking as live_vi. Debugging it further to find where the type is being calculated. 
What is pending:- Need to understand how the calendar codebase works and allow MS teams to be booked from the calendar. 
What support is required:- NA</t>
  </si>
  <si>
    <r>
      <rPr>
        <rFont val="Arial"/>
        <b/>
        <color theme="1"/>
      </rPr>
      <t>What is done</t>
    </r>
    <r>
      <rPr>
        <rFont val="Arial"/>
        <color theme="1"/>
      </rPr>
      <t xml:space="preserve">:- Replicated the issue after resizing the interview freezing time. Found that in confirm interview action_tracking type is book and in interview invite type is invite. Checked in code found file v2/resources/react/modules/application/interviews/list/BookedItem.js for showing rebook and cancel button
</t>
    </r>
    <r>
      <rPr>
        <rFont val="Arial"/>
        <b/>
        <color theme="1"/>
      </rPr>
      <t>What is pending:</t>
    </r>
    <r>
      <rPr>
        <rFont val="Arial"/>
        <color theme="1"/>
      </rPr>
      <t xml:space="preserve">- Get the data that confirm if slot is booked or ivite one
</t>
    </r>
    <r>
      <rPr>
        <rFont val="Arial"/>
        <b/>
        <color theme="1"/>
      </rPr>
      <t>What support is required:</t>
    </r>
    <r>
      <rPr>
        <rFont val="Arial"/>
        <color theme="1"/>
      </rPr>
      <t>- NA</t>
    </r>
  </si>
  <si>
    <r>
      <rPr>
        <rFont val="Arial"/>
        <b/>
        <color theme="1"/>
      </rPr>
      <t xml:space="preserve">What is done:- </t>
    </r>
    <r>
      <rPr>
        <rFont val="Arial"/>
        <color theme="1"/>
      </rPr>
      <t xml:space="preserve">Added pending status and push code for review after testing.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</si>
  <si>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TCI-17552</t>
  </si>
  <si>
    <r>
      <rPr>
        <rFont val="Arial"/>
        <b/>
        <color theme="1"/>
      </rPr>
      <t xml:space="preserve">What is done:- </t>
    </r>
    <r>
      <rPr>
        <rFont val="Arial"/>
        <color theme="1"/>
      </rPr>
      <t xml:space="preserve">Added permission to  hide career and education history on mini profile.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</si>
  <si>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What is done:- Working on getting the invite functionality working on alpha. Have consulted with Abhay and understand how the calender is creating interview slots from rules tables instead of slots tables. I am still not getting any interview slots when inviting a candidate. further debugging the issue. 
What is pending:- Need to understand how the calendar codebase works and allow MS teams to be booked from the calendar. 
What support is required:- NA</t>
  </si>
  <si>
    <t>Team meeting and discussed TCI-17498 with Amit</t>
  </si>
  <si>
    <t>What is done:- Code review raised for comments mentioned on CR
What is pending:- NA
What support is required:- Required feedback from Mark
There are 3 xsd those are not working fine:-
ConfirmCandidateReports.xsd :- validate response for candidate report xml
ConfirmCandidateScores.xsd:- validate response for candidate score xml
NotifyCandidateReports.xsd:- validate request for candidate report</t>
  </si>
  <si>
    <t>Team meeting ,code review and team support.</t>
  </si>
  <si>
    <t>TCI-17574</t>
  </si>
  <si>
    <r>
      <rPr>
        <rFont val="Arial"/>
        <b/>
        <color theme="1"/>
      </rPr>
      <t xml:space="preserve">What is done:- </t>
    </r>
    <r>
      <rPr>
        <rFont val="Arial"/>
        <color theme="1"/>
      </rPr>
      <t xml:space="preserve">Added permission to non mandatory fields on education dategap.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</si>
  <si>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TCI-17589</t>
  </si>
  <si>
    <t>What is done:- Removed the locks array from XML if override permission is active. The locks are saved differently for onboarding and the cv template. Pushed the changes for review.
What is pending:- NA
What support is required:- NA</t>
  </si>
  <si>
    <t>TCI-16553</t>
  </si>
  <si>
    <r>
      <rPr>
        <rFont val="Arial"/>
        <b/>
        <color theme="1"/>
      </rPr>
      <t xml:space="preserve">What is done:- </t>
    </r>
    <r>
      <rPr>
        <rFont val="Arial"/>
        <color theme="1"/>
      </rPr>
      <t xml:space="preserve">I have removed the 10-character limit when adding new clients to manage.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</si>
  <si>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call with Prohance team and resolving issue. Security awareness meeting</t>
  </si>
  <si>
    <r>
      <rPr>
        <rFont val="Arial"/>
        <b/>
        <color theme="1"/>
      </rPr>
      <t>What is done</t>
    </r>
    <r>
      <rPr>
        <rFont val="Arial"/>
        <color theme="1"/>
      </rPr>
      <t xml:space="preserve">:- Debugged BookedItem component and checked in application_list if there is any confirmed interview setting. Understanding DB relation when confirm interview is stored.
</t>
    </r>
    <r>
      <rPr>
        <rFont val="Arial"/>
        <b/>
        <color theme="1"/>
      </rPr>
      <t>What is pending:</t>
    </r>
    <r>
      <rPr>
        <rFont val="Arial"/>
        <color theme="1"/>
      </rPr>
      <t xml:space="preserve">- Get the data that confirm if slot is booked or ivite one
</t>
    </r>
    <r>
      <rPr>
        <rFont val="Arial"/>
        <b/>
        <color theme="1"/>
      </rPr>
      <t>What support is required:</t>
    </r>
    <r>
      <rPr>
        <rFont val="Arial"/>
        <color theme="1"/>
      </rPr>
      <t>- NA</t>
    </r>
  </si>
  <si>
    <t>Code review and give support to Kunika and Poonam for ticket.</t>
  </si>
  <si>
    <t>What is done:- Code review rework is done
What is pending:- NA 
What support is required:- NA</t>
  </si>
  <si>
    <t>Team meeting</t>
  </si>
  <si>
    <t>What is done:- Looked into the Live interview process, analyzing the code and trying to identify the issue
What is pending:- Identify the issue, and fix that
What support is required:- NA</t>
  </si>
  <si>
    <t>Assisted Poonam regarding TCI-17279: WNC - copying validation when cloning questionnairesREADY FOR ISOLATEDassisted on replicating and resolved validating issue on the questionnaire.
Reviewed  TCI-17574: cantium &gt; uat and live &gt; non mandatory fields on dategap CODE REVIEW and TCI-16553: Manage - Remove the 10 character limit when adding new clients to manageCODE REVIEW for Upendra.</t>
  </si>
  <si>
    <t>What is done:- Testing the Invite functionality for the calendar. It is failing for MS Teams as the interview are being created by candidates and the code is using the interview creator's user id to find the recruiter who’s account should be used to create the external invite. Consulted with Jon and now looking at the code flow to find where the recruiter can be fetched from to create the external invite. 
What is pending:- Need to understand how the calendar codebase works and allow MS teams to be booked from the calendar. 
What support is required:- NA</t>
  </si>
  <si>
    <r>
      <rPr>
        <rFont val="Arial"/>
        <b/>
        <color theme="1"/>
      </rPr>
      <t>What is done</t>
    </r>
    <r>
      <rPr>
        <rFont val="Arial"/>
        <color theme="1"/>
      </rPr>
      <t xml:space="preserve">:- Reassigned as discussed in meeting that need rebook button even if confirmed interview. Found that in ats_interview_slot table if the modified user id is same as current edit booking page user then it is not confirmed booking
</t>
    </r>
    <r>
      <rPr>
        <rFont val="Arial"/>
        <b/>
        <color theme="1"/>
      </rPr>
      <t>What is pending</t>
    </r>
    <r>
      <rPr>
        <rFont val="Arial"/>
        <color theme="1"/>
      </rPr>
      <t xml:space="preserve">:- NA
</t>
    </r>
    <r>
      <rPr>
        <rFont val="Arial"/>
        <b/>
        <color theme="1"/>
      </rPr>
      <t>What support is required:</t>
    </r>
    <r>
      <rPr>
        <rFont val="Arial"/>
        <color theme="1"/>
      </rPr>
      <t>- NA</t>
    </r>
  </si>
  <si>
    <t>Gone through the KT videos and DB structure analysis from the DBviewer</t>
  </si>
  <si>
    <t>TCI-17496</t>
  </si>
  <si>
    <r>
      <rPr>
        <rFont val="Arial"/>
        <b/>
        <color theme="1"/>
      </rPr>
      <t xml:space="preserve">What is done:- </t>
    </r>
    <r>
      <rPr>
        <rFont val="Arial"/>
        <color theme="1"/>
      </rPr>
      <t xml:space="preserve">I am checking issue shared by Team. I am trying to replicate issue on Alpha.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</si>
  <si>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No ticket have assigned in morning.  I have checked ES6 javascript tutorials today.</t>
  </si>
  <si>
    <t>What is done:- I have checked the code to see how the invite Interview is created. The calendar is using a template from the interview and creates a copy with the user id of the candidate. As the booking interview is being called from a new interview clone. don’t have any identification for the original user. As discussed with Abhay my local environment was missing some tables so recreated the DB but still having issues with my build. taking Abhay's help in rectifying the issues.
What is pending:- Need to understand how the calendar codebase works and allow MS teams to be booked from the calendar. 
What support is required:- NAWhat is pending:- Need to understand how the calendar codebase works and allow MS teams to be booked from the calendar. 
What support is required:- NA</t>
  </si>
  <si>
    <t>TCI-17605</t>
  </si>
  <si>
    <t>What is done:- Looked into the ticket and it's requirement, trying to identify it's businiss scenarios on candidate end. It's complex to identify on local envirionment. So I have tried on product environment but it reuires tribepad account, that I do not have. So i am failing to identify it's all businiss scenarios.
What is pending:- First of all, needs to identify it's flow on candidate end, Then i will be able to estimate on this.
What support is required:- NA</t>
  </si>
  <si>
    <t>TCI-17606</t>
  </si>
  <si>
    <r>
      <rPr>
        <rFont val="Arial"/>
        <b/>
        <color theme="1"/>
      </rPr>
      <t>What is done</t>
    </r>
    <r>
      <rPr>
        <rFont val="Arial"/>
        <color theme="1"/>
      </rPr>
      <t xml:space="preserve">:- Reassigned issue as checked from code 'ats/members/modules/myprofile/index.php' but not found any reason there also. 418 is at the client side issue.
</t>
    </r>
    <r>
      <rPr>
        <rFont val="Arial"/>
        <b/>
        <color theme="1"/>
      </rPr>
      <t>What is pending</t>
    </r>
    <r>
      <rPr>
        <rFont val="Arial"/>
        <color theme="1"/>
      </rPr>
      <t xml:space="preserve">:- NA
</t>
    </r>
    <r>
      <rPr>
        <rFont val="Arial"/>
        <b/>
        <color theme="1"/>
      </rPr>
      <t>What support is required:</t>
    </r>
    <r>
      <rPr>
        <rFont val="Arial"/>
        <color theme="1"/>
      </rPr>
      <t>- NA</t>
    </r>
  </si>
  <si>
    <t>Gone through KT videos and Studies AWS docker CI CD understanding</t>
  </si>
  <si>
    <t>What is done:- Analyed the ticket requirement and also tried to identified almost all it's businiss scenarios. Currently engaged with Amit to solve his local environment configurational calendar issues.
What is pending:- Provide estimate on this.
What support is required:- NA</t>
  </si>
  <si>
    <t>Team meetings and engaged with Amit on TCI-17498</t>
  </si>
  <si>
    <t>What is done:- Consulted with abhay regarding the build issues. Still having issues syncing the calendars properly with my build. getting time zone issues as user calender are not being fetched. Still debugging to fix the issues. 
What is pending:- Need to understand how the calendar codebase works and allow MS teams to be booked from the calendar. 
What support is required:- NA</t>
  </si>
  <si>
    <r>
      <rPr>
        <rFont val="Arial"/>
        <b/>
        <color theme="1"/>
      </rPr>
      <t xml:space="preserve">What is done:- </t>
    </r>
    <r>
      <rPr>
        <rFont val="Arial"/>
        <color theme="1"/>
      </rPr>
      <t xml:space="preserve">I have checked issue and replicated issue on Alpha. i have fixed issue.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</si>
  <si>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TCI-17609</t>
  </si>
  <si>
    <r>
      <rPr>
        <rFont val="Arial"/>
        <b/>
        <color theme="1"/>
      </rPr>
      <t xml:space="preserve">What is done:- </t>
    </r>
    <r>
      <rPr>
        <rFont val="Arial"/>
        <b val="0"/>
        <color theme="1"/>
      </rPr>
      <t>Fixed referrals widget missing from the dashboard.</t>
    </r>
    <r>
      <rPr>
        <rFont val="Arial"/>
        <b/>
        <color theme="1"/>
      </rPr>
      <t xml:space="preserve">
What is pending:- NA 
What support is required:- NA</t>
    </r>
  </si>
  <si>
    <t>Attended Corporate company operation and Enterprise solution meetings</t>
  </si>
  <si>
    <t>TCI-17616</t>
  </si>
  <si>
    <r>
      <rPr>
        <rFont val="Arial"/>
        <b/>
        <color theme="1"/>
      </rPr>
      <t>What is done</t>
    </r>
    <r>
      <rPr>
        <rFont val="Arial"/>
        <color theme="1"/>
      </rPr>
      <t xml:space="preserve">:- Found issue coming due to no option value for NA. Debugged in question_api and question_edit found in case of NA data is not getting inserted in table 'tribepad_job.questions_bank_validator'. Trying delete exisiting entry.
</t>
    </r>
    <r>
      <rPr>
        <rFont val="Arial"/>
        <b/>
        <color theme="1"/>
      </rPr>
      <t>What is pending</t>
    </r>
    <r>
      <rPr>
        <rFont val="Arial"/>
        <color theme="1"/>
      </rPr>
      <t xml:space="preserve">:- Checking how previous entry in questions_bak_validator get deleted on new validation
</t>
    </r>
    <r>
      <rPr>
        <rFont val="Arial"/>
        <b/>
        <color theme="1"/>
      </rPr>
      <t>What support is required:</t>
    </r>
    <r>
      <rPr>
        <rFont val="Arial"/>
        <color theme="1"/>
      </rPr>
      <t>- NA</t>
    </r>
  </si>
  <si>
    <t>What is Done:- Fixed missing apostrophe of shortlisting,CV feedback,offers and others questionnaires.
What is pending:- NA
What support is required:- NA</t>
  </si>
  <si>
    <t>No ticket have assigned in morning. I have checked issue why email template dropdown hidden while create new Job I have checked remaining time javascript tutorials.</t>
  </si>
  <si>
    <t>Consulted with Abhay regarding MS Teams and O365 Linking. Assisted Dhiraj with TCI-17606: Saga &gt; Live &gt; Error 418 when candidate is trying to complete their application.OPEN and Assisted Upendra with his tickets.</t>
  </si>
  <si>
    <t>What is done:- Analyed the ticket requirement and identified almost all it's businiss scenarios. Engaged with Amit to solve his local environment configurational calendar issues and finalized estimation.
What is pending:- Needs to start work on this
What support is required:- NA</t>
  </si>
  <si>
    <t>Team meeting and engaged with Amit on TCI-17498</t>
  </si>
  <si>
    <t>What is done:- Fixed local issues on my alpha brand by adding a manual entry to the user calendar. creating a solution to fetch recruiter from rules. 
What is pending:- Need to understand how the calendar codebase works and allow MS teams to be booked from the calendar. 
What support is required:- NA</t>
  </si>
  <si>
    <t>What is Done: - Checking the live data to check the tables and now working on a query to get the scores from these tables. 
What is pending:- Need to create a query to update the scores.
What support is required:- NA</t>
  </si>
  <si>
    <t>TCI-17357</t>
  </si>
  <si>
    <t>What is Done: - Picked this ticket from espire board, checked the code, and found that the sms_notification is only being called from book_go.php which is only called when we invite candidates for booking. The ticket was closed by the reporter as rejected. 
What is pending:- NA 
What support is required:- NA</t>
  </si>
  <si>
    <r>
      <rPr>
        <rFont val="Arial"/>
        <b/>
        <color theme="1"/>
      </rPr>
      <t>What is done:-</t>
    </r>
    <r>
      <rPr>
        <rFont val="Arial"/>
        <color theme="1"/>
      </rPr>
      <t xml:space="preserve"> Added clearValidators function in questionbank model and used in question_api to clear existing validations if any for the question when N/A is selected
</t>
    </r>
    <r>
      <rPr>
        <rFont val="Arial"/>
        <b/>
        <color theme="1"/>
      </rPr>
      <t>What is pending:</t>
    </r>
    <r>
      <rPr>
        <rFont val="Arial"/>
        <color theme="1"/>
      </rPr>
      <t xml:space="preserve">- NA
</t>
    </r>
    <r>
      <rPr>
        <rFont val="Arial"/>
        <b/>
        <color theme="1"/>
      </rPr>
      <t>What support is required</t>
    </r>
    <r>
      <rPr>
        <rFont val="Arial"/>
        <color theme="1"/>
      </rPr>
      <t>:- NA</t>
    </r>
  </si>
  <si>
    <t>Attended QAGS, Finance and account and Town hall meetings</t>
  </si>
  <si>
    <t>TCI-17621</t>
  </si>
  <si>
    <r>
      <rPr>
        <rFont val="Arial"/>
        <b/>
        <color theme="1"/>
      </rPr>
      <t>What is done:-</t>
    </r>
    <r>
      <rPr>
        <rFont val="Arial"/>
        <color theme="1"/>
      </rPr>
      <t xml:space="preserve"> Checked on UAT found the issue but on local not replicating, trying with similar question type and package setup. Found that on UAT the content is having &lt;h4&gt; tag that is making it bold and h tag. Either it was copied from somewhere where it was already in h4 format and directly pasted in editor. As of now in editor heading tags are not shown or managed.
</t>
    </r>
    <r>
      <rPr>
        <rFont val="Arial"/>
        <b/>
        <color theme="1"/>
      </rPr>
      <t>What is pending:-</t>
    </r>
    <r>
      <rPr>
        <rFont val="Arial"/>
        <color theme="1"/>
      </rPr>
      <t xml:space="preserve"> Further investigation
</t>
    </r>
    <r>
      <rPr>
        <rFont val="Arial"/>
        <b/>
        <color theme="1"/>
      </rPr>
      <t>What support is required:-</t>
    </r>
    <r>
      <rPr>
        <rFont val="Arial"/>
        <color theme="1"/>
      </rPr>
      <t xml:space="preserve"> NA</t>
    </r>
  </si>
  <si>
    <t>Reviewed Dhiraj ticket TCI-17616: Greggs &gt; Live &gt; Cannot remove validation from a questionCODE REVIEW 
Assisted Upendra with his ticket TCI-17404: Adecco &gt; Live &gt; Custom Notifications showing email content instead of the word 'email' CODE REVIEW 
Internal meetings</t>
  </si>
  <si>
    <t>TCI-17598</t>
  </si>
  <si>
    <t>What is done:- Checked the live database email log and can see the email handle being used is ‘117’ on further investigating found that the ‘offer’ handle for the brand is set up with email handle id ‘116’. On the tribepad_SYS database the ‘ats:offer’ handle is again set as ‘117’.  attaching the screenshot of DB and investigating further on this issue. 
also noticed for WNC the default subject is set as 5_subject which contains the text “[Job Offer Email Subject]” on UAT which is the same one the candidates are receiving.
What is pending:- Further investigating from where the email is being despatched from. 
What support is required:- NA</t>
  </si>
  <si>
    <r>
      <rPr>
        <rFont val="Arial"/>
        <b/>
        <color theme="1"/>
      </rPr>
      <t>What is done:-</t>
    </r>
    <r>
      <rPr>
        <rFont val="Arial"/>
        <color theme="1"/>
      </rPr>
      <t xml:space="preserve"> I have fixed anchor issue while change content of email template of notification.
</t>
    </r>
    <r>
      <rPr>
        <rFont val="Arial"/>
        <b/>
        <color theme="1"/>
      </rPr>
      <t>What is pending:-</t>
    </r>
    <r>
      <rPr>
        <rFont val="Arial"/>
        <color theme="1"/>
      </rPr>
      <t xml:space="preserve"> NA
</t>
    </r>
    <r>
      <rPr>
        <rFont val="Arial"/>
        <b/>
        <color theme="1"/>
      </rPr>
      <t>What support is required:-</t>
    </r>
    <r>
      <rPr>
        <rFont val="Arial"/>
        <color theme="1"/>
      </rPr>
      <t xml:space="preserve"> NA</t>
    </r>
  </si>
  <si>
    <t>TCI-17617</t>
  </si>
  <si>
    <r>
      <rPr>
        <rFont val="Arial"/>
        <b/>
        <color theme="1"/>
      </rPr>
      <t>What is done:-</t>
    </r>
    <r>
      <rPr>
        <rFont val="Arial"/>
        <color theme="1"/>
      </rPr>
      <t xml:space="preserve"> I am replicating issue on Alpha and UAT of Job category while create landing page.
</t>
    </r>
    <r>
      <rPr>
        <rFont val="Arial"/>
        <b/>
        <color theme="1"/>
      </rPr>
      <t>What is pending:- Debugging and solutions</t>
    </r>
    <r>
      <rPr>
        <rFont val="Arial"/>
        <color theme="1"/>
      </rPr>
      <t xml:space="preserve">
</t>
    </r>
    <r>
      <rPr>
        <rFont val="Arial"/>
        <b/>
        <color theme="1"/>
      </rPr>
      <t>What support is required:-</t>
    </r>
    <r>
      <rPr>
        <rFont val="Arial"/>
        <color theme="1"/>
      </rPr>
      <t xml:space="preserve"> NA</t>
    </r>
  </si>
  <si>
    <t>What is done:- Had a discussion with emily and also looked into the database and found that con figuration values are correct, trying to identifying by looking into the code what can be possible scenarios for that. Actually it's very complex to identify since this functiionality does not work on local environment
What is pending:- Needs to identify the issue, whi it is showing Waiting button
What support is required:- NA</t>
  </si>
  <si>
    <t>Team meeting and office townhall meeting.</t>
  </si>
  <si>
    <r>
      <rPr>
        <rFont val="Arial"/>
        <b/>
        <color theme="1"/>
      </rPr>
      <t>What is done:-</t>
    </r>
    <r>
      <rPr>
        <rFont val="Arial"/>
        <color theme="1"/>
      </rPr>
      <t xml:space="preserve"> I have checked issue on Alpha and UAT. I have checked content on other editor froala and while create document template both places content is showing as bold and same on front-end.I have created new job and added same content as description and checked on front-end,It is showing as bold content. There are two editor added on ATS some editor show content as bold and another is not supporting h4.
</t>
    </r>
    <r>
      <rPr>
        <rFont val="Arial"/>
        <b/>
        <color theme="1"/>
      </rPr>
      <t>What is pending:-</t>
    </r>
    <r>
      <rPr>
        <rFont val="Arial"/>
        <color theme="1"/>
      </rPr>
      <t xml:space="preserve"> NA
</t>
    </r>
    <r>
      <rPr>
        <rFont val="Arial"/>
        <b/>
        <color theme="1"/>
      </rPr>
      <t>What support is required:-</t>
    </r>
    <r>
      <rPr>
        <rFont val="Arial"/>
        <color theme="1"/>
      </rPr>
      <t xml:space="preserve"> NA</t>
    </r>
  </si>
  <si>
    <t>Attended MIS IT Security, Detox Your Body and Customer Communication Management meetings</t>
  </si>
  <si>
    <r>
      <rPr>
        <rFont val="Arial"/>
        <b/>
        <color theme="1"/>
      </rPr>
      <t>What is done:</t>
    </r>
    <r>
      <rPr>
        <rFont val="Arial"/>
        <color theme="1"/>
      </rPr>
      <t xml:space="preserve">- Found that the ClientAssetSearch with its searchItem function filters the jobcategory with its label from manage translation. Added filter to skip empty label records.
</t>
    </r>
    <r>
      <rPr>
        <rFont val="Arial"/>
        <b/>
        <color theme="1"/>
      </rPr>
      <t>What is pending:</t>
    </r>
    <r>
      <rPr>
        <rFont val="Arial"/>
        <color theme="1"/>
      </rPr>
      <t xml:space="preserve">- Work in crm-sdk repository
</t>
    </r>
    <r>
      <rPr>
        <rFont val="Arial"/>
        <b/>
        <color theme="1"/>
      </rPr>
      <t>What support is required:-</t>
    </r>
    <r>
      <rPr>
        <rFont val="Arial"/>
        <color theme="1"/>
      </rPr>
      <t xml:space="preserve"> NA</t>
    </r>
  </si>
  <si>
    <t>Internal Meetings.</t>
  </si>
  <si>
    <t>Internal meeting and learned javascript tutorials.</t>
  </si>
  <si>
    <r>
      <rPr>
        <rFont val="Arial"/>
        <b/>
        <color theme="1"/>
      </rPr>
      <t>What is done:-</t>
    </r>
    <r>
      <rPr>
        <rFont val="Arial"/>
        <color theme="1"/>
      </rPr>
      <t xml:space="preserve"> I have checked the code to find the location of emails being dispatched and found that we are dispatching for offer on two places  ats/members/INCludes/Tribepad/Listeners/User/Application/ApplicationQueueReminder.php for the normal offer and  laravel/app/Modules/Offer/Services/Wizard/SendOffer.php  for the extended process. 
The ats_reminders table is being populated with reminder_type which is set for WNC for offer as ats:offer. This is being used by the Email service on ats/vendor/tribepad/shared/src/Modules/Mail/Services/Email.php. As the handle id for the offer is different in tribepad_wnc and tribepad_SYS when matching it against the email_template table no data is being found for in WNC tables so it's falling back to the original content. 
I have tried fetching the email data using the Email service with handle ats:offer on local and the email is fetching correctly when both handle ids are the same. if they are mismatched between the brand and SYS database its falls back to the original content as no matching data in the email_templates table exists in the brand database. 
</t>
    </r>
    <r>
      <rPr>
        <rFont val="Arial"/>
        <b/>
        <color theme="1"/>
      </rPr>
      <t xml:space="preserve">What is pending:- </t>
    </r>
    <r>
      <rPr>
        <rFont val="Arial"/>
        <color theme="1"/>
      </rPr>
      <t xml:space="preserve">Need to find a solution for the issue.  
</t>
    </r>
    <r>
      <rPr>
        <rFont val="Arial"/>
        <b/>
        <color theme="1"/>
      </rPr>
      <t>What support is required:-</t>
    </r>
    <r>
      <rPr>
        <rFont val="Arial"/>
        <color theme="1"/>
      </rPr>
      <t xml:space="preserve"> Will need to discuss this as it's mostly caused by handle_id mismatching between the brand and SYS database for offer email.</t>
    </r>
  </si>
  <si>
    <r>
      <rPr>
        <rFont val="Arial"/>
        <b/>
        <color theme="1"/>
      </rPr>
      <t>What is done:-</t>
    </r>
    <r>
      <rPr>
        <rFont val="Arial"/>
        <color theme="1"/>
      </rPr>
      <t xml:space="preserve"> Debugging the code and trying to generate build at local environment but failed, still trying only by looking into the code and database that what can be the possible scenarios.
</t>
    </r>
    <r>
      <rPr>
        <rFont val="Arial"/>
        <b/>
        <color theme="1"/>
      </rPr>
      <t>What is pending:-</t>
    </r>
    <r>
      <rPr>
        <rFont val="Arial"/>
        <color theme="1"/>
      </rPr>
      <t xml:space="preserve"> Needs to identify the issue, why it is showing Waiting button
</t>
    </r>
    <r>
      <rPr>
        <rFont val="Arial"/>
        <b/>
        <color theme="1"/>
      </rPr>
      <t xml:space="preserve">What support is required:- </t>
    </r>
    <r>
      <rPr>
        <rFont val="Arial"/>
        <color theme="1"/>
      </rPr>
      <t>NA</t>
    </r>
  </si>
  <si>
    <t>Status cahanged to hold as need input from Jon</t>
  </si>
  <si>
    <t>Status cahanged to hold as need to discuss this with Mark</t>
  </si>
  <si>
    <r>
      <rPr>
        <rFont val="Arial"/>
        <b/>
        <color theme="1"/>
      </rPr>
      <t>What is done:-</t>
    </r>
    <r>
      <rPr>
        <rFont val="Arial"/>
        <color theme="1"/>
      </rPr>
      <t xml:space="preserve"> I have tested again on UAT. I have created new onboarding,questionnaire and register new candidate and checked question description is not coming bold. I have shared screenshort with Jaycob for verification.
</t>
    </r>
    <r>
      <rPr>
        <rFont val="Arial"/>
        <b/>
        <color theme="1"/>
      </rPr>
      <t>What is pending:-</t>
    </r>
    <r>
      <rPr>
        <rFont val="Arial"/>
        <color theme="1"/>
      </rPr>
      <t xml:space="preserve"> NA
</t>
    </r>
    <r>
      <rPr>
        <rFont val="Arial"/>
        <b/>
        <color theme="1"/>
      </rPr>
      <t>What support is required:-</t>
    </r>
    <r>
      <rPr>
        <rFont val="Arial"/>
        <color theme="1"/>
      </rPr>
      <t xml:space="preserve"> NA</t>
    </r>
  </si>
  <si>
    <t>TCI-17636</t>
  </si>
  <si>
    <r>
      <rPr>
        <rFont val="Arial"/>
        <b/>
        <color theme="1"/>
      </rPr>
      <t>What is done:-</t>
    </r>
    <r>
      <rPr>
        <rFont val="Arial"/>
        <color theme="1"/>
      </rPr>
      <t xml:space="preserve"> I have started ticket today. I am checking database of live brand and checking both candidate database records while booked interview.
</t>
    </r>
    <r>
      <rPr>
        <rFont val="Arial"/>
        <b/>
        <color theme="1"/>
      </rPr>
      <t>What is pending:- Debugging code and solutions</t>
    </r>
    <r>
      <rPr>
        <rFont val="Arial"/>
        <color theme="1"/>
      </rPr>
      <t xml:space="preserve">
</t>
    </r>
    <r>
      <rPr>
        <rFont val="Arial"/>
        <b/>
        <color theme="1"/>
      </rPr>
      <t>What support is required:-</t>
    </r>
    <r>
      <rPr>
        <rFont val="Arial"/>
        <color theme="1"/>
      </rPr>
      <t xml:space="preserve"> NA</t>
    </r>
  </si>
  <si>
    <r>
      <rPr>
        <rFont val="Arial"/>
        <b/>
        <color theme="1"/>
      </rPr>
      <t>What is done:</t>
    </r>
    <r>
      <rPr>
        <rFont val="Arial"/>
        <color theme="1"/>
      </rPr>
      <t xml:space="preserve">- Confirm for other possible solution and tested it. Pushed and apply for merge request
</t>
    </r>
    <r>
      <rPr>
        <rFont val="Arial"/>
        <b/>
        <color theme="1"/>
      </rPr>
      <t>What is pending:</t>
    </r>
    <r>
      <rPr>
        <rFont val="Arial"/>
        <color theme="1"/>
      </rPr>
      <t xml:space="preserve">- NA
</t>
    </r>
    <r>
      <rPr>
        <rFont val="Arial"/>
        <b/>
        <color theme="1"/>
      </rPr>
      <t>What support is required:-</t>
    </r>
    <r>
      <rPr>
        <rFont val="Arial"/>
        <color theme="1"/>
      </rPr>
      <t xml:space="preserve"> NA</t>
    </r>
  </si>
  <si>
    <t>Done database analysis and v2 code understanding</t>
  </si>
  <si>
    <r>
      <rPr>
        <rFont val="Arial"/>
        <b/>
        <color theme="1"/>
      </rPr>
      <t>What is done:</t>
    </r>
    <r>
      <rPr>
        <rFont val="Arial"/>
        <color theme="1"/>
      </rPr>
      <t xml:space="preserve">- Checked the issue. Tried adding the template content on local for template not loading on local
</t>
    </r>
    <r>
      <rPr>
        <rFont val="Arial"/>
        <b/>
        <color theme="1"/>
      </rPr>
      <t>What is pending:</t>
    </r>
    <r>
      <rPr>
        <rFont val="Arial"/>
        <color theme="1"/>
      </rPr>
      <t xml:space="preserve">- Debug the issue further
</t>
    </r>
    <r>
      <rPr>
        <rFont val="Arial"/>
        <b/>
        <color theme="1"/>
      </rPr>
      <t>What support is required:-</t>
    </r>
    <r>
      <rPr>
        <rFont val="Arial"/>
        <color theme="1"/>
      </rPr>
      <t xml:space="preserve"> NA</t>
    </r>
  </si>
  <si>
    <t>What is done:- I have tested the query shared by Jon and it's fixing the issue by fetching the correct content by changing the tribepad_wnc email_id to match the tribepad_SYS. I have tried this on alpha by changing the job brand offer handle to the wrong one and testing the code and it fell back to the inaccurate content as described on the ticket. 
What is pending:- Need to run this query on the live server to fix the inaccurate content issue.
What support is required:-  Will require someone with live access to run the below query to fix the mismatched email handles.</t>
  </si>
  <si>
    <t>What is done:- Worked on API to feed Interview Types and authorized external handle to calendar code so Abhay can start implementing and testing the front end. 
What is pending:- Need to understand how the calendar codebase works and allow MS teams to be booked from the calendar. 
What support is required:- NA</t>
  </si>
  <si>
    <t>What is done:- Identifying requirement in PHP and started integrating code in react
What is pending:- Needs to finish all requirement in react app and identify all requirements in php
What support is required:- NA</t>
  </si>
  <si>
    <t>Team Meeting and coordination with Amit</t>
  </si>
  <si>
    <t>Assigned ticket late today. I have checked existing ticket.</t>
  </si>
  <si>
    <t>Team internal meeting</t>
  </si>
  <si>
    <r>
      <rPr>
        <rFont val="Arial"/>
        <b/>
        <color theme="1"/>
      </rPr>
      <t>What is done:- I</t>
    </r>
    <r>
      <rPr>
        <rFont val="Arial"/>
        <color theme="1"/>
      </rPr>
      <t xml:space="preserve"> have checked database of candidate interview. Two interview have created with same time. Candidate have accepted interview different time, but time was same.
 I am also able to create multiple slot on same time and candidate can book interview.
If one interview is available, then two candidates can not book the same slot. If Interviews have different then multiple candidate can book interview which time will be same. I have attached a screenshot of candidate details.
</t>
    </r>
    <r>
      <rPr>
        <rFont val="Arial"/>
        <b/>
        <color theme="1"/>
      </rPr>
      <t>What is pending:-</t>
    </r>
    <r>
      <rPr>
        <rFont val="Arial"/>
        <color theme="1"/>
      </rPr>
      <t xml:space="preserve"> Debugging code 
</t>
    </r>
    <r>
      <rPr>
        <rFont val="Arial"/>
        <b/>
        <color theme="1"/>
      </rPr>
      <t>What support is required:-</t>
    </r>
    <r>
      <rPr>
        <rFont val="Arial"/>
        <color theme="1"/>
      </rPr>
      <t xml:space="preserve"> NA</t>
    </r>
  </si>
  <si>
    <t>Took a meeting with Upendra to consult regarding TCI-17636: gray &gt; live &gt; 2 candidates booked on same interview slot when they shouldn'tANALYSIS and took a meeting with Yogesh for ATS KT on Job creation.</t>
  </si>
  <si>
    <t>What is Done:- Working on changing the code to use actions as suggested by Jon. 
What is pending:- Need to make changes as suggested by JON. Need to remove the view file and use the JSON data directly on JS to populate the select fields.
What support is required:- NA.</t>
  </si>
  <si>
    <t>What is Done:- Tried to identify what possible fixes can solve this issue.
What is pending:- Needs to identify and fix this issue
What support is required:- Need support from Gez</t>
  </si>
  <si>
    <t>What is Done:- Had a long discussion with Gez, and Mark, and tried to identify exact issue
What is pending:- Needs to identify and fix this issue
What support is required:- NA</t>
  </si>
  <si>
    <t xml:space="preserve">Team meetings and had a separate meeting with UK Tribepad team  </t>
  </si>
  <si>
    <t xml:space="preserve">What is Done:- I have made the changes as suggested and after initial testing pushed the code for review.
What is pending:- NA
What support is required:- I have implemented the laravel-actions as suggested but don’t have much experience with them. Asked Jon to review and suggest if any changes are needed. </t>
  </si>
  <si>
    <t>TCI-17649</t>
  </si>
  <si>
    <r>
      <rPr>
        <rFont val="Arial"/>
        <b/>
        <color theme="1"/>
      </rPr>
      <t>What is Done:-</t>
    </r>
    <r>
      <rPr>
        <rFont val="Arial"/>
        <color theme="1"/>
      </rPr>
      <t xml:space="preserve"> I am checking new feature need to create on manage tools. I am checking flow of exisitng modules.Tomorrow,I have meeting with Mark.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</si>
  <si>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TCI-17654</t>
  </si>
  <si>
    <r>
      <rPr>
        <rFont val="Arial"/>
        <b/>
        <color theme="1"/>
      </rPr>
      <t>What is Done:-</t>
    </r>
    <r>
      <rPr>
        <rFont val="Arial"/>
        <color theme="1"/>
      </rPr>
      <t xml:space="preserve"> I have checked issue and found error of offer. I have shared issue on ticket.This issue comes occures after Jon changes on server. Mark told me leave issue for now. Jon will check issue.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</si>
  <si>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Amit ticket(TCI-16592)code review and team meeting.</t>
  </si>
  <si>
    <r>
      <rPr>
        <rFont val="Arial"/>
        <b/>
        <color theme="1"/>
      </rPr>
      <t>What is done:</t>
    </r>
    <r>
      <rPr>
        <rFont val="Arial"/>
        <color theme="1"/>
      </rPr>
      <t xml:space="preserve">- Found that with earlier code 2 page break are showing and that just need to remove. Reverted the code
</t>
    </r>
    <r>
      <rPr>
        <rFont val="Arial"/>
        <b/>
        <color theme="1"/>
      </rPr>
      <t>What is pending:</t>
    </r>
    <r>
      <rPr>
        <rFont val="Arial"/>
        <color theme="1"/>
      </rPr>
      <t xml:space="preserve">- NA
</t>
    </r>
    <r>
      <rPr>
        <rFont val="Arial"/>
        <b/>
        <color theme="1"/>
      </rPr>
      <t>What support is required:-</t>
    </r>
    <r>
      <rPr>
        <rFont val="Arial"/>
        <color theme="1"/>
      </rPr>
      <t xml:space="preserve"> NA</t>
    </r>
  </si>
  <si>
    <t xml:space="preserve">Assisted Upendra with his ticket. The issue was occurring on UAT because of the latest merge for the PHP upgrade. was able to replicate the issue on alpha after making the variable protected.
Took KT session with Yogesh and went through Job creation, Job Template, User Journey, Permission table structure, and how translations work. </t>
  </si>
  <si>
    <t>TCI-17634</t>
  </si>
  <si>
    <r>
      <rPr>
        <rFont val="Arial"/>
        <b/>
        <color theme="1"/>
      </rPr>
      <t>What is done:</t>
    </r>
    <r>
      <rPr>
        <rFont val="Arial"/>
        <color theme="1"/>
      </rPr>
      <t xml:space="preserve">- Checked the issue. Found issue coming at multiple pages. But it is not coming now on health questionaries now. Discussed with team and got to know that due to PHP8 update this is happening
</t>
    </r>
    <r>
      <rPr>
        <rFont val="Arial"/>
        <b/>
        <color theme="1"/>
      </rPr>
      <t>What is pending:</t>
    </r>
    <r>
      <rPr>
        <rFont val="Arial"/>
        <color theme="1"/>
      </rPr>
      <t xml:space="preserve">- NA
</t>
    </r>
    <r>
      <rPr>
        <rFont val="Arial"/>
        <b/>
        <color theme="1"/>
      </rPr>
      <t>What support is required:-</t>
    </r>
    <r>
      <rPr>
        <rFont val="Arial"/>
        <color theme="1"/>
      </rPr>
      <t xml:space="preserve"> NA</t>
    </r>
  </si>
  <si>
    <t>TCI-16563</t>
  </si>
  <si>
    <r>
      <rPr>
        <rFont val="Arial"/>
        <b/>
        <color theme="1"/>
      </rPr>
      <t>What is done:</t>
    </r>
    <r>
      <rPr>
        <rFont val="Arial"/>
        <color theme="1"/>
      </rPr>
      <t xml:space="preserve">- Checked the issue. Made the changes to add new column candidate_id and value for it. Created MR.
</t>
    </r>
    <r>
      <rPr>
        <rFont val="Arial"/>
        <b/>
        <color theme="1"/>
      </rPr>
      <t>What is pending:</t>
    </r>
    <r>
      <rPr>
        <rFont val="Arial"/>
        <color theme="1"/>
      </rPr>
      <t xml:space="preserve">- NA
</t>
    </r>
    <r>
      <rPr>
        <rFont val="Arial"/>
        <b/>
        <color theme="1"/>
      </rPr>
      <t>What support is required:-</t>
    </r>
    <r>
      <rPr>
        <rFont val="Arial"/>
        <color theme="1"/>
      </rPr>
      <t xml:space="preserve"> NA</t>
    </r>
  </si>
  <si>
    <t>What is done:- Worked on fixing the $live_vi variable being used as a boolean as we will now return the Interview type to check various conditions such as address applicable or if it's VI interview or not. 
What is pending:- Need to understand how the calendar codebase works and allow MS teams to be booked from the calendar. 
What support is required:- NA</t>
  </si>
  <si>
    <t>What is Done:- Solution has been identified along with Gez, however there are other scenarios as well that needs to be considered based on states. Those are also need to be impleted. Gez will be looked into those to identy and then will need to proceed accordingly. So putting on hold for now.
What is pending:- Needs to identify all scenarios based on states and needs to fix accordingly
What support is required:- Need support from Gez</t>
  </si>
  <si>
    <t>What is Done:- Waiting to hear from Jaycob, accordingly needs to proceed on that, so putting on hold for now.
What is pending:- Needs to identify and fix this issue
What support is required:- NA</t>
  </si>
  <si>
    <t>What is Done:- Integrating the code
What is pending:- Needs to make functional Ms team Functionality
What support is required:- NA</t>
  </si>
  <si>
    <t>55h 15m</t>
  </si>
  <si>
    <t>What is Done: Ali raised 2 points in testing, so i have verified both issues on product environment and found that issue occurs only for an unexpected kind of job. Ali needs to identify the specific issues and update me, so waiting to hear from ali.
What is pending:- Needs to be informed for specific issues from ali, accordingly proceed on that.
What support is required:-NA</t>
  </si>
  <si>
    <t>Created Query to be run on live server</t>
  </si>
  <si>
    <t>This ticket is On hold as we don’t know yet why this is breaking on live.  Need to be cheked on live to find out what is failing.</t>
  </si>
  <si>
    <t>Closed as won't fix.</t>
  </si>
  <si>
    <r>
      <rPr>
        <rFont val="Arial"/>
        <b/>
        <color theme="1"/>
      </rPr>
      <t>What is Done:-</t>
    </r>
    <r>
      <rPr>
        <rFont val="Arial"/>
        <color theme="1"/>
      </rPr>
      <t xml:space="preserve"> I have done kikoff meeting with Mark. I have created table schema and shared on ticket for verification. I am working on file structure.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</si>
  <si>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TCI-17637</t>
  </si>
  <si>
    <r>
      <rPr>
        <rFont val="Arial"/>
        <b/>
        <color theme="1"/>
      </rPr>
      <t>What is Done:-</t>
    </r>
    <r>
      <rPr>
        <rFont val="Arial"/>
        <color theme="1"/>
      </rPr>
      <t xml:space="preserve"> Debugged email template used for reset. Found on local, windmill and wnc uat website the baseurl is used and logo is store at local folder level. On WNC logo is not publicly accessible.
</t>
    </r>
    <r>
      <rPr>
        <rFont val="Arial"/>
        <b/>
        <color theme="1"/>
      </rPr>
      <t xml:space="preserve">What is pending:- </t>
    </r>
    <r>
      <rPr>
        <rFont val="Arial"/>
        <color theme="1"/>
      </rPr>
      <t xml:space="preserve">Investigate Further
</t>
    </r>
    <r>
      <rPr>
        <rFont val="Arial"/>
        <b/>
        <color theme="1"/>
      </rPr>
      <t>What support is required:-</t>
    </r>
    <r>
      <rPr>
        <rFont val="Arial"/>
        <color theme="1"/>
      </rPr>
      <t xml:space="preserve"> NA</t>
    </r>
  </si>
  <si>
    <r>
      <rPr>
        <rFont val="Arial"/>
        <b/>
        <color theme="1"/>
      </rPr>
      <t xml:space="preserve">What is done:- </t>
    </r>
    <r>
      <rPr>
        <rFont val="Arial"/>
        <color theme="1"/>
      </rPr>
      <t xml:space="preserve">As discussed on scrum call about ticket. Need to understand bussiness logic for create interview slots and interview.Mark will check and confirm about bussiness logic so that I will continue.
</t>
    </r>
    <r>
      <rPr>
        <rFont val="Arial"/>
        <b/>
        <color theme="1"/>
      </rPr>
      <t>What is pending:-</t>
    </r>
    <r>
      <rPr>
        <rFont val="Arial"/>
        <color theme="1"/>
      </rPr>
      <t xml:space="preserve"> Debugging code 
</t>
    </r>
    <r>
      <rPr>
        <rFont val="Arial"/>
        <b/>
        <color theme="1"/>
      </rPr>
      <t>What support is required:-</t>
    </r>
    <r>
      <rPr>
        <rFont val="Arial"/>
        <color theme="1"/>
      </rPr>
      <t xml:space="preserve"> NA</t>
    </r>
  </si>
  <si>
    <t>Internal team meeting and joined SKills programs.</t>
  </si>
  <si>
    <t>What is done:- Worked on API changes to provide translations on the response to be used on react. Updated logic on how locations required work for non face to face interviews. 
What is pending:- Need to understand how the calendar codebase works and allow MS teams to be booked from the calendar. 
What support is required:- NA</t>
  </si>
  <si>
    <t>Analyzed https://tickets-tribepad.atlassian.net/browse/ARC-388 Checked the Indeed code for how indeed feed is created. Seems like Indeed is crawling tribepad domain for indeed feed and the same need to be done for talent.com. Still investigating further on this. 
Assisted Dhiraj with https://tickets-tribepad.atlassian.net/browse/TCI-17637 by providing state of the database on live wnc brand from the slave. 
Assisted Upendra with https://tickets-tribepad.atlassian.net/browse/TCI-17649 reviewed the database structure.
Consulted With Abay regarding MS teams and made changes to API as requested. Also discussed regarding changes required on PHP side. 
Internal Meetings.</t>
  </si>
  <si>
    <t>Team meetings and had discussion with Amit(TCI-17605) and Kunika(TCI-16625)</t>
  </si>
  <si>
    <t>What is Done:- Identifying requirement for php code along with Amit and Integrating code in react calendar application accordingly 
What is pending:- Needs to make functional Ms team Functionality
What support is required:- NA</t>
  </si>
  <si>
    <r>
      <rPr>
        <rFont val="Arial"/>
        <b/>
        <color theme="1"/>
      </rPr>
      <t>What is Done:-</t>
    </r>
    <r>
      <rPr>
        <rFont val="Arial"/>
        <color theme="1"/>
      </rPr>
      <t xml:space="preserve"> Checked if url get encrypted in mail sending or not Becuase as per live brand live database email layout also it has hardcoded image url which was accessible but not coming in mail so may be need to update in manage as it has been occured in other image issues with v2/brand path. As discussed added back in hold for now.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</si>
  <si>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TCI-17670</t>
  </si>
  <si>
    <r>
      <rPr>
        <rFont val="Arial"/>
        <b/>
        <color theme="1"/>
      </rPr>
      <t>What is Done:-</t>
    </r>
    <r>
      <rPr>
        <rFont val="Arial"/>
        <color theme="1"/>
      </rPr>
      <t xml:space="preserve">  Search for the permission and activated on local and found disable_campaign_planning code in campaign.tpl 
</t>
    </r>
    <r>
      <rPr>
        <rFont val="Arial"/>
        <b/>
        <color theme="1"/>
      </rPr>
      <t xml:space="preserve">What is pending:- </t>
    </r>
    <r>
      <rPr>
        <rFont val="Arial"/>
        <color theme="1"/>
      </rPr>
      <t xml:space="preserve">Checking further
</t>
    </r>
    <r>
      <rPr>
        <rFont val="Arial"/>
        <b/>
        <color theme="1"/>
      </rPr>
      <t>What support is required:-</t>
    </r>
    <r>
      <rPr>
        <rFont val="Arial"/>
        <color theme="1"/>
      </rPr>
      <t xml:space="preserve"> NA</t>
    </r>
  </si>
  <si>
    <t>TCI-17672</t>
  </si>
  <si>
    <r>
      <rPr>
        <rFont val="Arial"/>
        <b/>
        <color theme="1"/>
      </rPr>
      <t xml:space="preserve">What is done:- </t>
    </r>
    <r>
      <rPr>
        <rFont val="Arial"/>
        <color theme="1"/>
      </rPr>
      <t xml:space="preserve">I have checked issue and created same contract document template. It is working fine. I have tested on UAT and Alpha. i have verified live database template variable,it was saved as required. I have attached screenshort on ticket and metioned steps how its work. Client is not saving every template variable popup.
</t>
    </r>
    <r>
      <rPr>
        <rFont val="Arial"/>
        <b/>
        <color theme="1"/>
      </rPr>
      <t>What is pending:-</t>
    </r>
    <r>
      <rPr>
        <rFont val="Arial"/>
        <color theme="1"/>
      </rPr>
      <t xml:space="preserve"> NA
</t>
    </r>
    <r>
      <rPr>
        <rFont val="Arial"/>
        <b/>
        <color theme="1"/>
      </rPr>
      <t>What support is required:-</t>
    </r>
    <r>
      <rPr>
        <rFont val="Arial"/>
        <color theme="1"/>
      </rPr>
      <t xml:space="preserve"> NA</t>
    </r>
  </si>
  <si>
    <t>TCI-17674</t>
  </si>
  <si>
    <r>
      <rPr>
        <rFont val="Arial"/>
        <b/>
        <color theme="1"/>
      </rPr>
      <t xml:space="preserve">What is done:- </t>
    </r>
    <r>
      <rPr>
        <rFont val="Arial"/>
        <color theme="1"/>
      </rPr>
      <t xml:space="preserve">I am checking issue and trying to replicate on Alpha.
</t>
    </r>
    <r>
      <rPr>
        <rFont val="Arial"/>
        <b/>
        <color theme="1"/>
      </rPr>
      <t>What is pending:-</t>
    </r>
    <r>
      <rPr>
        <rFont val="Arial"/>
        <color theme="1"/>
      </rPr>
      <t xml:space="preserve"> NA
</t>
    </r>
    <r>
      <rPr>
        <rFont val="Arial"/>
        <b/>
        <color theme="1"/>
      </rPr>
      <t>What support is required:-</t>
    </r>
    <r>
      <rPr>
        <rFont val="Arial"/>
        <color theme="1"/>
      </rPr>
      <t xml:space="preserve"> NA</t>
    </r>
  </si>
  <si>
    <t>Team meetings and had discussion with Ali and Amit</t>
  </si>
  <si>
    <t>What is Done:- Identifying code change in calendar react application and integrating code for n number of interview types
What is pending:- Needs to make functional Ms team Functionality
What support is required:- NA</t>
  </si>
  <si>
    <t>TCI-17619</t>
  </si>
  <si>
    <t>What is done:- Created a hidden input on the model view and used its value to decide if the model is opened back up when the page reloads with an error. 
What is pending:- Need to test the solution and push for code review. 
What support is required:- NA</t>
  </si>
  <si>
    <t>What is done:- The model was not opening back up so the error reported that were present were not obvious. Created a hidden field that keeps track of old values so we can know if validation fails and reopen the modal via Javascript.
What is pending:- NA
What support is required:- NA</t>
  </si>
  <si>
    <t>TCI-17497</t>
  </si>
  <si>
    <r>
      <rPr>
        <rFont val="Arial"/>
        <b/>
        <color theme="1"/>
      </rPr>
      <t>What is Done:-</t>
    </r>
    <r>
      <rPr>
        <rFont val="Arial"/>
        <color theme="1"/>
      </rPr>
      <t xml:space="preserve">  Created recruiters with some users performing on two different jobs and checked if one recruiter can access other recruiter user's application summary page. Added function in ApplicationController to handle the access as per the user role's. 
</t>
    </r>
    <r>
      <rPr>
        <rFont val="Arial"/>
        <b/>
        <color theme="1"/>
      </rPr>
      <t xml:space="preserve">What is pending:- </t>
    </r>
    <r>
      <rPr>
        <rFont val="Arial"/>
        <color theme="1"/>
      </rPr>
      <t xml:space="preserve">Handle the conflict with application id restriction to recruiter with normal cases.
</t>
    </r>
    <r>
      <rPr>
        <rFont val="Arial"/>
        <b/>
        <color theme="1"/>
      </rPr>
      <t>What support is required:-</t>
    </r>
    <r>
      <rPr>
        <rFont val="Arial"/>
        <color theme="1"/>
      </rPr>
      <t xml:space="preserve"> NA</t>
    </r>
  </si>
  <si>
    <r>
      <rPr>
        <rFont val="Arial"/>
        <b/>
        <color theme="1"/>
      </rPr>
      <t>What is Done:-</t>
    </r>
    <r>
      <rPr>
        <rFont val="Arial"/>
        <color theme="1"/>
      </rPr>
      <t xml:space="preserve"> I am creating modules on manage. I have created controller,config,Entity and folder structure.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</si>
  <si>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Assisted Dhiraj with https://tickets-tribepad.atlassian.net/browse/TCI-17497 Discuss on how the logic for candidate separation between recruiter should work.
Internal calls</t>
  </si>
  <si>
    <t>TCI-17675</t>
  </si>
  <si>
    <t>What is Done:-  Analysing the files used to create the job feed. Moved a copy to v2 and trying to get it to work. Understanding how job feed is created. 
What is pending:- Create a job feed for talent.com on v2 codebase.
What support is required:- NA</t>
  </si>
  <si>
    <t>Codereview Amit ticket TCI-17619.</t>
  </si>
  <si>
    <r>
      <rPr>
        <rFont val="Arial"/>
        <b/>
        <color theme="1"/>
      </rPr>
      <t>What is Done:-</t>
    </r>
    <r>
      <rPr>
        <rFont val="Arial"/>
        <color theme="1"/>
      </rPr>
      <t xml:space="preserve">  Created new model AtsJobShare and added job application access check by ats_job_xhare and job_application table reference. Bypassed the superuser to access the application summary.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</si>
  <si>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TCI-16986</t>
  </si>
  <si>
    <r>
      <rPr>
        <rFont val="Arial"/>
        <b/>
        <color theme="1"/>
      </rPr>
      <t>What is Done:-</t>
    </r>
    <r>
      <rPr>
        <rFont val="Arial"/>
        <color theme="1"/>
      </rPr>
      <t xml:space="preserve">  Analysing the task
</t>
    </r>
    <r>
      <rPr>
        <rFont val="Arial"/>
        <b/>
        <color theme="1"/>
      </rPr>
      <t xml:space="preserve">What is pending:- </t>
    </r>
    <r>
      <rPr>
        <rFont val="Arial"/>
        <color theme="1"/>
      </rPr>
      <t xml:space="preserve">Start the work
</t>
    </r>
    <r>
      <rPr>
        <rFont val="Arial"/>
        <b/>
        <color theme="1"/>
      </rPr>
      <t>What support is required:-</t>
    </r>
    <r>
      <rPr>
        <rFont val="Arial"/>
        <color theme="1"/>
      </rPr>
      <t xml:space="preserve"> NA</t>
    </r>
  </si>
  <si>
    <r>
      <rPr>
        <rFont val="Arial"/>
        <b/>
        <color theme="1"/>
      </rPr>
      <t>What is Done:-</t>
    </r>
    <r>
      <rPr>
        <rFont val="Arial"/>
        <color theme="1"/>
      </rPr>
      <t xml:space="preserve"> I have created migrations,perms,controller,models and required file for module.
</t>
    </r>
    <r>
      <rPr>
        <rFont val="Arial"/>
        <b/>
        <color theme="1"/>
      </rPr>
      <t xml:space="preserve">What is pending:- </t>
    </r>
    <r>
      <rPr>
        <rFont val="Arial"/>
        <color theme="1"/>
      </rPr>
      <t xml:space="preserve">Integration &amp; testing
</t>
    </r>
    <r>
      <rPr>
        <rFont val="Arial"/>
        <b/>
        <color theme="1"/>
      </rPr>
      <t>What support is required:-</t>
    </r>
    <r>
      <rPr>
        <rFont val="Arial"/>
        <color theme="1"/>
      </rPr>
      <t xml:space="preserve"> NA</t>
    </r>
  </si>
  <si>
    <t>Team support and Meeting</t>
  </si>
  <si>
    <t>Assisted Dhiraj with https://tickets-tribepad.atlassian.net/browse/TCI-17497 Reviewed the code and suggested changes. 
Internal calls and meetings.</t>
  </si>
  <si>
    <t>What is Done:- Moved files to V2 and ran the job feed code directly on the job brand. Running the feed through Indeed config for testing purposes and trying to match the requirements of the telent.com job feed. Now trying to find how questionnaires are fed to indeed.
What is pending:- Create a job feed for talent.com on v2 codebase.
What support is required:- NA</t>
  </si>
  <si>
    <t>Attended VI training meeting.</t>
  </si>
  <si>
    <r>
      <rPr>
        <rFont val="Arial"/>
        <b/>
        <color theme="1"/>
      </rPr>
      <t>What is Done</t>
    </r>
    <r>
      <rPr>
        <rFont val="Arial"/>
        <color theme="1"/>
      </rPr>
      <t xml:space="preserve">:-  Discussed with team for job share options not coming for my local recruiter issue and clarify the functionality needed. Searched in the code from where share job coming from the code.Crreated permission on local to handle agency share.
</t>
    </r>
    <r>
      <rPr>
        <rFont val="Arial"/>
        <b/>
        <color theme="1"/>
      </rPr>
      <t>What is pending:</t>
    </r>
    <r>
      <rPr>
        <rFont val="Arial"/>
        <color theme="1"/>
      </rPr>
      <t xml:space="preserve">- Debugging further
</t>
    </r>
    <r>
      <rPr>
        <rFont val="Arial"/>
        <b/>
        <color theme="1"/>
      </rPr>
      <t>What support is required</t>
    </r>
    <r>
      <rPr>
        <rFont val="Arial"/>
        <color theme="1"/>
      </rPr>
      <t>:- NA</t>
    </r>
  </si>
  <si>
    <t xml:space="preserve">Assisted Dhiraj with TCI-16986: [CUSTOMER] - Remove ability to incorrectly share a jobANALYSIS Suggested actions to take and assisted in creating and configuring new permission on alpha.
Consulted With Poonam regarding the ticket in the next release to build understanding. 
Took VI KT from Abhay.
Consulted with Abhay regarding MS teams integration. </t>
  </si>
  <si>
    <t>What is Done:- Moving the code to fetch the questionnaires from pre-registration to V2. Resolving the dependencies as they arise. Moving all the required functions to the job controller for testing. Also tested the Talent apply but not sure what data will be returned by talent.com in what format. Still investigating this. 
What is pending:- Create a job feed for talent.com on v2 codebase.
What support is required:- As per the information provided in the ticket we want to create the talent apply on V2 but the current Indeed apply code is written in core PHP(ATS). Don’t have a complete understanding of the processes involved so will require support to move all the external apply to v2.</t>
  </si>
  <si>
    <r>
      <rPr>
        <rFont val="Arial"/>
        <b/>
        <color theme="1"/>
      </rPr>
      <t>What is Done:-</t>
    </r>
    <r>
      <rPr>
        <rFont val="Arial"/>
        <color theme="1"/>
      </rPr>
      <t xml:space="preserve"> I have created layout and upload files on s3 server. I am doing listing of uploaded files.
</t>
    </r>
    <r>
      <rPr>
        <rFont val="Arial"/>
        <b/>
        <color theme="1"/>
      </rPr>
      <t xml:space="preserve">What is pending:- </t>
    </r>
    <r>
      <rPr>
        <rFont val="Arial"/>
        <color theme="1"/>
      </rPr>
      <t xml:space="preserve">Filters,copy,download functionality
</t>
    </r>
    <r>
      <rPr>
        <rFont val="Arial"/>
        <b/>
        <color theme="1"/>
      </rPr>
      <t>What support is required:-</t>
    </r>
    <r>
      <rPr>
        <rFont val="Arial"/>
        <color theme="1"/>
      </rPr>
      <t xml:space="preserve"> NA</t>
    </r>
  </si>
  <si>
    <t>Team support and Joined meeting of VI session given by Abhay.</t>
  </si>
  <si>
    <t xml:space="preserve">Team meetings and had discussion with Amit also provided the KT session to ATS dev and qa teams. Topics has been covered today as follows:-
1. Overview of Recruiter App
2. Overview of candidate app
3. Templates, Pages, Question, Interview and Positions, Recruiter, Candidate, Hiring Manager section in recruiter app
4. Save and submit process of interview in candidate app
   </t>
  </si>
  <si>
    <t>What is Done:- Identifying code change in calendar react application and integrating code for n number of interview types. Also creating configuration setup for Ms Teams through Settings -&gt; Integration section but facing some issue in that, so discussed with amit and trying to resolve that.
What is pending:- Needs to make functional Ms team Functionality
What support is required:- NA</t>
  </si>
  <si>
    <r>
      <rPr>
        <rFont val="Arial"/>
        <b/>
        <color theme="1"/>
      </rPr>
      <t>What is Done</t>
    </r>
    <r>
      <rPr>
        <rFont val="Arial"/>
        <color theme="1"/>
      </rPr>
      <t xml:space="preserve">:-  Search agency share in code. Connected with QA and asked Plant. Checked if any permission disabling it but due to unclarity added in Hold
</t>
    </r>
    <r>
      <rPr>
        <rFont val="Arial"/>
        <b/>
        <color theme="1"/>
      </rPr>
      <t>What is pending:</t>
    </r>
    <r>
      <rPr>
        <rFont val="Arial"/>
        <color theme="1"/>
      </rPr>
      <t xml:space="preserve">- As per agency team sharing work to disable it if permission enable
</t>
    </r>
    <r>
      <rPr>
        <rFont val="Arial"/>
        <b/>
        <color theme="1"/>
      </rPr>
      <t>What support is required</t>
    </r>
    <r>
      <rPr>
        <rFont val="Arial"/>
        <color theme="1"/>
      </rPr>
      <t>:- NA</t>
    </r>
  </si>
  <si>
    <t>Attended VI training meeting. Refer previous meeting video and tried on vi website</t>
  </si>
  <si>
    <r>
      <rPr>
        <rFont val="Arial"/>
        <b/>
        <color theme="1"/>
      </rPr>
      <t xml:space="preserve">What is Done:- </t>
    </r>
    <r>
      <rPr>
        <rFont val="Arial"/>
        <color theme="1"/>
      </rPr>
      <t xml:space="preserve">Created agency user and run the command to refresh data. Assigned the job to agency user and checked in its filter question was coming, Enabled the disable campaign question permission. Checking in tracking_load_options.php for details 
</t>
    </r>
    <r>
      <rPr>
        <rFont val="Arial"/>
        <b/>
        <color theme="1"/>
      </rPr>
      <t>What is pending:</t>
    </r>
    <r>
      <rPr>
        <rFont val="Arial"/>
        <color theme="1"/>
      </rPr>
      <t xml:space="preserve">- Debugging further.
</t>
    </r>
    <r>
      <rPr>
        <rFont val="Arial"/>
        <b/>
        <color theme="1"/>
      </rPr>
      <t>What support is required:</t>
    </r>
    <r>
      <rPr>
        <rFont val="Arial"/>
        <color theme="1"/>
      </rPr>
      <t>- NA</t>
    </r>
  </si>
  <si>
    <t>What is done:- Consulted with Abhay and on his build, the ms teams integration was not working. After testing on his build switched branches on my local alpha to test the functionality but the same issues were occurring for me as well. After debugging the code and looking at the error logs found the client was causing errors. After checking the app details found out that the credentials created have already expired that's whey MS teams were not able to create the authorization code. 
What is pending:- Need to understand how the calendar codebase works and allow MS teams to be booked from the calendar. 
What support is required:- Need new credentials to be created for development so we can continue testing.</t>
  </si>
  <si>
    <t>Took VI KT from Abhay.
Internal Calls and consulted with QA Team</t>
  </si>
  <si>
    <t>TCI-17640</t>
  </si>
  <si>
    <t>What is Done:- I am analyzing the issue.
What is pending:- Need to find out why the candidate received the sms for an invite when he was directly booked.
What support is required:- NA</t>
  </si>
  <si>
    <t xml:space="preserve">Team meetings and provided the KT session to ATS dev and qa teams. Topics has been covered today as follows:-
1. Completed the recruiter app KT
2. Completed the HM app KT
3. Completed the Candidate app KT
   </t>
  </si>
  <si>
    <t>What is Done:- Identifying code change in calendar react application and integrating code for n number of interview types for booking and invite section. Also creating configuration setup for Ms Teams through Settings -&gt; Integration section but facing some issue in that, so discussed with amit and trying to resolve that.
What is pending:- Needs to make functional Ms team Functionality
What support is required:- NA</t>
  </si>
  <si>
    <r>
      <rPr>
        <rFont val="Arial"/>
        <b/>
        <color theme="1"/>
      </rPr>
      <t>What is Done:-</t>
    </r>
    <r>
      <rPr>
        <rFont val="Arial"/>
        <color theme="1"/>
      </rPr>
      <t xml:space="preserve"> I have completed download and delete file using ajax and working on copy features.
</t>
    </r>
    <r>
      <rPr>
        <rFont val="Arial"/>
        <b/>
        <color theme="1"/>
      </rPr>
      <t xml:space="preserve">What is pending:- </t>
    </r>
    <r>
      <rPr>
        <rFont val="Arial"/>
        <color theme="1"/>
      </rPr>
      <t xml:space="preserve">Filters,copy functionality
</t>
    </r>
    <r>
      <rPr>
        <rFont val="Arial"/>
        <b/>
        <color theme="1"/>
      </rPr>
      <t>What support is required:-</t>
    </r>
    <r>
      <rPr>
        <rFont val="Arial"/>
        <color theme="1"/>
      </rPr>
      <t xml:space="preserve"> NA</t>
    </r>
  </si>
  <si>
    <t>Attended VI training meetings for basic flow and code overview. Tried changing local environment with VI and check codebases as per training. Personal meeting with Abhay for local setup</t>
  </si>
  <si>
    <r>
      <rPr>
        <rFont val="Arial"/>
        <b/>
        <color theme="1"/>
      </rPr>
      <t>What is Done:-</t>
    </r>
    <r>
      <rPr>
        <rFont val="Arial"/>
        <color theme="1"/>
      </rPr>
      <t xml:space="preserve"> Debugging excludeFliter functionality but with anyother q_type getting null value
</t>
    </r>
    <r>
      <rPr>
        <rFont val="Arial"/>
        <b/>
        <color theme="1"/>
      </rPr>
      <t xml:space="preserve">What is pending:- </t>
    </r>
    <r>
      <rPr>
        <rFont val="Arial"/>
        <color theme="1"/>
      </rPr>
      <t xml:space="preserve">Debugging further
</t>
    </r>
    <r>
      <rPr>
        <rFont val="Arial"/>
        <b/>
        <color theme="1"/>
      </rPr>
      <t>What support is required:-</t>
    </r>
    <r>
      <rPr>
        <rFont val="Arial"/>
        <color theme="1"/>
      </rPr>
      <t xml:space="preserve"> NA</t>
    </r>
  </si>
  <si>
    <t>Took VI KT call with abhay regarding VI flow and introduction to VI code base structure.
Consulted with Upendra regarding his ticket.</t>
  </si>
  <si>
    <r>
      <rPr>
        <rFont val="Arial"/>
        <b/>
        <color theme="1"/>
      </rPr>
      <t xml:space="preserve">What is Done:- </t>
    </r>
    <r>
      <rPr>
        <rFont val="Arial"/>
        <color theme="1"/>
      </rPr>
      <t xml:space="preserve">Checked the code and can see how the scenario mentioned above can occur. The booking code seems to have changed allowing candidates who were directly booked to interview to cancel and re-book their interview. On book_go.php the code for SmsReminder is present and is executed whenever a candidate rebooks an interview. This issue seems to be related to https://tickets-tribepad.atlassian.net/browse/TCI-17421. Still debugging further to find what has changed in the code which is allowing rebooking.  
</t>
    </r>
    <r>
      <rPr>
        <rFont val="Arial"/>
        <b/>
        <color theme="1"/>
      </rPr>
      <t xml:space="preserve">What is pending:- </t>
    </r>
    <r>
      <rPr>
        <rFont val="Arial"/>
        <color theme="1"/>
      </rPr>
      <t xml:space="preserve">Find out why candidates can rebook when they were not invited and directly booked for an interview.
</t>
    </r>
    <r>
      <rPr>
        <rFont val="Arial"/>
        <b/>
        <color theme="1"/>
      </rPr>
      <t>What support is required:-</t>
    </r>
    <r>
      <rPr>
        <rFont val="Arial"/>
        <color theme="1"/>
      </rPr>
      <t xml:space="preserve"> NA</t>
    </r>
  </si>
  <si>
    <r>
      <rPr>
        <rFont val="Arial"/>
        <b/>
        <color theme="1"/>
      </rPr>
      <t>What is Done:-</t>
    </r>
    <r>
      <rPr>
        <rFont val="Arial"/>
        <color theme="1"/>
      </rPr>
      <t xml:space="preserve"> I have added functionality for upload file using Ajax. Added copied functionality. 
</t>
    </r>
    <r>
      <rPr>
        <rFont val="Arial"/>
        <b/>
        <color theme="1"/>
      </rPr>
      <t xml:space="preserve">What is pending:- </t>
    </r>
    <r>
      <rPr>
        <rFont val="Arial"/>
        <color theme="1"/>
      </rPr>
      <t xml:space="preserve">Filters,progress bar and listing
</t>
    </r>
    <r>
      <rPr>
        <rFont val="Arial"/>
        <b/>
        <color theme="1"/>
      </rPr>
      <t>What support is required:-</t>
    </r>
    <r>
      <rPr>
        <rFont val="Arial"/>
        <color theme="1"/>
      </rPr>
      <t xml:space="preserve"> NA</t>
    </r>
  </si>
  <si>
    <t xml:space="preserve">Team meetings and provided the KT session to ATS dev and qa teams, also had a discussion with Dhiraj regarding VI project setup. Topics has been covered today as follows:-
1. Completed the synchronization of ats and vi process for qa and dev team both.
2. Provided the KT session to dev team for VI project environment.
3. Providing the KT session to dev team for VI bakend and recruiter app. This is in progress.
   </t>
  </si>
  <si>
    <t>What is Done:- I have made the changes as suggested by @Dan Dunford and removed all regions being returned on country_id missing for now (We can add this when needed). Pushed the changes for review.
What is pending:- NA
What support is required:- I have implemented the laravel-actions as suggested but don’t have much experience with them. Requested Jon to review and indicate if any changes are needed.</t>
  </si>
  <si>
    <t>Assisted Upendra with https://tickets-tribepad.atlassian.net/browse/TCI-17649 
Consulted Mark to get an understanding of https://tickets-tribepad.atlassian.net/browse/TCI-17675 
Internal calls</t>
  </si>
  <si>
    <t>What is Done:- After consulting with Jon checked the codebase before React changes and found a variable $prebooked is being used in older codebases to hide the rebook/cancel button when if ($row['created_user_id'] != $logger-&gt;id &amp;&amp; $row['id']) {. Trying to use 
 'freeze_booking'    =&gt; ($interviewAppointments-&gt;booked_interview_frozen || $prebooked),  to hide the cancel button. 
What is pending:- Testing the code to see if it fails for any case when using $prebooked to hide rebook/cancel button. 
What support is required:- NA</t>
  </si>
  <si>
    <t xml:space="preserve">Team meetings
   </t>
  </si>
  <si>
    <t>TCI-17673</t>
  </si>
  <si>
    <t>What is done:- Tried to identify why callback url is not returning data for NotifyCandidateScores on uat, since we do this process manaually on local environment and on uat it should send data back to tribepad uat automatically.
What is pending:- needs to fix score update issue
What support is required:- NA</t>
  </si>
  <si>
    <r>
      <rPr>
        <rFont val="Arial"/>
        <b/>
        <color theme="1"/>
      </rPr>
      <t>What is Done:-</t>
    </r>
    <r>
      <rPr>
        <rFont val="Arial"/>
        <color theme="1"/>
      </rPr>
      <t xml:space="preserve"> I have added loaders. Listing of files with pagination. Addred dropdown of files type and uploaded user list.
</t>
    </r>
    <r>
      <rPr>
        <rFont val="Arial"/>
        <b/>
        <color theme="1"/>
      </rPr>
      <t xml:space="preserve">What is pending:- </t>
    </r>
    <r>
      <rPr>
        <rFont val="Arial"/>
        <color theme="1"/>
      </rPr>
      <t xml:space="preserve">Filters and testing
</t>
    </r>
    <r>
      <rPr>
        <rFont val="Arial"/>
        <b/>
        <color theme="1"/>
      </rPr>
      <t>What support is required:-</t>
    </r>
    <r>
      <rPr>
        <rFont val="Arial"/>
        <color theme="1"/>
      </rPr>
      <t xml:space="preserve"> NA</t>
    </r>
  </si>
  <si>
    <t>What is Done:- Using $prebooked which is true when user_id and logger_id mismatch to remove rebook/cancel button. Right now on both confirm booking, and invite case the candidate is able to rebook the interview but it should only be available for the invite journey and when already confirmed booking candidate should not be able to rebook/cancel. I have tested the code with both booking and invite journey and from initial testing, the code seems to be working as required. Pushing the changes for review. 
What is pending:- NA
What support is required:- This might require thorough testing to confirm this will not cause some unexpected results in edge cases.</t>
  </si>
  <si>
    <t>Consulted with Upendra regarding TCI-17649: [CUSTOMER] - Manage tool to upload image or doc to S3 bucketIN PROGRESS revied the functionality.
Internal calls</t>
  </si>
  <si>
    <t>What is Done:- Tested the Indeed external apply functionality and created a copy of the indeed apply for talent and used talent sample data to apply for the job. Still understanding how IndeedApplyCvSummary, IndeedApplyCvPosition, and IndeedApplyCvEducation work.
What is pending:- Create a job feed for on v2 codebase and create migrations.
What support is required:- NA</t>
  </si>
  <si>
    <r>
      <rPr>
        <rFont val="Arial"/>
        <b/>
        <color theme="1"/>
      </rPr>
      <t xml:space="preserve">What is Done:- </t>
    </r>
    <r>
      <rPr>
        <rFont val="Arial"/>
        <b val="0"/>
        <color theme="1"/>
      </rPr>
      <t>I have completed module including filters and lisitng.</t>
    </r>
    <r>
      <rPr>
        <rFont val="Arial"/>
        <b/>
        <color theme="1"/>
      </rPr>
      <t xml:space="preserve">
What is pending:- Testing
What support is required:- NA</t>
    </r>
  </si>
  <si>
    <t>What is done:- Tried to identify why callback url is not returning data for NotifyCandidateScores on uat, In the aws log it is also not there, matched data with database. So as per mark suggestion we may need to communicate to Shl.
What is pending:- needs to fix score update issue
What support is required:- NA</t>
  </si>
  <si>
    <r>
      <rPr>
        <rFont val="Arial"/>
        <b/>
        <color theme="1"/>
      </rPr>
      <t xml:space="preserve">What is Done:- </t>
    </r>
    <r>
      <rPr>
        <rFont val="Arial"/>
        <b val="0"/>
        <color theme="1"/>
      </rPr>
      <t>I have completed File Manager Module.I have pushed code for review.</t>
    </r>
    <r>
      <rPr>
        <rFont val="Arial"/>
        <b/>
        <color theme="1"/>
      </rPr>
      <t xml:space="preserve">
What is pending:- NA
What support is required:- NA</t>
    </r>
  </si>
  <si>
    <r>
      <rPr>
        <rFont val="Arial"/>
        <b/>
        <color theme="1"/>
      </rPr>
      <t>What is Done:-</t>
    </r>
    <r>
      <rPr>
        <rFont val="Arial"/>
        <color theme="1"/>
      </rPr>
      <t xml:space="preserve"> Found excludeTypes and added campaign question type id in array if permission is enabled. 
Found that it will not work in case of existing questionnaire is now getting changed to campaign type.
</t>
    </r>
    <r>
      <rPr>
        <rFont val="Arial"/>
        <b/>
        <color theme="1"/>
      </rPr>
      <t>What is pending:-</t>
    </r>
    <r>
      <rPr>
        <rFont val="Arial"/>
        <color theme="1"/>
      </rPr>
      <t xml:space="preserve"> NA
</t>
    </r>
    <r>
      <rPr>
        <rFont val="Arial"/>
        <b/>
        <color theme="1"/>
      </rPr>
      <t>What support is required:-</t>
    </r>
    <r>
      <rPr>
        <rFont val="Arial"/>
        <color theme="1"/>
      </rPr>
      <t xml:space="preserve"> NA</t>
    </r>
  </si>
  <si>
    <t>Team internal meeting. I have Joined Abhay VI KT session.</t>
  </si>
  <si>
    <r>
      <rPr>
        <rFont val="Arial"/>
        <b/>
        <color theme="1"/>
      </rPr>
      <t>What is Done</t>
    </r>
    <r>
      <rPr>
        <rFont val="Arial"/>
        <color theme="1"/>
      </rPr>
      <t xml:space="preserve">:-  Added team_job_sharing permission along with jobShareAgency permission and done unit testing.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</si>
  <si>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color theme="1"/>
      </rPr>
      <t xml:space="preserve">I have rechecked document temmplate.  I have cloned exisitng template or copied content of contract. Getting issue required issue while generate contract.
</t>
    </r>
    <r>
      <rPr>
        <rFont val="Arial"/>
        <b/>
        <color theme="1"/>
      </rPr>
      <t xml:space="preserve">What is pending:- </t>
    </r>
    <r>
      <rPr>
        <rFont val="Arial"/>
        <color theme="1"/>
      </rPr>
      <t xml:space="preserve">Debugging code and solutions
</t>
    </r>
    <r>
      <rPr>
        <rFont val="Arial"/>
        <b/>
        <color theme="1"/>
      </rPr>
      <t>What support is required:-</t>
    </r>
    <r>
      <rPr>
        <rFont val="Arial"/>
        <color theme="1"/>
      </rPr>
      <t xml:space="preserve"> NA</t>
    </r>
  </si>
  <si>
    <t>Took VI KT with Abhay. 
Team meetings
Internal Code review for TCI-17670: Handelsbanken: ‘Campaign Planning’ Questionnaire visible Agency users after permission activeCODE REVIEW and TCI-16986: [CUSTOMER] - Remove ability to incorrectly share a jobIN PROGRESS</t>
  </si>
  <si>
    <t>What is Done:- Moved the Questionnaire code to v2 to get the questionnaire working on the talent Job Feed. The questionnaire format also seems to be matching with the Indeed questions which already exist (select type). attaching the questionnaire generated on the ticket.
What is pending:- Create a job feed for on v2 codebase and create migrations.
What support is required:- NA</t>
  </si>
  <si>
    <t>Team meetings and provided VI project KT session to dev team.
Functionality covered:-
1. Covered the code flow session for recruiter app
2. Partially covered ToV backend app
3. HM is pending
4. Candidate App is pending
5. Api is pending in backend
6. Partially covered other supported react app's code flow
7. Partially covered the overview of databse structure</t>
  </si>
  <si>
    <t>What is Done:- Identifying code change in calendar react application and integrating code for n number of interview types for booking and invite section. Implemented code partially for booking and invite section in popup. This is in progress .
What is pending:- Needs to make functional Ms team Functionality
What support is required:- NA</t>
  </si>
  <si>
    <r>
      <rPr>
        <rFont val="Arial"/>
        <b/>
        <color theme="1"/>
      </rPr>
      <t xml:space="preserve">What is done:- </t>
    </r>
    <r>
      <rPr>
        <rFont val="Arial"/>
        <color theme="1"/>
      </rPr>
      <t xml:space="preserve">Reverifies the logo URL and send the format that all other brands are using. Connected with reporter and  try to replicate and found that image is ok but changes saved are not getting reflected on email.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</si>
  <si>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TCI-17698</t>
  </si>
  <si>
    <r>
      <rPr>
        <rFont val="Arial"/>
        <b/>
        <color theme="1"/>
      </rPr>
      <t xml:space="preserve">What is done:- </t>
    </r>
    <r>
      <rPr>
        <rFont val="Arial"/>
        <color theme="1"/>
      </rPr>
      <t xml:space="preserve">Found that it is coming from jobSearch respository codebases. Found that the default lang translation is coming in case of defined language is not getting loaded. So for particular brand changed the default site_titlle in lang file.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</si>
  <si>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 xml:space="preserve">What is done:- </t>
    </r>
    <r>
      <rPr>
        <rFont val="Arial"/>
        <color theme="1"/>
      </rPr>
      <t xml:space="preserve">I have checked code and UAT. I have found issue on existing created template on cantium.When we are creating contract with clone of old exisitng template.If variable will be optional then attribute should be data-optional="true",but document template content have saved like data-optional="false".Optional switcher is showing on  even it is set data-optional="false". I am checking code on react side. I am checking with Dhiraj about react for open popup.
</t>
    </r>
    <r>
      <rPr>
        <rFont val="Arial"/>
        <b/>
        <color theme="1"/>
      </rPr>
      <t xml:space="preserve">What is pending:- </t>
    </r>
    <r>
      <rPr>
        <rFont val="Arial"/>
        <color theme="1"/>
      </rPr>
      <t xml:space="preserve">Debugging code and solutions
</t>
    </r>
    <r>
      <rPr>
        <rFont val="Arial"/>
        <b/>
        <color theme="1"/>
      </rPr>
      <t>What support is required:-</t>
    </r>
    <r>
      <rPr>
        <rFont val="Arial"/>
        <color theme="1"/>
      </rPr>
      <t xml:space="preserve"> NA</t>
    </r>
  </si>
  <si>
    <t>What is Done: Ali raised 2-3 points in testing, and also he provided an old document that contains buisniss scenarios related to booking and invite. So i have gone through the whole document to get all the businiss scenarios and their implementation. Now it needs to be confirmed by Sam/Ali, so that i can start work on this accordingly.
What is pending:- Needs to fix all bugs for all businiss scenarios related to invite and booking after confirmation
What support is required:-NA</t>
  </si>
  <si>
    <t>TCI-17694</t>
  </si>
  <si>
    <t>What is Done:- Identifying the code responsible for sending the emails and can see that the code is not using the email pack as authorization emails can be sent for job requisitions, which don’t have any packs. 
What is pending:- Needs to find how to get job email pack data for authorization mails.
What support is required:- Does this authorization mail needs to support email packs? from the code, it feels like it was deliberately written to use the default translation.</t>
  </si>
  <si>
    <t>Assisted Upendra to Identify the issue for https://tickets-tribepad.atlassian.net/browse/TCI-17672 The react switch seems to be showing wrong data when the optional value is set as false. This might require changes to react code. 
Consulted with Dhiraj regarding the translation fetching issues from manage for job search. The translations seem to be failing which is making the code use the default values set thus causing the issue.</t>
  </si>
  <si>
    <t>As discussed in the scrum meeting the current scope only allows policy emails to be accessed through default translations. Jon is picking this up as this will require a query to be run to resolve the pack issues. Jon already has the query.</t>
  </si>
  <si>
    <r>
      <rPr>
        <rFont val="Arial"/>
        <b/>
        <color theme="1"/>
      </rPr>
      <t xml:space="preserve">What is done:- </t>
    </r>
    <r>
      <rPr>
        <rFont val="Arial"/>
        <color theme="1"/>
      </rPr>
      <t xml:space="preserve">Reverifies the logo URL and send the format that all other brands are using. Connected with reporter and  try to replicate and found that image is ok but changes saved are not getting reflected on email.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</si>
  <si>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 xml:space="preserve">What is done:- </t>
    </r>
    <r>
      <rPr>
        <rFont val="Arial"/>
        <color theme="1"/>
      </rPr>
      <t xml:space="preserve">Checked the issue. Found that the bytecode coming in the storage. So trying compiling the image to store.
</t>
    </r>
    <r>
      <rPr>
        <rFont val="Arial"/>
        <b/>
        <color theme="1"/>
      </rPr>
      <t xml:space="preserve">What is pending:- </t>
    </r>
    <r>
      <rPr>
        <rFont val="Arial"/>
        <color theme="1"/>
      </rPr>
      <t xml:space="preserve">Debugging further
</t>
    </r>
    <r>
      <rPr>
        <rFont val="Arial"/>
        <b/>
        <color theme="1"/>
      </rPr>
      <t>What support is required:-</t>
    </r>
    <r>
      <rPr>
        <rFont val="Arial"/>
        <color theme="1"/>
      </rPr>
      <t xml:space="preserve"> NA</t>
    </r>
  </si>
  <si>
    <t>Support in Upendra's ticket</t>
  </si>
  <si>
    <t>What is Done:- Created the Migration file for TalentJobfeedConfig.  While debugging the external application have found that Facebook is also using the indeed cv, and position tables but I am not sure what relative data will be returned by talent leaving this functionality for now.
What is pending:- Working on removing unnecessary indeed functions from the code and testing for issues.
What support is required:- NA</t>
  </si>
  <si>
    <r>
      <rPr>
        <rFont val="Arial"/>
        <b/>
        <color theme="1"/>
      </rPr>
      <t xml:space="preserve">What is done:- </t>
    </r>
    <r>
      <rPr>
        <rFont val="Arial"/>
        <color theme="1"/>
      </rPr>
      <t xml:space="preserve">Need to change on React Code. I have connected to Dhiraj about.I have added solution.
</t>
    </r>
    <r>
      <rPr>
        <rFont val="Arial"/>
        <b/>
        <color theme="1"/>
      </rPr>
      <t xml:space="preserve">What is pending:- </t>
    </r>
    <r>
      <rPr>
        <rFont val="Arial"/>
        <color theme="1"/>
      </rPr>
      <t xml:space="preserve">Testing
</t>
    </r>
    <r>
      <rPr>
        <rFont val="Arial"/>
        <b/>
        <color theme="1"/>
      </rPr>
      <t>What support is required:-</t>
    </r>
    <r>
      <rPr>
        <rFont val="Arial"/>
        <color theme="1"/>
      </rPr>
      <t xml:space="preserve"> NA</t>
    </r>
  </si>
  <si>
    <t>Assisted Yogesh with VPN setup. 
Consulted with Abhay regarding MS Teams.
Clarified some issues with Single Description regarding Video uploading.
Internal Team meetings.</t>
  </si>
  <si>
    <t>Team internal meeting. Connected with Yogesh for setup git and VPN</t>
  </si>
  <si>
    <t>Team meetings and had a discussion with Ali, Amit and Dhiraj</t>
  </si>
  <si>
    <t>What is Done:- Identified code change along with amit and implementing code accordingly as facing issue to book and invite interview 
What is pending:- Needs to make functional Ms team Functionality
What support is required:- NA</t>
  </si>
  <si>
    <t>What is Done: Had a discussion with Ali regarding on Sam’s feedback and it has been identified that the functionality with in graph representation is based on some interview slots limit, accordingly it is appeared in graph on recruiter end in pop up since it's not possible to display a huge number of availability slots in graph so it gets converted into block. But still Ali shared some past tickets and scenario that i need to look into once then we will be able to finalize that it is required to fix with in this or not.
What is pending:- Ali shared some past tickets and scenario that i need to look into once then we will be able to finalize that it is required to fix with in this or not.
What support is required:-NA</t>
  </si>
  <si>
    <r>
      <rPr>
        <rFont val="Arial"/>
        <b/>
        <color theme="1"/>
      </rPr>
      <t xml:space="preserve">What is done:- </t>
    </r>
    <r>
      <rPr>
        <rFont val="Arial"/>
        <color theme="1"/>
      </rPr>
      <t xml:space="preserve">I have fixed document required issue.  I have pushed all code which have generated after created react build.
</t>
    </r>
    <r>
      <rPr>
        <rFont val="Arial"/>
        <b/>
        <color theme="1"/>
      </rPr>
      <t xml:space="preserve">What is pending:- </t>
    </r>
    <r>
      <rPr>
        <rFont val="Arial"/>
        <color theme="1"/>
      </rPr>
      <t xml:space="preserve">Testing
</t>
    </r>
    <r>
      <rPr>
        <rFont val="Arial"/>
        <b/>
        <color theme="1"/>
      </rPr>
      <t>What support is required:-</t>
    </r>
    <r>
      <rPr>
        <rFont val="Arial"/>
        <color theme="1"/>
      </rPr>
      <t xml:space="preserve"> NA</t>
    </r>
  </si>
  <si>
    <r>
      <rPr>
        <rFont val="Arial"/>
        <b/>
        <color theme="1"/>
      </rPr>
      <t xml:space="preserve">What is done:- </t>
    </r>
    <r>
      <rPr>
        <rFont val="Arial"/>
        <color theme="1"/>
      </rPr>
      <t xml:space="preserve">Tried getting base64 code to image but not working. Found that base64 is getting removed after xml parse. 
</t>
    </r>
    <r>
      <rPr>
        <rFont val="Arial"/>
        <b/>
        <color theme="1"/>
      </rPr>
      <t xml:space="preserve">What is pending:- </t>
    </r>
    <r>
      <rPr>
        <rFont val="Arial"/>
        <color theme="1"/>
      </rPr>
      <t xml:space="preserve">Put base64 image and put image url in xml parse
</t>
    </r>
    <r>
      <rPr>
        <rFont val="Arial"/>
        <b/>
        <color theme="1"/>
      </rPr>
      <t>What support is required:-</t>
    </r>
    <r>
      <rPr>
        <rFont val="Arial"/>
        <color theme="1"/>
      </rPr>
      <t xml:space="preserve"> NA</t>
    </r>
  </si>
  <si>
    <t>TCI-17724</t>
  </si>
  <si>
    <r>
      <rPr>
        <rFont val="Arial"/>
        <b/>
        <color theme="1"/>
      </rPr>
      <t>What is done:-</t>
    </r>
    <r>
      <rPr>
        <rFont val="Arial"/>
        <color theme="1"/>
      </rPr>
      <t xml:space="preserve"> New story assigned. I am doing analysis of ticket. Tomorrow I have meeting with mark
</t>
    </r>
    <r>
      <rPr>
        <rFont val="Arial"/>
        <b/>
        <color theme="1"/>
      </rPr>
      <t xml:space="preserve">What is pending:- </t>
    </r>
    <r>
      <rPr>
        <rFont val="Arial"/>
        <color theme="1"/>
      </rPr>
      <t xml:space="preserve">NA
</t>
    </r>
    <r>
      <rPr>
        <rFont val="Arial"/>
        <b/>
        <color theme="1"/>
      </rPr>
      <t>What support is required:- Meeting with Mark</t>
    </r>
  </si>
  <si>
    <t>Setting up Alpha on my system and on Yogesh system. I have installed the prerequisite application on the system and now running the jungle command to setup the project.</t>
  </si>
  <si>
    <t>Team internal meeting and connected with Yogesh.</t>
  </si>
  <si>
    <t>Team meetings and had a discussion with Upendra for code review</t>
  </si>
  <si>
    <t>What is done:- As suggested by mark that we need to send back the Acknowledge Schema, same I am trying on uat environment for CandidateScore and other but failing to update result, May be i need to try something once again with in ProcessCandidateResgistration.
What is pending:- Needs to fix NotifyCandidateScores call
What support is required:- NA</t>
  </si>
  <si>
    <t>Support QA for steps to reproduce and call with Mark</t>
  </si>
  <si>
    <r>
      <rPr>
        <rFont val="Arial"/>
        <b/>
        <color theme="1"/>
      </rPr>
      <t>What is done:-</t>
    </r>
    <r>
      <rPr>
        <rFont val="Arial"/>
        <color theme="1"/>
      </rPr>
      <t xml:space="preserve"> Created function to replace the base64 code into image and passing url path in $_POST to replace it for summary_internal field. But in storing time it is still not getting saved. 
</t>
    </r>
    <r>
      <rPr>
        <rFont val="Arial"/>
        <b/>
        <color theme="1"/>
      </rPr>
      <t xml:space="preserve">What is pending:- </t>
    </r>
    <r>
      <rPr>
        <rFont val="Arial"/>
        <color theme="1"/>
      </rPr>
      <t xml:space="preserve">Checking further
</t>
    </r>
    <r>
      <rPr>
        <rFont val="Arial"/>
        <b/>
        <color theme="1"/>
      </rPr>
      <t xml:space="preserve">What support is required:- </t>
    </r>
    <r>
      <rPr>
        <rFont val="Arial"/>
        <color theme="1"/>
      </rPr>
      <t>NA</t>
    </r>
  </si>
  <si>
    <r>
      <rPr>
        <rFont val="Arial"/>
        <b/>
        <color theme="1"/>
      </rPr>
      <t>What is done:-</t>
    </r>
    <r>
      <rPr>
        <rFont val="Arial"/>
        <color theme="1"/>
      </rPr>
      <t xml:space="preserve"> I had done meeting with Mark today. I have started working on add hierarchy feature on question module.
</t>
    </r>
    <r>
      <rPr>
        <rFont val="Arial"/>
        <b/>
        <color theme="1"/>
      </rPr>
      <t xml:space="preserve">What is pending:- </t>
    </r>
    <r>
      <rPr>
        <rFont val="Arial"/>
        <color theme="1"/>
      </rPr>
      <t xml:space="preserve">Complete Integration and testing
</t>
    </r>
    <r>
      <rPr>
        <rFont val="Arial"/>
        <b/>
        <color theme="1"/>
      </rPr>
      <t>What support is required:-NA</t>
    </r>
  </si>
  <si>
    <t>Client meeting with Mark and support Yogesh for missing tables on docker.</t>
  </si>
  <si>
    <t>What is done:- After discussion with Poonam identify all the other fields that are still locked. The application flow already uses permission “edit_locked_user_journey” to allow editing even when the field is locked. Making the necessary changes to the code. 
What is pending:- Need to unlock custom fields and application flow along with other locked fields.
What support is required:- As not all fields are visible by default and are already behind permission its hard to identify all the fields that require changes . It would be helpful if these fileds are mentioned.</t>
  </si>
  <si>
    <t>What is Done:- Created the table for talent in tribepad_SYS. The code is currently using the tables directly to fetch the client's data.
What is pending:- Working on removing unnecessary indeed functions from the code and testing for issues.
What support is required:- NA</t>
  </si>
  <si>
    <t>Alpha is working on my system now but still getting some elastic search issues. 
Assisted Dhiraj with his ticket. 
Consulted with poonam and Gurmeet regardign tickets in release.</t>
  </si>
  <si>
    <t xml:space="preserve">As discussed pushing the code change to unlock the custom fields.
Not making any changes to user journey code as changes to this need to come through scoping.  </t>
  </si>
  <si>
    <t xml:space="preserve">For now, made minimal changes to get the job feed and external apply to work for talent. Also, Tested the code by disabling slave DB connections and using the job feed link directly with https://job.tribepad.dev/v2/job/api/noauth/job_list?format=talent instead of https://api.tribepad.dev/v2/job/api/noauth/job_list?format=talent which was not working for Alpha. For now, Using the default queries copied from indeed integration codebase and we can switch to models if needed after we can verify the code is running without any issues. Pushed the code for review and testing </t>
  </si>
  <si>
    <t>What is Done: Found CSS filepath was incorrect, so corrected and tested.
What is pending:- NA
What support is required:- NA</t>
  </si>
  <si>
    <t>Support QA for steps for reproduce issue and discussion with Client</t>
  </si>
  <si>
    <r>
      <rPr>
        <rFont val="Arial"/>
        <b/>
        <color theme="1"/>
      </rPr>
      <t xml:space="preserve">What is done:- </t>
    </r>
    <r>
      <rPr>
        <rFont val="Arial"/>
        <b val="0"/>
        <color theme="1"/>
      </rPr>
      <t>Done the code to fetch base64 and convert and sending the path. Optimising the code.</t>
    </r>
    <r>
      <rPr>
        <rFont val="Arial"/>
        <b/>
        <color theme="1"/>
      </rPr>
      <t xml:space="preserve">
What is pending:- </t>
    </r>
    <r>
      <rPr>
        <rFont val="Arial"/>
        <b val="0"/>
        <color theme="1"/>
      </rPr>
      <t>Pushing the changes</t>
    </r>
    <r>
      <rPr>
        <rFont val="Arial"/>
        <b/>
        <color theme="1"/>
      </rPr>
      <t xml:space="preserve">
What support is required:- NA</t>
    </r>
  </si>
  <si>
    <r>
      <rPr>
        <rFont val="Arial"/>
        <b/>
        <color theme="1"/>
      </rPr>
      <t>What is done:-</t>
    </r>
    <r>
      <rPr>
        <rFont val="Arial"/>
        <color theme="1"/>
      </rPr>
      <t xml:space="preserve"> Today I have created migration table of question hierarchy and I also created models of questionaire.Working on update functionality while create question.
</t>
    </r>
    <r>
      <rPr>
        <rFont val="Arial"/>
        <b/>
        <color theme="1"/>
      </rPr>
      <t xml:space="preserve">What is pending:- </t>
    </r>
    <r>
      <rPr>
        <rFont val="Arial"/>
        <color theme="1"/>
      </rPr>
      <t xml:space="preserve">Complete Integration and testing
</t>
    </r>
    <r>
      <rPr>
        <rFont val="Arial"/>
        <b/>
        <color theme="1"/>
      </rPr>
      <t>What support is required:-NA</t>
    </r>
  </si>
  <si>
    <t>Worked on setting up the calendar on alpha and getting MS teams working with new secret code.
Assisted Yogesh with his alpha setup. His git was having some permission issues not letting him switch branches. After moving to V4.34 the issue seems to have been resolved.</t>
  </si>
  <si>
    <t>TCI-17722</t>
  </si>
  <si>
    <r>
      <rPr>
        <rFont val="Arial"/>
        <b/>
        <color theme="1"/>
      </rPr>
      <t>What is done:</t>
    </r>
    <r>
      <rPr>
        <rFont val="Arial"/>
        <color theme="1"/>
      </rPr>
      <t xml:space="preserve">- Checked the issue on the mini profile the iframe was not loading.
</t>
    </r>
    <r>
      <rPr>
        <rFont val="Arial"/>
        <b/>
        <color theme="1"/>
      </rPr>
      <t>What is pending</t>
    </r>
    <r>
      <rPr>
        <rFont val="Arial"/>
        <color theme="1"/>
      </rPr>
      <t xml:space="preserve">:- Checking further
</t>
    </r>
    <r>
      <rPr>
        <rFont val="Arial"/>
        <b/>
        <color theme="1"/>
      </rPr>
      <t>What support is required:</t>
    </r>
    <r>
      <rPr>
        <rFont val="Arial"/>
        <color theme="1"/>
      </rPr>
      <t>- NA</t>
    </r>
  </si>
  <si>
    <t>Meetings with team skip level,daily status and team support</t>
  </si>
  <si>
    <r>
      <rPr>
        <rFont val="Arial"/>
        <b/>
        <color theme="1"/>
      </rPr>
      <t>What is done:-</t>
    </r>
    <r>
      <rPr>
        <rFont val="Arial"/>
        <color theme="1"/>
      </rPr>
      <t xml:space="preserve"> Found phone validation failing on profile edit. Found validation failing at laravel end and in common.js file
</t>
    </r>
    <r>
      <rPr>
        <rFont val="Arial"/>
        <b/>
        <color theme="1"/>
      </rPr>
      <t>What is pending</t>
    </r>
    <r>
      <rPr>
        <rFont val="Arial"/>
        <color theme="1"/>
      </rPr>
      <t xml:space="preserve">:- Checking further
</t>
    </r>
    <r>
      <rPr>
        <rFont val="Arial"/>
        <b/>
        <color theme="1"/>
      </rPr>
      <t>What support is required:</t>
    </r>
    <r>
      <rPr>
        <rFont val="Arial"/>
        <color theme="1"/>
      </rPr>
      <t>- NA</t>
    </r>
  </si>
  <si>
    <t>TCI-17696</t>
  </si>
  <si>
    <t>What is done:-  Here the Issue was occurring because at the time of registration the “ is being escaped to \” before being saved as a password but at the time of auth no such escape was happening. A better solution would be to not escape the password at the registration stage. 
What is pending:- NA
What support is required:- NA</t>
  </si>
  <si>
    <t>TCI-17758</t>
  </si>
  <si>
    <t>What is done:- Checked the code and can see that an icon is added which is &lt;i class="fas fa-circle-notch fa-spin" aria-hidden="true"&gt;&lt;/i&gt; after the next button. Not sure why this was included and if it should be removed or not. Created the MR just in case we decide to remove this.
What is pending:- NA
What support is required:- NA</t>
  </si>
  <si>
    <r>
      <rPr>
        <rFont val="Arial"/>
        <b/>
        <color theme="1"/>
      </rPr>
      <t xml:space="preserve">What is Done:- </t>
    </r>
    <r>
      <rPr>
        <rFont val="Arial"/>
        <b val="0"/>
        <color theme="1"/>
      </rPr>
      <t>I have fixed website issue. I have added vaildation with javascript and server side.</t>
    </r>
    <r>
      <rPr>
        <rFont val="Arial"/>
        <b/>
        <color theme="1"/>
      </rPr>
      <t xml:space="preserve">
What is pending:- Testing
What support is required:- NA</t>
    </r>
  </si>
  <si>
    <t>Support QA for reproducing steps</t>
  </si>
  <si>
    <r>
      <rPr>
        <rFont val="Arial"/>
        <b/>
        <color theme="1"/>
      </rPr>
      <t>What is done:-</t>
    </r>
    <r>
      <rPr>
        <rFont val="Arial"/>
        <color theme="1"/>
      </rPr>
      <t xml:space="preserve"> Found same kind issue has been resolved. Needs to check for this brand issue resolved on live. As it is still replicating need to check
</t>
    </r>
    <r>
      <rPr>
        <rFont val="Arial"/>
        <b/>
        <color theme="1"/>
      </rPr>
      <t>What is pending:</t>
    </r>
    <r>
      <rPr>
        <rFont val="Arial"/>
        <color theme="1"/>
      </rPr>
      <t xml:space="preserve">- checking further
</t>
    </r>
    <r>
      <rPr>
        <rFont val="Arial"/>
        <b/>
        <color theme="1"/>
      </rPr>
      <t>What support is required</t>
    </r>
    <r>
      <rPr>
        <rFont val="Arial"/>
        <color theme="1"/>
      </rPr>
      <t>:- NA</t>
    </r>
  </si>
  <si>
    <r>
      <rPr>
        <rFont val="Arial"/>
        <b/>
        <color theme="1"/>
      </rPr>
      <t>What is done:-</t>
    </r>
    <r>
      <rPr>
        <rFont val="Arial"/>
        <color theme="1"/>
      </rPr>
      <t xml:space="preserve"> Found that the server side package needs to update Laravel version so it is dependant on PHP8 update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</si>
  <si>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color theme="1"/>
      </rPr>
      <t xml:space="preserve">Fixed shared feedback on code review.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</si>
  <si>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 xml:space="preserve">What is Done:- </t>
    </r>
    <r>
      <rPr>
        <rFont val="Arial"/>
        <b val="0"/>
        <color theme="1"/>
      </rPr>
      <t>I have fixed website issue. I have added vaildation with javascript and server side for check url.</t>
    </r>
    <r>
      <rPr>
        <rFont val="Arial"/>
        <b/>
        <color theme="1"/>
      </rPr>
      <t xml:space="preserve">
What is pending:- Testing
What support is required:- NA</t>
    </r>
  </si>
  <si>
    <r>
      <rPr>
        <rFont val="Arial"/>
        <b/>
        <color theme="1"/>
      </rPr>
      <t>What is done:-</t>
    </r>
    <r>
      <rPr>
        <rFont val="Arial"/>
        <color theme="1"/>
      </rPr>
      <t xml:space="preserve"> I am working on create store procedure and Trigger for question hierarchy.
</t>
    </r>
    <r>
      <rPr>
        <rFont val="Arial"/>
        <b/>
        <color theme="1"/>
      </rPr>
      <t xml:space="preserve">What is pending:- </t>
    </r>
    <r>
      <rPr>
        <rFont val="Arial"/>
        <color theme="1"/>
      </rPr>
      <t xml:space="preserve">Complete Integration and testing
</t>
    </r>
    <r>
      <rPr>
        <rFont val="Arial"/>
        <b/>
        <color theme="1"/>
      </rPr>
      <t>What support is required:-NA</t>
    </r>
  </si>
  <si>
    <t>What is done:- As suggested by mark that applying same changing and got success up to some extend but still facing some issues to completely resolve on testing uat environment.
What is pending:- Needs to fix NotifyCandidateScores call
What support is required:- NA</t>
  </si>
  <si>
    <r>
      <rPr>
        <rFont val="Arial"/>
        <b/>
        <color theme="1"/>
      </rPr>
      <t>What is Done:-</t>
    </r>
    <r>
      <rPr>
        <rFont val="Arial"/>
        <color theme="1"/>
      </rPr>
      <t xml:space="preserve">  Checked if any other permission is used other than disable campagin questionnaire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</si>
  <si>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Support QA for phone validation related and other</t>
  </si>
  <si>
    <t>TCI-17725</t>
  </si>
  <si>
    <r>
      <rPr>
        <rFont val="Arial"/>
        <b/>
        <color theme="1"/>
      </rPr>
      <t>What is Done:-</t>
    </r>
    <r>
      <rPr>
        <rFont val="Arial"/>
        <color theme="1"/>
      </rPr>
      <t xml:space="preserve">  Understood conept of Integration job workflow and relation. Found Integration access issue and resolved on local. Checking issue with integration option not coming on local
</t>
    </r>
    <r>
      <rPr>
        <rFont val="Arial"/>
        <b/>
        <color theme="1"/>
      </rPr>
      <t xml:space="preserve">What is pending:- </t>
    </r>
    <r>
      <rPr>
        <rFont val="Arial"/>
        <color theme="1"/>
      </rPr>
      <t xml:space="preserve">Checking further
</t>
    </r>
    <r>
      <rPr>
        <rFont val="Arial"/>
        <b/>
        <color theme="1"/>
      </rPr>
      <t>What support is required:-</t>
    </r>
    <r>
      <rPr>
        <rFont val="Arial"/>
        <color theme="1"/>
      </rPr>
      <t xml:space="preserve"> NA</t>
    </r>
  </si>
  <si>
    <t>Consulted With Dhiraj regarding his integration ticket.
Picked https://tickets-tribepad.atlassian.net/browse/TCI-17767 and while working on this, Jon pushed a solution so switched to MS Teams.</t>
  </si>
  <si>
    <r>
      <rPr>
        <rFont val="Arial"/>
        <b/>
        <color theme="1"/>
      </rPr>
      <t>What is done:-</t>
    </r>
    <r>
      <rPr>
        <rFont val="Arial"/>
        <color theme="1"/>
      </rPr>
      <t xml:space="preserve"> I have completed store procedure and Trigger for question hierarchy.
</t>
    </r>
    <r>
      <rPr>
        <rFont val="Arial"/>
        <b/>
        <color theme="1"/>
      </rPr>
      <t xml:space="preserve">What is pending:- </t>
    </r>
    <r>
      <rPr>
        <rFont val="Arial"/>
        <color theme="1"/>
      </rPr>
      <t xml:space="preserve">Complete Integration and testing
</t>
    </r>
    <r>
      <rPr>
        <rFont val="Arial"/>
        <b/>
        <color theme="1"/>
      </rPr>
      <t>What support is required:-NA</t>
    </r>
  </si>
  <si>
    <t>Yogesh help on ticket TCI-17763</t>
  </si>
  <si>
    <t>TCI-17763</t>
  </si>
  <si>
    <t>Yogesh Kumar</t>
  </si>
  <si>
    <r>
      <rPr>
        <rFont val="Arial"/>
        <b/>
        <color theme="1"/>
      </rPr>
      <t xml:space="preserve">What is done:- </t>
    </r>
    <r>
      <rPr>
        <rFont val="Arial"/>
        <b val="0"/>
        <color theme="1"/>
      </rPr>
      <t>Checked the code for show/hide interview feedback questionnaire answers for manager privileged users</t>
    </r>
    <r>
      <rPr>
        <rFont val="Arial"/>
        <b/>
        <color theme="1"/>
      </rPr>
      <t xml:space="preserve">
What is pending:- </t>
    </r>
    <r>
      <rPr>
        <rFont val="Arial"/>
        <b val="0"/>
        <color theme="1"/>
      </rPr>
      <t>cheking the code for interview stage</t>
    </r>
    <r>
      <rPr>
        <rFont val="Arial"/>
        <b/>
        <color theme="1"/>
      </rPr>
      <t xml:space="preserve">
What support is required:- NA</t>
    </r>
  </si>
  <si>
    <t>What is done:- Requested abhay to push the changes to the calendar branch to test on my alpha. The branch is still having some issues as getting errors connecting to the calendar. Still debugging the issue and rectifying them.
What is pending:- Need to understand how the calendar codebase works and allow MS teams to be booked from the calendar. 
What support is required:- NA</t>
  </si>
  <si>
    <t>What is done:- Still trying on uat as suggested by mark, but have not got any success. Currently waiting to hear from mark regarding aws logs for same
What is pending:- Needs to fix NotifyCandidateScores call
What support is required:- NA</t>
  </si>
  <si>
    <t>Checked vi setup branches access and found working now</t>
  </si>
  <si>
    <r>
      <rPr>
        <rFont val="Arial"/>
        <b/>
        <color theme="1"/>
      </rPr>
      <t>What is Done:-</t>
    </r>
    <r>
      <rPr>
        <rFont val="Arial"/>
        <color theme="1"/>
      </rPr>
      <t xml:space="preserve">  Created migtration for onboarding as new integration type. Modifiing IntegrationInstanceType class for using new type
</t>
    </r>
    <r>
      <rPr>
        <rFont val="Arial"/>
        <b/>
        <color theme="1"/>
      </rPr>
      <t xml:space="preserve">What is pending:- </t>
    </r>
    <r>
      <rPr>
        <rFont val="Arial"/>
        <color theme="1"/>
      </rPr>
      <t xml:space="preserve">Use class IntegrationInstanceType to use type in onboarding list
</t>
    </r>
    <r>
      <rPr>
        <rFont val="Arial"/>
        <b/>
        <color theme="1"/>
      </rPr>
      <t>What support is required:-</t>
    </r>
    <r>
      <rPr>
        <rFont val="Arial"/>
        <color theme="1"/>
      </rPr>
      <t xml:space="preserve"> NA</t>
    </r>
  </si>
  <si>
    <t>TCI-17709</t>
  </si>
  <si>
    <t>What is Done:- Added the binding to the passive candidate code but had issues fetching the translation from the server. 
What is pending:- Need to test it with actual translations with variables included.
What support is required:- NA</t>
  </si>
  <si>
    <r>
      <rPr>
        <rFont val="Arial"/>
        <b/>
        <color theme="1"/>
      </rPr>
      <t xml:space="preserve">What is done:- </t>
    </r>
    <r>
      <rPr>
        <rFont val="Arial"/>
        <color theme="1"/>
      </rPr>
      <t xml:space="preserve">I have compiled React code and pushed code again as shared message from Jon on ticket.
</t>
    </r>
    <r>
      <rPr>
        <rFont val="Arial"/>
        <b/>
        <color theme="1"/>
      </rPr>
      <t xml:space="preserve">What is pending:- </t>
    </r>
    <r>
      <rPr>
        <rFont val="Arial"/>
        <color theme="1"/>
      </rPr>
      <t xml:space="preserve">Testing
</t>
    </r>
    <r>
      <rPr>
        <rFont val="Arial"/>
        <b/>
        <color theme="1"/>
      </rPr>
      <t>What support is required:-</t>
    </r>
    <r>
      <rPr>
        <rFont val="Arial"/>
        <color theme="1"/>
      </rPr>
      <t xml:space="preserve"> NA</t>
    </r>
  </si>
  <si>
    <r>
      <rPr>
        <rFont val="Arial"/>
        <b/>
        <color theme="1"/>
      </rPr>
      <t>What is done:-</t>
    </r>
    <r>
      <rPr>
        <rFont val="Arial"/>
        <color theme="1"/>
      </rPr>
      <t xml:space="preserve"> I have done changes on question API for create question hierarchy and retrive question list.
</t>
    </r>
    <r>
      <rPr>
        <rFont val="Arial"/>
        <b/>
        <color theme="1"/>
      </rPr>
      <t xml:space="preserve">What is pending:- </t>
    </r>
    <r>
      <rPr>
        <rFont val="Arial"/>
        <color theme="1"/>
      </rPr>
      <t xml:space="preserve">Complete Integration and testing
</t>
    </r>
    <r>
      <rPr>
        <rFont val="Arial"/>
        <b/>
        <color theme="1"/>
      </rPr>
      <t>What support is required:-NA</t>
    </r>
  </si>
  <si>
    <t>Consulted With Yogesh regarding his Ticket. On his system feedback, questionnaires were not created. Created on my machine and tested the code. It seems to be working as intended on alpha. 
Supported QA team with the replication of one of my tickets in release. 
Internal team calls.</t>
  </si>
  <si>
    <t xml:space="preserve">Internal call with Dhiraj and Yogesh Ticket support </t>
  </si>
  <si>
    <t>Team meetings and had a discussion with upendra regarding to get rid of merge conflicts on his ticket</t>
  </si>
  <si>
    <t>What is done:- Found an error in log, NotifyCandidateScores.xsd is failing to validate (Failed to validate SHL integration xml /var/www/ats/releases/295/codebases/v2/app/Integrations/SHL/resources/xsd/NotifyCandidateScores.xsd: 
Element '{http://cebtalentcentral.com})
What is pending:- Needs to fix NotifyCandidateScores call
What support is required:- NA</t>
  </si>
  <si>
    <t>What is done:- Checked the code for show/hide interview feedback questionnaire answers for manager privileged users
What is pending:- cheking the code for interview stage
What support is required:- NA</t>
  </si>
  <si>
    <t>Status changed to hold.</t>
  </si>
  <si>
    <r>
      <rPr>
        <rFont val="Arial"/>
        <b/>
        <color theme="1"/>
      </rPr>
      <t>What is Done:-</t>
    </r>
    <r>
      <rPr>
        <rFont val="Arial"/>
        <color theme="1"/>
      </rPr>
      <t xml:space="preserve">  Added integration radio button in the workflow item. Added column integration_enable in table onboarding package to store it
</t>
    </r>
    <r>
      <rPr>
        <rFont val="Arial"/>
        <b/>
        <color theme="1"/>
      </rPr>
      <t xml:space="preserve">What is pending:- </t>
    </r>
    <r>
      <rPr>
        <rFont val="Arial"/>
        <color theme="1"/>
      </rPr>
      <t xml:space="preserve">Fetch integration records in dropdown
</t>
    </r>
    <r>
      <rPr>
        <rFont val="Arial"/>
        <b/>
        <color theme="1"/>
      </rPr>
      <t>What support is required:-</t>
    </r>
    <r>
      <rPr>
        <rFont val="Arial"/>
        <color theme="1"/>
      </rPr>
      <t xml:space="preserve"> NA</t>
    </r>
  </si>
  <si>
    <t>TCI-17805</t>
  </si>
  <si>
    <t>After checking the code and trying to replicate on alpha came to conclusion that this might be a case of customer using the feature incorrectly as the emails can also be setup for custom packs. requested reporter to confirm if the custom packs have these emails addresses setup which will expaling the difference between manage and ats.</t>
  </si>
  <si>
    <t>TCI-17775</t>
  </si>
  <si>
    <r>
      <rPr>
        <rFont val="Arial"/>
        <b/>
        <color theme="1"/>
      </rPr>
      <t>What is Done:-</t>
    </r>
    <r>
      <rPr>
        <rFont val="Arial"/>
        <color theme="1"/>
      </rPr>
      <t xml:space="preserve"> Checking the database for the cadidate record to see whey the contract is missing.
</t>
    </r>
    <r>
      <rPr>
        <rFont val="Arial"/>
        <b/>
        <color theme="1"/>
      </rPr>
      <t xml:space="preserve">What is pending:- </t>
    </r>
    <r>
      <rPr>
        <rFont val="Arial"/>
        <color theme="1"/>
      </rPr>
      <t xml:space="preserve">Finding the issue and resolving it.
</t>
    </r>
    <r>
      <rPr>
        <rFont val="Arial"/>
        <b/>
        <color theme="1"/>
      </rPr>
      <t>What support is required:-</t>
    </r>
    <r>
      <rPr>
        <rFont val="Arial"/>
        <color theme="1"/>
      </rPr>
      <t xml:space="preserve"> NA</t>
    </r>
  </si>
  <si>
    <t>Assisted Poonam with the ticket on release which was not replicating properly.
Assisted Yogesh with his ticket. Fetched the data from the live server and the pmanage filed is active there. will need to test if any other code is responsible for hiding the answers. 
Internal Calls.</t>
  </si>
  <si>
    <r>
      <rPr>
        <rFont val="Arial"/>
        <b/>
        <color theme="1"/>
      </rPr>
      <t xml:space="preserve">What is done:- </t>
    </r>
    <r>
      <rPr>
        <rFont val="Arial"/>
        <color theme="1"/>
      </rPr>
      <t xml:space="preserve">I have done all the changes to the question API for listing of questions, edit questions and updated questions.
</t>
    </r>
    <r>
      <rPr>
        <rFont val="Arial"/>
        <b/>
        <color theme="1"/>
      </rPr>
      <t xml:space="preserve">What is pending:- </t>
    </r>
    <r>
      <rPr>
        <rFont val="Arial"/>
        <color theme="1"/>
      </rPr>
      <t xml:space="preserve">Complete Integration and testing
</t>
    </r>
    <r>
      <rPr>
        <rFont val="Arial"/>
        <b/>
        <color theme="1"/>
      </rPr>
      <t>What support is required:-</t>
    </r>
    <r>
      <rPr>
        <rFont val="Arial"/>
        <color theme="1"/>
      </rPr>
      <t>NA</t>
    </r>
  </si>
  <si>
    <r>
      <rPr>
        <rFont val="Arial"/>
        <b/>
      </rPr>
      <t>What is done</t>
    </r>
    <r>
      <rPr>
        <rFont val="Arial"/>
        <b val="0"/>
      </rPr>
      <t xml:space="preserve">:- Checked the code on 2 more locations </t>
    </r>
    <r>
      <rPr>
        <rFont val="Arial"/>
        <b val="0"/>
        <color rgb="FF1155CC"/>
        <u/>
      </rPr>
      <t>https://nhsp.uat-tribepad.com/</t>
    </r>
    <r>
      <rPr>
        <rFont val="Arial"/>
        <b val="0"/>
      </rPr>
      <t xml:space="preserve"> and https://greggs.uat-tribepad.com/
</t>
    </r>
    <r>
      <rPr>
        <rFont val="Arial"/>
        <b/>
      </rPr>
      <t>What is pending</t>
    </r>
    <r>
      <rPr>
        <rFont val="Arial"/>
        <b val="0"/>
      </rPr>
      <t xml:space="preserve">:- cheking the code inprogress
</t>
    </r>
    <r>
      <rPr>
        <rFont val="Arial"/>
        <b/>
      </rPr>
      <t>What support is required:</t>
    </r>
    <r>
      <rPr>
        <rFont val="Arial"/>
        <b val="0"/>
      </rPr>
      <t xml:space="preserve">- require the access of live environment </t>
    </r>
  </si>
  <si>
    <t xml:space="preserve">Internal call with Yogesh Ticket support </t>
  </si>
  <si>
    <t>What is done:- Shl is working fine, Found the issue along with mark, Due to some existing integration framework issue webhook call are not able to recieved. Currently working with mark and found the solution and accordingly needs to raise a new MR.
What is pending:- Needs to fix NotifyCandidateScores call
What support is required:- NA</t>
  </si>
  <si>
    <t>What is Done:- Added {$privacy_policy_url} to the email bindings. Pushed the code for review.
What is pending:- NA
What support is required:- Need to add the variables {$privacy_policy_url} to the above-mentioned emails in manage. 
Note:- this will require  {$privacy_policy_url} variable to be added to the passive emails mentioned on the ticket</t>
  </si>
  <si>
    <r>
      <rPr>
        <rFont val="Arial"/>
        <b/>
        <color theme="1"/>
      </rPr>
      <t xml:space="preserve">What is done:- </t>
    </r>
    <r>
      <rPr>
        <rFont val="Arial"/>
        <color theme="1"/>
      </rPr>
      <t xml:space="preserve">Checked and found disable_campaign permission can be used as it is not used elsewhere. Added permission for campaign symbol. Pushed the changes.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</si>
  <si>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 xml:space="preserve">What is done:- </t>
    </r>
    <r>
      <rPr>
        <rFont val="Arial"/>
        <color theme="1"/>
      </rPr>
      <t xml:space="preserve">Checked the userworkflow in candidate's side. Debugged onboarding/apis/user-workflow.js for handling view error but before debug error is coming.
</t>
    </r>
    <r>
      <rPr>
        <rFont val="Arial"/>
        <b/>
        <color theme="1"/>
      </rPr>
      <t xml:space="preserve">What is pending:- </t>
    </r>
    <r>
      <rPr>
        <rFont val="Arial"/>
        <color theme="1"/>
      </rPr>
      <t xml:space="preserve">Debugging further
</t>
    </r>
    <r>
      <rPr>
        <rFont val="Arial"/>
        <b/>
        <color theme="1"/>
      </rPr>
      <t>What support is required:-</t>
    </r>
    <r>
      <rPr>
        <rFont val="Arial"/>
        <color theme="1"/>
      </rPr>
      <t>NA</t>
    </r>
  </si>
  <si>
    <r>
      <rPr>
        <rFont val="Arial"/>
        <b/>
        <color theme="1"/>
      </rPr>
      <t>What is done</t>
    </r>
    <r>
      <rPr>
        <rFont val="Arial"/>
        <b val="0"/>
        <color theme="1"/>
      </rPr>
      <t xml:space="preserve">:- Not replicate with Ali and Daniel Green will provide the steps video.
</t>
    </r>
    <r>
      <rPr>
        <rFont val="Arial"/>
        <b/>
        <color theme="1"/>
      </rPr>
      <t>What is pending</t>
    </r>
    <r>
      <rPr>
        <rFont val="Arial"/>
        <b val="0"/>
        <color theme="1"/>
      </rPr>
      <t xml:space="preserve">:- cheking the code inprogress
</t>
    </r>
    <r>
      <rPr>
        <rFont val="Arial"/>
        <b/>
        <color theme="1"/>
      </rPr>
      <t>What support is required:</t>
    </r>
    <r>
      <rPr>
        <rFont val="Arial"/>
        <b val="0"/>
        <color theme="1"/>
      </rPr>
      <t xml:space="preserve">- waiting for the input from Daniel Green end about steps on live environment </t>
    </r>
  </si>
  <si>
    <t>What is done:- Found the cause and mentioned a query with the solution on the ticket. Need to get the query reviewed to get the contract details back as requested on the ticket.  Moved the ticket to code review.
What is pending:- NA.
What support is required:- NA</t>
  </si>
  <si>
    <t>TCI-17826</t>
  </si>
  <si>
    <t>What is Done:-  It was selecting all list items (li) even the one we created in content for bullets. added class so only the class items are hidden and shown. Pushed changes for review.
What is pending:- NA
What support is required:- NA</t>
  </si>
  <si>
    <r>
      <rPr>
        <rFont val="Arial"/>
        <b/>
        <color theme="1"/>
      </rPr>
      <t xml:space="preserve">What is done:- </t>
    </r>
    <r>
      <rPr>
        <rFont val="Arial"/>
        <color theme="1"/>
      </rPr>
      <t xml:space="preserve">I have tried to replicate issue on Alpha and UAT. Both places works fine. I have followed same steps as mentioned on ticket.
</t>
    </r>
    <r>
      <rPr>
        <rFont val="Arial"/>
        <b/>
        <color theme="1"/>
      </rPr>
      <t>What is pending:-</t>
    </r>
    <r>
      <rPr>
        <rFont val="Arial"/>
        <color theme="1"/>
      </rPr>
      <t xml:space="preserve"> code debug and fixing
</t>
    </r>
    <r>
      <rPr>
        <rFont val="Arial"/>
        <b/>
        <color theme="1"/>
      </rPr>
      <t>What support is required:-</t>
    </r>
    <r>
      <rPr>
        <rFont val="Arial"/>
        <color theme="1"/>
      </rPr>
      <t xml:space="preserve"> NA</t>
    </r>
  </si>
  <si>
    <t>What is done:- Raised code review as discussed with Mark
What is pending:- NA
What support is required:- NA</t>
  </si>
  <si>
    <t>What is done:- Working on to pass correct value in request for each interview type while submitting form for booking and invite
What is pending:- Need to make functional fix ms_teams option
What support is required:- NA</t>
  </si>
  <si>
    <r>
      <rPr>
        <rFont val="Arial"/>
        <b/>
        <color theme="1"/>
      </rPr>
      <t>What is Done:-</t>
    </r>
    <r>
      <rPr>
        <rFont val="Arial"/>
        <color theme="1"/>
      </rPr>
      <t xml:space="preserve"> Resolved the integration toggle button store issue in create and edit. Confirmed which what should come in Integration dropdown with client and working on it.
</t>
    </r>
    <r>
      <rPr>
        <rFont val="Arial"/>
        <b/>
        <color theme="1"/>
      </rPr>
      <t xml:space="preserve">What is pending:- </t>
    </r>
    <r>
      <rPr>
        <rFont val="Arial"/>
        <color theme="1"/>
      </rPr>
      <t xml:space="preserve">Fetch integration records in dropdown
</t>
    </r>
    <r>
      <rPr>
        <rFont val="Arial"/>
        <b/>
        <color theme="1"/>
      </rPr>
      <t>What support is required:-</t>
    </r>
    <r>
      <rPr>
        <rFont val="Arial"/>
        <color theme="1"/>
      </rPr>
      <t xml:space="preserve"> NA</t>
    </r>
  </si>
  <si>
    <t>TCI-17819</t>
  </si>
  <si>
    <r>
      <rPr>
        <rFont val="Arial"/>
        <b/>
        <color theme="1"/>
      </rPr>
      <t>What is done</t>
    </r>
    <r>
      <rPr>
        <rFont val="Arial"/>
        <b val="0"/>
        <color theme="1"/>
      </rPr>
      <t xml:space="preserve">:- Code setup in local system and updating the date format 
</t>
    </r>
    <r>
      <rPr>
        <rFont val="Arial"/>
        <b/>
        <color theme="1"/>
      </rPr>
      <t>What is pending</t>
    </r>
    <r>
      <rPr>
        <rFont val="Arial"/>
        <b val="0"/>
        <color theme="1"/>
      </rPr>
      <t xml:space="preserve">:- cheking the code inprogress
</t>
    </r>
    <r>
      <rPr>
        <rFont val="Arial"/>
        <b/>
        <color theme="1"/>
      </rPr>
      <t>What support is required:</t>
    </r>
    <r>
      <rPr>
        <rFont val="Arial"/>
        <b val="0"/>
        <color theme="1"/>
      </rPr>
      <t>-NA</t>
    </r>
  </si>
  <si>
    <r>
      <rPr>
        <rFont val="Arial"/>
        <b/>
        <color theme="1"/>
      </rPr>
      <t xml:space="preserve">What is done:- </t>
    </r>
    <r>
      <rPr>
        <rFont val="Arial"/>
        <color theme="1"/>
      </rPr>
      <t xml:space="preserve">I have completed question hierarchy. I have created migration of onboarding hierarchy.
</t>
    </r>
    <r>
      <rPr>
        <rFont val="Arial"/>
        <b/>
        <color theme="1"/>
      </rPr>
      <t xml:space="preserve">What is pending:- </t>
    </r>
    <r>
      <rPr>
        <rFont val="Arial"/>
        <color theme="1"/>
      </rPr>
      <t xml:space="preserve">Complete Integration and testing
</t>
    </r>
    <r>
      <rPr>
        <rFont val="Arial"/>
        <b/>
        <color theme="1"/>
      </rPr>
      <t>What support is required:-H</t>
    </r>
    <r>
      <rPr>
        <rFont val="Arial"/>
        <color theme="1"/>
      </rPr>
      <t>ierarchy is not showing after upload from manage</t>
    </r>
  </si>
  <si>
    <t>TCI-17829</t>
  </si>
  <si>
    <t>What is done:- I have identified the code which is making the onboarding workflow show for the accepted bucket when selecting the extended contract. 
What is pending:- Find the solution for the issue
What support is required:- Need suggestions on how to tackle this situation as my option currently is to remove the accepted workflow from the extended contract.</t>
  </si>
  <si>
    <t>Team meetings and configure project on new machine</t>
  </si>
  <si>
    <t>Status changed, Put on hold due to configure project on new machine, Project configuration is almost done.</t>
  </si>
  <si>
    <t>TCI-17816</t>
  </si>
  <si>
    <t>What is done:- I have set up the custom fields on my local alpha and am able to replicate the issue on alpha. Still trying to understand why the fields are failing for requisition. 
What is pending:- populate the custom field answers on job requisitions. 
What support is required:- NA</t>
  </si>
  <si>
    <t>TCI-17792</t>
  </si>
  <si>
    <r>
      <rPr>
        <rFont val="Arial"/>
        <b/>
        <color theme="1"/>
      </rPr>
      <t>What is done</t>
    </r>
    <r>
      <rPr>
        <rFont val="Arial"/>
        <b val="0"/>
        <color theme="1"/>
      </rPr>
      <t xml:space="preserve">:- Add the strip tag to prevent HTML injection leads to SSRF
</t>
    </r>
    <r>
      <rPr>
        <rFont val="Arial"/>
        <b/>
        <color theme="1"/>
      </rPr>
      <t>What is pending</t>
    </r>
    <r>
      <rPr>
        <rFont val="Arial"/>
        <b val="0"/>
        <color theme="1"/>
      </rPr>
      <t xml:space="preserve">:- NA
</t>
    </r>
    <r>
      <rPr>
        <rFont val="Arial"/>
        <b/>
        <color theme="1"/>
      </rPr>
      <t>What support is required:</t>
    </r>
    <r>
      <rPr>
        <rFont val="Arial"/>
        <b val="0"/>
        <color theme="1"/>
      </rPr>
      <t>-NA</t>
    </r>
  </si>
  <si>
    <r>
      <rPr>
        <rFont val="Arial"/>
        <b/>
        <color theme="1"/>
      </rPr>
      <t>What is Done:-</t>
    </r>
    <r>
      <rPr>
        <rFont val="Arial"/>
        <color theme="1"/>
      </rPr>
      <t xml:space="preserve"> Creating EntityCollection for instance to display the integration instance
</t>
    </r>
    <r>
      <rPr>
        <rFont val="Arial"/>
        <b/>
        <color theme="1"/>
      </rPr>
      <t>What is pending:</t>
    </r>
    <r>
      <rPr>
        <rFont val="Arial"/>
        <color theme="1"/>
      </rPr>
      <t xml:space="preserve">- Fetch intance from database in integration EntityCollection
</t>
    </r>
    <r>
      <rPr>
        <rFont val="Arial"/>
        <b/>
        <color theme="1"/>
      </rPr>
      <t>What support is required:</t>
    </r>
    <r>
      <rPr>
        <rFont val="Arial"/>
        <color theme="1"/>
      </rPr>
      <t>- NA</t>
    </r>
  </si>
  <si>
    <r>
      <rPr>
        <rFont val="Arial"/>
        <b/>
        <color theme="1"/>
      </rPr>
      <t xml:space="preserve">What is done:- </t>
    </r>
    <r>
      <rPr>
        <rFont val="Arial"/>
        <color theme="1"/>
      </rPr>
      <t xml:space="preserve">I have created Trigger and procedure of onboarding hierarchy. I have updated models while create and update onboarding packages. 
</t>
    </r>
    <r>
      <rPr>
        <rFont val="Arial"/>
        <b/>
        <color theme="1"/>
      </rPr>
      <t xml:space="preserve">What is pending:- </t>
    </r>
    <r>
      <rPr>
        <rFont val="Arial"/>
        <color theme="1"/>
      </rPr>
      <t xml:space="preserve">Complete Integration and testing
</t>
    </r>
    <r>
      <rPr>
        <rFont val="Arial"/>
        <b/>
        <color theme="1"/>
      </rPr>
      <t>What support is required:-NA</t>
    </r>
  </si>
  <si>
    <t>Meetings with the QA team
Assisted Upendra with his ticket. 
Assisted Dhiraj with his ticket.
Internal Meetings.</t>
  </si>
  <si>
    <t>What is done:- Identified the issue as the job req template only contains the basic fields and doesn’t store any nested field data as the template is only storing if the field is required or not. The view page only contains the base nested fields. It works okay for creation but when viewing only base custom fields are being added. Debugger further to find a good solution for this.
What is pending:- populate the custom field answers on job requisitions. 
What support is required:- NA</t>
  </si>
  <si>
    <t>Code review of Yogesh Ticket and guide  him to push code for review and status changes.</t>
  </si>
  <si>
    <t>What is done:- Find out the solution to update the option value in address field in calendar pop to submit the form, now integrating the solution
What is pending:- Needs to work with Amit to integrate the solution on backend as well then needs to verify whole functionality.
What support is required:- NA</t>
  </si>
  <si>
    <t>What is done:- Update the custom field API to handle req_id for nested questions and javascript updated for req.js file. Pushed the code for review.
What is pending:- NA. 
What support is required:- This is complicated code and needs to be tested to make sure all the edge cases are working properly for nested custom fields.</t>
  </si>
  <si>
    <t>TCI-17797</t>
  </si>
  <si>
    <t>What is done:- Checked the live record to find out why the document download is failing. The http_logger with uuid = “98249ea0-4dc6-4cf2-b61f-e2957a0df69d” failed with status code 503. After checking the code can see the processResults is making an API call to fetch the documents which might have failed because the server not responding in a timely manner and it caused the issue. Debugging further to find why documents are not fetched and a way to easily call the document API.
What is pending:- NA. 
What support is required:- NA</t>
  </si>
  <si>
    <t>Support to team mates for onboarding new field related</t>
  </si>
  <si>
    <r>
      <rPr>
        <rFont val="Arial"/>
        <b/>
        <color theme="1"/>
      </rPr>
      <t xml:space="preserve">What is done:- </t>
    </r>
    <r>
      <rPr>
        <rFont val="Arial"/>
        <color theme="1"/>
      </rPr>
      <t xml:space="preserve">Used existing integration instance model and try to fetch in Action to pass in react code but not working.
</t>
    </r>
    <r>
      <rPr>
        <rFont val="Arial"/>
        <b/>
        <color theme="1"/>
      </rPr>
      <t xml:space="preserve">What is pending:- </t>
    </r>
    <r>
      <rPr>
        <rFont val="Arial"/>
        <color theme="1"/>
      </rPr>
      <t xml:space="preserve">Store instance value
</t>
    </r>
    <r>
      <rPr>
        <rFont val="Arial"/>
        <b/>
        <color theme="1"/>
      </rPr>
      <t>What support is required:-</t>
    </r>
    <r>
      <rPr>
        <rFont val="Arial"/>
        <color theme="1"/>
      </rPr>
      <t>NA</t>
    </r>
  </si>
  <si>
    <r>
      <rPr>
        <rFont val="Arial"/>
        <b/>
        <color theme="1"/>
      </rPr>
      <t xml:space="preserve">What is done:- </t>
    </r>
    <r>
      <rPr>
        <rFont val="Arial"/>
        <color theme="1"/>
      </rPr>
      <t xml:space="preserve">I have created trigger,procedure and migraion of contract and onboarding package. 
</t>
    </r>
    <r>
      <rPr>
        <rFont val="Arial"/>
        <b/>
        <color theme="1"/>
      </rPr>
      <t xml:space="preserve">What is pending:- </t>
    </r>
    <r>
      <rPr>
        <rFont val="Arial"/>
        <color theme="1"/>
      </rPr>
      <t xml:space="preserve">Complete Integration and testing
</t>
    </r>
    <r>
      <rPr>
        <rFont val="Arial"/>
        <b/>
        <color theme="1"/>
      </rPr>
      <t>What support is required:-NA</t>
    </r>
  </si>
  <si>
    <t>Code review of Amit Ticket TCI-17816 and internal meeting with team.</t>
  </si>
  <si>
    <t>TCI-17858</t>
  </si>
  <si>
    <t>What is done:- Organization select box added in add/edit template
What is pending:- adding permissions 
What support is required:-NA</t>
  </si>
  <si>
    <t>What is done:- Request payload issue has been resolved while submitting interview in calendar popup, now handling some validations related issues
What is pending:- Needs to work with Amit to integrate the solution on backend as well then needs to verify whole functionality.
What support is required:- NA</t>
  </si>
  <si>
    <t>TCI-17881</t>
  </si>
  <si>
    <t>The file seems to be corrupted. I have tried downloading the file using the above candidate and also requested Mark to download the file directly from S3 Bucket both came out as corrupted. We might have to ask the client to re-upload the file to the onboarding workflow.</t>
  </si>
  <si>
    <t>Support given for onboarding organisation storage</t>
  </si>
  <si>
    <r>
      <rPr>
        <rFont val="Arial"/>
        <b/>
        <color theme="1"/>
      </rPr>
      <t>What is done:</t>
    </r>
    <r>
      <rPr>
        <rFont val="Arial"/>
        <color theme="1"/>
      </rPr>
      <t xml:space="preserve">- Updated the composer for crm-sdk package but all other package getting update instead of crm-sdk. Tried on other's system as well
</t>
    </r>
    <r>
      <rPr>
        <rFont val="Arial"/>
        <b/>
        <color theme="1"/>
      </rPr>
      <t>What is pending:</t>
    </r>
    <r>
      <rPr>
        <rFont val="Arial"/>
        <color theme="1"/>
      </rPr>
      <t xml:space="preserve">- Get latest versoin of crm-sdk
</t>
    </r>
    <r>
      <rPr>
        <rFont val="Arial"/>
        <b/>
        <color theme="1"/>
      </rPr>
      <t>What support is required:-</t>
    </r>
    <r>
      <rPr>
        <rFont val="Arial"/>
        <color theme="1"/>
      </rPr>
      <t xml:space="preserve"> NA</t>
    </r>
  </si>
  <si>
    <r>
      <rPr>
        <rFont val="Arial"/>
        <b/>
        <color theme="1"/>
      </rPr>
      <t xml:space="preserve">What is done:- </t>
    </r>
    <r>
      <rPr>
        <rFont val="Arial"/>
        <color theme="1"/>
      </rPr>
      <t xml:space="preserve">At json_array the onboarding question data is coming before passing it encryption so checking it there. After switching branch issue was npt coming for other job. So checking if that happening for particular question wise.
</t>
    </r>
    <r>
      <rPr>
        <rFont val="Arial"/>
        <b/>
        <color theme="1"/>
      </rPr>
      <t xml:space="preserve">What is pending:- </t>
    </r>
    <r>
      <rPr>
        <rFont val="Arial"/>
        <color theme="1"/>
      </rPr>
      <t xml:space="preserve">Debugging further
</t>
    </r>
    <r>
      <rPr>
        <rFont val="Arial"/>
        <b/>
        <color theme="1"/>
      </rPr>
      <t>What support is required:-</t>
    </r>
    <r>
      <rPr>
        <rFont val="Arial"/>
        <color theme="1"/>
      </rPr>
      <t>NA</t>
    </r>
  </si>
  <si>
    <t>What is done:-  As Suggested Called the API in postman and got back the list of documents for the above candidate. Able to fetch the documents. The candidate’s name in the document matches what’s mentioned on the ticket.
What is pending:- Need to retrigger the request from sterling.
What support is required:- NA</t>
  </si>
  <si>
    <t>Consulted with Upendra and Dhiraj
Internal Meetings.</t>
  </si>
  <si>
    <r>
      <rPr>
        <rFont val="Arial"/>
        <b/>
        <color theme="1"/>
      </rPr>
      <t xml:space="preserve">What is done:- </t>
    </r>
    <r>
      <rPr>
        <rFont val="Arial"/>
        <color theme="1"/>
      </rPr>
      <t xml:space="preserve">I have checked live database logs and compare with Alpha. There are many state log missing on live while changing state of status. I am checking codes why log missing when update status.
</t>
    </r>
    <r>
      <rPr>
        <rFont val="Arial"/>
        <b/>
        <color theme="1"/>
      </rPr>
      <t>What is pending:-</t>
    </r>
    <r>
      <rPr>
        <rFont val="Arial"/>
        <color theme="1"/>
      </rPr>
      <t xml:space="preserve"> code debug and fixing
</t>
    </r>
    <r>
      <rPr>
        <rFont val="Arial"/>
        <b/>
        <color theme="1"/>
      </rPr>
      <t>What support is required:-</t>
    </r>
    <r>
      <rPr>
        <rFont val="Arial"/>
        <color theme="1"/>
      </rPr>
      <t xml:space="preserve"> NA</t>
    </r>
  </si>
  <si>
    <t>TCI-17900</t>
  </si>
  <si>
    <t>What is done:- Able to replicate the issue on brand UAT. Debugging further. 
What is pending:- Need to find a solution for the Issue. 
What support is required:- NA</t>
  </si>
  <si>
    <r>
      <rPr>
        <rFont val="Arial"/>
        <b/>
        <color theme="1"/>
      </rPr>
      <t xml:space="preserve">What is done:- </t>
    </r>
    <r>
      <rPr>
        <rFont val="Arial"/>
        <b val="0"/>
        <color theme="1"/>
      </rPr>
      <t>Checked the code for show/hide interview feedback questionnaire answers for manager privileged users</t>
    </r>
    <r>
      <rPr>
        <rFont val="Arial"/>
        <b/>
        <color theme="1"/>
      </rPr>
      <t xml:space="preserve">
What is pending:- </t>
    </r>
    <r>
      <rPr>
        <rFont val="Arial"/>
        <b val="0"/>
        <color theme="1"/>
      </rPr>
      <t>cheking the code for interview stage</t>
    </r>
    <r>
      <rPr>
        <rFont val="Arial"/>
        <b/>
        <color theme="1"/>
      </rPr>
      <t xml:space="preserve">
What support is required:- NA</t>
    </r>
  </si>
  <si>
    <t>Status Changed, Put on hold since need to work on TCI-17473</t>
  </si>
  <si>
    <t>TCI-17473</t>
  </si>
  <si>
    <t>What is done:- Analyze the ticket requirement, tried to replicate on brand uat, testing uat and local environment, but currently unable to replicate same issue on any plateform. Also looked into the code to replicate same issue but faling to replicate same scenario.
What is pending:- Needs to replicate same issue to fix this bug
What support is required:- NA</t>
  </si>
  <si>
    <t>Internal meeting with team and support.</t>
  </si>
  <si>
    <t>Reassigned as the file uploaded was curropted and no code changes are required.</t>
  </si>
  <si>
    <r>
      <rPr>
        <rFont val="Arial"/>
        <b/>
        <color theme="1"/>
      </rPr>
      <t xml:space="preserve">Reassigned ticket :- </t>
    </r>
    <r>
      <rPr>
        <rFont val="Arial"/>
        <b val="0"/>
        <color theme="1"/>
      </rPr>
      <t>I have checked code for replicate issue on Alpha. I am not able to replicate the issue. All logs saved for both table on Alpha. I have tested on client brand UAT, all log is working properly, and it is showing on log pop-up.I have checked live database application log, I have found that 4 log entry missing on ats_job_application_state_log table and 3 entry missing logs on ats_job_application_log table.
It should be the same count of entry on both tables.</t>
    </r>
  </si>
  <si>
    <r>
      <rPr>
        <rFont val="Arial"/>
        <color theme="1"/>
      </rPr>
      <t xml:space="preserve">What is Done: Resolved some local issues for composer update and pushed the changes for composer.lock and composer.json in ats and v2 aswell. 
</t>
    </r>
    <r>
      <rPr>
        <rFont val="Arial"/>
        <b/>
        <color theme="1"/>
      </rPr>
      <t>What is pending</t>
    </r>
    <r>
      <rPr>
        <rFont val="Arial"/>
        <color theme="1"/>
      </rPr>
      <t xml:space="preserve">:-NA
</t>
    </r>
    <r>
      <rPr>
        <rFont val="Arial"/>
        <b/>
        <color theme="1"/>
      </rPr>
      <t>What support is required</t>
    </r>
    <r>
      <rPr>
        <rFont val="Arial"/>
        <color theme="1"/>
      </rPr>
      <t>:- NA</t>
    </r>
  </si>
  <si>
    <r>
      <rPr>
        <rFont val="Arial"/>
        <b/>
        <color theme="1"/>
      </rPr>
      <t xml:space="preserve">What is done:- </t>
    </r>
    <r>
      <rPr>
        <rFont val="Arial"/>
        <color theme="1"/>
      </rPr>
      <t xml:space="preserve">Found reference with VonqSelect and used to replace smartselect with Integrationselect and created route to fetch the list of instances and used IntegrationSelect in Form
</t>
    </r>
    <r>
      <rPr>
        <rFont val="Arial"/>
        <b/>
        <color theme="1"/>
      </rPr>
      <t xml:space="preserve">What is pending:- </t>
    </r>
    <r>
      <rPr>
        <rFont val="Arial"/>
        <color theme="1"/>
      </rPr>
      <t xml:space="preserve">Check integration instance list
</t>
    </r>
    <r>
      <rPr>
        <rFont val="Arial"/>
        <b/>
        <color theme="1"/>
      </rPr>
      <t>What support is required:-</t>
    </r>
    <r>
      <rPr>
        <rFont val="Arial"/>
        <color theme="1"/>
      </rPr>
      <t>NA</t>
    </r>
  </si>
  <si>
    <t>What is done:- Added clean() and raw for custom field answers. Pushed changes for review.
What is pending:- NA
What support is required:- NA</t>
  </si>
  <si>
    <t>TCI-17898</t>
  </si>
  <si>
    <t>What is done:- Checking the live data to find the events that were generated. Also looking at the fourth integration to see if can find anything obvious wrong with the code. from the database record can see most of the candidates have applied to multiple jobs. Still debugging further. 
What is pending:- Find why candidate information is not being pulled. 
What support is required:-NA</t>
  </si>
  <si>
    <t>Consulted with Upendra and Yogesh regarding the Hierarchy upload issue. Able to get the hierarchy uploaded successfully after removing the ID’s from CSV. Still having issues with attaching the hierarchy to the user so we had to manually create the link in the table.
Internal calls</t>
  </si>
  <si>
    <t>What is done:- I have created hierarchy from manage. Now I have listed hierarchy on question add from and edit form with hierarchy. I am doing testing of real hierarchy while create.
What is pending:- Testing 
What support is required:-NA</t>
  </si>
  <si>
    <t>What is done:- Organization select box added in add/edit Document Templates 
What is pending:- adding permissions 
What support is required:-NA</t>
  </si>
  <si>
    <t>What is done:- Debug the code, found the translations and verified that translations are working fine on uat and local environment 
What is pending:- Needs to replicate same issue to fix this bug
What support is required:- NA</t>
  </si>
  <si>
    <t>What is done:- Requested post content to test as the logs seem to be calling the correct API and with the correct response code. As the data is not available putting this on hold. 
What is pending:- Find why candidate information is not being pulled. 
What support is required:-NA</t>
  </si>
  <si>
    <t>TCI-17911</t>
  </si>
  <si>
    <t>What is done:- Able to replicate the issue on the alpha after enabling the permission "pending_process_qs_block_candidate_progression" Still understanding the flow and checking live data for any obvious issues.
What is pending:- Need to find the cause of the issue.
What support is required:- NA</t>
  </si>
  <si>
    <t>Assisted Upendra with regarding the data-saving issue when creating new questionnaires. were able to get it working after resolving some reference issues. 
Started working on https://tickets-tribepad.atlassian.net/browse/TCI-17907 and after consultation with abhay found out the issue was already raised and is under progress so commented and unassigned the ticket.</t>
  </si>
  <si>
    <t xml:space="preserve">Ticket was reassigned by mark as no code change is required and the issue can be resolved by either sterling triggring the webhook again or by directly inserting the data. </t>
  </si>
  <si>
    <r>
      <rPr>
        <rFont val="Arial"/>
        <b/>
        <color theme="1"/>
      </rPr>
      <t xml:space="preserve">What is done:- </t>
    </r>
    <r>
      <rPr>
        <rFont val="Arial"/>
        <color theme="1"/>
      </rPr>
      <t xml:space="preserve">Done the changes to fetch and store the integration instance in workflow. 
</t>
    </r>
    <r>
      <rPr>
        <rFont val="Arial"/>
        <b/>
        <color theme="1"/>
      </rPr>
      <t xml:space="preserve">What is pending:- </t>
    </r>
    <r>
      <rPr>
        <rFont val="Arial"/>
        <color theme="1"/>
      </rPr>
      <t xml:space="preserve">Working on adding integration instance in workflow item
</t>
    </r>
    <r>
      <rPr>
        <rFont val="Arial"/>
        <b/>
        <color theme="1"/>
      </rPr>
      <t>What support is required:-</t>
    </r>
    <r>
      <rPr>
        <rFont val="Arial"/>
        <color theme="1"/>
      </rPr>
      <t>NA</t>
    </r>
  </si>
  <si>
    <r>
      <rPr>
        <rFont val="Arial"/>
        <b/>
        <color theme="1"/>
      </rPr>
      <t>What is done:-</t>
    </r>
    <r>
      <rPr>
        <rFont val="Arial"/>
        <color theme="1"/>
      </rPr>
      <t xml:space="preserve">Fixed question hierarchy module completed.
</t>
    </r>
    <r>
      <rPr>
        <rFont val="Arial"/>
        <b/>
        <color theme="1"/>
      </rPr>
      <t xml:space="preserve">What is pending:- </t>
    </r>
    <r>
      <rPr>
        <rFont val="Arial"/>
        <color theme="1"/>
      </rPr>
      <t xml:space="preserve">NA 
</t>
    </r>
    <r>
      <rPr>
        <rFont val="Arial"/>
        <b/>
        <color theme="1"/>
      </rPr>
      <t>What support is required:-</t>
    </r>
    <r>
      <rPr>
        <rFont val="Arial"/>
        <color theme="1"/>
      </rPr>
      <t>NA</t>
    </r>
  </si>
  <si>
    <t>What is done:- Organization select box multi-select functioality start working Templates 
What is pending:- Working in edit/view of organization in template
What support is required:-NA</t>
  </si>
  <si>
    <t>Team meetings and had a discussion with Amit regarding TCI-17605</t>
  </si>
  <si>
    <t>Status Changed, Put on hold since needs to switch back to TCI-17605 also ticket description does not clarify enough what is the actual requirement.</t>
  </si>
  <si>
    <t>What is done:- Request payload issue has been resolved for both booking and invite section while submitting interview in calendar popup, now handling some validations related issues and candidate section
What is pending:- Needs to work with Amit to integrate the solution on backend as well then needs to verify whole functionality.
What support is required:- NA</t>
  </si>
  <si>
    <t>Support to team mates for multiselect value appear in displayonly case</t>
  </si>
  <si>
    <r>
      <rPr>
        <rFont val="Arial"/>
        <b/>
        <color theme="1"/>
      </rPr>
      <t xml:space="preserve">What is done:- </t>
    </r>
    <r>
      <rPr>
        <rFont val="Arial"/>
        <color theme="1"/>
      </rPr>
      <t xml:space="preserve">Added Interation stores and list functions. Fixing the issues in storing and fetching the integration item type. Getting given data invalid issue
</t>
    </r>
    <r>
      <rPr>
        <rFont val="Arial"/>
        <b/>
        <color theme="1"/>
      </rPr>
      <t xml:space="preserve">What is pending:- </t>
    </r>
    <r>
      <rPr>
        <rFont val="Arial"/>
        <color theme="1"/>
      </rPr>
      <t xml:space="preserve">Correcting Integration item type added in workflowitem.
</t>
    </r>
    <r>
      <rPr>
        <rFont val="Arial"/>
        <b/>
        <color theme="1"/>
      </rPr>
      <t>What support is required:-</t>
    </r>
    <r>
      <rPr>
        <rFont val="Arial"/>
        <color theme="1"/>
      </rPr>
      <t>NA</t>
    </r>
  </si>
  <si>
    <t>What is done:- Having an issue with the text field not showing the value properly. The data is fetching properly and the html element also contained the proper answer in the value field still the field is showing as blank. Still debugging further to find what is causing this issue.
What is pending:- NA. 
What support is required:- NA</t>
  </si>
  <si>
    <r>
      <rPr>
        <rFont val="Arial"/>
        <b/>
        <color theme="1"/>
      </rPr>
      <t xml:space="preserve">What is done:- </t>
    </r>
    <r>
      <rPr>
        <rFont val="Arial"/>
        <color theme="1"/>
      </rPr>
      <t xml:space="preserve">I have removed removed migration files as discussed with mark. I am adding hierarchy on Job requisition templates.
</t>
    </r>
    <r>
      <rPr>
        <rFont val="Arial"/>
        <b/>
        <color theme="1"/>
      </rPr>
      <t xml:space="preserve">What is pending:- </t>
    </r>
    <r>
      <rPr>
        <rFont val="Arial"/>
        <color theme="1"/>
      </rPr>
      <t xml:space="preserve">NA 
</t>
    </r>
    <r>
      <rPr>
        <rFont val="Arial"/>
        <b/>
        <color theme="1"/>
      </rPr>
      <t>What support is required:-</t>
    </r>
    <r>
      <rPr>
        <rFont val="Arial"/>
        <color theme="1"/>
      </rPr>
      <t>NA</t>
    </r>
  </si>
  <si>
    <t>What is done:- Worked on the edit/view of organization in template 
What is pending:- Working on edit of organization in template
What support is required:-NA</t>
  </si>
  <si>
    <t>What is done:- Almost done, finalyzing and wrapping up all things along with Amit.
What is pending:- Needs to work with Amit to integrate the solution on backend as well then needs to verify whole functionality.
What support is required:- NA</t>
  </si>
  <si>
    <r>
      <rPr>
        <rFont val="Arial"/>
        <b/>
        <color theme="1"/>
      </rPr>
      <t xml:space="preserve">What is done:- </t>
    </r>
    <r>
      <rPr>
        <rFont val="Arial"/>
        <color theme="1"/>
      </rPr>
      <t xml:space="preserve">Update code with v4.36 . I have compiled React code and pushed code again as shared message from Jon on ticket.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</si>
  <si>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Meeting with Mark about ticket TCI-17724 and internal meeting with team.</t>
  </si>
  <si>
    <t>Assisted Poonam with release ticket replication.
Assisted Gurmeet with ticket replication and setting up nested custom fields for the issue. The issue is failing for text fields when all the required data is present in the HTML code. Still debugging this on my end. 
Internal Calls.</t>
  </si>
  <si>
    <t>What is done:- Pulled calendar changes are done by abhay and tested the payload against PHP code to make sure it's being handled properly. 
What is pending:- Test the code with calendar changes. 
What support is required:- NA</t>
  </si>
  <si>
    <t>Support to team mates for retrieving multiselect organization</t>
  </si>
  <si>
    <r>
      <rPr>
        <rFont val="Arial"/>
        <b/>
        <color theme="1"/>
      </rPr>
      <t xml:space="preserve">What is done:- </t>
    </r>
    <r>
      <rPr>
        <rFont val="Arial"/>
        <color theme="1"/>
      </rPr>
      <t xml:space="preserve">Fetched integration instance and display in dropdown. Getting item key issue so doing setup for onboarding_workflow_item
</t>
    </r>
    <r>
      <rPr>
        <rFont val="Arial"/>
        <b/>
        <color theme="1"/>
      </rPr>
      <t xml:space="preserve">What is pending:- </t>
    </r>
    <r>
      <rPr>
        <rFont val="Arial"/>
        <color theme="1"/>
      </rPr>
      <t xml:space="preserve">Resolve store issue
</t>
    </r>
    <r>
      <rPr>
        <rFont val="Arial"/>
        <b/>
        <color theme="1"/>
      </rPr>
      <t>What support is required:-</t>
    </r>
    <r>
      <rPr>
        <rFont val="Arial"/>
        <color theme="1"/>
      </rPr>
      <t>NA</t>
    </r>
  </si>
  <si>
    <r>
      <rPr>
        <rFont val="Arial"/>
        <b/>
        <color theme="1"/>
      </rPr>
      <t xml:space="preserve">What is done:- </t>
    </r>
    <r>
      <rPr>
        <rFont val="Arial"/>
        <color theme="1"/>
      </rPr>
      <t xml:space="preserve">I have completed on Job requisition templates hierarchy. I have added for create,update and view.
</t>
    </r>
    <r>
      <rPr>
        <rFont val="Arial"/>
        <b/>
        <color theme="1"/>
      </rPr>
      <t xml:space="preserve">What is pending:-  Apply </t>
    </r>
    <r>
      <rPr>
        <rFont val="Arial"/>
        <color theme="1"/>
      </rPr>
      <t xml:space="preserve"> Job requisition templates hierarchy on job requisition create form.
</t>
    </r>
    <r>
      <rPr>
        <rFont val="Arial"/>
        <b/>
        <color theme="1"/>
      </rPr>
      <t>What support is required:-</t>
    </r>
    <r>
      <rPr>
        <rFont val="Arial"/>
        <color theme="1"/>
      </rPr>
      <t>NA</t>
    </r>
  </si>
  <si>
    <t>What is done:- Worked on the filter multi-dimentional array of dropdown in organization template 
What is pending:- Working on edit of organization in template
What support is required:-NA</t>
  </si>
  <si>
    <t>Team meetings and had a discussion with Amit regarding TCI-17605, Also worked on to solve Elastic search issue on new machine as I am not able to test properly TCI-17605 at my local environment</t>
  </si>
  <si>
    <t>What is done:- Raised code review and test it along with Amit.
What is pending:- NA
What support is required:- NA</t>
  </si>
  <si>
    <t>What is done:- Debugged the Issue further and found the process questionnaire will only limit each process question to limit 1 and the other code is finding only the pending questionnaires.  Still debugging further to find a good solution that can work without making major changes.
What is pending:- Need to create a working solution for the issue.
What support is required:- NA</t>
  </si>
  <si>
    <t>What is done:- Tested the functionality with Abhay and cleaned up the code. Pushed the code for review.
What is pending:- NA
What support is required:- NA</t>
  </si>
  <si>
    <t>What is done:- Added striptags also as we can’t completely remove raw as the customer can input HTML content to the field. pushed the changes for review.
What is pending:- NA
What support is required:- NA</t>
  </si>
  <si>
    <t xml:space="preserve">Reassigned to Jon as he has to check the spec for this ticket as the feature is firing both offered and accepted onboarding events. This behavior is as intended. The Issue is rejected. </t>
  </si>
  <si>
    <r>
      <rPr>
        <rFont val="Arial"/>
        <b/>
        <color theme="1"/>
      </rPr>
      <t xml:space="preserve">What is Done: </t>
    </r>
    <r>
      <rPr>
        <rFont val="Arial"/>
        <color theme="1"/>
      </rPr>
      <t xml:space="preserve">Made the changes to resolve the conflict and pushed the changes
</t>
    </r>
    <r>
      <rPr>
        <rFont val="Arial"/>
        <b/>
        <color theme="1"/>
      </rPr>
      <t>What is pending</t>
    </r>
    <r>
      <rPr>
        <rFont val="Arial"/>
        <color theme="1"/>
      </rPr>
      <t xml:space="preserve">:-NA
</t>
    </r>
    <r>
      <rPr>
        <rFont val="Arial"/>
        <b/>
        <color theme="1"/>
      </rPr>
      <t>What support is required</t>
    </r>
    <r>
      <rPr>
        <rFont val="Arial"/>
        <color theme="1"/>
      </rPr>
      <t>:- NA</t>
    </r>
  </si>
  <si>
    <r>
      <rPr>
        <rFont val="Arial"/>
        <b/>
        <color theme="1"/>
      </rPr>
      <t xml:space="preserve">What is done:- </t>
    </r>
    <r>
      <rPr>
        <rFont val="Arial"/>
        <color theme="1"/>
      </rPr>
      <t xml:space="preserve">As per review removed the perm condition from displaying tpl file and added condition in controller. Deleted old branch and created new branch.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</si>
  <si>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What is Done:</t>
    </r>
    <r>
      <rPr>
        <rFont val="Arial"/>
        <color theme="1"/>
      </rPr>
      <t xml:space="preserve"> Created new branch on local and put changes one by one and updated composer checking with new package
</t>
    </r>
    <r>
      <rPr>
        <rFont val="Arial"/>
        <b/>
        <color theme="1"/>
      </rPr>
      <t>What is pending:</t>
    </r>
    <r>
      <rPr>
        <rFont val="Arial"/>
        <color theme="1"/>
      </rPr>
      <t xml:space="preserve">- Checking all scenarios
</t>
    </r>
    <r>
      <rPr>
        <rFont val="Arial"/>
        <b/>
        <color theme="1"/>
      </rPr>
      <t>What support is required:</t>
    </r>
    <r>
      <rPr>
        <rFont val="Arial"/>
        <color theme="1"/>
      </rPr>
      <t>- NA</t>
    </r>
  </si>
  <si>
    <t>TCI-17930</t>
  </si>
  <si>
    <t>What is done:- Able to replicate the issue on UAT. Working on understanding the workflow.
What is pending:- NA. 
What support is required:-NA</t>
  </si>
  <si>
    <t>TCI-17942</t>
  </si>
  <si>
    <t>What is done:- For jobs created from the template different set of functions is called and the values are later fed by an API call. Made changes to sort based on permission. pushed the code for review.
What is pending:- NA. 
What support is required:-NA</t>
  </si>
  <si>
    <t>What is done:- After getting the actual problem by Paul on ticket, Identified the requirement, replicated the issue on local and uat environment, analysed the code and started working on that.
What is pending:- Needs to fix translations for labels
What support is required:- NA</t>
  </si>
  <si>
    <r>
      <rPr>
        <rFont val="Arial"/>
        <b/>
        <color theme="1"/>
      </rPr>
      <t xml:space="preserve">What is done:- </t>
    </r>
    <r>
      <rPr>
        <rFont val="Arial"/>
        <color theme="1"/>
      </rPr>
      <t xml:space="preserve">I have rechecked code and database of interview booking. Two candidate can not book same interview slots. We can invite same slot to multiple candidate till interview booked from any candidate. Any candidate booked slot then slot was not available for another candidate to book interview. 
</t>
    </r>
    <r>
      <rPr>
        <rFont val="Arial"/>
        <b/>
        <color theme="1"/>
      </rPr>
      <t>What is pending:-</t>
    </r>
    <r>
      <rPr>
        <rFont val="Arial"/>
        <color theme="1"/>
      </rPr>
      <t xml:space="preserve"> Debugging code 
</t>
    </r>
    <r>
      <rPr>
        <rFont val="Arial"/>
        <b/>
        <color theme="1"/>
      </rPr>
      <t>What support is required:-</t>
    </r>
    <r>
      <rPr>
        <rFont val="Arial"/>
        <color theme="1"/>
      </rPr>
      <t xml:space="preserve"> NA</t>
    </r>
  </si>
  <si>
    <t>As discussed on scrum call. Updated my findings and purposed solution on the ticket for discussion. Puting this on hold for now.</t>
  </si>
  <si>
    <t>TCI-17934</t>
  </si>
  <si>
    <t>What is done:- Worked on replicating the issues on UAT
What is pending:- Working on checking the invited to complete an assessment
What support is required:-NA</t>
  </si>
  <si>
    <r>
      <rPr>
        <rFont val="Arial"/>
        <b/>
        <color theme="1"/>
      </rPr>
      <t>What is Done:</t>
    </r>
    <r>
      <rPr>
        <rFont val="Arial"/>
        <color theme="1"/>
      </rPr>
      <t xml:space="preserve"> Created new task. Resolved the issue job select dropdown on local then there was job list was not loading.
</t>
    </r>
    <r>
      <rPr>
        <rFont val="Arial"/>
        <b/>
        <color theme="1"/>
      </rPr>
      <t>What is pending:</t>
    </r>
    <r>
      <rPr>
        <rFont val="Arial"/>
        <color theme="1"/>
      </rPr>
      <t xml:space="preserve">- Checking all scenarios
</t>
    </r>
    <r>
      <rPr>
        <rFont val="Arial"/>
        <b/>
        <color theme="1"/>
      </rPr>
      <t>What support is required:</t>
    </r>
    <r>
      <rPr>
        <rFont val="Arial"/>
        <color theme="1"/>
      </rPr>
      <t>- NA</t>
    </r>
  </si>
  <si>
    <t>Trying to resolve job list issue on local. After taking latest branch and updating to migrate local is not running.</t>
  </si>
  <si>
    <r>
      <rPr>
        <rFont val="Arial"/>
        <b/>
        <color theme="1"/>
      </rPr>
      <t xml:space="preserve">What is done:- </t>
    </r>
    <r>
      <rPr>
        <rFont val="Arial"/>
        <color theme="1"/>
      </rPr>
      <t xml:space="preserve">I have completed on Job requisition templates hierarchy with listing.
</t>
    </r>
    <r>
      <rPr>
        <rFont val="Arial"/>
        <b/>
        <color theme="1"/>
      </rPr>
      <t xml:space="preserve">What is pending:-  </t>
    </r>
    <r>
      <rPr>
        <rFont val="Arial"/>
        <color theme="1"/>
      </rPr>
      <t xml:space="preserve">Testing
</t>
    </r>
    <r>
      <rPr>
        <rFont val="Arial"/>
        <b/>
        <color theme="1"/>
      </rPr>
      <t>What support is required:-</t>
    </r>
    <r>
      <rPr>
        <rFont val="Arial"/>
        <color theme="1"/>
      </rPr>
      <t>NA</t>
    </r>
  </si>
  <si>
    <t>Interview taken of candidate. Internal meeting  with Dhiraj and Yogesh about Ticket.</t>
  </si>
  <si>
    <t>What is done:- Organization feature in onboarding template and document template
What is pending:- on filter template based on Organization
What support is required:- Model operation in Services\Collection</t>
  </si>
  <si>
    <t>What is done:- Code review raised
What is pending:- NA
What support is required:- NA</t>
  </si>
  <si>
    <t>What is done:- Identified the validation errors that were being thrown back by forth and posted them in the ticket for resolution. As the validation error is generated by the fourth this doesn’t require any changes on our end.   
What is pending:- NA
What support is required:-NA</t>
  </si>
  <si>
    <t>What is done:- The user name is not saved in the onboarding user table. Working on finding out why user data is not saving. we would ideally show whom the onboarding is assigned to if it's assigned to an Admin. 
What is pending:- NA. 
What support is required:-NA</t>
  </si>
  <si>
    <t>Reassened Closed as the Queue was not testable on local. Assinged this to Jon so can be tested and issue can be rectified.</t>
  </si>
  <si>
    <t>What is done:- Added check for Admin user and fetched admin name to display for Admin workflows. Pushed the changes for review.
What is pending:- NA. 
What support is required:-NA</t>
  </si>
  <si>
    <r>
      <rPr>
        <rFont val="Arial"/>
        <b/>
        <color theme="1"/>
      </rPr>
      <t xml:space="preserve">What is done:- </t>
    </r>
    <r>
      <rPr>
        <rFont val="Arial"/>
        <color theme="1"/>
      </rPr>
      <t xml:space="preserve">Fixed feedback of intenal code review. Merge code with latest master branch
</t>
    </r>
    <r>
      <rPr>
        <rFont val="Arial"/>
        <b/>
        <color theme="1"/>
      </rPr>
      <t xml:space="preserve">What is pending:-  </t>
    </r>
    <r>
      <rPr>
        <rFont val="Arial"/>
        <color theme="1"/>
      </rPr>
      <t xml:space="preserve">NA
</t>
    </r>
    <r>
      <rPr>
        <rFont val="Arial"/>
        <b/>
        <color theme="1"/>
      </rPr>
      <t>What support is required:-</t>
    </r>
    <r>
      <rPr>
        <rFont val="Arial"/>
        <color theme="1"/>
      </rPr>
      <t>NA</t>
    </r>
  </si>
  <si>
    <t>TCI-17939</t>
  </si>
  <si>
    <r>
      <rPr>
        <rFont val="Arial"/>
        <b/>
        <color theme="1"/>
      </rPr>
      <t xml:space="preserve">What is done:- </t>
    </r>
    <r>
      <rPr>
        <rFont val="Arial"/>
        <color theme="1"/>
      </rPr>
      <t xml:space="preserve">Fixed youtube link added for description while create new job.
</t>
    </r>
    <r>
      <rPr>
        <rFont val="Arial"/>
        <b/>
        <color theme="1"/>
      </rPr>
      <t xml:space="preserve">What is pending:-  </t>
    </r>
    <r>
      <rPr>
        <rFont val="Arial"/>
        <color theme="1"/>
      </rPr>
      <t xml:space="preserve">NA
</t>
    </r>
    <r>
      <rPr>
        <rFont val="Arial"/>
        <b/>
        <color theme="1"/>
      </rPr>
      <t>What support is required:-</t>
    </r>
    <r>
      <rPr>
        <rFont val="Arial"/>
        <color theme="1"/>
      </rPr>
      <t>NA</t>
    </r>
  </si>
  <si>
    <t>Code review of Amit ticket hotfix/TCI-17930: and Merge code with Yogesh</t>
  </si>
  <si>
    <t>Support to team members and call with QA</t>
  </si>
  <si>
    <r>
      <rPr>
        <rFont val="Arial"/>
        <b/>
        <color theme="1"/>
      </rPr>
      <t xml:space="preserve">What is done:- </t>
    </r>
    <r>
      <rPr>
        <rFont val="Arial"/>
        <color theme="1"/>
      </rPr>
      <t xml:space="preserve">With questionanaire package onboarding question but with form and other document template encryption including questionnaire when added getting 'is Mac invalid'. Found it is on local only because of laravel and v2 app key not matching in encryption and decryption. Bypassing on local it is working now.  
</t>
    </r>
    <r>
      <rPr>
        <rFont val="Arial"/>
        <b/>
        <color theme="1"/>
      </rPr>
      <t xml:space="preserve">What is pending:-  </t>
    </r>
    <r>
      <rPr>
        <rFont val="Arial"/>
        <color theme="1"/>
      </rPr>
      <t xml:space="preserve">Get tested by Poonam again
</t>
    </r>
    <r>
      <rPr>
        <rFont val="Arial"/>
        <b/>
        <color theme="1"/>
      </rPr>
      <t>What support is required:-</t>
    </r>
    <r>
      <rPr>
        <rFont val="Arial"/>
        <color theme="1"/>
      </rPr>
      <t>NA</t>
    </r>
  </si>
  <si>
    <t>Reviewed Code for Upendra and cunsulted regarding changes.
Consulted with Poonam regarding the tikect in release and updated the code to fix a typo.
Consulted with Yogesh regarding his ticket</t>
  </si>
  <si>
    <t>Team meetings and code review for TCI-17724 </t>
  </si>
  <si>
    <t>66h 15m</t>
  </si>
  <si>
    <t>What is Done: As discussed with Ali (mentioned 2 points in tickets in attached screen shots ) started looking into that, Also I have tried to replicate the same scenario on local envirnment for TCI-17907. I am able to replicate this partially since there are some complicated business scenarios that i am trying to identify and accordingly i will update on ticket.
What is pending:- Ali shared some past tickets and a scenario that i need to look into once then needs to discuss with Ali/Mark to finalize the functionality. Also Ticket TCI-17907 needs to be fixed into same ticket.
What support is required:-NA</t>
  </si>
  <si>
    <r>
      <rPr>
        <rFont val="Arial"/>
        <b/>
        <color theme="1"/>
      </rPr>
      <t xml:space="preserve">What is done:- </t>
    </r>
    <r>
      <rPr>
        <rFont val="Arial"/>
        <b val="0"/>
        <color theme="1"/>
      </rPr>
      <t>Setup integration in local environment</t>
    </r>
    <r>
      <rPr>
        <rFont val="Arial"/>
        <b/>
        <color theme="1"/>
      </rPr>
      <t xml:space="preserve">
What is pending:- </t>
    </r>
    <r>
      <rPr>
        <rFont val="Arial"/>
        <b val="0"/>
        <color theme="1"/>
      </rPr>
      <t>checking the code in progress</t>
    </r>
    <r>
      <rPr>
        <rFont val="Arial"/>
        <b/>
        <color theme="1"/>
      </rPr>
      <t xml:space="preserve">
What support is required:- NA</t>
    </r>
  </si>
  <si>
    <r>
      <rPr>
        <rFont val="Arial"/>
        <b/>
        <color theme="1"/>
      </rPr>
      <t>What is Done:</t>
    </r>
    <r>
      <rPr>
        <rFont val="Arial"/>
        <color theme="1"/>
      </rPr>
      <t xml:space="preserve"> Found laravel encryption key conflict occuring in decryption. So bypass temporary and check onboarding process and found working. Pushed the changes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</si>
  <si>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What is Done:</t>
    </r>
    <r>
      <rPr>
        <rFont val="Arial"/>
        <color theme="1"/>
      </rPr>
      <t xml:space="preserve"> Done hierarchy setup on local. Made the changes to handle success false by default and fetching agency data
</t>
    </r>
    <r>
      <rPr>
        <rFont val="Arial"/>
        <b/>
        <color theme="1"/>
      </rPr>
      <t>What is pending:</t>
    </r>
    <r>
      <rPr>
        <rFont val="Arial"/>
        <color theme="1"/>
      </rPr>
      <t xml:space="preserve">- Handling hierarchy part.
</t>
    </r>
    <r>
      <rPr>
        <rFont val="Arial"/>
        <b/>
        <color theme="1"/>
      </rPr>
      <t>What support is required:</t>
    </r>
    <r>
      <rPr>
        <rFont val="Arial"/>
        <color theme="1"/>
      </rPr>
      <t>- NA</t>
    </r>
  </si>
  <si>
    <t xml:space="preserve">Team meetings, configured Prohance installation, and resolved VI configuration related issues on my new machine </t>
  </si>
  <si>
    <t xml:space="preserve">Status changed, put on hold since need to upgrade elastic search on local docker environent as this ES latest version is missing from Project setup. Also I need to have ES functionality to add multiple attendees to identify business scenarios for calendar availability icons </t>
  </si>
  <si>
    <t>What is done:- Looked into my past work, and whole conversation, identified few scenarios that i need to work on, These are
1. Active jobs (Needs to verify again), 2. Closed jobs (Needs to clarify, how do we need to proceed on that). 
What is pending:- Needs to veridy both types of jobs Active and closed. Also needs clarification on closed job, How do we need to proceed on that?
What support is required:- NA</t>
  </si>
  <si>
    <t>What is done:- I have fixed shared feedback by Dan.
What is pending:- NA
What support is required:- NA</t>
  </si>
  <si>
    <r>
      <rPr>
        <rFont val="Arial"/>
        <b/>
        <color theme="1"/>
      </rPr>
      <t xml:space="preserve">What is done:- </t>
    </r>
    <r>
      <rPr>
        <rFont val="Arial"/>
        <b val="0"/>
        <color theme="1"/>
      </rPr>
      <t>Added true flag to load branding in the Invite to Integration email</t>
    </r>
    <r>
      <rPr>
        <rFont val="Arial"/>
        <b/>
        <color theme="1"/>
      </rPr>
      <t xml:space="preserve">
What is pending:- </t>
    </r>
    <r>
      <rPr>
        <rFont val="Arial"/>
        <b val="0"/>
        <color theme="1"/>
      </rPr>
      <t>NA</t>
    </r>
    <r>
      <rPr>
        <rFont val="Arial"/>
        <b/>
        <color theme="1"/>
      </rPr>
      <t xml:space="preserve">
What support is required:- NA</t>
    </r>
  </si>
  <si>
    <t>Provide support to Yogesh regrading his ticket TCI-17934 . Also provide support to Dhiraj for Orgnisation setup.</t>
  </si>
  <si>
    <t>Consulted regarding Agenda with Mark.
Worked on tickets failing on the release</t>
  </si>
  <si>
    <t>TCI-18002</t>
  </si>
  <si>
    <r>
      <rPr>
        <rFont val="Arial"/>
        <b/>
        <color theme="1"/>
      </rPr>
      <t xml:space="preserve">What is done:- </t>
    </r>
    <r>
      <rPr>
        <rFont val="Arial"/>
        <color theme="1"/>
      </rPr>
      <t xml:space="preserve">I have checked template logo issue. Logo media URL was wrong saved on database table. I have shared mysql query for update media url of logo so that it will work 
</t>
    </r>
    <r>
      <rPr>
        <rFont val="Arial"/>
        <b/>
        <color theme="1"/>
      </rPr>
      <t xml:space="preserve">What is pending:-  </t>
    </r>
    <r>
      <rPr>
        <rFont val="Arial"/>
        <color theme="1"/>
      </rPr>
      <t xml:space="preserve">NA
</t>
    </r>
    <r>
      <rPr>
        <rFont val="Arial"/>
        <b/>
        <color theme="1"/>
      </rPr>
      <t>What support is required:-</t>
    </r>
    <r>
      <rPr>
        <rFont val="Arial"/>
        <color theme="1"/>
      </rPr>
      <t>NA</t>
    </r>
  </si>
  <si>
    <t xml:space="preserve">Gone through Insight working with Jamie.
Worked on understanding how custom fields are working and pushed a change which might be required if nested custom fields permission is Off.
</t>
  </si>
  <si>
    <t>TCI-18021</t>
  </si>
  <si>
    <r>
      <rPr>
        <rFont val="Arial"/>
        <b/>
        <color theme="1"/>
      </rPr>
      <t xml:space="preserve">What is done:- </t>
    </r>
    <r>
      <rPr>
        <rFont val="Arial"/>
        <color theme="1"/>
      </rPr>
      <t xml:space="preserve">I am reviewing issue mentioned on ticket.
</t>
    </r>
    <r>
      <rPr>
        <rFont val="Arial"/>
        <b/>
        <color theme="1"/>
      </rPr>
      <t xml:space="preserve">What is pending:-  </t>
    </r>
    <r>
      <rPr>
        <rFont val="Arial"/>
        <color theme="1"/>
      </rPr>
      <t xml:space="preserve">NA
</t>
    </r>
    <r>
      <rPr>
        <rFont val="Arial"/>
        <b/>
        <color theme="1"/>
      </rPr>
      <t>What support is required:-</t>
    </r>
    <r>
      <rPr>
        <rFont val="Arial"/>
        <color theme="1"/>
      </rPr>
      <t>NA</t>
    </r>
  </si>
  <si>
    <t>TCI-17956</t>
  </si>
  <si>
    <r>
      <rPr>
        <rFont val="Arial"/>
        <b/>
        <color theme="1"/>
      </rPr>
      <t xml:space="preserve">What is done:- </t>
    </r>
    <r>
      <rPr>
        <rFont val="Arial"/>
        <b val="0"/>
        <color theme="1"/>
      </rPr>
      <t>Create a new job for refer a friend email</t>
    </r>
    <r>
      <rPr>
        <rFont val="Arial"/>
        <b/>
        <color theme="1"/>
      </rPr>
      <t xml:space="preserve">
What is pending:- </t>
    </r>
    <r>
      <rPr>
        <rFont val="Arial"/>
        <b val="0"/>
        <color theme="1"/>
      </rPr>
      <t>investingating the issue still in progress</t>
    </r>
    <r>
      <rPr>
        <rFont val="Arial"/>
        <b/>
        <color theme="1"/>
      </rPr>
      <t xml:space="preserve">
What support is required:- NA</t>
    </r>
  </si>
  <si>
    <t>Team meetings, Meeting with MIS team to resolve Prohance installation , skip level meeting with rahul and other team memebers and identify some VI topics that needs to be discussed with Gez</t>
  </si>
  <si>
    <t>What is done:- Looked into my past work, and whole conversation, identified few scenarios that i need to work on, These are
1. Active jobs (In progress to identify on windmill and local environment both), 2. Closed jobs and other types of jobs ( In progress to identify on windmill and local environment both. Also except of the Active/Upcomming jobs like Closed, Expired, Unfinished types of jobs, a new candidate can not apply for these kind of jobs but admin can process video interview for any existing candidate for these kind of jobs. 
So, Is this scenario valid? Since, Jaycob is able to process video interview for same kind of jobs. Do we need to block admin to process video interview for these kind of jobs?). 
What is pending:- Needs to investigate all types of jobs to replicate same scenario as mentioned by jaycob.
What support is required:- NA</t>
  </si>
  <si>
    <t>TCI-17974</t>
  </si>
  <si>
    <t>What is done:- Added nl2br to resolve the issue of bullets showing in a single line. Pushed the changes for review.
What is pending:- NA. 
What support is required:-NA</t>
  </si>
  <si>
    <t>Not able to replicate issue on UAT and Alpha.</t>
  </si>
  <si>
    <r>
      <rPr>
        <rFont val="Arial"/>
        <b/>
        <color theme="1"/>
      </rPr>
      <t xml:space="preserve">What is done:-  </t>
    </r>
    <r>
      <rPr>
        <rFont val="Arial"/>
        <color theme="1"/>
      </rPr>
      <t xml:space="preserve">have tested questionnaire file upload on Alpha and UAT, It is working fine without issue.  
I have tested on brand https://answerdigital.demo-tribepad.com/ and fund validation error while upload files. Error is( file: "Invalid file type) and status code 406.
When upload  file from application, middleware validate files before upload to server.  
I have enabled clamav on local and I am getting same error as shared on ticket. 
Please fix clamav-daemon (virus scanner) on server, then upload functionality will work.
</t>
    </r>
    <r>
      <rPr>
        <rFont val="Arial"/>
        <b/>
        <color theme="1"/>
      </rPr>
      <t xml:space="preserve">What is pending:-  </t>
    </r>
    <r>
      <rPr>
        <rFont val="Arial"/>
        <color theme="1"/>
      </rPr>
      <t xml:space="preserve">NA
</t>
    </r>
    <r>
      <rPr>
        <rFont val="Arial"/>
        <b/>
        <color theme="1"/>
      </rPr>
      <t>What support is required:-</t>
    </r>
    <r>
      <rPr>
        <rFont val="Arial"/>
        <color theme="1"/>
      </rPr>
      <t>NA</t>
    </r>
  </si>
  <si>
    <t>Team meetings, Assisted mark on TCI-18039</t>
  </si>
  <si>
    <t>What is done:- Started work on point 2. Sync Closed jobs and other types of jobs ( In progress )
What is pending:- Needs to investigate and integrate synchronisation issues for ats and vi
What support is required:- NA</t>
  </si>
  <si>
    <r>
      <rPr>
        <rFont val="Arial"/>
        <b/>
        <color theme="1"/>
      </rPr>
      <t xml:space="preserve">What is done:- </t>
    </r>
    <r>
      <rPr>
        <rFont val="Arial"/>
        <b val="0"/>
        <color theme="1"/>
      </rPr>
      <t>Brand Specific branding is missing under jobsearch/private/application/views/22/en</t>
    </r>
    <r>
      <rPr>
        <rFont val="Arial"/>
        <b/>
        <color theme="1"/>
      </rPr>
      <t xml:space="preserve">
What is pending:- </t>
    </r>
    <r>
      <rPr>
        <rFont val="Arial"/>
        <b val="0"/>
        <color theme="1"/>
      </rPr>
      <t>NA</t>
    </r>
    <r>
      <rPr>
        <rFont val="Arial"/>
        <b/>
        <color theme="1"/>
      </rPr>
      <t xml:space="preserve">
What support is required:- NA</t>
    </r>
  </si>
  <si>
    <t>TCI-17995</t>
  </si>
  <si>
    <t>What is done:- I have posted my findings on the ticket. As the data in ticket for the users seems to correct and can't see any obvious issues and also not able to replicae the issue. Requested for more information that could help in replicating the issue.
What is pending:- NA. 
What support is required:-NA</t>
  </si>
  <si>
    <t>Provide support to Yogesh to setup careers page on local.</t>
  </si>
  <si>
    <t>Reaasigned:- Reassigend ticket due to need to fix virus scanner on server side. I haved added my all comment on ticket.</t>
  </si>
  <si>
    <t>TCI-18014</t>
  </si>
  <si>
    <t>Provided the requested errors and pushed back for review.</t>
  </si>
  <si>
    <t>Reassinged as not able to replicate the issue and the data seems to pointing the to items as shown in frontend.</t>
  </si>
  <si>
    <r>
      <rPr>
        <rFont val="Arial"/>
        <b/>
        <color theme="1"/>
      </rPr>
      <t>What is Done:</t>
    </r>
    <r>
      <rPr>
        <rFont val="Arial"/>
        <color theme="1"/>
      </rPr>
      <t xml:space="preserve"> Pulled the conflict resolved branch and tested the onboarding process and found working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</si>
  <si>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What is Done:</t>
    </r>
    <r>
      <rPr>
        <rFont val="Arial"/>
        <color theme="1"/>
      </rPr>
      <t xml:space="preserve"> Added function to get hierarchy relation in Application controller
</t>
    </r>
    <r>
      <rPr>
        <rFont val="Arial"/>
        <b/>
        <color theme="1"/>
      </rPr>
      <t>What is pending:</t>
    </r>
    <r>
      <rPr>
        <rFont val="Arial"/>
        <color theme="1"/>
      </rPr>
      <t xml:space="preserve">- Handling hierarchy part.
</t>
    </r>
    <r>
      <rPr>
        <rFont val="Arial"/>
        <b/>
        <color theme="1"/>
      </rPr>
      <t>What support is required:</t>
    </r>
    <r>
      <rPr>
        <rFont val="Arial"/>
        <color theme="1"/>
      </rPr>
      <t>- NA</t>
    </r>
  </si>
  <si>
    <t>TCI-18019</t>
  </si>
  <si>
    <r>
      <rPr>
        <rFont val="Arial"/>
        <b/>
        <color theme="1"/>
      </rPr>
      <t xml:space="preserve">What is Done:- </t>
    </r>
    <r>
      <rPr>
        <rFont val="Arial"/>
        <color theme="1"/>
      </rPr>
      <t xml:space="preserve">I have checked issue as shared details. I have replicated issue on Alpha. I am debugging code for find conflict of firefox browser.
</t>
    </r>
    <r>
      <rPr>
        <rFont val="Arial"/>
        <b/>
        <color theme="1"/>
      </rPr>
      <t>What is pending</t>
    </r>
    <r>
      <rPr>
        <rFont val="Arial"/>
        <color theme="1"/>
      </rPr>
      <t xml:space="preserve">:- Debugging and solutions
</t>
    </r>
    <r>
      <rPr>
        <rFont val="Arial"/>
        <b/>
        <color theme="1"/>
      </rPr>
      <t>What support is required</t>
    </r>
    <r>
      <rPr>
        <rFont val="Arial"/>
        <color theme="1"/>
      </rPr>
      <t>:- NA</t>
    </r>
  </si>
  <si>
    <t>Provide internal support to Dhiraj,Abhay and Yogesh for his ticket.</t>
  </si>
  <si>
    <t>What is done:- Added timeout to let the fields be created before updating the values. Pushed for code review.
What is pending:- NA. 
What support is required:- This is complicated code and needs to be tested to make sure all the edge cases are working properly for nested custom fields.</t>
  </si>
  <si>
    <t>TCI-18032</t>
  </si>
  <si>
    <t>What is Done:- I have checked the database for the current user and found the permission “job_edit_v3” is disabled. I added the instructions on the ticket to enable this permission. 
What is pending:- Need to confirm if this can be resolved using the permission.
What support is required:- NA</t>
  </si>
  <si>
    <t>TCI-17941</t>
  </si>
  <si>
    <r>
      <rPr>
        <rFont val="Arial"/>
        <b/>
        <color theme="1"/>
      </rPr>
      <t xml:space="preserve">What is done:- </t>
    </r>
    <r>
      <rPr>
        <rFont val="Arial"/>
        <b val="0"/>
        <color theme="1"/>
      </rPr>
      <t>Replicatring the PDF layout issues in CV template</t>
    </r>
    <r>
      <rPr>
        <rFont val="Arial"/>
        <b/>
        <color theme="1"/>
      </rPr>
      <t xml:space="preserve">
What is pending:- </t>
    </r>
    <r>
      <rPr>
        <rFont val="Arial"/>
        <b val="0"/>
        <color theme="1"/>
      </rPr>
      <t>replicating the issue is in progress</t>
    </r>
    <r>
      <rPr>
        <rFont val="Arial"/>
        <b/>
        <color theme="1"/>
      </rPr>
      <t xml:space="preserve">
What support is required:- NA</t>
    </r>
  </si>
  <si>
    <t>What is done:- Finding and fixing sync issues for all types of jobs in ats and vi end both ( In progress ), fixed some ugly scenarios on ats side
What is pending:- Needs to investigate and integrate synchronisation issues for ats and vi
What support is required:- NA</t>
  </si>
  <si>
    <t>TCI-18058</t>
  </si>
  <si>
    <t>What is Done:- The permission was created minutes before the testing was done so might be the permission just didn't refresh yet. Request to recheck the issue for the candidate mentioned.
What is pending:- Need to confirm if the Issue is still persisting.
What support is required:- NA</t>
  </si>
  <si>
    <t>TCI-18057</t>
  </si>
  <si>
    <t>What is Done:- I have set up the policy on alpha and am able to replicate the issue. still debugging the issue further to find a solution.
What is pending:- Need to find out why the policy is not saving. 
What support is required:- NA</t>
  </si>
  <si>
    <r>
      <rPr>
        <rFont val="Arial"/>
        <b/>
        <color theme="1"/>
      </rPr>
      <t>What is Done:</t>
    </r>
    <r>
      <rPr>
        <rFont val="Arial"/>
        <color theme="1"/>
      </rPr>
      <t xml:space="preserve"> Made changes to handle hierarachy in job share and tested the changes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</si>
  <si>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What is Done:</t>
    </r>
    <r>
      <rPr>
        <rFont val="Arial"/>
        <color theme="1"/>
      </rPr>
      <t xml:space="preserve"> Resolving the conflict. It is complicated conflict because changes done in react compoent as well
</t>
    </r>
    <r>
      <rPr>
        <rFont val="Arial"/>
        <b/>
        <color theme="1"/>
      </rPr>
      <t>What is pending:</t>
    </r>
    <r>
      <rPr>
        <rFont val="Arial"/>
        <color theme="1"/>
      </rPr>
      <t xml:space="preserve">- Testing changes with resolved conflict
</t>
    </r>
    <r>
      <rPr>
        <rFont val="Arial"/>
        <b/>
        <color theme="1"/>
      </rPr>
      <t>What support is required:</t>
    </r>
    <r>
      <rPr>
        <rFont val="Arial"/>
        <color theme="1"/>
      </rPr>
      <t>- NA</t>
    </r>
  </si>
  <si>
    <t>TCI-18066</t>
  </si>
  <si>
    <r>
      <rPr>
        <rFont val="Arial"/>
        <b/>
        <color theme="1"/>
      </rPr>
      <t xml:space="preserve">What is Done:- </t>
    </r>
    <r>
      <rPr>
        <rFont val="Arial"/>
        <color theme="1"/>
      </rPr>
      <t xml:space="preserve">Started basic setup of Totara integration. I have done meeting with Mark as well.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</si>
  <si>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b val="0"/>
        <color theme="1"/>
      </rPr>
      <t>Replicatring the PDF layout issues in CV template</t>
    </r>
    <r>
      <rPr>
        <rFont val="Arial"/>
        <b/>
        <color theme="1"/>
      </rPr>
      <t xml:space="preserve">
What is pending:- </t>
    </r>
    <r>
      <rPr>
        <rFont val="Arial"/>
        <b val="0"/>
        <color theme="1"/>
      </rPr>
      <t>checking the layout issue in CV template</t>
    </r>
    <r>
      <rPr>
        <rFont val="Arial"/>
        <b/>
        <color theme="1"/>
      </rPr>
      <t xml:space="preserve">
What support is required:- NA</t>
    </r>
  </si>
  <si>
    <t>Interview taken of candidate. Internal meeting with team about ticket.</t>
  </si>
  <si>
    <t>Team meetings, taken an interview, and had a long discussion with Gez on VI KT also looked into the code and aws for VI for this KT session</t>
  </si>
  <si>
    <t>What is done:- Finding and fixing sync issues for all types of jobs in ats and vi end both ( In progress ), Today could net get enough time since had a long discussion with Gez on KT of VI
What is pending:- Needs to investigate and integrate synchronisation issues for ats and vi
What support is required:- NA</t>
  </si>
  <si>
    <r>
      <rPr>
        <rFont val="Arial"/>
        <b/>
        <color theme="1"/>
      </rPr>
      <t xml:space="preserve">What is done:- </t>
    </r>
    <r>
      <rPr>
        <rFont val="Arial"/>
        <b val="0"/>
        <color theme="1"/>
      </rPr>
      <t>Replicatring the PDF layout issues in CV template</t>
    </r>
    <r>
      <rPr>
        <rFont val="Arial"/>
        <b/>
        <color theme="1"/>
      </rPr>
      <t xml:space="preserve">
What is pending:- </t>
    </r>
    <r>
      <rPr>
        <rFont val="Arial"/>
        <b val="0"/>
        <color theme="1"/>
      </rPr>
      <t>checking the layout issue in CV template</t>
    </r>
    <r>
      <rPr>
        <rFont val="Arial"/>
        <b/>
        <color theme="1"/>
      </rPr>
      <t xml:space="preserve">
What support is required:- NA</t>
    </r>
  </si>
  <si>
    <r>
      <rPr>
        <rFont val="Arial"/>
        <b/>
        <color theme="1"/>
      </rPr>
      <t>What is done:-</t>
    </r>
    <r>
      <rPr>
        <rFont val="Arial"/>
        <b val="0"/>
        <color theme="1"/>
      </rPr>
      <t xml:space="preserve"> Added the branding layout to the Invite to Integration email</t>
    </r>
    <r>
      <rPr>
        <rFont val="Arial"/>
        <b/>
        <color theme="1"/>
      </rPr>
      <t xml:space="preserve">
What is pending:- </t>
    </r>
    <r>
      <rPr>
        <rFont val="Arial"/>
        <b val="0"/>
        <color theme="1"/>
      </rPr>
      <t>NA</t>
    </r>
    <r>
      <rPr>
        <rFont val="Arial"/>
        <b/>
        <color theme="1"/>
      </rPr>
      <t xml:space="preserve">
What support is required:- NA</t>
    </r>
  </si>
  <si>
    <r>
      <rPr>
        <rFont val="Arial"/>
        <b/>
        <color theme="1"/>
      </rPr>
      <t xml:space="preserve">What is Done:- </t>
    </r>
    <r>
      <rPr>
        <rFont val="Arial"/>
        <color theme="1"/>
      </rPr>
      <t xml:space="preserve">I have completed setup of Totara and Integration page. I have created interface for sendEmail Notification.
</t>
    </r>
    <r>
      <rPr>
        <rFont val="Arial"/>
        <b/>
        <color theme="1"/>
      </rPr>
      <t>What is pending</t>
    </r>
    <r>
      <rPr>
        <rFont val="Arial"/>
        <color theme="1"/>
      </rPr>
      <t xml:space="preserve">:- Integrate interface for send Invite email 
</t>
    </r>
    <r>
      <rPr>
        <rFont val="Arial"/>
        <b/>
        <color theme="1"/>
      </rPr>
      <t>What support is required</t>
    </r>
    <r>
      <rPr>
        <rFont val="Arial"/>
        <color theme="1"/>
      </rPr>
      <t>:- NA</t>
    </r>
  </si>
  <si>
    <r>
      <rPr>
        <rFont val="Arial"/>
        <b/>
        <color theme="1"/>
      </rPr>
      <t xml:space="preserve">What is done:- </t>
    </r>
    <r>
      <rPr>
        <rFont val="Arial"/>
        <color theme="1"/>
      </rPr>
      <t xml:space="preserve">Fixed feedback shared from Jon after code review.
</t>
    </r>
    <r>
      <rPr>
        <rFont val="Arial"/>
        <b/>
        <color theme="1"/>
      </rPr>
      <t xml:space="preserve">What is pending:-  </t>
    </r>
    <r>
      <rPr>
        <rFont val="Arial"/>
        <color theme="1"/>
      </rPr>
      <t xml:space="preserve">NA
</t>
    </r>
    <r>
      <rPr>
        <rFont val="Arial"/>
        <b/>
        <color theme="1"/>
      </rPr>
      <t>What support is required:-</t>
    </r>
    <r>
      <rPr>
        <rFont val="Arial"/>
        <color theme="1"/>
      </rPr>
      <t>NA</t>
    </r>
  </si>
  <si>
    <t>Roadmap Meeting.</t>
  </si>
  <si>
    <t>VI setup</t>
  </si>
  <si>
    <t xml:space="preserve">Team meetings, assisted kunika and Dhiraj, also resolved vi related issue that comes from new build  deployed by Gez  </t>
  </si>
  <si>
    <t>What is done:- Finding and fixing sync issues for all types of jobs in ats and vi end both ( In progress ), Tried to find and replicate some ugly scenarios as per dcumented bug in ticket. Looking into the aws logs and bucket
What is pending:- Needs to investigate and integrate synchronization issues for ats and vi
What support is required:- NA</t>
  </si>
  <si>
    <t>TCI-18067</t>
  </si>
  <si>
    <t>Provided the requested errors and pushed back for review. Closed by Jaycob as resolved</t>
  </si>
  <si>
    <t>System configuration with OS Ubuntu setup</t>
  </si>
  <si>
    <r>
      <rPr>
        <rFont val="Arial"/>
        <b/>
        <color theme="1"/>
      </rPr>
      <t xml:space="preserve">What is done:- </t>
    </r>
    <r>
      <rPr>
        <rFont val="Arial"/>
        <b val="0"/>
        <color theme="1"/>
      </rPr>
      <t>Enabling the extra profile fields in user's work experience history</t>
    </r>
    <r>
      <rPr>
        <rFont val="Arial"/>
        <b/>
        <color theme="1"/>
      </rPr>
      <t xml:space="preserve">
What is pending:- </t>
    </r>
    <r>
      <rPr>
        <rFont val="Arial"/>
        <b val="0"/>
        <color theme="1"/>
      </rPr>
      <t>checking the layout issue in CV template</t>
    </r>
    <r>
      <rPr>
        <rFont val="Arial"/>
        <b/>
        <color theme="1"/>
      </rPr>
      <t xml:space="preserve">
What support is required:- NA</t>
    </r>
  </si>
  <si>
    <r>
      <rPr>
        <rFont val="Arial"/>
        <b/>
        <color theme="1"/>
      </rPr>
      <t xml:space="preserve">What is Done:- </t>
    </r>
    <r>
      <rPr>
        <rFont val="Arial"/>
        <color theme="1"/>
      </rPr>
      <t xml:space="preserve">I have added traits for stop send invite emails of integration.
</t>
    </r>
    <r>
      <rPr>
        <rFont val="Arial"/>
        <b/>
        <color theme="1"/>
      </rPr>
      <t>What is pending</t>
    </r>
    <r>
      <rPr>
        <rFont val="Arial"/>
        <color theme="1"/>
      </rPr>
      <t xml:space="preserve">:- Testing 
</t>
    </r>
    <r>
      <rPr>
        <rFont val="Arial"/>
        <b/>
        <color theme="1"/>
      </rPr>
      <t>What support is required</t>
    </r>
    <r>
      <rPr>
        <rFont val="Arial"/>
        <color theme="1"/>
      </rPr>
      <t>:- NA</t>
    </r>
  </si>
  <si>
    <t>Team meetings, Took Interview</t>
  </si>
  <si>
    <t>What is done:- After doing lot's of analysis, research and fixes, It has been found that mentioned scenarios can be replicated by live sharing screen and then needs to verify logs or this issue can be related to TOV-756. So we can wait to fix first TOV-756 and then verify after that or we can verify this by directly regenerating auth parameter.
What is pending:- Needs to investigate and integrate synchronization issues for ats and vi
What support is required:- NA</t>
  </si>
  <si>
    <t>TOV-756</t>
  </si>
  <si>
    <t>What is done:- Started analysis on that and verifying the functionality as dicussed with mark
What is pending:- Needs to verify the token generation functionality and resolve this issue 
What support is required:- NA</t>
  </si>
  <si>
    <t>Took Interview,Internal team meeting.Townhall meeting workshop</t>
  </si>
  <si>
    <t>TCI-18070</t>
  </si>
  <si>
    <t>What is Done:- Sending job language for fetching workflow labels. The language defaults to ‘en’ but will cause an issue if no English translations exist. Pushed the changes for review.
What is pending:- NA
What support is required:- NA</t>
  </si>
  <si>
    <t xml:space="preserve">Internal meetings. 
Meeting with Yogesh and Upendra regarding their tickets. </t>
  </si>
  <si>
    <t>What is Done:- Added the requisition and policy data when cloning. Pushed the changes for code review. 
What is pending:- NA. 
What support is required:- NA</t>
  </si>
  <si>
    <r>
      <rPr>
        <rFont val="Arial"/>
        <b/>
        <color theme="1"/>
      </rPr>
      <t xml:space="preserve">What is Done:- </t>
    </r>
    <r>
      <rPr>
        <rFont val="Arial"/>
        <color theme="1"/>
      </rPr>
      <t xml:space="preserve">I have fixed menu issue while using Firefox browser.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</si>
  <si>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b val="0"/>
        <color theme="1"/>
      </rPr>
      <t>Removed  extra &lt;hr/&gt; and added bootstrap style to fields in user's work experience history</t>
    </r>
    <r>
      <rPr>
        <rFont val="Arial"/>
        <b/>
        <color theme="1"/>
      </rPr>
      <t xml:space="preserve">
What is pending:- </t>
    </r>
    <r>
      <rPr>
        <rFont val="Arial"/>
        <b val="0"/>
        <color theme="1"/>
      </rPr>
      <t>NA</t>
    </r>
    <r>
      <rPr>
        <rFont val="Arial"/>
        <b/>
        <color theme="1"/>
      </rPr>
      <t xml:space="preserve">
What support is required:- NA</t>
    </r>
  </si>
  <si>
    <t>Took Interview,Code review of Yogesh Kumar and internal meeting</t>
  </si>
  <si>
    <t>Doing docker setup</t>
  </si>
  <si>
    <t>What is done:- Debugging the code and found suspicious code and database field that needs to be verified properly. So working on that to match auth credentials 
What is pending:- Needs to verify the token generation functionality and resolve this issue 
What support is required:- NA</t>
  </si>
  <si>
    <r>
      <rPr>
        <rFont val="Arial"/>
        <b/>
        <color theme="1"/>
      </rPr>
      <t xml:space="preserve">What is done:- </t>
    </r>
    <r>
      <rPr>
        <rFont val="Arial"/>
        <color theme="1"/>
      </rPr>
      <t xml:space="preserve">As per the code review, added the if condition and handled the type not getting change if permission active or inactive
</t>
    </r>
    <r>
      <rPr>
        <rFont val="Arial"/>
        <b/>
        <color theme="1"/>
      </rPr>
      <t xml:space="preserve">What is pending:- </t>
    </r>
    <r>
      <rPr>
        <rFont val="Arial"/>
        <color theme="1"/>
      </rPr>
      <t xml:space="preserve">NA
</t>
    </r>
    <r>
      <rPr>
        <rFont val="Arial"/>
        <b/>
        <color theme="1"/>
      </rPr>
      <t>What support is required:-</t>
    </r>
    <r>
      <rPr>
        <rFont val="Arial"/>
        <color theme="1"/>
      </rPr>
      <t>NA</t>
    </r>
  </si>
  <si>
    <t>Found that docker error coming due to docker-compose.yml need updated version. Even after completing docker setup, alpha was not opening. Had discussion with Yogesh for his issue and mysql and docker related steps to recheck if any possible reason of failure</t>
  </si>
  <si>
    <t>TCI-18114</t>
  </si>
  <si>
    <r>
      <rPr>
        <rFont val="Arial"/>
        <b/>
        <color theme="1"/>
      </rPr>
      <t xml:space="preserve">What is done:- </t>
    </r>
    <r>
      <rPr>
        <rFont val="Arial"/>
        <b val="0"/>
        <color theme="1"/>
      </rPr>
      <t>Replicating the candidate Opt-ins in talent search, it seems the ElasticsearchSDK issue</t>
    </r>
    <r>
      <rPr>
        <rFont val="Arial"/>
        <b/>
        <color theme="1"/>
      </rPr>
      <t xml:space="preserve">
What is pending:- </t>
    </r>
    <r>
      <rPr>
        <rFont val="Arial"/>
        <b val="0"/>
        <color theme="1"/>
      </rPr>
      <t>degigging with candidate Opt-ins in talent search</t>
    </r>
    <r>
      <rPr>
        <rFont val="Arial"/>
        <b/>
        <color theme="1"/>
      </rPr>
      <t xml:space="preserve">
What support is required:- </t>
    </r>
    <r>
      <rPr>
        <rFont val="Arial"/>
        <b val="0"/>
        <color theme="1"/>
      </rPr>
      <t>Need to compare the live search_candidates file with local</t>
    </r>
  </si>
  <si>
    <r>
      <rPr>
        <rFont val="Arial"/>
        <b/>
        <color theme="1"/>
      </rPr>
      <t xml:space="preserve">What is Done:- </t>
    </r>
    <r>
      <rPr>
        <rFont val="Arial"/>
        <color theme="1"/>
      </rPr>
      <t xml:space="preserve">I am doing changes as updated API document.
</t>
    </r>
    <r>
      <rPr>
        <rFont val="Arial"/>
        <b/>
        <color theme="1"/>
      </rPr>
      <t>What is pending</t>
    </r>
    <r>
      <rPr>
        <rFont val="Arial"/>
        <color theme="1"/>
      </rPr>
      <t xml:space="preserve">:- Interration &amp; Testing 
</t>
    </r>
    <r>
      <rPr>
        <rFont val="Arial"/>
        <b/>
        <color theme="1"/>
      </rPr>
      <t>What support is required</t>
    </r>
    <r>
      <rPr>
        <rFont val="Arial"/>
        <color theme="1"/>
      </rPr>
      <t>:- NA</t>
    </r>
  </si>
  <si>
    <r>
      <rPr>
        <rFont val="Arial"/>
        <b/>
        <color theme="1"/>
      </rPr>
      <t xml:space="preserve">What is Done:- </t>
    </r>
    <r>
      <rPr>
        <rFont val="Arial"/>
        <color theme="1"/>
      </rPr>
      <t xml:space="preserve">I have merged code with master branch got 288 files conflict. Ticket is on hold due to I have moved to work another integration ticket.I will work once done integration ticket.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</si>
  <si>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Internal meetings. 
Consulted with Upendra</t>
  </si>
  <si>
    <t>TCI-18047</t>
  </si>
  <si>
    <r>
      <rPr>
        <rFont val="Arial"/>
        <b/>
        <color theme="1"/>
      </rPr>
      <t xml:space="preserve">What is Done:- </t>
    </r>
    <r>
      <rPr>
        <rFont val="Arial"/>
        <color theme="1"/>
      </rPr>
      <t xml:space="preserve">Checked the codebase for places in ats using the pdf generator. The VPN was not working so wasn't able to update my docker.
</t>
    </r>
    <r>
      <rPr>
        <rFont val="Arial"/>
        <b/>
        <color theme="1"/>
      </rPr>
      <t>What is pending:-</t>
    </r>
    <r>
      <rPr>
        <rFont val="Arial"/>
        <color theme="1"/>
      </rPr>
      <t xml:space="preserve"> Need to update docker then build the microservice.
</t>
    </r>
    <r>
      <rPr>
        <rFont val="Arial"/>
        <b/>
        <color theme="1"/>
      </rPr>
      <t>What support is required:-</t>
    </r>
    <r>
      <rPr>
        <rFont val="Arial"/>
        <color theme="1"/>
      </rPr>
      <t xml:space="preserve"> NA</t>
    </r>
  </si>
  <si>
    <t>What is done:- Debugging the code and found suspicious code and database field that needs to be verified properly. So working on that to match auth credentials and trying to generate via some tricky modifications in code.
What is pending:- Needs to verify the token generation functionality and resolve this issue 
What support is required:- NA</t>
  </si>
  <si>
    <r>
      <rPr>
        <rFont val="Arial"/>
        <b/>
        <color theme="1"/>
      </rPr>
      <t xml:space="preserve">What is done:- </t>
    </r>
    <r>
      <rPr>
        <rFont val="Arial"/>
        <b val="0"/>
        <color theme="1"/>
      </rPr>
      <t>Docker updated in local environment for elastic search.</t>
    </r>
    <r>
      <rPr>
        <rFont val="Arial"/>
        <b/>
        <color theme="1"/>
      </rPr>
      <t xml:space="preserve">
What is pending:- </t>
    </r>
    <r>
      <rPr>
        <rFont val="Arial"/>
        <b val="0"/>
        <color theme="1"/>
      </rPr>
      <t>instaling required dependencies is in progress</t>
    </r>
    <r>
      <rPr>
        <rFont val="Arial"/>
        <b/>
        <color theme="1"/>
      </rPr>
      <t xml:space="preserve">
What support is required:- </t>
    </r>
    <r>
      <rPr>
        <rFont val="Arial"/>
        <b val="0"/>
        <color theme="1"/>
      </rPr>
      <t>Need to seup for elastic search.</t>
    </r>
  </si>
  <si>
    <r>
      <rPr>
        <rFont val="Arial"/>
        <b/>
        <color theme="1"/>
      </rPr>
      <t xml:space="preserve">What is Done:- </t>
    </r>
    <r>
      <rPr>
        <rFont val="Arial"/>
        <color theme="1"/>
      </rPr>
      <t xml:space="preserve">I have changed attribute as per document. Due to hold API was not working. Now API is working fine after getting updates from API provider. 
</t>
    </r>
    <r>
      <rPr>
        <rFont val="Arial"/>
        <b/>
        <color theme="1"/>
      </rPr>
      <t>What is pending</t>
    </r>
    <r>
      <rPr>
        <rFont val="Arial"/>
        <color theme="1"/>
      </rPr>
      <t xml:space="preserve">:- Interration &amp; Testing 
</t>
    </r>
    <r>
      <rPr>
        <rFont val="Arial"/>
        <b/>
        <color theme="1"/>
      </rPr>
      <t>What support is required</t>
    </r>
    <r>
      <rPr>
        <rFont val="Arial"/>
        <color theme="1"/>
      </rPr>
      <t>:- NA</t>
    </r>
  </si>
  <si>
    <r>
      <rPr>
        <rFont val="Arial"/>
        <b/>
        <color theme="1"/>
      </rPr>
      <t xml:space="preserve">What is Done:- </t>
    </r>
    <r>
      <rPr>
        <rFont val="Arial"/>
        <color theme="1"/>
      </rPr>
      <t xml:space="preserve">I am working on fix conflict issue of files update taking pull of master branch.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</si>
  <si>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Team meetings, Assisted Dhiraj regarding project setup on VI branch</t>
  </si>
  <si>
    <t>What is done:- Debugging the code and found suspicious code and database field that needs to be verified properly. So working on that to match auth credentials and got succes to insert a new records for VI_api_config table and match it on vi side. Currently I am able to replicate this with forcefully, trying to generate this auomatically to verify this completely.
What is pending:- Needs to verify the token generation functionality and resolve this issue 
What support is required:- NA</t>
  </si>
  <si>
    <r>
      <rPr>
        <rFont val="Arial"/>
        <b/>
        <color theme="1"/>
      </rPr>
      <t xml:space="preserve">What is Done:-  </t>
    </r>
    <r>
      <rPr>
        <rFont val="Arial"/>
        <color theme="1"/>
      </rPr>
      <t xml:space="preserve">I have completed 30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</si>
  <si>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Done the setup on local for es8-update branch. Updated composer and database setup then found issue in v2.</t>
  </si>
  <si>
    <t>What is Done:- Working on creating a basic page with wkhtml installed to create a basic pdf from HTML. 
What is pending:- Need to update docker and then build the microservice. 
What support is required:- Need a repo to be created so that I can push my changes and keep track of changes being made.</t>
  </si>
  <si>
    <t>Worked on Elastic search Issues on my alpha and was able to fix that. The es8 container was crashing because of some v5 data which already existed. Worked after deleting the data and hardcoding the config variables to API. Will need this config to be set up for the alpha.
Assisted Yogesh with his elastic search issues. The elastic search API was on the wrong branch which was causing issues. After switching to the right branch (v3) and updating the indexes the API is working properly.</t>
  </si>
  <si>
    <r>
      <rPr>
        <rFont val="Arial"/>
        <b/>
        <color theme="1"/>
      </rPr>
      <t xml:space="preserve">What is done:- </t>
    </r>
    <r>
      <rPr>
        <rFont val="Arial"/>
        <b val="0"/>
        <color theme="1"/>
      </rPr>
      <t>Docker updated in local environment for elastic search.</t>
    </r>
    <r>
      <rPr>
        <rFont val="Arial"/>
        <b/>
        <color theme="1"/>
      </rPr>
      <t xml:space="preserve">
What is pending:- </t>
    </r>
    <r>
      <rPr>
        <rFont val="Arial"/>
        <b val="0"/>
        <color theme="1"/>
      </rPr>
      <t xml:space="preserve">Candidate Search with Candidate Opt-ins </t>
    </r>
    <r>
      <rPr>
        <rFont val="Arial"/>
        <b/>
        <color theme="1"/>
      </rPr>
      <t xml:space="preserve">
What support is required:- </t>
    </r>
    <r>
      <rPr>
        <rFont val="Arial"/>
        <b val="0"/>
        <color theme="1"/>
      </rPr>
      <t>NA</t>
    </r>
  </si>
  <si>
    <t>What is done:- Doing testing on uat, found duplicate records. So veryfing all possible scenario for that and also all related tickets with this.
What is pending:- Needs to verify the token generation functionality and resolve this issue 
What support is required:- NA</t>
  </si>
  <si>
    <t xml:space="preserve">What is Done:- Removed update to existing requisition when cloning job. Creating a new requisition for a cloned job doesn't seem like a good solution.
What is pending:- NA. 
What support is required:- Not sure how requisition should be handled while cloning. performed the task to best of my understanding but any suggestions are welcomed. </t>
  </si>
  <si>
    <r>
      <rPr>
        <rFont val="Arial"/>
        <b/>
        <color theme="1"/>
      </rPr>
      <t xml:space="preserve">What is Done: </t>
    </r>
    <r>
      <rPr>
        <rFont val="Arial"/>
        <color theme="1"/>
      </rPr>
      <t xml:space="preserve">Had discussion with QA. Found issue replication on local as well. Debugging it
</t>
    </r>
    <r>
      <rPr>
        <rFont val="Arial"/>
        <b/>
        <color theme="1"/>
      </rPr>
      <t>What is pending</t>
    </r>
    <r>
      <rPr>
        <rFont val="Arial"/>
        <color theme="1"/>
      </rPr>
      <t xml:space="preserve">:-Debugging further
</t>
    </r>
    <r>
      <rPr>
        <rFont val="Arial"/>
        <b/>
        <color theme="1"/>
      </rPr>
      <t>What support is required</t>
    </r>
    <r>
      <rPr>
        <rFont val="Arial"/>
        <color theme="1"/>
      </rPr>
      <t>:- NA</t>
    </r>
  </si>
  <si>
    <t xml:space="preserve">Discussion with QA and manage setup related issue </t>
  </si>
  <si>
    <r>
      <rPr>
        <rFont val="Arial"/>
        <b/>
        <color theme="1"/>
      </rPr>
      <t xml:space="preserve">What is done:- </t>
    </r>
    <r>
      <rPr>
        <rFont val="Arial"/>
        <b val="0"/>
        <color theme="1"/>
      </rPr>
      <t>added the candidate Opt-ins filter in Candidate Search.</t>
    </r>
    <r>
      <rPr>
        <rFont val="Arial"/>
        <b/>
        <color theme="1"/>
      </rPr>
      <t xml:space="preserve">
What is pending:- NA</t>
    </r>
    <r>
      <rPr>
        <rFont val="Arial"/>
        <b val="0"/>
        <color theme="1"/>
      </rPr>
      <t xml:space="preserve"> </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</si>
  <si>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I have completed 20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</si>
  <si>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Internal team meeting</t>
  </si>
  <si>
    <t>TCI-18127</t>
  </si>
  <si>
    <r>
      <rPr>
        <rFont val="Arial"/>
        <b/>
        <color theme="1"/>
      </rPr>
      <t xml:space="preserve">What is done:- </t>
    </r>
    <r>
      <rPr>
        <rFont val="Arial"/>
        <b val="0"/>
        <color theme="1"/>
      </rPr>
      <t>Analysis done and issue is replited in local environment</t>
    </r>
    <r>
      <rPr>
        <rFont val="Arial"/>
        <b/>
        <color theme="1"/>
      </rPr>
      <t xml:space="preserve">
What is pending:- </t>
    </r>
    <r>
      <rPr>
        <rFont val="Arial"/>
        <b val="0"/>
        <color theme="1"/>
      </rPr>
      <t>making required fields to optional as per the permissions</t>
    </r>
    <r>
      <rPr>
        <rFont val="Arial"/>
        <b/>
        <color theme="1"/>
      </rPr>
      <t xml:space="preserve">
What support is required:- </t>
    </r>
    <r>
      <rPr>
        <rFont val="Arial"/>
        <b val="0"/>
        <color theme="1"/>
      </rPr>
      <t>NA</t>
    </r>
  </si>
  <si>
    <t>What is done:- Issue has been sorted out and will raise the code review by tomorrow, since found same kind of issue for TOV-754. So after verifying TOV-754, will raise the code review. 
What is pending:- Needs to verify the token generation functionality and resolve this issue 
What support is required:- NA</t>
  </si>
  <si>
    <t>What is Done:- Installed WKhtmltopdf and snappy and able to generate the pdf from the text. now working on configuring default options with the request.
What is pending:- Need to update docker and then build the microservice. 
What support is required:- Need a repo to be created so that I can push my changes and keep track of changes being made.</t>
  </si>
  <si>
    <t>Reviewed Yogesh’s solution for the elastic search opt-in filter issue.
Researched the Issue Dhiraj was having with TCI-17617 as it was failing on ISO. The translation might take some time to reflect and can cause the field to not show up as translation doesn't exist.</t>
  </si>
  <si>
    <t>TCI-18118</t>
  </si>
  <si>
    <t>What is done:- Fetched the errors by hitting Import logs API for the above candidates from http_logger.
What is pending:- NA
What support is required:- NA</t>
  </si>
  <si>
    <t>TCI-18149</t>
  </si>
  <si>
    <t>What is done:- Able to replicate the issue and from the code, it seems the portfolio should not be accepting the doc files. Requested clarification. Will remove doc, docx, ppt, pptx from allowed_file_types for portfolio_upload in job_application.js
What is pending:- NA 
What support is required:- NA</t>
  </si>
  <si>
    <r>
      <rPr>
        <rFont val="Arial"/>
        <b/>
        <color theme="1"/>
      </rPr>
      <t>What is Done:</t>
    </r>
    <r>
      <rPr>
        <rFont val="Arial"/>
        <color theme="1"/>
      </rPr>
      <t xml:space="preserve"> Worked on alignement issue. Found second prompt not closing due to multiple popover case failing
</t>
    </r>
    <r>
      <rPr>
        <rFont val="Arial"/>
        <b/>
        <color theme="1"/>
      </rPr>
      <t>What is pending:</t>
    </r>
    <r>
      <rPr>
        <rFont val="Arial"/>
        <color theme="1"/>
      </rPr>
      <t xml:space="preserve">- Working on handling second prompt not closing issue
</t>
    </r>
    <r>
      <rPr>
        <rFont val="Arial"/>
        <b/>
        <color theme="1"/>
      </rPr>
      <t>What support is required:</t>
    </r>
    <r>
      <rPr>
        <rFont val="Arial"/>
        <color theme="1"/>
      </rPr>
      <t>- NA</t>
    </r>
  </si>
  <si>
    <t>System setup related issue fixed</t>
  </si>
  <si>
    <r>
      <rPr>
        <rFont val="Arial"/>
        <b/>
        <color theme="1"/>
      </rPr>
      <t xml:space="preserve">What is done:- </t>
    </r>
    <r>
      <rPr>
        <rFont val="Arial"/>
        <b val="0"/>
        <color theme="1"/>
      </rPr>
      <t>Updated the validation rule for optional field.</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</si>
  <si>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TCI-18126</t>
  </si>
  <si>
    <r>
      <rPr>
        <rFont val="Arial"/>
        <b/>
        <color theme="1"/>
      </rPr>
      <t xml:space="preserve">What is done:- </t>
    </r>
    <r>
      <rPr>
        <rFont val="Arial"/>
        <b val="0"/>
        <color theme="1"/>
      </rPr>
      <t>Analysis about the permission to authorize the manager user about job publish</t>
    </r>
    <r>
      <rPr>
        <rFont val="Arial"/>
        <b/>
        <color theme="1"/>
      </rPr>
      <t xml:space="preserve">
What is pending:- </t>
    </r>
    <r>
      <rPr>
        <rFont val="Arial"/>
        <b val="0"/>
        <color theme="1"/>
      </rPr>
      <t>Replicating the issue in local environment.</t>
    </r>
    <r>
      <rPr>
        <rFont val="Arial"/>
        <b/>
        <color theme="1"/>
      </rPr>
      <t xml:space="preserve">
What support is required:- </t>
    </r>
    <r>
      <rPr>
        <rFont val="Arial"/>
        <b val="0"/>
        <color theme="1"/>
      </rPr>
      <t>NA</t>
    </r>
  </si>
  <si>
    <t>What is done:- Code Review raised
What is pending:- NA
What support is required:- NA</t>
  </si>
  <si>
    <t>TCI-18100</t>
  </si>
  <si>
    <t>What is done:- Started looking into the documentation and trying to understand all it's flow and requirement
What is pending:- Needs to understand it's requirement and flow to prvovide it's estimation
What support is required:- NA</t>
  </si>
  <si>
    <t>Status changed: Closed</t>
  </si>
  <si>
    <r>
      <rPr>
        <rFont val="Arial"/>
        <b/>
        <color theme="1"/>
      </rPr>
      <t xml:space="preserve">What is Done:-  </t>
    </r>
    <r>
      <rPr>
        <rFont val="Arial"/>
        <color theme="1"/>
      </rPr>
      <t xml:space="preserve">I have completed 22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</si>
  <si>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Support QA and checked merged requested for css version</t>
  </si>
  <si>
    <r>
      <rPr>
        <rFont val="Arial"/>
        <b/>
        <color theme="1"/>
      </rPr>
      <t xml:space="preserve">What is done:- </t>
    </r>
    <r>
      <rPr>
        <rFont val="Arial"/>
        <color theme="1"/>
      </rPr>
      <t xml:space="preserve">Resolved Integration issue and created integration as database was fresh so some issues were coming and needed to reconfigure.
</t>
    </r>
    <r>
      <rPr>
        <rFont val="Arial"/>
        <b/>
        <color theme="1"/>
      </rPr>
      <t xml:space="preserve">What is pending:- </t>
    </r>
    <r>
      <rPr>
        <rFont val="Arial"/>
        <color theme="1"/>
      </rPr>
      <t xml:space="preserve">Bringing onboarding instance
</t>
    </r>
    <r>
      <rPr>
        <rFont val="Arial"/>
        <b/>
        <color theme="1"/>
      </rPr>
      <t>What support is required:-</t>
    </r>
    <r>
      <rPr>
        <rFont val="Arial"/>
        <color theme="1"/>
      </rPr>
      <t>NA</t>
    </r>
  </si>
  <si>
    <r>
      <rPr>
        <rFont val="Arial"/>
        <b/>
        <color theme="1"/>
      </rPr>
      <t xml:space="preserve">What is done:- </t>
    </r>
    <r>
      <rPr>
        <rFont val="Arial"/>
        <b val="0"/>
        <color theme="1"/>
      </rPr>
      <t>Analysis about the user role and client role permissions</t>
    </r>
    <r>
      <rPr>
        <rFont val="Arial"/>
        <b/>
        <color theme="1"/>
      </rPr>
      <t xml:space="preserve">
What is pending:- </t>
    </r>
    <r>
      <rPr>
        <rFont val="Arial"/>
        <b val="0"/>
        <color theme="1"/>
      </rPr>
      <t>Replicating the issue in local environment.</t>
    </r>
    <r>
      <rPr>
        <rFont val="Arial"/>
        <b/>
        <color theme="1"/>
      </rPr>
      <t xml:space="preserve">
What support is required:- </t>
    </r>
    <r>
      <rPr>
        <rFont val="Arial"/>
        <b val="0"/>
        <color theme="1"/>
      </rPr>
      <t>NA</t>
    </r>
  </si>
  <si>
    <r>
      <rPr>
        <rFont val="Arial"/>
        <b/>
        <color theme="1"/>
      </rPr>
      <t xml:space="preserve">What is done:- </t>
    </r>
    <r>
      <rPr>
        <rFont val="Arial"/>
        <b val="0"/>
        <color theme="1"/>
      </rPr>
      <t>Delete old local branch and update changes in v4.38</t>
    </r>
    <r>
      <rPr>
        <rFont val="Arial"/>
        <b/>
        <color theme="1"/>
      </rPr>
      <t xml:space="preserve">
What is pending:- NA</t>
    </r>
    <r>
      <rPr>
        <rFont val="Arial"/>
        <b val="0"/>
        <color theme="1"/>
      </rPr>
      <t xml:space="preserve"> </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</si>
  <si>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I have completed 24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</si>
  <si>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Internal team meeting. Support Yogesh ticket for check live database. I have also give support to Dhiraj regarding his ticket.</t>
  </si>
  <si>
    <t>What is Done:- Worked on getting the API working with basic token authentication. Loading different pdf generating codes throughout ATS and looking for any with different options so I can test with real data. 
What is pending:- Need to update docker and then build the microservice. 
What support is required:- Need a repo to be created so that I can push my changes and keep track of changes being made.</t>
  </si>
  <si>
    <t xml:space="preserve">Team meeting regarding technical documentation.
Assisted Yogesh with his merge conflicts.
Assisted Dhiraj with Integration setup auth issue and Sodexo branding identification.
Assisted Jaycob with the Fourth Integration Nationality mapping issue. The Nationality field was not being mapped from what I can see in the integration record.  The issue seems to be due to either client updating the fourth settings through their customer portal or the fourth changing some default behavior making the nationality mandatory. </t>
  </si>
  <si>
    <t>What is done:- Gone through the documentation and also basic knowledge of provided libraries those will be used to implement actual business scenarios and now I have also started to prepare my integration plan.
What is pending:- Needs to understand it's requirement and flow to prvovide it's estimation
What support is required:- NA</t>
  </si>
  <si>
    <t>TCI-18196</t>
  </si>
  <si>
    <t>What is done:- Checked issue and found that the notes for workflow items are not showing as it should be maintained in workflow_user_item table. Created migration and checked in code, nothing extra was needed to do. After adding notes in table it was working.
What is pending:- NA
What support is required:- NA</t>
  </si>
  <si>
    <t>TCI-18187</t>
  </si>
  <si>
    <t>What is done:- Checked the alignment issue, and found that on complete and force complete buttons are coming below pending status. Found prompt.less file is working properly on local. Debugging the sudexo uat for the issue.
What is pending:- Replicate and fix the issue
What support is required:- NA</t>
  </si>
  <si>
    <r>
      <rPr>
        <rFont val="Arial"/>
        <b/>
        <color theme="1"/>
      </rPr>
      <t xml:space="preserve">What is done:- </t>
    </r>
    <r>
      <rPr>
        <rFont val="Arial"/>
        <b val="0"/>
        <color theme="1"/>
      </rPr>
      <t>Analysis about the user role and client role permissions.</t>
    </r>
    <r>
      <rPr>
        <rFont val="Arial"/>
        <b/>
        <color theme="1"/>
      </rPr>
      <t xml:space="preserve">
What is pending:- </t>
    </r>
    <r>
      <rPr>
        <rFont val="Arial"/>
        <b val="0"/>
        <color theme="1"/>
      </rPr>
      <t>Replicating the issue in local environment.</t>
    </r>
    <r>
      <rPr>
        <rFont val="Arial"/>
        <b/>
        <color theme="1"/>
      </rPr>
      <t xml:space="preserve">
What support is required:- </t>
    </r>
    <r>
      <rPr>
        <rFont val="Arial"/>
        <b val="0"/>
        <color theme="1"/>
      </rPr>
      <t>Required live database access details</t>
    </r>
  </si>
  <si>
    <r>
      <rPr>
        <rFont val="Arial"/>
        <b/>
        <color theme="1"/>
      </rPr>
      <t xml:space="preserve">What is Done:-  </t>
    </r>
    <r>
      <rPr>
        <rFont val="Arial"/>
        <color theme="1"/>
      </rPr>
      <t xml:space="preserve">I have completed 40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</si>
  <si>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What is Done:- Locating and updating the code generating the pdf throughout the ats.
What is pending:- Need to update docker and then build the microservice. 
What support is required:- Need a repo to be created so that I can push my changes and keep track of changes being made.</t>
  </si>
  <si>
    <t xml:space="preserve">Team Meetings.
Call related to the issue with Office 365 and MS teams. Ali’s account for office still needs more permissions to be able to create and send the invite that’s why it was not working on product. </t>
  </si>
  <si>
    <t xml:space="preserve">Team meetings, and had a discussion with Kunika regarding TCI-17473, had discussions regarding MsTeam with Amit and tribepad team members in couple of group converstations </t>
  </si>
  <si>
    <t>12:5</t>
  </si>
  <si>
    <t>What is done:- Working on to add flow and implemetion plan within documentaion, it's in progress
What is pending:- Needs to add flow and implementation plan and then needs to start work on ticket
What support is required:- NA</t>
  </si>
  <si>
    <t>Support QA and Intergration api related discussion</t>
  </si>
  <si>
    <r>
      <rPr>
        <rFont val="Arial"/>
        <b/>
        <color theme="1"/>
      </rPr>
      <t xml:space="preserve">What is done:- </t>
    </r>
    <r>
      <rPr>
        <rFont val="Arial"/>
        <color theme="1"/>
      </rPr>
      <t xml:space="preserve">Sterlink-app integration instance was giving error while trying to create onboarding type. Tried to debug but seems third party issue. Get the access of other instances and tried with verifile, found working. Creating  class file in IntegrationInstanceType for Integration so that it display as morph in the sidebar list.  
</t>
    </r>
    <r>
      <rPr>
        <rFont val="Arial"/>
        <b/>
        <color theme="1"/>
      </rPr>
      <t xml:space="preserve">What is pending:- </t>
    </r>
    <r>
      <rPr>
        <rFont val="Arial"/>
        <color theme="1"/>
      </rPr>
      <t xml:space="preserve">Bringing onboarding instance
</t>
    </r>
    <r>
      <rPr>
        <rFont val="Arial"/>
        <b/>
        <color theme="1"/>
      </rPr>
      <t>What support is required:-</t>
    </r>
    <r>
      <rPr>
        <rFont val="Arial"/>
        <color theme="1"/>
      </rPr>
      <t>NA</t>
    </r>
  </si>
  <si>
    <t>TCI-17894</t>
  </si>
  <si>
    <r>
      <rPr>
        <rFont val="Arial"/>
        <b/>
        <color theme="1"/>
      </rPr>
      <t xml:space="preserve">What is done:- </t>
    </r>
    <r>
      <rPr>
        <rFont val="Arial"/>
        <b val="0"/>
        <color theme="1"/>
      </rPr>
      <t>Review the elastic search code for agency users</t>
    </r>
    <r>
      <rPr>
        <rFont val="Arial"/>
        <b/>
        <color theme="1"/>
      </rPr>
      <t xml:space="preserve">
What is pending:- </t>
    </r>
    <r>
      <rPr>
        <rFont val="Arial"/>
        <b val="0"/>
        <color theme="1"/>
      </rPr>
      <t>Analysis</t>
    </r>
    <r>
      <rPr>
        <rFont val="Arial"/>
        <b/>
        <color theme="1"/>
      </rPr>
      <t xml:space="preserve"> </t>
    </r>
    <r>
      <rPr>
        <rFont val="Arial"/>
        <b val="0"/>
        <color theme="1"/>
      </rPr>
      <t>in-progress</t>
    </r>
    <r>
      <rPr>
        <rFont val="Arial"/>
        <b/>
        <color theme="1"/>
      </rPr>
      <t xml:space="preserve">
What support is required:- </t>
    </r>
    <r>
      <rPr>
        <rFont val="Arial"/>
        <b val="0"/>
        <color theme="1"/>
      </rPr>
      <t>Talent search having issues, reported to Mark</t>
    </r>
  </si>
  <si>
    <r>
      <rPr>
        <rFont val="Arial"/>
        <b/>
        <color theme="1"/>
      </rPr>
      <t xml:space="preserve">What is Done:-  </t>
    </r>
    <r>
      <rPr>
        <rFont val="Arial"/>
        <color theme="1"/>
      </rPr>
      <t xml:space="preserve">I have completed 41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</si>
  <si>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What is Done:- Working on getting the options working with wkhtmltopdf. getting issues on the current version when using options related to qt unpatched. Currently working on updating the version on docker.
What is pending:- Need to update docker and then build the microservice. 
What support is required:- Need a repo to be created so that I can push my changes and keep track of changes being made.</t>
  </si>
  <si>
    <t>Took a call with QA related to the ticket on the release.
Took a call with abhay to verify his technical document for the bias checker.
Took a call with Yogesh to resolve the issue with Elastic search.
Team calls and internal meetings.</t>
  </si>
  <si>
    <t>18:5</t>
  </si>
  <si>
    <t>What is done:- Provided flow and implementation plan, currently researching on to to how add tooltip/popupover on selected word in froala editor
What is pending:- Needs to add flow and implementation plan and then needs to start work on ticket
What support is required:- NA</t>
  </si>
  <si>
    <r>
      <rPr>
        <rFont val="Arial"/>
        <b/>
        <color theme="1"/>
      </rPr>
      <t xml:space="preserve">What is done:- </t>
    </r>
    <r>
      <rPr>
        <rFont val="Arial"/>
        <color theme="1"/>
      </rPr>
      <t xml:space="preserve">Modified config.js file to add Integration object. Added IntegrationEntity and IntegrationList. Added IntegrationEntity in store and added attribute. Added IntegrationController to fetch integration_instance. INtegration instance is coming in options
</t>
    </r>
    <r>
      <rPr>
        <rFont val="Arial"/>
        <b/>
        <color theme="1"/>
      </rPr>
      <t xml:space="preserve">What is pending:-  </t>
    </r>
    <r>
      <rPr>
        <rFont val="Arial"/>
        <color theme="1"/>
      </rPr>
      <t xml:space="preserve">Fixed integration instance store against package.
</t>
    </r>
    <r>
      <rPr>
        <rFont val="Arial"/>
        <b/>
        <color theme="1"/>
      </rPr>
      <t>What support is required:-</t>
    </r>
    <r>
      <rPr>
        <rFont val="Arial"/>
        <color theme="1"/>
      </rPr>
      <t>NA</t>
    </r>
  </si>
  <si>
    <r>
      <rPr>
        <rFont val="Arial"/>
        <b/>
        <color theme="1"/>
      </rPr>
      <t xml:space="preserve">What is done:- </t>
    </r>
    <r>
      <rPr>
        <rFont val="Arial"/>
        <b val="0"/>
        <color theme="1"/>
      </rPr>
      <t>get the team candidates based on the jobs</t>
    </r>
    <r>
      <rPr>
        <rFont val="Arial"/>
        <b/>
        <color theme="1"/>
      </rPr>
      <t xml:space="preserve">
What is pending:- </t>
    </r>
    <r>
      <rPr>
        <rFont val="Arial"/>
        <b val="0"/>
        <color theme="1"/>
      </rPr>
      <t>work</t>
    </r>
    <r>
      <rPr>
        <rFont val="Arial"/>
        <b/>
        <color theme="1"/>
      </rPr>
      <t xml:space="preserve"> </t>
    </r>
    <r>
      <rPr>
        <rFont val="Arial"/>
        <b val="0"/>
        <color theme="1"/>
      </rPr>
      <t>in-progress</t>
    </r>
    <r>
      <rPr>
        <rFont val="Arial"/>
        <b/>
        <color theme="1"/>
      </rPr>
      <t xml:space="preserve">
What support is required:- </t>
    </r>
    <r>
      <rPr>
        <rFont val="Arial"/>
        <b val="0"/>
        <color theme="1"/>
      </rPr>
      <t>Talent search having issues, reported to Mark</t>
    </r>
  </si>
  <si>
    <r>
      <rPr>
        <rFont val="Arial"/>
        <b/>
        <color theme="1"/>
      </rPr>
      <t xml:space="preserve">What is Done:-  </t>
    </r>
    <r>
      <rPr>
        <rFont val="Arial"/>
        <color theme="1"/>
      </rPr>
      <t xml:space="preserve">I have completed 7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</si>
  <si>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TCI-18037</t>
  </si>
  <si>
    <r>
      <rPr>
        <rFont val="Arial"/>
        <b/>
        <color theme="1"/>
      </rPr>
      <t xml:space="preserve">What is Done:-  </t>
    </r>
    <r>
      <rPr>
        <rFont val="Arial"/>
        <color theme="1"/>
      </rPr>
      <t xml:space="preserve">I have checked new story assigned to me. I have gone through the code,manage and ATS for adding limit feature for Agency team to create candidate. I have updated technical documentation as per my understanding
</t>
    </r>
    <r>
      <rPr>
        <rFont val="Arial"/>
        <b/>
        <color theme="1"/>
      </rPr>
      <t>What is pending:-</t>
    </r>
    <r>
      <rPr>
        <rFont val="Arial"/>
        <color theme="1"/>
      </rPr>
      <t xml:space="preserve"> NA
</t>
    </r>
    <r>
      <rPr>
        <rFont val="Arial"/>
        <b/>
        <color theme="1"/>
      </rPr>
      <t>What support is required:-</t>
    </r>
    <r>
      <rPr>
        <rFont val="Arial"/>
        <color theme="1"/>
      </rPr>
      <t xml:space="preserve"> NA</t>
    </r>
  </si>
  <si>
    <t>What is done:- Provided flow and implementation plan, Waiting for the confirmation, So currently putting on hold.
What is pending:- Needs to start work if confirmed.
What support is required:- NA</t>
  </si>
  <si>
    <t>TCI-17907</t>
  </si>
  <si>
    <t>What is done:- Analysed the ticket requirement and found that ticket requirement does not meet the funcionality process so had a discussion with Daniel and Ali. Finally It is decided that Daniel will review this functionality and will take appropriate acton accordingly.
What is pending:- NA
What support is required:- NA</t>
  </si>
  <si>
    <t>TCI-18207</t>
  </si>
  <si>
    <t>What is done:- Analysed the requirement and started work on to fix that.
What is pending:- Needs to fix this.
What support is required:- NA</t>
  </si>
  <si>
    <t>What is Done:- Installed the latest version of wkhtmltopdf through URL as one fetched by docker wasn’t qt patched. able to get most of the options working for wkhtml except baseurl and iframe. Now working on installing prince to docker and get a basic pdf page working.
What is pending:- Need to build the microservice. 
What support is required:- Need a repo to be created so that I can push my changes and keep track of changes being made.</t>
  </si>
  <si>
    <t>Reviewed Yogesh’s technical document.
Reviewed Upendra’s techincal document. 
Internal Team calls</t>
  </si>
  <si>
    <t>What is done:- After pull v4.39 created job and package with many individual workflow items. But in job candidate was not appearing due to some Elsatic search related issue.
What is pending:- Check onboarding second prompt individual notes
What support is required:- Elastic search issue to be resolved to get candidate on Job detail page.</t>
  </si>
  <si>
    <t>What is done:- Made the second prompt to open from right instead of left. As there is checklist within box it looks better than left for main second prompt and right for individual second prompt.
What is pending:- NA
What support is required:- NA</t>
  </si>
  <si>
    <t>What is Done:- The cloning feature is breaking for requisition fields that are locked. The current code prioritizes data already saved over data from requisition fields for job edit which is causing the issues for job clone as some of the required data is set to blank. for now, checking the job cloned status as new and ignoring blank values to fix this issue. Testing and pushing the changes for review.
What is pending:- NA. 
What support is required:- NA.</t>
  </si>
  <si>
    <t>What is Done:- I have updated the code to fix most of the concerns. The code can’t be tested on alpha so need to be set up on UAT so we can test and make further changes as needed. 
I have changed the talent feed to talent-api.tribepad.dev as dan suggested this might need to be set up so talent can access the URL.
What is pending:- NA. 
What support is required:- This need to be setup on UAT so that It can be tested and futher development can be done.</t>
  </si>
  <si>
    <t>TCI-18208</t>
  </si>
  <si>
    <t xml:space="preserve">What is Done:- Not replicating on testing UAT, CV download code analysis. Issue may be due to encrypt or content format related issues.  
What is pending:- Need to replicate in local environment.
What support is required:- Dependency on elastic search on job details page. </t>
  </si>
  <si>
    <t>Consulted with Poonam and Gurmeet regarding the ticket in the release.
Took a call with Yogesh to resolve his alpha issue.
Team meetings.</t>
  </si>
  <si>
    <r>
      <rPr>
        <rFont val="Arial"/>
        <b/>
        <color theme="1"/>
      </rPr>
      <t xml:space="preserve">What is Done:-  </t>
    </r>
    <r>
      <rPr>
        <rFont val="Arial"/>
        <color theme="1"/>
      </rPr>
      <t xml:space="preserve">I have completed 30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</si>
  <si>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Status changed to reassigned</t>
  </si>
  <si>
    <t>What is done:- Analysed the requirement and working on to fix this.
What is pending:- Needs to fix this.
What support is required:- NA</t>
  </si>
  <si>
    <t>TOV-757</t>
  </si>
  <si>
    <t>What is done:- Analysed the requirement, found the issue, fixed this and raised the code review. Needs to verify on beta
What is pending:- Needs to verify on beta
What support is required:- NA</t>
  </si>
  <si>
    <r>
      <rPr>
        <rFont val="Arial"/>
        <b/>
        <color theme="1"/>
      </rPr>
      <t xml:space="preserve">What is done:- </t>
    </r>
    <r>
      <rPr>
        <rFont val="Arial"/>
        <color theme="1"/>
      </rPr>
      <t xml:space="preserve">Created store related js for integration instance. Getting item_key issue working on that
</t>
    </r>
    <r>
      <rPr>
        <rFont val="Arial"/>
        <b/>
        <color theme="1"/>
      </rPr>
      <t xml:space="preserve">What is pending:-  </t>
    </r>
    <r>
      <rPr>
        <rFont val="Arial"/>
        <color theme="1"/>
      </rPr>
      <t xml:space="preserve">Complete storing instance agaist package
</t>
    </r>
    <r>
      <rPr>
        <rFont val="Arial"/>
        <b/>
        <color theme="1"/>
      </rPr>
      <t>What support is required:-</t>
    </r>
    <r>
      <rPr>
        <rFont val="Arial"/>
        <color theme="1"/>
      </rPr>
      <t>NA</t>
    </r>
  </si>
  <si>
    <t>What is Done:- Testing the pdf service against the cv document. was having issues in alpha related to MAC invalid for which changed the app key on local v2 .env to match that of laravel. Now modifying the code cv generator to get it working with microservice and testing. 
What is pending:- Need to build the microservice. 
What support is required:- NA.</t>
  </si>
  <si>
    <t>Consulted with Gurmeet regarding a ticket on release. 
Team meetings.</t>
  </si>
  <si>
    <r>
      <rPr>
        <rFont val="Arial"/>
        <b/>
        <color theme="1"/>
      </rPr>
      <t xml:space="preserve">What is Done:-  </t>
    </r>
    <r>
      <rPr>
        <rFont val="Arial"/>
        <color theme="1"/>
      </rPr>
      <t xml:space="preserve">I have completed 25 files conflict today.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</si>
  <si>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t>Team meetings and had a discussion with mark on ticket TCI-18100</t>
  </si>
  <si>
    <t>What is done:- Had a discussion with mark and started work on this, also will update the document as per Tom comments
What is pending:- Needs to update the document as per Tom comments
What support is required:- NA</t>
  </si>
  <si>
    <t>TCI-17993</t>
  </si>
  <si>
    <t>What is Done:- add permission disable_viewing_of_closed_jobs  
What is pending:- NA
What support is required:- NA</t>
  </si>
  <si>
    <t>Worked on fixing elastic search issue on local</t>
  </si>
  <si>
    <r>
      <rPr>
        <rFont val="Arial"/>
        <b/>
        <color theme="1"/>
      </rPr>
      <t>What is Done:</t>
    </r>
    <r>
      <rPr>
        <rFont val="Arial"/>
        <color theme="1"/>
      </rPr>
      <t xml:space="preserve"> Removed session user id from model and added in applicationController. Created relationship in job and application model to access canAccess function.
</t>
    </r>
    <r>
      <rPr>
        <rFont val="Arial"/>
        <b/>
        <color theme="1"/>
      </rPr>
      <t>What is pending:</t>
    </r>
    <r>
      <rPr>
        <rFont val="Arial"/>
        <color theme="1"/>
      </rPr>
      <t xml:space="preserve">- Putting canAccess login in BaseApplicationController function. 
</t>
    </r>
    <r>
      <rPr>
        <rFont val="Arial"/>
        <b/>
        <color theme="1"/>
      </rPr>
      <t>What support is required:</t>
    </r>
    <r>
      <rPr>
        <rFont val="Arial"/>
        <color theme="1"/>
      </rPr>
      <t>- NA</t>
    </r>
  </si>
  <si>
    <t>What is Done:- Worked on changing the code in ats and testing that the pdf is generating properly using the microservice. 
What is pending:- Need to build the microservice. 
What support is required:- NA.</t>
  </si>
  <si>
    <t>Assisted Upendra with his ticket to resolve the issue with branch merging. 
Assisted Dhiraj with his ticket to resolve the relationship issue with one of the models. 
Team meetings.</t>
  </si>
  <si>
    <t>What is Done:- Sub task create for new permission and code send to review  
What is pending:- NA
What support is required:- NA</t>
  </si>
  <si>
    <r>
      <rPr>
        <rFont val="Arial"/>
        <b/>
        <color theme="1"/>
      </rPr>
      <t xml:space="preserve">What is done:- </t>
    </r>
    <r>
      <rPr>
        <rFont val="Arial"/>
        <b val="0"/>
        <color theme="1"/>
      </rPr>
      <t>Created job and add candidates to jobs</t>
    </r>
    <r>
      <rPr>
        <rFont val="Arial"/>
        <b/>
        <color theme="1"/>
      </rPr>
      <t xml:space="preserve">
What is pending:- </t>
    </r>
    <r>
      <rPr>
        <rFont val="Arial"/>
        <b val="0"/>
        <color theme="1"/>
      </rPr>
      <t>Creating team members</t>
    </r>
    <r>
      <rPr>
        <rFont val="Arial"/>
        <b/>
        <color theme="1"/>
      </rPr>
      <t xml:space="preserve"> </t>
    </r>
    <r>
      <rPr>
        <rFont val="Arial"/>
        <b val="0"/>
        <color theme="1"/>
      </rPr>
      <t>in-progress</t>
    </r>
    <r>
      <rPr>
        <rFont val="Arial"/>
        <b/>
        <color theme="1"/>
      </rPr>
      <t xml:space="preserve">
What support is required:-NA</t>
    </r>
  </si>
  <si>
    <r>
      <rPr>
        <rFont val="Arial"/>
        <b/>
        <color theme="1"/>
      </rPr>
      <t xml:space="preserve">What is Done:-  </t>
    </r>
    <r>
      <rPr>
        <rFont val="Arial"/>
        <color theme="1"/>
      </rPr>
      <t xml:space="preserve">I have completed code merge conflict and pushed code for review.
</t>
    </r>
    <r>
      <rPr>
        <rFont val="Arial"/>
        <b/>
        <color theme="1"/>
      </rPr>
      <t>What is pending:-</t>
    </r>
    <r>
      <rPr>
        <rFont val="Arial"/>
        <color theme="1"/>
      </rPr>
      <t xml:space="preserve"> Fix merge conflict 
</t>
    </r>
    <r>
      <rPr>
        <rFont val="Arial"/>
        <b/>
        <color theme="1"/>
      </rPr>
      <t>What support is required:-</t>
    </r>
    <r>
      <rPr>
        <rFont val="Arial"/>
        <color theme="1"/>
      </rPr>
      <t xml:space="preserve"> NA</t>
    </r>
  </si>
  <si>
    <r>
      <rPr>
        <rFont val="Arial"/>
        <b/>
        <color theme="1"/>
      </rPr>
      <t xml:space="preserve">What is done:- </t>
    </r>
    <r>
      <rPr>
        <rFont val="Arial"/>
        <color theme="1"/>
      </rPr>
      <t xml:space="preserve">Working on code review feedback.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</si>
  <si>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 xml:space="preserve">What is done:- </t>
    </r>
    <r>
      <rPr>
        <rFont val="Arial"/>
        <color theme="1"/>
      </rPr>
      <t xml:space="preserve">I have fixed shared feedback after code review. I have pushed code for review.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</si>
  <si>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 xml:space="preserve">What is Done:- </t>
    </r>
    <r>
      <rPr>
        <rFont val="Arial"/>
        <b val="0"/>
        <color theme="1"/>
      </rPr>
      <t>I am checking exiting module of file manager in V2. Need to update on manage as shared feedback.</t>
    </r>
    <r>
      <rPr>
        <rFont val="Arial"/>
        <b/>
        <color theme="1"/>
      </rPr>
      <t xml:space="preserve">
What is pending:- NA
What support is required:-</t>
    </r>
    <r>
      <rPr>
        <rFont val="Arial"/>
        <b val="0"/>
        <color theme="1"/>
      </rPr>
      <t xml:space="preserve"> I need to discuss which code need to reuse from v2 module.</t>
    </r>
  </si>
  <si>
    <r>
      <rPr>
        <rFont val="Arial"/>
        <b/>
        <color theme="1"/>
      </rPr>
      <t xml:space="preserve">What is done:- </t>
    </r>
    <r>
      <rPr>
        <rFont val="Arial"/>
        <b val="0"/>
        <color theme="1"/>
      </rPr>
      <t>Sepup Agency user and add add team to agency</t>
    </r>
    <r>
      <rPr>
        <rFont val="Arial"/>
        <b/>
        <color theme="1"/>
      </rPr>
      <t xml:space="preserve">
What is pending:- </t>
    </r>
    <r>
      <rPr>
        <rFont val="Arial"/>
        <b val="0"/>
        <color theme="1"/>
      </rPr>
      <t>work-in-progress</t>
    </r>
    <r>
      <rPr>
        <rFont val="Arial"/>
        <b/>
        <color theme="1"/>
      </rPr>
      <t xml:space="preserve">
What support is required:- </t>
    </r>
    <r>
      <rPr>
        <rFont val="Arial"/>
        <b val="0"/>
        <color theme="1"/>
      </rPr>
      <t>2 way comm messenger is now displaying for the agency user on alpha docker and also on the manage perms are nor appearing for the alpha docker.</t>
    </r>
  </si>
  <si>
    <t>Team meetings and assist upendra</t>
  </si>
  <si>
    <t>What is done:-  Document has been updated as per Tom comments and statred work to create layout for that
What is pending:- First of all need to create the layout for this Biascheck module
What support is required:- NA</t>
  </si>
  <si>
    <t>TCI-18279</t>
  </si>
  <si>
    <r>
      <rPr>
        <rFont val="Arial"/>
        <b/>
        <color theme="1"/>
      </rPr>
      <t xml:space="preserve">What is done:- </t>
    </r>
    <r>
      <rPr>
        <rFont val="Arial"/>
        <color theme="1"/>
      </rPr>
      <t xml:space="preserve">I have checked issue on UAT and code, I have found that if booked interview slots time interval less than  and equal daysAhead then it will show on  upcoming events. 
 I have created two interview slots with time interval 7 days with current date, both interview is showing on event.
</t>
    </r>
    <r>
      <rPr>
        <rFont val="Arial"/>
        <b/>
        <color theme="1"/>
      </rPr>
      <t xml:space="preserve">What is pending:- </t>
    </r>
    <r>
      <rPr>
        <rFont val="Arial"/>
        <color theme="1"/>
      </rPr>
      <t xml:space="preserve">NA
</t>
    </r>
    <r>
      <rPr>
        <rFont val="Arial"/>
        <b/>
        <color theme="1"/>
      </rPr>
      <t xml:space="preserve">What support is required:- </t>
    </r>
    <r>
      <rPr>
        <rFont val="Arial"/>
        <color theme="1"/>
      </rPr>
      <t>NA</t>
    </r>
  </si>
  <si>
    <t>TCI-18294</t>
  </si>
  <si>
    <r>
      <rPr>
        <rFont val="Arial"/>
        <b/>
        <color theme="1"/>
      </rPr>
      <t xml:space="preserve">What is done:- </t>
    </r>
    <r>
      <rPr>
        <rFont val="Arial"/>
        <color theme="1"/>
      </rPr>
      <t xml:space="preserve">I am trying to replicate issue on Alpha and UAT.
</t>
    </r>
    <r>
      <rPr>
        <rFont val="Arial"/>
        <b/>
        <color theme="1"/>
      </rPr>
      <t>What is pending:-</t>
    </r>
    <r>
      <rPr>
        <rFont val="Arial"/>
        <color theme="1"/>
      </rPr>
      <t xml:space="preserve"> Debugging and replicate issue
</t>
    </r>
    <r>
      <rPr>
        <rFont val="Arial"/>
        <b/>
        <color theme="1"/>
      </rPr>
      <t xml:space="preserve">What support is required:- </t>
    </r>
    <r>
      <rPr>
        <rFont val="Arial"/>
        <color theme="1"/>
      </rPr>
      <t>NA</t>
    </r>
  </si>
  <si>
    <t>What is Done:- Issue is replicated in local on expired jobs.  
What is pending:- Work in progress
What support is required:- NA</t>
  </si>
  <si>
    <t>Satus changed: Put on hold, since needs to work on bugs</t>
  </si>
  <si>
    <t>TOV-759</t>
  </si>
  <si>
    <t>What is done:-  Fixed and raised code review for that.
What is pending:- NA
What support is required:- NA</t>
  </si>
  <si>
    <t>TOV-758</t>
  </si>
  <si>
    <t>What is done:-  Fixed and closed
What is pending:- NA
What support is required:- NA</t>
  </si>
  <si>
    <t>Support to QA for ticker explanation and permission related help.</t>
  </si>
  <si>
    <r>
      <rPr>
        <rFont val="Arial"/>
        <b/>
        <color theme="1"/>
      </rPr>
      <t>What is Done:</t>
    </r>
    <r>
      <rPr>
        <rFont val="Arial"/>
        <color theme="1"/>
      </rPr>
      <t xml:space="preserve"> Made model changes in AtsJobShare and Job model and code changes as per review in ApplicationController. 
</t>
    </r>
    <r>
      <rPr>
        <rFont val="Arial"/>
        <b/>
        <color theme="1"/>
      </rPr>
      <t>What is pending:</t>
    </r>
    <r>
      <rPr>
        <rFont val="Arial"/>
        <color theme="1"/>
      </rPr>
      <t xml:space="preserve">- Moving changes to BaseApplicationController Unit test and push 
</t>
    </r>
    <r>
      <rPr>
        <rFont val="Arial"/>
        <b/>
        <color theme="1"/>
      </rPr>
      <t>What support is required:</t>
    </r>
    <r>
      <rPr>
        <rFont val="Arial"/>
        <color theme="1"/>
      </rPr>
      <t>- NA</t>
    </r>
  </si>
  <si>
    <t>TCI-18206</t>
  </si>
  <si>
    <t>What is done:- I have tried recreating the issue on UAT but have not been able to replicate it. Requested the reporter to check the job I have created to verify and replicate the issue on uat.
What is pending:- NA 
What support is required:- NA</t>
  </si>
  <si>
    <t>What is Done:- After testing the microservice for error found that the container is not able to make requests to job.tribepad.dev and causing the CSS resources to fail. Working on rebuilding the container to change the settings to get it working.
What is pending:- Need to build the microservice. 
What support is required:- NA.</t>
  </si>
  <si>
    <t>Assisted Upendra with his ticket. Integration was not returning the correct response. after rectifying the header, params, and JSON response correct data is received.
Team meetings.</t>
  </si>
  <si>
    <r>
      <rPr>
        <rFont val="Arial"/>
        <b/>
        <color theme="1"/>
      </rPr>
      <t xml:space="preserve">What is done:- </t>
    </r>
    <r>
      <rPr>
        <rFont val="Arial"/>
        <b val="0"/>
        <color theme="1"/>
      </rPr>
      <t>Add team members to agency and appliy the filter using TeamCandidate</t>
    </r>
    <r>
      <rPr>
        <rFont val="Arial"/>
        <b/>
        <color theme="1"/>
      </rPr>
      <t xml:space="preserve">
What is pending:- </t>
    </r>
    <r>
      <rPr>
        <rFont val="Arial"/>
        <b val="0"/>
        <color theme="1"/>
      </rPr>
      <t>work-in-progress</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</si>
  <si>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I have updated API and functions. I have tested API on integration. Now API is working fine.
</t>
    </r>
    <r>
      <rPr>
        <rFont val="Arial"/>
        <b/>
        <color theme="1"/>
      </rPr>
      <t>What is pending</t>
    </r>
    <r>
      <rPr>
        <rFont val="Arial"/>
        <color theme="1"/>
      </rPr>
      <t xml:space="preserve">:- Testing
</t>
    </r>
    <r>
      <rPr>
        <rFont val="Arial"/>
        <b/>
        <color theme="1"/>
      </rPr>
      <t>What support is required</t>
    </r>
    <r>
      <rPr>
        <rFont val="Arial"/>
        <color theme="1"/>
      </rPr>
      <t>:- NA</t>
    </r>
  </si>
  <si>
    <t>What is Done:- Code send to code review.
What is pending:- NA
What support is required:- NA</t>
  </si>
  <si>
    <t>What is done:- Creating layout structure and flow for biascheck module and transferring request on controller while ecreating/editing job
What is pending:- work-in-progress
What support is required:- NA</t>
  </si>
  <si>
    <t>Closed by Ali as can't replicate.</t>
  </si>
  <si>
    <r>
      <rPr>
        <rFont val="Arial"/>
        <b/>
        <color theme="1"/>
      </rPr>
      <t xml:space="preserve">What is Done:- </t>
    </r>
    <r>
      <rPr>
        <rFont val="Arial"/>
        <b val="0"/>
        <color theme="1"/>
      </rPr>
      <t>As discussed on call with Mark,No need to change on code.</t>
    </r>
    <r>
      <rPr>
        <rFont val="Arial"/>
        <b/>
        <color theme="1"/>
      </rPr>
      <t xml:space="preserve">
What is pending:- NA
What support is required:-</t>
    </r>
    <r>
      <rPr>
        <rFont val="Arial"/>
        <b val="0"/>
        <color theme="1"/>
      </rPr>
      <t xml:space="preserve"> NA</t>
    </r>
  </si>
  <si>
    <r>
      <rPr>
        <rFont val="Arial"/>
        <b/>
        <color theme="1"/>
      </rPr>
      <t>What is Done:</t>
    </r>
    <r>
      <rPr>
        <rFont val="Arial"/>
        <color theme="1"/>
      </rPr>
      <t xml:space="preserve"> Done the changes for moving logic to BaseApplicationController. Tested the changes and pushed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</si>
  <si>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color theme="1"/>
      </rPr>
      <t xml:space="preserve">Due to jungle down for elastic search issue, rerun the migrations and resolved database issues. Created new integration. There was issue with integration setup in other branches but worked on master. Debugged the issue for the itemkey missing. 
</t>
    </r>
    <r>
      <rPr>
        <rFont val="Arial"/>
        <b/>
        <color theme="1"/>
      </rPr>
      <t xml:space="preserve">What is pending:-  </t>
    </r>
    <r>
      <rPr>
        <rFont val="Arial"/>
        <color theme="1"/>
      </rPr>
      <t xml:space="preserve">Complete storing instance against package
</t>
    </r>
    <r>
      <rPr>
        <rFont val="Arial"/>
        <b/>
        <color theme="1"/>
      </rPr>
      <t>What support is required:-</t>
    </r>
    <r>
      <rPr>
        <rFont val="Arial"/>
        <color theme="1"/>
      </rPr>
      <t>NA</t>
    </r>
  </si>
  <si>
    <r>
      <rPr>
        <rFont val="Arial"/>
        <b/>
        <color theme="1"/>
      </rPr>
      <t xml:space="preserve">What is Done:- </t>
    </r>
    <r>
      <rPr>
        <rFont val="Arial"/>
        <color theme="1"/>
      </rPr>
      <t xml:space="preserve">I have started working on manage to add config on Team.
</t>
    </r>
    <r>
      <rPr>
        <rFont val="Arial"/>
        <b/>
        <color theme="1"/>
      </rPr>
      <t>What is pending:-</t>
    </r>
    <r>
      <rPr>
        <rFont val="Arial"/>
        <color theme="1"/>
      </rPr>
      <t xml:space="preserve"> NA
</t>
    </r>
    <r>
      <rPr>
        <rFont val="Arial"/>
        <b/>
        <color theme="1"/>
      </rPr>
      <t>What support is required:-</t>
    </r>
    <r>
      <rPr>
        <rFont val="Arial"/>
        <color theme="1"/>
      </rPr>
      <t xml:space="preserve"> NA</t>
    </r>
  </si>
  <si>
    <r>
      <rPr>
        <rFont val="Arial"/>
        <b/>
        <color theme="1"/>
      </rPr>
      <t xml:space="preserve">What is Done:- </t>
    </r>
    <r>
      <rPr>
        <rFont val="Arial"/>
        <color theme="1"/>
      </rPr>
      <t xml:space="preserve">I have tested API integration and fixed share feedback after code review.
</t>
    </r>
    <r>
      <rPr>
        <rFont val="Arial"/>
        <b/>
        <color theme="1"/>
      </rPr>
      <t>What is pending</t>
    </r>
    <r>
      <rPr>
        <rFont val="Arial"/>
        <color theme="1"/>
      </rPr>
      <t xml:space="preserve">:- NA
</t>
    </r>
    <r>
      <rPr>
        <rFont val="Arial"/>
        <b/>
        <color theme="1"/>
      </rPr>
      <t>What support is required</t>
    </r>
    <r>
      <rPr>
        <rFont val="Arial"/>
        <color theme="1"/>
      </rPr>
      <t>:- NA</t>
    </r>
  </si>
  <si>
    <t>Team meetings and took an interview</t>
  </si>
  <si>
    <t>What is done:- Creating layout structure and flow for biascheck module for backend
What is pending:- work-in-progress
What support is required:- NA</t>
  </si>
  <si>
    <r>
      <rPr>
        <rFont val="Arial"/>
        <b/>
        <color theme="1"/>
      </rPr>
      <t xml:space="preserve">What is done:- </t>
    </r>
    <r>
      <rPr>
        <rFont val="Arial"/>
        <b val="0"/>
        <color theme="1"/>
      </rPr>
      <t>Add multiple team members to agency and test the filter using TeamCandidate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</si>
  <si>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TCI-17583</t>
  </si>
  <si>
    <t>What is Done:- Analysis in local environment.
What is pending:- NA
What support is required:- NA</t>
  </si>
  <si>
    <t>What is Done:- Working on error handling and setting up default options for pdf service. rebuilt the alpha and was having issues with the client table missing. Now changing the code and testing.
What is pending:- Need to build the microservice. 
What support is required:- NA.</t>
  </si>
  <si>
    <t>Code review of Yogesh Kumar and connect with QA team regarding ticket.</t>
  </si>
  <si>
    <t>Support Team member for chat code source related</t>
  </si>
  <si>
    <r>
      <rPr>
        <rFont val="Arial"/>
        <b/>
        <color theme="1"/>
      </rPr>
      <t xml:space="preserve">What is done:- </t>
    </r>
    <r>
      <rPr>
        <rFont val="Arial"/>
        <color theme="1"/>
      </rPr>
      <t xml:space="preserve">Fixed the issue of item storing using primaryKey but getting issue in fetching data back in package/items. As after store package view not showing details, so checking issue further in Package services and Package ViewAction
</t>
    </r>
    <r>
      <rPr>
        <rFont val="Arial"/>
        <b/>
        <color theme="1"/>
      </rPr>
      <t xml:space="preserve">What is pending:-  </t>
    </r>
    <r>
      <rPr>
        <rFont val="Arial"/>
        <color theme="1"/>
      </rPr>
      <t xml:space="preserve">Debugging the issue further
</t>
    </r>
    <r>
      <rPr>
        <rFont val="Arial"/>
        <b/>
        <color theme="1"/>
      </rPr>
      <t>What support is required:-</t>
    </r>
    <r>
      <rPr>
        <rFont val="Arial"/>
        <color theme="1"/>
      </rPr>
      <t>NA</t>
    </r>
  </si>
  <si>
    <r>
      <rPr>
        <rFont val="Arial"/>
        <b/>
        <color theme="1"/>
      </rPr>
      <t xml:space="preserve">What is Done:- </t>
    </r>
    <r>
      <rPr>
        <rFont val="Arial"/>
        <color theme="1"/>
      </rPr>
      <t xml:space="preserve">I have completed manage for adding config on team and I have started working on ATS.
</t>
    </r>
    <r>
      <rPr>
        <rFont val="Arial"/>
        <b/>
        <color theme="1"/>
      </rPr>
      <t>What is pending:-</t>
    </r>
    <r>
      <rPr>
        <rFont val="Arial"/>
        <color theme="1"/>
      </rPr>
      <t xml:space="preserve"> NA
</t>
    </r>
    <r>
      <rPr>
        <rFont val="Arial"/>
        <b/>
        <color theme="1"/>
      </rPr>
      <t>What support is required:-</t>
    </r>
    <r>
      <rPr>
        <rFont val="Arial"/>
        <color theme="1"/>
      </rPr>
      <t xml:space="preserve"> NA</t>
    </r>
  </si>
  <si>
    <t>What is Done:- This issue seems to be complicated. The initial issue was that the default English language translation didn’t exist for some specific workflows so submitted the job language to the function. After debugging it further this will also break if for example a german language-only workflow is selected with a default language other than german. This will require a better understanding of the code to be fully corrected and will require some time. This needs to be thoroughly tested on alpha and might require changes to workflow saving code on manage.
What is pending:- NA
What support is required:- NA</t>
  </si>
  <si>
    <t>What is Done:- Permission validation check added in message form
What is pending:- testing in progress
What support is required:- Issues in creation of build, as changes are not reflected in front end</t>
  </si>
  <si>
    <t>Taken cadidate interview and connected with QA team regarding ticket.</t>
  </si>
  <si>
    <t>What is Done:- Worked on error reporting and changing code throughout the ats to use pdf service. Will need to setup some test cases for example “train ticket generation” to test. Also having an issue with wkhtmltox not displaying svg image properly and failing if the image is not found. 
What is pending:- Need to build the microservice. 
What support is required:- NA.</t>
  </si>
  <si>
    <t>Team meetings and took an interview, had a discussion with dheeraj</t>
  </si>
  <si>
    <t>What is done:- Creating layout structure and flow for biascheck module for backend, also now integrating the business logic for each check one by one.
What is pending:- work-in-progress
What support is required:- NA</t>
  </si>
  <si>
    <t>What is Done:- Checked if language exists before further processing custom fields to stop the error from happening. Just using the default fields if the required language for the custom field doesn’t exist. Pushed the code for review.
What is pending:- NA
What support is required:- NA</t>
  </si>
  <si>
    <t>Support Team member for lead can permission related. Faced login redirect issue.</t>
  </si>
  <si>
    <r>
      <rPr>
        <rFont val="Arial"/>
        <b/>
        <color theme="1"/>
      </rPr>
      <t xml:space="preserve">What is done:- </t>
    </r>
    <r>
      <rPr>
        <rFont val="Arial"/>
        <color theme="1"/>
      </rPr>
      <t xml:space="preserve">Removed IntegrationForm and used Integration in config and used its entityCollection. Getting item_id missing issue in it.
</t>
    </r>
    <r>
      <rPr>
        <rFont val="Arial"/>
        <b/>
        <color theme="1"/>
      </rPr>
      <t xml:space="preserve">What is pending:-  </t>
    </r>
    <r>
      <rPr>
        <rFont val="Arial"/>
        <color theme="1"/>
      </rPr>
      <t xml:space="preserve">Debugging the issue further
</t>
    </r>
    <r>
      <rPr>
        <rFont val="Arial"/>
        <b/>
        <color theme="1"/>
      </rPr>
      <t>What support is required:-</t>
    </r>
    <r>
      <rPr>
        <rFont val="Arial"/>
        <color theme="1"/>
      </rPr>
      <t>NA</t>
    </r>
  </si>
  <si>
    <t>Assisted Yogesh with his ticket related to elastic search. The elastic on alpha is not working properly so suggested testing directly on gamma.
Team Meetings.</t>
  </si>
  <si>
    <t>What is Done:- Worked on PDF size issue and realize that the prince pdf is showing the pdf in actual size while the wkthmltopdf seems to shrink the pdf because of some pt to px conversion. Found some similar issues which suggested using zoom level 1.3 to fix the size issue on wkhtmltopdf. Also, set up the Train ticket link on the alpha to test with both prince and wkhtmltopdf.
What is pending:- Need to build the microservice. 
What support is required:- NA.</t>
  </si>
  <si>
    <t>What is Done:- Show hide Email and SMS based on toggle behaviour added in message form
What is pending:- testing in progress for send button behaviour.
What support is required:- NA</t>
  </si>
  <si>
    <t>Team meetings and looked into VI document provided by Gez regarding some suggestion and modifications required in database and aws</t>
  </si>
  <si>
    <r>
      <rPr>
        <rFont val="Arial"/>
        <b/>
        <color theme="1"/>
      </rPr>
      <t xml:space="preserve">What is Done:- </t>
    </r>
    <r>
      <rPr>
        <rFont val="Arial"/>
        <color theme="1"/>
      </rPr>
      <t xml:space="preserve">I have created functionality for check agency team candidate check on ATS.
</t>
    </r>
    <r>
      <rPr>
        <rFont val="Arial"/>
        <b/>
        <color theme="1"/>
      </rPr>
      <t>What is pending:-</t>
    </r>
    <r>
      <rPr>
        <rFont val="Arial"/>
        <color theme="1"/>
      </rPr>
      <t xml:space="preserve"> NA
</t>
    </r>
    <r>
      <rPr>
        <rFont val="Arial"/>
        <b/>
        <color theme="1"/>
      </rPr>
      <t>What support is required:-</t>
    </r>
    <r>
      <rPr>
        <rFont val="Arial"/>
        <color theme="1"/>
      </rPr>
      <t xml:space="preserve"> NA</t>
    </r>
  </si>
  <si>
    <t>Facing keyboard issue.Faced login redirect issue.</t>
  </si>
  <si>
    <r>
      <rPr>
        <rFont val="Arial"/>
        <b/>
        <color theme="1"/>
      </rPr>
      <t xml:space="preserve">What is done:- </t>
    </r>
    <r>
      <rPr>
        <rFont val="Arial"/>
        <color theme="1"/>
      </rPr>
      <t xml:space="preserve">Removed extra Questionnaire functional reference. Debugged item-id issue coming even after adding primary key. Created handover report
</t>
    </r>
    <r>
      <rPr>
        <rFont val="Arial"/>
        <b/>
        <color theme="1"/>
      </rPr>
      <t xml:space="preserve">What is pending:-  </t>
    </r>
    <r>
      <rPr>
        <rFont val="Arial"/>
        <color theme="1"/>
      </rPr>
      <t xml:space="preserve">Debugging the issue further
</t>
    </r>
    <r>
      <rPr>
        <rFont val="Arial"/>
        <b/>
        <color theme="1"/>
      </rPr>
      <t>What support is required:-</t>
    </r>
    <r>
      <rPr>
        <rFont val="Arial"/>
        <color theme="1"/>
      </rPr>
      <t>NA</t>
    </r>
  </si>
  <si>
    <t>TCI-18312</t>
  </si>
  <si>
    <r>
      <rPr>
        <rFont val="Arial"/>
        <b/>
        <color theme="1"/>
      </rPr>
      <t xml:space="preserve">What is done:- </t>
    </r>
    <r>
      <rPr>
        <rFont val="Arial"/>
        <color theme="1"/>
      </rPr>
      <t xml:space="preserve">Check issue in code for create button click
</t>
    </r>
    <r>
      <rPr>
        <rFont val="Arial"/>
        <b/>
        <color theme="1"/>
      </rPr>
      <t xml:space="preserve">What is pending:-  </t>
    </r>
    <r>
      <rPr>
        <rFont val="Arial"/>
        <color theme="1"/>
      </rPr>
      <t xml:space="preserve">Check further
</t>
    </r>
    <r>
      <rPr>
        <rFont val="Arial"/>
        <b/>
        <color theme="1"/>
      </rPr>
      <t>What support is required:-</t>
    </r>
    <r>
      <rPr>
        <rFont val="Arial"/>
        <color theme="1"/>
      </rPr>
      <t>NA</t>
    </r>
  </si>
  <si>
    <r>
      <rPr>
        <rFont val="Arial"/>
        <b/>
        <color theme="1"/>
      </rPr>
      <t xml:space="preserve">What is done:- </t>
    </r>
    <r>
      <rPr>
        <rFont val="Arial"/>
        <color theme="1"/>
      </rPr>
      <t xml:space="preserve">I have checked issue on UAT and I have replicated issue. I have checked database and found that issue is not exit,it is coming two times due to alternate emails 
</t>
    </r>
    <r>
      <rPr>
        <rFont val="Arial"/>
        <b/>
        <color theme="1"/>
      </rPr>
      <t>What is pending:-</t>
    </r>
    <r>
      <rPr>
        <rFont val="Arial"/>
        <color theme="1"/>
      </rPr>
      <t xml:space="preserve"> Debugging and replicate issue
</t>
    </r>
    <r>
      <rPr>
        <rFont val="Arial"/>
        <b/>
        <color theme="1"/>
      </rPr>
      <t xml:space="preserve">What support is required:- </t>
    </r>
    <r>
      <rPr>
        <rFont val="Arial"/>
        <color theme="1"/>
      </rPr>
      <t>NA</t>
    </r>
  </si>
  <si>
    <t>TCI-18177</t>
  </si>
  <si>
    <t>What is Done:- Checked the issue and updated my findings on the ticket. The suggestion made by Jamie changes the current behavior so wanted to confirm before making changes. 
What is pending:- NA 
What support is required:- NA</t>
  </si>
  <si>
    <t>Assisted Yogesh with his ticket related to the release. 
Team Meetings.</t>
  </si>
  <si>
    <r>
      <rPr>
        <rFont val="Arial"/>
        <b/>
        <color theme="1"/>
      </rPr>
      <t xml:space="preserve">What is done:- </t>
    </r>
    <r>
      <rPr>
        <rFont val="Arial"/>
        <b val="0"/>
        <color theme="1"/>
      </rPr>
      <t>Replicating isues in local with extra fields in user's work experience history</t>
    </r>
    <r>
      <rPr>
        <rFont val="Arial"/>
        <b/>
        <color theme="1"/>
      </rPr>
      <t xml:space="preserve">
What is pending:- </t>
    </r>
    <r>
      <rPr>
        <rFont val="Arial"/>
        <b val="0"/>
        <color theme="1"/>
      </rPr>
      <t>in-progress</t>
    </r>
    <r>
      <rPr>
        <rFont val="Arial"/>
        <b/>
        <color theme="1"/>
      </rPr>
      <t xml:space="preserve">
What support is required:- </t>
    </r>
    <r>
      <rPr>
        <rFont val="Arial"/>
        <b val="0"/>
        <color theme="1"/>
      </rPr>
      <t>Support required from Ali to test on client brand</t>
    </r>
  </si>
  <si>
    <t>TCI-18319</t>
  </si>
  <si>
    <t>What is Done:- Able to replicate the issue on local alpha. Now looking for a working solution for the issue.
What is pending:- NA
What support is required:- NA</t>
  </si>
  <si>
    <r>
      <rPr>
        <rFont val="Arial"/>
        <b/>
        <color theme="1"/>
      </rPr>
      <t xml:space="preserve">What is done:- </t>
    </r>
    <r>
      <rPr>
        <rFont val="Arial"/>
        <b val="0"/>
        <color theme="1"/>
      </rPr>
      <t>Checking the elastic search related issues in local</t>
    </r>
    <r>
      <rPr>
        <rFont val="Arial"/>
        <b/>
        <color theme="1"/>
      </rPr>
      <t xml:space="preserve">
What is pending:-</t>
    </r>
    <r>
      <rPr>
        <rFont val="Arial"/>
        <b val="0"/>
        <color theme="1"/>
      </rPr>
      <t xml:space="preserve"> In-progress </t>
    </r>
    <r>
      <rPr>
        <rFont val="Arial"/>
        <b/>
        <color theme="1"/>
      </rPr>
      <t xml:space="preserve">
What support is required:- </t>
    </r>
    <r>
      <rPr>
        <rFont val="Arial"/>
        <b val="0"/>
        <color theme="1"/>
      </rPr>
      <t>Waiting for the Sudo user permission to test in UAT Gamma</t>
    </r>
  </si>
  <si>
    <t>Team meetings, assisted yogesh on a ticket for internal code review, had a discussion with Gez, verified all mentioned database collection, and buckets with in database and aws and understood the requirements</t>
  </si>
  <si>
    <t>Status changed, put on hold since needs to work on bug</t>
  </si>
  <si>
    <t>TCI-18251</t>
  </si>
  <si>
    <t>What is done:- Analyze the ticket requirement, had a discussion with Reporter Claire to understand the ticket requirement, Currently looking into code to understand the difference between parsing and uploading the cv and found the code for this functionality, I was not able to provide full time to this ticket since looked into delete audit documentation provided by Gez
What is pending:- In-progress 
What support is required:- NA</t>
  </si>
  <si>
    <t>TCI-18327</t>
  </si>
  <si>
    <r>
      <rPr>
        <rFont val="Arial"/>
        <b/>
        <color theme="1"/>
      </rPr>
      <t>What is done:-</t>
    </r>
    <r>
      <rPr>
        <rFont val="Arial"/>
        <color theme="1"/>
      </rPr>
      <t xml:space="preserve"> I am trying to replicate issue on Alpha.
</t>
    </r>
    <r>
      <rPr>
        <rFont val="Arial"/>
        <b/>
        <color theme="1"/>
      </rPr>
      <t>What is pending:-</t>
    </r>
    <r>
      <rPr>
        <rFont val="Arial"/>
        <color theme="1"/>
      </rPr>
      <t xml:space="preserve"> NA
</t>
    </r>
    <r>
      <rPr>
        <rFont val="Arial"/>
        <b/>
        <color theme="1"/>
      </rPr>
      <t xml:space="preserve">What support is required:- </t>
    </r>
    <r>
      <rPr>
        <rFont val="Arial"/>
        <color theme="1"/>
      </rPr>
      <t>NA</t>
    </r>
  </si>
  <si>
    <t>What is Done:- As discussed on the call. Updated code to use anonymous_candidates_ats instead of anonymous_canidates. Pushed the changes for review.
What is pending:- NA 
What support is required:- NA</t>
  </si>
  <si>
    <t>What is Done:- Changed connection to use brand-db-latin to resolve encoding issues for the job title. As the ATS_Job table in the ats codebase uses latin1 charset. Not entirely sure of the ramifications of this change and wanted to confirm if this is the correct approach or if we should look for some other solution.
What is pending:- NA
What support is required:- Need to confirm if changing the database connection for ATS_JOB to use latin won’t cause any issues on manage.</t>
  </si>
  <si>
    <r>
      <rPr>
        <rFont val="Arial"/>
        <b/>
        <color theme="1"/>
      </rPr>
      <t xml:space="preserve">What is Done:- </t>
    </r>
    <r>
      <rPr>
        <rFont val="Arial"/>
        <color theme="1"/>
      </rPr>
      <t xml:space="preserve">I have completed story and pushed code for code review.
</t>
    </r>
    <r>
      <rPr>
        <rFont val="Arial"/>
        <b/>
        <color theme="1"/>
      </rPr>
      <t>What is pending:-</t>
    </r>
    <r>
      <rPr>
        <rFont val="Arial"/>
        <color theme="1"/>
      </rPr>
      <t xml:space="preserve"> NA
</t>
    </r>
    <r>
      <rPr>
        <rFont val="Arial"/>
        <b/>
        <color theme="1"/>
      </rPr>
      <t>What support is required:-</t>
    </r>
    <r>
      <rPr>
        <rFont val="Arial"/>
        <color theme="1"/>
      </rPr>
      <t xml:space="preserve"> NA</t>
    </r>
  </si>
  <si>
    <r>
      <rPr>
        <rFont val="Arial"/>
        <b/>
        <color theme="1"/>
      </rPr>
      <t xml:space="preserve">What is done:- </t>
    </r>
    <r>
      <rPr>
        <rFont val="Arial"/>
        <b val="0"/>
        <color theme="1"/>
      </rPr>
      <t>I have checked code and found that watchlist job will show created within a month.  Please let me know required update.</t>
    </r>
    <r>
      <rPr>
        <rFont val="Arial"/>
        <b/>
        <color theme="1"/>
      </rPr>
      <t xml:space="preserve">
What is pending:- NA
What support is required:- NA</t>
    </r>
  </si>
  <si>
    <t>TCI-18306</t>
  </si>
  <si>
    <r>
      <rPr>
        <rFont val="Arial"/>
        <b/>
        <color theme="1"/>
      </rPr>
      <t xml:space="preserve">What is done:- </t>
    </r>
    <r>
      <rPr>
        <rFont val="Arial"/>
        <b val="0"/>
        <color theme="1"/>
      </rPr>
      <t>I have created new CV template and added to the Job for checking CV address.</t>
    </r>
    <r>
      <rPr>
        <rFont val="Arial"/>
        <b/>
        <color theme="1"/>
      </rPr>
      <t xml:space="preserve">
What is pending:- </t>
    </r>
    <r>
      <rPr>
        <rFont val="Arial"/>
        <b val="0"/>
        <color theme="1"/>
      </rPr>
      <t>Debugging code for replicate issue</t>
    </r>
    <r>
      <rPr>
        <rFont val="Arial"/>
        <b/>
        <color theme="1"/>
      </rPr>
      <t xml:space="preserve">
What support is required:- NA</t>
    </r>
  </si>
  <si>
    <t>Worked on site redirect issue. Found that in laravel it is failing in middleware and auth is not having data.</t>
  </si>
  <si>
    <t>TCI-18362</t>
  </si>
  <si>
    <r>
      <rPr>
        <rFont val="Arial"/>
        <b/>
        <color theme="1"/>
      </rPr>
      <t xml:space="preserve">What is done:- </t>
    </r>
    <r>
      <rPr>
        <rFont val="Arial"/>
        <b val="0"/>
        <color theme="1"/>
      </rPr>
      <t xml:space="preserve">Analysis of code in local environment for user onboard Workflow.
</t>
    </r>
    <r>
      <rPr>
        <rFont val="Arial"/>
        <b/>
        <color theme="1"/>
      </rPr>
      <t>What is pending:-</t>
    </r>
    <r>
      <rPr>
        <rFont val="Arial"/>
        <b val="0"/>
        <color theme="1"/>
      </rPr>
      <t xml:space="preserve"> In-progress </t>
    </r>
    <r>
      <rPr>
        <rFont val="Arial"/>
        <b/>
        <color theme="1"/>
      </rPr>
      <t xml:space="preserve">
What support is required:- </t>
    </r>
    <r>
      <rPr>
        <rFont val="Arial"/>
        <b val="0"/>
        <color theme="1"/>
      </rPr>
      <t>Waiting for the Sudo user permission to test in UAT Gamma</t>
    </r>
  </si>
  <si>
    <t>Assisted Yogesh with the Elastic search Ticket on release.
Assisted and reviewed Upendras Story related to teams candidate limit.
Consulted with Dhiraj regarding redirect issues and suggested some using removing middleware to identify the issues.
Internal Team Meetings.</t>
  </si>
  <si>
    <t>What is Done:- Changing and testing the onboarding workflow code to use the pdf service.
What is pending:- Onboarding Workflow testing, Prince Shrinking issue, Docker configuration testing, and documentation. 
What support is required:- Need some assistance on how to handle shrinking prince pdf to match the current wkhtmltopdf /snappy size.</t>
  </si>
  <si>
    <t>What is done:- Creating layout structure and flow for biascheck module for backend, also now integrating api through the business logic for each check Gender, Advert, Long Sentence, Reading Ease
What is pending:- work-in-progress for implement business logic for each bias check
What support is required:- NA</t>
  </si>
  <si>
    <t>Status changed, put on hold since needs to work on TCI-18100</t>
  </si>
  <si>
    <t>Discussed issue with Mark. Applied development.php file in v2 bootstap folder but got error due to this in cache clear. Tried composer checkup etc but not working. As suggested trying with jungle setup from scratch</t>
  </si>
  <si>
    <r>
      <rPr>
        <rFont val="Arial"/>
        <b/>
        <color theme="1"/>
      </rPr>
      <t xml:space="preserve">What is done:- </t>
    </r>
    <r>
      <rPr>
        <rFont val="Arial"/>
        <b val="0"/>
        <color theme="1"/>
      </rPr>
      <t>I have created new CV template on Alpha. I am trying to replicate issue on UAT.I am checking code for it.</t>
    </r>
    <r>
      <rPr>
        <rFont val="Arial"/>
        <b/>
        <color theme="1"/>
      </rPr>
      <t xml:space="preserve">
What is pending:- </t>
    </r>
    <r>
      <rPr>
        <rFont val="Arial"/>
        <b val="0"/>
        <color theme="1"/>
      </rPr>
      <t>Debugging code for replicate issue</t>
    </r>
    <r>
      <rPr>
        <rFont val="Arial"/>
        <b/>
        <color theme="1"/>
      </rPr>
      <t xml:space="preserve">
What support is required:- </t>
    </r>
    <r>
      <rPr>
        <rFont val="Arial"/>
        <b val="0"/>
        <color theme="1"/>
      </rPr>
      <t>I have requested reporter to share cv template.</t>
    </r>
  </si>
  <si>
    <t>TCI-18283</t>
  </si>
  <si>
    <r>
      <rPr>
        <rFont val="Arial"/>
        <b/>
        <color theme="1"/>
      </rPr>
      <t xml:space="preserve">What is done:- </t>
    </r>
    <r>
      <rPr>
        <rFont val="Arial"/>
        <b val="0"/>
        <color theme="1"/>
      </rPr>
      <t>I am reviewing story and attached document of feature need to integrate on system.</t>
    </r>
    <r>
      <rPr>
        <rFont val="Arial"/>
        <b/>
        <color theme="1"/>
      </rPr>
      <t xml:space="preserve">
What is pending:- </t>
    </r>
    <r>
      <rPr>
        <rFont val="Arial"/>
        <b val="0"/>
        <color theme="1"/>
      </rPr>
      <t>Technical document update</t>
    </r>
    <r>
      <rPr>
        <rFont val="Arial"/>
        <b/>
        <color theme="1"/>
      </rPr>
      <t xml:space="preserve">
What support is required:- </t>
    </r>
    <r>
      <rPr>
        <rFont val="Arial"/>
        <b val="0"/>
        <color theme="1"/>
      </rPr>
      <t>NA</t>
    </r>
  </si>
  <si>
    <t>Assisted Upendra with his merge conflicts. 
Candidate Interviews.
Internal Team Meetings.</t>
  </si>
  <si>
    <t>What is Done:- Tested the onboarding workflow download file option. Created a task as suggested and Added pdfs generated by different services for review and suggestions. 
What is pending:- Prince Shrinking issue, Docker configuration testing, and documentation. What support is required:- Need some assistance on how to handle shrinking prince pdf to match the current wkhtmltopdf /snappy size.</t>
  </si>
  <si>
    <t>Fixed code merge conflict.</t>
  </si>
  <si>
    <t>What is done:- Creating layout structure and flow for biascheck module for backend, also now integrating api to fetch score for Gender Bias along with database. Fetch score for Advert, Long Sentence, Reading Ease has been done.
What is pending:- work-in-progress
What support is required:- NA</t>
  </si>
  <si>
    <t>TCI-18379</t>
  </si>
  <si>
    <r>
      <rPr>
        <rFont val="Arial"/>
        <b/>
        <color theme="1"/>
      </rPr>
      <t xml:space="preserve">What is done:- </t>
    </r>
    <r>
      <rPr>
        <rFont val="Arial"/>
        <b val="0"/>
        <color theme="1"/>
      </rPr>
      <t xml:space="preserve">Checking the elements style as per PDF format 
</t>
    </r>
    <r>
      <rPr>
        <rFont val="Arial"/>
        <b/>
        <color theme="1"/>
      </rPr>
      <t>What is pending:-</t>
    </r>
    <r>
      <rPr>
        <rFont val="Arial"/>
        <b val="0"/>
        <color theme="1"/>
      </rPr>
      <t xml:space="preserve"> Update the basic element style in-progress </t>
    </r>
    <r>
      <rPr>
        <rFont val="Arial"/>
        <b/>
        <color theme="1"/>
      </rPr>
      <t xml:space="preserve">
What support is required:- NA</t>
    </r>
  </si>
  <si>
    <r>
      <rPr>
        <rFont val="Arial"/>
        <b/>
        <color theme="1"/>
      </rPr>
      <t xml:space="preserve">What is done:- </t>
    </r>
    <r>
      <rPr>
        <rFont val="Arial"/>
        <color theme="1"/>
      </rPr>
      <t xml:space="preserve">Check issue in code for create button click event to prevent multiple click
</t>
    </r>
    <r>
      <rPr>
        <rFont val="Arial"/>
        <b/>
        <color theme="1"/>
      </rPr>
      <t xml:space="preserve">What is pending:-  </t>
    </r>
    <r>
      <rPr>
        <rFont val="Arial"/>
        <color theme="1"/>
      </rPr>
      <t xml:space="preserve">NA
</t>
    </r>
    <r>
      <rPr>
        <rFont val="Arial"/>
        <b/>
        <color theme="1"/>
      </rPr>
      <t>What support is required:-</t>
    </r>
    <r>
      <rPr>
        <rFont val="Arial"/>
        <color theme="1"/>
      </rPr>
      <t>NA</t>
    </r>
  </si>
  <si>
    <t>Worked on docker issue and resolved it. Had gitlab issue, took help from Yogesh</t>
  </si>
  <si>
    <t>TCI-18304</t>
  </si>
  <si>
    <r>
      <rPr>
        <rFont val="Arial"/>
        <b/>
        <color theme="1"/>
      </rPr>
      <t xml:space="preserve">What is done:- </t>
    </r>
    <r>
      <rPr>
        <rFont val="Arial"/>
        <color theme="1"/>
      </rPr>
      <t xml:space="preserve">Checked the issue on vaccancy search and debugging the issue
</t>
    </r>
    <r>
      <rPr>
        <rFont val="Arial"/>
        <b/>
        <color theme="1"/>
      </rPr>
      <t xml:space="preserve">What is pending:-  </t>
    </r>
    <r>
      <rPr>
        <rFont val="Arial"/>
        <color theme="1"/>
      </rPr>
      <t xml:space="preserve">Check further
</t>
    </r>
    <r>
      <rPr>
        <rFont val="Arial"/>
        <b/>
        <color theme="1"/>
      </rPr>
      <t>What support is required:-</t>
    </r>
    <r>
      <rPr>
        <rFont val="Arial"/>
        <color theme="1"/>
      </rPr>
      <t>NA</t>
    </r>
  </si>
  <si>
    <r>
      <rPr>
        <rFont val="Arial"/>
        <b/>
        <color theme="1"/>
      </rPr>
      <t xml:space="preserve">What is done:- </t>
    </r>
    <r>
      <rPr>
        <rFont val="Arial"/>
        <b val="0"/>
        <color theme="1"/>
      </rPr>
      <t xml:space="preserve">Set pdf options to set the elements style as regarding page break in pdf 
</t>
    </r>
    <r>
      <rPr>
        <rFont val="Arial"/>
        <b/>
        <color theme="1"/>
      </rPr>
      <t>What is pending:-</t>
    </r>
    <r>
      <rPr>
        <rFont val="Arial"/>
        <b val="0"/>
        <color theme="1"/>
      </rPr>
      <t xml:space="preserve"> Update the basic element style in-progress </t>
    </r>
    <r>
      <rPr>
        <rFont val="Arial"/>
        <b/>
        <color theme="1"/>
      </rPr>
      <t xml:space="preserve">
What support is required:- </t>
    </r>
    <r>
      <rPr>
        <rFont val="Arial"/>
        <b val="0"/>
        <color theme="1"/>
      </rPr>
      <t>PDF library having issues with default HTML tags styles</t>
    </r>
  </si>
  <si>
    <r>
      <rPr>
        <rFont val="Arial"/>
        <b/>
        <color theme="1"/>
      </rPr>
      <t xml:space="preserve">What is done:- </t>
    </r>
    <r>
      <rPr>
        <rFont val="Arial"/>
        <b val="0"/>
        <color theme="1"/>
      </rPr>
      <t xml:space="preserve">Creating the technical document and flow with engineering approach
</t>
    </r>
    <r>
      <rPr>
        <rFont val="Arial"/>
        <b/>
        <color theme="1"/>
      </rPr>
      <t>What is pending:-</t>
    </r>
    <r>
      <rPr>
        <rFont val="Arial"/>
        <b val="0"/>
        <color theme="1"/>
      </rPr>
      <t xml:space="preserve"> In-progress </t>
    </r>
    <r>
      <rPr>
        <rFont val="Arial"/>
        <b/>
        <color theme="1"/>
      </rPr>
      <t xml:space="preserve">
What support is required:- </t>
    </r>
    <r>
      <rPr>
        <rFont val="Arial"/>
        <b val="0"/>
        <color theme="1"/>
      </rPr>
      <t>NA</t>
    </r>
  </si>
  <si>
    <r>
      <rPr>
        <rFont val="Arial"/>
        <b/>
        <color theme="1"/>
      </rPr>
      <t xml:space="preserve">What is done:- </t>
    </r>
    <r>
      <rPr>
        <rFont val="Arial"/>
        <b val="0"/>
        <color theme="1"/>
      </rPr>
      <t>I am working on technical documentation of new feature.</t>
    </r>
    <r>
      <rPr>
        <rFont val="Arial"/>
        <b/>
        <color theme="1"/>
      </rPr>
      <t xml:space="preserve">
What is pending:- </t>
    </r>
    <r>
      <rPr>
        <rFont val="Arial"/>
        <b val="0"/>
        <color theme="1"/>
      </rPr>
      <t>Technical document update</t>
    </r>
    <r>
      <rPr>
        <rFont val="Arial"/>
        <b/>
        <color theme="1"/>
      </rPr>
      <t xml:space="preserve">
What support is required:- </t>
    </r>
    <r>
      <rPr>
        <rFont val="Arial"/>
        <b val="0"/>
        <color theme="1"/>
      </rPr>
      <t>NA</t>
    </r>
  </si>
  <si>
    <t>Candidate Interviews.
Internal Team Meetings.
Consulted with Ali and jamie regarding ticket TCI-18177</t>
  </si>
  <si>
    <t>What is Done:- Made the changes and pushed for Initial review. The PDF being generated has some differences and requires input on how to handle it. 
What is pending:- Prince Shrinking issue, Docker configuration testing, and documentation. 
What support is required:- Need some assistance on how to handle shrinking prince pdf to match the current wkhtmltopdf /snappy size. Also waiting for a response on disabling Iframe options which is not an option for wkhtml.</t>
  </si>
  <si>
    <t>What is Done:- Working on changes as discussed with Ali and Jamie to match it as per SendCV code.
What is pending:- NA 
What support is required:- NA</t>
  </si>
  <si>
    <t>fetch score ap is almost done</t>
  </si>
  <si>
    <t>What is done:- Creating layout structure and flow for biascheck module for backend, Api to fetch synonym for gender bias is in progress. Api to fetch score for Gender bias, Advert, Long Sentence, Reading Ease has been done.
What is pending:- work-in-progress
What support is required:- NA</t>
  </si>
  <si>
    <r>
      <rPr>
        <rFont val="Arial"/>
        <b/>
        <color theme="1"/>
      </rPr>
      <t xml:space="preserve">What is done:- </t>
    </r>
    <r>
      <rPr>
        <rFont val="Arial"/>
        <color theme="1"/>
      </rPr>
      <t xml:space="preserve">Checked lat long issue on live and found it is not lat long issue. Also confirmed the same checking listing jobs match which is matching to the location. It seems issue in Geocoder codebase,so reassinged the issue
</t>
    </r>
    <r>
      <rPr>
        <rFont val="Arial"/>
        <b/>
        <color theme="1"/>
      </rPr>
      <t xml:space="preserve">What is pending:-  </t>
    </r>
    <r>
      <rPr>
        <rFont val="Arial"/>
        <color theme="1"/>
      </rPr>
      <t xml:space="preserve">NA
</t>
    </r>
    <r>
      <rPr>
        <rFont val="Arial"/>
        <b/>
        <color theme="1"/>
      </rPr>
      <t>What support is required:-</t>
    </r>
    <r>
      <rPr>
        <rFont val="Arial"/>
        <color theme="1"/>
      </rPr>
      <t>NA</t>
    </r>
  </si>
  <si>
    <t>Discussed the onboaring integration status with Amit. Resolved candidate not listing in job issue</t>
  </si>
  <si>
    <t>TCI-18424</t>
  </si>
  <si>
    <r>
      <rPr>
        <rFont val="Arial"/>
        <b/>
        <color theme="1"/>
      </rPr>
      <t xml:space="preserve">What is done:- </t>
    </r>
    <r>
      <rPr>
        <rFont val="Arial"/>
        <color theme="1"/>
      </rPr>
      <t xml:space="preserve">Checked the console log image in ticket but seems will need network issue. Created job with interview. As interview not coming checking file ats/themes/bootstrap_3/ats/tooltip/quick_actions.tpl
</t>
    </r>
    <r>
      <rPr>
        <rFont val="Arial"/>
        <b/>
        <color theme="1"/>
      </rPr>
      <t xml:space="preserve">What is pending:-  </t>
    </r>
    <r>
      <rPr>
        <rFont val="Arial"/>
        <color theme="1"/>
      </rPr>
      <t xml:space="preserve">Check further
</t>
    </r>
    <r>
      <rPr>
        <rFont val="Arial"/>
        <b/>
        <color theme="1"/>
      </rPr>
      <t>What support is required:-</t>
    </r>
    <r>
      <rPr>
        <rFont val="Arial"/>
        <color theme="1"/>
      </rPr>
      <t>NA</t>
    </r>
  </si>
  <si>
    <r>
      <rPr>
        <rFont val="Arial"/>
        <b/>
        <color theme="1"/>
      </rPr>
      <t xml:space="preserve">What is done:- </t>
    </r>
    <r>
      <rPr>
        <rFont val="Arial"/>
        <b val="0"/>
        <color theme="1"/>
      </rPr>
      <t>I have completed of technical documentation of new feature and shared with Mark.</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</si>
  <si>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What is done:-</t>
    </r>
    <r>
      <rPr>
        <rFont val="Arial"/>
        <b val="0"/>
        <color theme="1"/>
      </rPr>
      <t xml:space="preserve"> I have tested custom CV address issues on Alpha, Gamma, and beta. Everywhere works fine. I have copied the CV template content from live database and created the same template on Alpha and client Beta. It is working fine. I am not getting any errors regarding the address variable. 
I have attached PDF generated from Beta,Gamma and Alpha.</t>
    </r>
    <r>
      <rPr>
        <rFont val="Arial"/>
        <b/>
        <color theme="1"/>
      </rPr>
      <t xml:space="preserve">
What is pending:- </t>
    </r>
    <r>
      <rPr>
        <rFont val="Arial"/>
        <b val="0"/>
        <color theme="1"/>
      </rPr>
      <t>Debugging code for replicate issue</t>
    </r>
    <r>
      <rPr>
        <rFont val="Arial"/>
        <b/>
        <color theme="1"/>
      </rPr>
      <t xml:space="preserve">
What support is required:- </t>
    </r>
    <r>
      <rPr>
        <rFont val="Arial"/>
        <b val="0"/>
        <color theme="1"/>
      </rPr>
      <t>I have requested reporter to share candidate username.</t>
    </r>
  </si>
  <si>
    <r>
      <rPr>
        <rFont val="Arial"/>
        <b/>
        <color theme="1"/>
      </rPr>
      <t xml:space="preserve">What is done:- </t>
    </r>
    <r>
      <rPr>
        <rFont val="Arial"/>
        <b val="0"/>
        <color theme="1"/>
      </rPr>
      <t xml:space="preserve">Technical document created based on HLD and functional requirement: https://docs.google.com/document/d/1dg-UqTpDUtOBsw3UZo92QA5coaqLz_wM8QcpEELSMIM/edit# </t>
    </r>
    <r>
      <rPr>
        <rFont val="Arial"/>
        <b/>
        <color theme="1"/>
      </rPr>
      <t xml:space="preserve">
What is pending:- </t>
    </r>
    <r>
      <rPr>
        <rFont val="Arial"/>
        <b val="0"/>
        <color theme="1"/>
      </rPr>
      <t xml:space="preserve">In-progress 
</t>
    </r>
    <r>
      <rPr>
        <rFont val="Arial"/>
        <b/>
        <color theme="1"/>
      </rPr>
      <t xml:space="preserve">What support is required:- </t>
    </r>
    <r>
      <rPr>
        <rFont val="Arial"/>
        <b val="0"/>
        <color theme="1"/>
      </rPr>
      <t>NA</t>
    </r>
  </si>
  <si>
    <t>What is done:- Creating layout structure and flow for biascheck module for backend. Api to fetch score for Gender bias, Advert, Long Sentence, Reading Ease, also to fetch list of bias types,  to fetch synonym for gender bias have been done. Starting work on gui.
What is pending:- work-in-progress
What support is required:- NA</t>
  </si>
  <si>
    <t>Internal Team Meetings.
Consulted with Dhiraj Regarding ticket https://tickets-tribepad.atlassian.net/browse/TCI-17725 and set up the branch locally.
Assisted and reviewed Documentation for Upendra's ticket.
Assisted and reviewed Documentation for Yogesh’s ticket.
Consulted with Yogesh on his PDF page break issues.</t>
  </si>
  <si>
    <t>TCI-18401</t>
  </si>
  <si>
    <t>Checked the job in question and it seems the job is using first-advantage integration and the RTW filter doesn’t currently work with Integration. After discussing this with mark This is not a simple bug and would require new development work.</t>
  </si>
  <si>
    <t>Discussed interview permission related with team. Get help from team about live database to check inteview type. Fixed local no interview button showing issue.</t>
  </si>
  <si>
    <r>
      <rPr>
        <rFont val="Arial"/>
        <b/>
        <color theme="1"/>
      </rPr>
      <t xml:space="preserve">What is done:- </t>
    </r>
    <r>
      <rPr>
        <rFont val="Arial"/>
        <color theme="1"/>
      </rPr>
      <t xml:space="preserve">Found interview related some permission need to enable for viewing interview radio buttons. Still issue was not replicated on local on various scenarios. Then checking interview type on the brand found it is using type 3 i.e ms teams. After enabling same on local getting same error.Now debugging the issue. 
</t>
    </r>
    <r>
      <rPr>
        <rFont val="Arial"/>
        <b/>
        <color theme="1"/>
      </rPr>
      <t xml:space="preserve">What is pending:-  </t>
    </r>
    <r>
      <rPr>
        <rFont val="Arial"/>
        <color theme="1"/>
      </rPr>
      <t xml:space="preserve">Check further
</t>
    </r>
    <r>
      <rPr>
        <rFont val="Arial"/>
        <b/>
        <color theme="1"/>
      </rPr>
      <t>What support is required:-</t>
    </r>
    <r>
      <rPr>
        <rFont val="Arial"/>
        <color theme="1"/>
      </rPr>
      <t>NA</t>
    </r>
  </si>
  <si>
    <r>
      <rPr>
        <rFont val="Arial"/>
        <b/>
        <color theme="1"/>
      </rPr>
      <t xml:space="preserve">What is done:- </t>
    </r>
    <r>
      <rPr>
        <rFont val="Arial"/>
        <b val="0"/>
        <color theme="1"/>
      </rPr>
      <t xml:space="preserve">Set style for custom elements eg. span and document-variable.
</t>
    </r>
    <r>
      <rPr>
        <rFont val="Arial"/>
        <b/>
        <color theme="1"/>
      </rPr>
      <t>What is pending:-</t>
    </r>
    <r>
      <rPr>
        <rFont val="Arial"/>
        <b val="0"/>
        <color theme="1"/>
      </rPr>
      <t xml:space="preserve"> NA</t>
    </r>
    <r>
      <rPr>
        <rFont val="Arial"/>
        <b/>
        <color theme="1"/>
      </rPr>
      <t xml:space="preserve">
What support is required:- </t>
    </r>
    <r>
      <rPr>
        <rFont val="Arial"/>
        <b val="0"/>
        <color theme="1"/>
      </rPr>
      <t>NA</t>
    </r>
  </si>
  <si>
    <t>TCI-18433</t>
  </si>
  <si>
    <t>What is done:- Checking the database and building an understanding of how the onboarding data is being stored. The data seems to be encrypted. Looking at code to understand the table structure of onboarding.
What is pending:- Need to identify if any duplicate NI exists on our DB.
What support is required:- NA.</t>
  </si>
  <si>
    <t>Internal Team Meetings.
Consulted with Dhiraj to replicate the issue and resolve the interview permissions.</t>
  </si>
  <si>
    <t>Status changed, need to work on bugs</t>
  </si>
  <si>
    <t>What is done:- Code Review Raised
What is pending:- NA
What support is required:- NA</t>
  </si>
  <si>
    <r>
      <rPr>
        <rFont val="Arial"/>
        <b/>
        <color theme="1"/>
      </rPr>
      <t>What is done:-</t>
    </r>
    <r>
      <rPr>
        <rFont val="Arial"/>
        <b val="0"/>
        <color theme="1"/>
      </rPr>
      <t xml:space="preserve"> I have checked database and shared screenshort of candiate. Candidate does not exist which have mentioned on ticket.</t>
    </r>
    <r>
      <rPr>
        <rFont val="Arial"/>
        <b/>
        <color theme="1"/>
      </rPr>
      <t xml:space="preserve">
What is pending:- </t>
    </r>
    <r>
      <rPr>
        <rFont val="Arial"/>
        <b val="0"/>
        <color theme="1"/>
      </rPr>
      <t>Debugging code for replicate issue</t>
    </r>
    <r>
      <rPr>
        <rFont val="Arial"/>
        <b/>
        <color theme="1"/>
      </rPr>
      <t xml:space="preserve">
What support is required:-NA</t>
    </r>
  </si>
  <si>
    <t>Team meeting and team support.</t>
  </si>
  <si>
    <r>
      <rPr>
        <rFont val="Arial"/>
        <b/>
        <color theme="1"/>
      </rPr>
      <t xml:space="preserve">What is done:- </t>
    </r>
    <r>
      <rPr>
        <rFont val="Arial"/>
        <b val="0"/>
        <color theme="1"/>
      </rPr>
      <t>I am checking candidate details on live database on watchlist.</t>
    </r>
    <r>
      <rPr>
        <rFont val="Arial"/>
        <b/>
        <color theme="1"/>
      </rPr>
      <t xml:space="preserve">
What is pending:- </t>
    </r>
    <r>
      <rPr>
        <rFont val="Arial"/>
        <b val="0"/>
        <color theme="1"/>
      </rPr>
      <t>Need to verify and replicate issue</t>
    </r>
    <r>
      <rPr>
        <rFont val="Arial"/>
        <b/>
        <color theme="1"/>
      </rPr>
      <t xml:space="preserve">
What support is required:- NA</t>
    </r>
  </si>
  <si>
    <r>
      <rPr>
        <rFont val="Arial"/>
        <b/>
        <color theme="1"/>
      </rPr>
      <t>What is done:-</t>
    </r>
    <r>
      <rPr>
        <rFont val="Arial"/>
        <color theme="1"/>
      </rPr>
      <t xml:space="preserve"> I have merged code with master and fixed merge conflict.
</t>
    </r>
    <r>
      <rPr>
        <rFont val="Arial"/>
        <b/>
        <color theme="1"/>
      </rPr>
      <t>What is pending:-</t>
    </r>
    <r>
      <rPr>
        <rFont val="Arial"/>
        <color theme="1"/>
      </rPr>
      <t xml:space="preserve"> NA
</t>
    </r>
    <r>
      <rPr>
        <rFont val="Arial"/>
        <b/>
        <color theme="1"/>
      </rPr>
      <t xml:space="preserve">What support is required:- </t>
    </r>
    <r>
      <rPr>
        <rFont val="Arial"/>
        <color theme="1"/>
      </rPr>
      <t>NA</t>
    </r>
  </si>
  <si>
    <r>
      <rPr>
        <rFont val="Arial"/>
        <b/>
        <color theme="1"/>
      </rPr>
      <t xml:space="preserve">What is done:- </t>
    </r>
    <r>
      <rPr>
        <rFont val="Arial"/>
        <b val="0"/>
        <color theme="1"/>
      </rPr>
      <t>Found in book_go.php and interviewClass file that due to ms teams permission issue is coming</t>
    </r>
    <r>
      <rPr>
        <rFont val="Arial"/>
        <b/>
        <color theme="1"/>
      </rPr>
      <t xml:space="preserve">
What is pending:- </t>
    </r>
    <r>
      <rPr>
        <rFont val="Arial"/>
        <b val="0"/>
        <color theme="1"/>
      </rPr>
      <t>Confirm if permission resolves the issue</t>
    </r>
    <r>
      <rPr>
        <rFont val="Arial"/>
        <b/>
        <color theme="1"/>
      </rPr>
      <t xml:space="preserve">
What support is required:- </t>
    </r>
    <r>
      <rPr>
        <rFont val="Arial"/>
        <b val="0"/>
        <color theme="1"/>
      </rPr>
      <t>To enable permission for ms teams</t>
    </r>
  </si>
  <si>
    <r>
      <rPr>
        <rFont val="Arial"/>
        <b/>
        <color theme="1"/>
      </rPr>
      <t>What is Done:</t>
    </r>
    <r>
      <rPr>
        <rFont val="Arial"/>
        <color theme="1"/>
      </rPr>
      <t xml:space="preserve"> As per suggested code changes done the code changes. Checked and pushed.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</si>
  <si>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color theme="1"/>
      </rPr>
      <t xml:space="preserve">I have merged code with master and fixed merge conflict.
</t>
    </r>
    <r>
      <rPr>
        <rFont val="Arial"/>
        <b/>
        <color theme="1"/>
      </rPr>
      <t xml:space="preserve">What is pending:- </t>
    </r>
    <r>
      <rPr>
        <rFont val="Arial"/>
        <color theme="1"/>
      </rPr>
      <t xml:space="preserve">NA
</t>
    </r>
    <r>
      <rPr>
        <rFont val="Arial"/>
        <b/>
        <color theme="1"/>
      </rPr>
      <t xml:space="preserve">What support is required:- </t>
    </r>
    <r>
      <rPr>
        <rFont val="Arial"/>
        <color theme="1"/>
      </rPr>
      <t>NA</t>
    </r>
  </si>
  <si>
    <r>
      <rPr>
        <rFont val="Arial"/>
        <b/>
        <color theme="1"/>
      </rPr>
      <t xml:space="preserve">What is done:- </t>
    </r>
    <r>
      <rPr>
        <rFont val="Arial"/>
        <color theme="1"/>
      </rPr>
      <t xml:space="preserve">Checked the Integration framework and code done by Dhiraj. Working on adding missing integration checkbox to workflows.
</t>
    </r>
    <r>
      <rPr>
        <rFont val="Arial"/>
        <b/>
        <color theme="1"/>
      </rPr>
      <t xml:space="preserve">What is pending:- </t>
    </r>
    <r>
      <rPr>
        <rFont val="Arial"/>
        <color theme="1"/>
      </rPr>
      <t xml:space="preserve">Need to allow integrations to be created for onboarding.
</t>
    </r>
    <r>
      <rPr>
        <rFont val="Arial"/>
        <b/>
        <color theme="1"/>
      </rPr>
      <t>What support is required:-</t>
    </r>
    <r>
      <rPr>
        <rFont val="Arial"/>
        <color theme="1"/>
      </rPr>
      <t>NA</t>
    </r>
  </si>
  <si>
    <t>Internal Team Meetings.
Consulted with Dhiraj and mark regarding ticket TCI-17725
Assisted Upendra with his tickets and merge conflicts.</t>
  </si>
  <si>
    <r>
      <rPr>
        <rFont val="Arial"/>
        <b/>
        <color theme="1"/>
      </rPr>
      <t xml:space="preserve">What is Done:- </t>
    </r>
    <r>
      <rPr>
        <rFont val="Arial"/>
        <b val="0"/>
        <color theme="1"/>
      </rPr>
      <t>Fixing feedback shared on git.</t>
    </r>
    <r>
      <rPr>
        <rFont val="Arial"/>
        <b/>
        <color theme="1"/>
      </rPr>
      <t xml:space="preserve">
What is pending:- NA
What support is required:-</t>
    </r>
    <r>
      <rPr>
        <rFont val="Arial"/>
        <b val="0"/>
        <color theme="1"/>
      </rPr>
      <t xml:space="preserve"> NA</t>
    </r>
  </si>
  <si>
    <t>What is done:- Working on to integrate gui, idntifying the existing code workflow so that in same way bias check gui will be integrated
What is pending:- In-progress 
What support is required:- NA</t>
  </si>
  <si>
    <r>
      <rPr>
        <rFont val="Arial"/>
        <b/>
        <color theme="1"/>
      </rPr>
      <t xml:space="preserve">What is done:- </t>
    </r>
    <r>
      <rPr>
        <rFont val="Arial"/>
        <b val="0"/>
        <color theme="1"/>
      </rPr>
      <t>Added setting button on package to open popup for download settings</t>
    </r>
    <r>
      <rPr>
        <rFont val="Arial"/>
        <b/>
        <color theme="1"/>
      </rPr>
      <t xml:space="preserve">
What is pending:- </t>
    </r>
    <r>
      <rPr>
        <rFont val="Arial"/>
        <b val="0"/>
        <color theme="1"/>
      </rPr>
      <t xml:space="preserve">In-progress 
</t>
    </r>
    <r>
      <rPr>
        <rFont val="Arial"/>
        <b/>
        <color theme="1"/>
      </rPr>
      <t xml:space="preserve">What support is required:- </t>
    </r>
    <r>
      <rPr>
        <rFont val="Arial"/>
        <b val="0"/>
        <color theme="1"/>
      </rPr>
      <t>NA</t>
    </r>
  </si>
  <si>
    <t>What is done:- Checked the user_is_employed table to find the conflicting empoyees_id with no success. Also searched through the existing employees from the fourth API to find the conflicting empoyess_id but that also gave no result. 
What is pending:- NA.
What support is required:- NA.</t>
  </si>
  <si>
    <t>Helped Amit by creating changes for Integration radio button on workflowitem UI and handle creating updating functionality</t>
  </si>
  <si>
    <r>
      <rPr>
        <rFont val="Arial"/>
        <b/>
        <color theme="1"/>
      </rPr>
      <t>What is Done:</t>
    </r>
    <r>
      <rPr>
        <rFont val="Arial"/>
        <color theme="1"/>
      </rPr>
      <t xml:space="preserve"> Corrected the </t>
    </r>
    <r>
      <rPr>
        <rFont val="Arial"/>
        <i/>
        <color theme="1"/>
      </rPr>
      <t>ApplicationController</t>
    </r>
    <r>
      <rPr>
        <rFont val="Arial"/>
        <color theme="1"/>
      </rPr>
      <t xml:space="preserve"> code review changes. Working on </t>
    </r>
    <r>
      <rPr>
        <rFont val="Arial"/>
        <i/>
        <color theme="1"/>
      </rPr>
      <t>BaseApplicationController</t>
    </r>
    <r>
      <rPr>
        <rFont val="Arial"/>
        <color theme="1"/>
      </rPr>
      <t xml:space="preserve"> changes for using traits </t>
    </r>
    <r>
      <rPr>
        <rFont val="Arial"/>
        <i/>
        <color theme="1"/>
      </rPr>
      <t>limittovisibility</t>
    </r>
    <r>
      <rPr>
        <rFont val="Arial"/>
        <color theme="1"/>
      </rPr>
      <t xml:space="preserve"> 
</t>
    </r>
    <r>
      <rPr>
        <rFont val="Arial"/>
        <b/>
        <color theme="1"/>
      </rPr>
      <t>What is pending:</t>
    </r>
    <r>
      <rPr>
        <rFont val="Arial"/>
        <color theme="1"/>
      </rPr>
      <t xml:space="preserve">- NA
</t>
    </r>
    <r>
      <rPr>
        <rFont val="Arial"/>
        <b/>
        <color theme="1"/>
      </rPr>
      <t>What support is required:</t>
    </r>
    <r>
      <rPr>
        <rFont val="Arial"/>
        <color theme="1"/>
      </rPr>
      <t>- NA</t>
    </r>
  </si>
  <si>
    <t>What is done:- Added new Action type to add blocking flag to action. Working on fixing the error when adding integration to a workflow. Dhiraj made some changes to fix the issue. rebuilding and testing the changes.
What is pending:- Need to allow integrations to be created for onboarding. 
What support is required:-NA</t>
  </si>
  <si>
    <t>Internal Team Meetings.
Assisted Upendra with his tickets and merge conflicts.
Assisted Dhiraj and Yogesh regarding their code rework.</t>
  </si>
  <si>
    <t>What is done:- Working on to integrate gui, injected HTML into ats through v2 api, now working on to gui part
What is pending:- In-progress 
What support is required:- NA</t>
  </si>
  <si>
    <r>
      <rPr>
        <rFont val="Arial"/>
        <b/>
        <color theme="1"/>
      </rPr>
      <t xml:space="preserve">What is done:- </t>
    </r>
    <r>
      <rPr>
        <rFont val="Arial"/>
        <color theme="1"/>
      </rPr>
      <t xml:space="preserve">I have fixed shared feedback after code review.
</t>
    </r>
    <r>
      <rPr>
        <rFont val="Arial"/>
        <b/>
        <color theme="1"/>
      </rPr>
      <t xml:space="preserve">What is pending:-  </t>
    </r>
    <r>
      <rPr>
        <rFont val="Arial"/>
        <color theme="1"/>
      </rPr>
      <t xml:space="preserve">Working on hierarchy hlistvalue option based on permission.
</t>
    </r>
    <r>
      <rPr>
        <rFont val="Arial"/>
        <b/>
        <color theme="1"/>
      </rPr>
      <t>What support is required:-</t>
    </r>
    <r>
      <rPr>
        <rFont val="Arial"/>
        <color theme="1"/>
      </rPr>
      <t>NA</t>
    </r>
  </si>
  <si>
    <r>
      <rPr>
        <rFont val="Arial"/>
        <b/>
        <color theme="1"/>
      </rPr>
      <t xml:space="preserve">What is Done:- </t>
    </r>
    <r>
      <rPr>
        <rFont val="Arial"/>
        <b val="0"/>
        <color theme="1"/>
      </rPr>
      <t>Fixing feedback shared on git.</t>
    </r>
    <r>
      <rPr>
        <rFont val="Arial"/>
        <b/>
        <color theme="1"/>
      </rPr>
      <t xml:space="preserve">
What is pending:- NA
What support is required:-</t>
    </r>
    <r>
      <rPr>
        <rFont val="Arial"/>
        <b val="0"/>
        <color theme="1"/>
      </rPr>
      <t xml:space="preserve"> NA</t>
    </r>
  </si>
  <si>
    <r>
      <rPr>
        <rFont val="Arial"/>
        <b/>
        <color theme="1"/>
      </rPr>
      <t xml:space="preserve">What is done:- </t>
    </r>
    <r>
      <rPr>
        <rFont val="Arial"/>
        <color theme="1"/>
      </rPr>
      <t xml:space="preserve">Wokring on feedback shared on GIT.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</si>
  <si>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What is Done</t>
    </r>
    <r>
      <rPr>
        <rFont val="Arial"/>
        <color theme="1"/>
      </rPr>
      <t xml:space="preserve">: Gone through the use of limittovisibilty function. Joined the funciton in checkuser() function. Removed hierarchy condition as it was handled by database trait limittovisibility function itself. Created job and shared to one user and checked the summary application permission for admin, shared user, owner user and any other user and found working. Pushed the changes. 
</t>
    </r>
    <r>
      <rPr>
        <rFont val="Arial"/>
        <b/>
        <color theme="1"/>
      </rPr>
      <t>What is pending</t>
    </r>
    <r>
      <rPr>
        <rFont val="Arial"/>
        <color theme="1"/>
      </rPr>
      <t xml:space="preserve">:- NA 
</t>
    </r>
    <r>
      <rPr>
        <rFont val="Arial"/>
        <b/>
        <color theme="1"/>
      </rPr>
      <t>What support is required</t>
    </r>
    <r>
      <rPr>
        <rFont val="Arial"/>
        <color theme="1"/>
      </rPr>
      <t>:- NA</t>
    </r>
  </si>
  <si>
    <t>TCI-18456</t>
  </si>
  <si>
    <r>
      <rPr>
        <rFont val="Arial"/>
        <b/>
        <color theme="1"/>
      </rPr>
      <t>What is Done:</t>
    </r>
    <r>
      <rPr>
        <rFont val="Arial"/>
        <color theme="1"/>
      </rPr>
      <t xml:space="preserve"> Checked the issue on UAT and found issue not replicating the issue. Compared with other UAT servers found working. Reported the same to reporter.
</t>
    </r>
    <r>
      <rPr>
        <rFont val="Arial"/>
        <b/>
        <color theme="1"/>
      </rPr>
      <t>What is pending:</t>
    </r>
    <r>
      <rPr>
        <rFont val="Arial"/>
        <color theme="1"/>
      </rPr>
      <t xml:space="preserve">- NA
</t>
    </r>
    <r>
      <rPr>
        <rFont val="Arial"/>
        <b/>
        <color theme="1"/>
      </rPr>
      <t>What support is required:</t>
    </r>
    <r>
      <rPr>
        <rFont val="Arial"/>
        <color theme="1"/>
      </rPr>
      <t>- Verify the issue exist</t>
    </r>
  </si>
  <si>
    <r>
      <rPr>
        <rFont val="Arial"/>
        <b/>
        <color theme="1"/>
      </rPr>
      <t xml:space="preserve">What is done:- </t>
    </r>
    <r>
      <rPr>
        <rFont val="Arial"/>
        <color theme="1"/>
      </rPr>
      <t xml:space="preserve">I have created a new method for getting hlistvalue. I have fixed all shared feedback on the code review.
We have recompiled react build and pushed the code again.
</t>
    </r>
    <r>
      <rPr>
        <rFont val="Arial"/>
        <b/>
        <color theme="1"/>
      </rPr>
      <t xml:space="preserve">What is pending:-  </t>
    </r>
    <r>
      <rPr>
        <rFont val="Arial"/>
        <color theme="1"/>
      </rPr>
      <t xml:space="preserve">NA
</t>
    </r>
    <r>
      <rPr>
        <rFont val="Arial"/>
        <b/>
        <color theme="1"/>
      </rPr>
      <t>What support is required:-</t>
    </r>
    <r>
      <rPr>
        <rFont val="Arial"/>
        <color theme="1"/>
      </rPr>
      <t>NA</t>
    </r>
  </si>
  <si>
    <r>
      <rPr>
        <rFont val="Arial"/>
        <b/>
        <color theme="1"/>
      </rPr>
      <t>What is done:-</t>
    </r>
    <r>
      <rPr>
        <rFont val="Arial"/>
        <b val="0"/>
        <color theme="1"/>
      </rPr>
      <t xml:space="preserve"> I have checked candiate profile details shared from reporter. Candidate have address details.I have tested same CV template as live. It is working fine.</t>
    </r>
    <r>
      <rPr>
        <rFont val="Arial"/>
        <b/>
        <color theme="1"/>
      </rPr>
      <t xml:space="preserve">
What is pending:- </t>
    </r>
    <r>
      <rPr>
        <rFont val="Arial"/>
        <b val="0"/>
        <color theme="1"/>
      </rPr>
      <t>Debugging code for replicate issue</t>
    </r>
    <r>
      <rPr>
        <rFont val="Arial"/>
        <b/>
        <color theme="1"/>
      </rPr>
      <t xml:space="preserve">
What support is required:-NA</t>
    </r>
  </si>
  <si>
    <t>What is done:- Added the enable integration button and tested. created the missing userIntegration data item and worked on getting the polymorphic relation working. Checking the other items to get an understanding of how the morphing of items works. currently the  'item_id' =&gt; 'required|integer|poly_exists:item_type', is failing. Debugging further.
What is pending:- Need to allow integrations to be created for onboarding. 
What support is required:-NA</t>
  </si>
  <si>
    <t>Internal Team Meetings.</t>
  </si>
  <si>
    <t>Team meeting and support Yogesh to replicate issue on UAT with QA.</t>
  </si>
  <si>
    <r>
      <rPr>
        <rFont val="Arial"/>
        <b/>
        <color theme="1"/>
      </rPr>
      <t xml:space="preserve">What is done:- </t>
    </r>
    <r>
      <rPr>
        <rFont val="Arial"/>
        <b val="0"/>
        <color theme="1"/>
      </rPr>
      <t>Updated the technical document for database table schema and update Pseudocode and API end poins</t>
    </r>
    <r>
      <rPr>
        <rFont val="Arial"/>
        <b/>
        <color theme="1"/>
      </rPr>
      <t xml:space="preserve">
What is pending:- NA</t>
    </r>
    <r>
      <rPr>
        <rFont val="Arial"/>
        <b val="0"/>
        <color theme="1"/>
      </rPr>
      <t xml:space="preserve">
</t>
    </r>
    <r>
      <rPr>
        <rFont val="Arial"/>
        <b/>
        <color theme="1"/>
      </rPr>
      <t xml:space="preserve">What support is required:- </t>
    </r>
    <r>
      <rPr>
        <rFont val="Arial"/>
        <b val="0"/>
        <color theme="1"/>
      </rPr>
      <t>NA</t>
    </r>
  </si>
  <si>
    <t>TCI-18457</t>
  </si>
  <si>
    <r>
      <rPr>
        <rFont val="Arial"/>
        <b/>
        <color theme="1"/>
      </rPr>
      <t xml:space="preserve">What is done:- </t>
    </r>
    <r>
      <rPr>
        <rFont val="Arial"/>
        <b val="0"/>
        <color theme="1"/>
      </rPr>
      <t>Creating more then 10 job applications and apply by candidate on all these jobs.</t>
    </r>
    <r>
      <rPr>
        <rFont val="Arial"/>
        <b/>
        <color theme="1"/>
      </rPr>
      <t xml:space="preserve">
What is pending:- </t>
    </r>
    <r>
      <rPr>
        <rFont val="Arial"/>
        <b val="0"/>
        <color theme="1"/>
      </rPr>
      <t xml:space="preserve">in-progress
</t>
    </r>
    <r>
      <rPr>
        <rFont val="Arial"/>
        <b/>
        <color theme="1"/>
      </rPr>
      <t xml:space="preserve">What support is required:- </t>
    </r>
    <r>
      <rPr>
        <rFont val="Arial"/>
        <b val="0"/>
        <color theme="1"/>
      </rPr>
      <t>NA</t>
    </r>
  </si>
  <si>
    <t>What is done:- Working on to integrate gui along with integrating api
What is pending:- In-progress 
What support is required:- NA</t>
  </si>
  <si>
    <r>
      <rPr>
        <rFont val="Arial"/>
        <b/>
        <color theme="1"/>
      </rPr>
      <t xml:space="preserve">What is done:- </t>
    </r>
    <r>
      <rPr>
        <rFont val="Arial"/>
        <b val="0"/>
        <color theme="1"/>
      </rPr>
      <t xml:space="preserve">I have fixed the watch list count on the user's job search. The watchlist count was wrong. </t>
    </r>
    <r>
      <rPr>
        <rFont val="Arial"/>
        <b/>
        <color theme="1"/>
      </rPr>
      <t xml:space="preserve">
What is pending:- </t>
    </r>
    <r>
      <rPr>
        <rFont val="Arial"/>
        <b val="0"/>
        <color theme="1"/>
      </rPr>
      <t>NA</t>
    </r>
    <r>
      <rPr>
        <rFont val="Arial"/>
        <b/>
        <color theme="1"/>
      </rPr>
      <t xml:space="preserve">
What support is required:- NA</t>
    </r>
  </si>
  <si>
    <r>
      <rPr>
        <rFont val="Arial"/>
        <b/>
        <color theme="1"/>
      </rPr>
      <t xml:space="preserve">What is done:- </t>
    </r>
    <r>
      <rPr>
        <rFont val="Arial"/>
        <b val="0"/>
        <color theme="1"/>
      </rPr>
      <t xml:space="preserve">Pass limit parameter value 50 as per the function </t>
    </r>
    <r>
      <rPr>
        <rFont val="Arial"/>
        <b val="0"/>
        <i/>
        <color theme="1"/>
      </rPr>
      <t>getApplicationList</t>
    </r>
    <r>
      <rPr>
        <rFont val="Arial"/>
        <b val="0"/>
        <color theme="1"/>
      </rPr>
      <t xml:space="preserve"> structure.</t>
    </r>
    <r>
      <rPr>
        <rFont val="Arial"/>
        <b/>
        <color theme="1"/>
      </rPr>
      <t xml:space="preserve">
What is pending:- </t>
    </r>
    <r>
      <rPr>
        <rFont val="Arial"/>
        <b val="0"/>
        <color theme="1"/>
      </rPr>
      <t xml:space="preserve">NA
</t>
    </r>
    <r>
      <rPr>
        <rFont val="Arial"/>
        <b/>
        <color theme="1"/>
      </rPr>
      <t xml:space="preserve">What support is required:- </t>
    </r>
    <r>
      <rPr>
        <rFont val="Arial"/>
        <b val="0"/>
        <color theme="1"/>
      </rPr>
      <t>NA</t>
    </r>
  </si>
  <si>
    <t>TCI-18458</t>
  </si>
  <si>
    <r>
      <rPr>
        <rFont val="Arial"/>
        <b/>
        <color theme="1"/>
      </rPr>
      <t xml:space="preserve">What is done:- </t>
    </r>
    <r>
      <rPr>
        <rFont val="Arial"/>
        <b val="0"/>
        <color theme="1"/>
      </rPr>
      <t>Relicating issues by creating questionnair and adding question with answers given in excel file.</t>
    </r>
    <r>
      <rPr>
        <rFont val="Arial"/>
        <b/>
        <color theme="1"/>
      </rPr>
      <t xml:space="preserve">
What is pending:- </t>
    </r>
    <r>
      <rPr>
        <rFont val="Arial"/>
        <b val="0"/>
        <color theme="1"/>
      </rPr>
      <t xml:space="preserve">In-progress
</t>
    </r>
    <r>
      <rPr>
        <rFont val="Arial"/>
        <b/>
        <color theme="1"/>
      </rPr>
      <t xml:space="preserve">What support is required:- </t>
    </r>
    <r>
      <rPr>
        <rFont val="Arial"/>
        <b val="0"/>
        <color theme="1"/>
      </rPr>
      <t>NA</t>
    </r>
  </si>
  <si>
    <t xml:space="preserve">Given KT to Amit. Updated tasks. Checked integration issue for linker mapping. Checked questionnaire issue </t>
  </si>
  <si>
    <t>What is done:- Added the code to create the linker and able to generate candidate records using AssignInstanceToSubject Working on getting the record start link showing on the onboarding view page. The user data for the onboarding view is currently not working. Taking help from Dhiraj as this is mostly React code. 
What is pending:- Need to allow integrations to be created for onboarding. 
What support is required:-NA</t>
  </si>
  <si>
    <t>Internal Team Meetings.
Meeting with Dhiraj for Tickets handover.
Consulted with Upendra regarding his watchlist ticket issues and technical document.</t>
  </si>
  <si>
    <r>
      <rPr>
        <rFont val="Arial"/>
        <b/>
        <color theme="1"/>
      </rPr>
      <t xml:space="preserve">What is done:- </t>
    </r>
    <r>
      <rPr>
        <rFont val="Arial"/>
        <b val="0"/>
        <color theme="1"/>
      </rPr>
      <t>I have updated technical document as shared feedback.</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</si>
  <si>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I am checking integration issue shared from QA team.
</t>
    </r>
    <r>
      <rPr>
        <rFont val="Arial"/>
        <b/>
        <color theme="1"/>
      </rPr>
      <t>What is pending</t>
    </r>
    <r>
      <rPr>
        <rFont val="Arial"/>
        <color theme="1"/>
      </rPr>
      <t xml:space="preserve">:- NA
</t>
    </r>
    <r>
      <rPr>
        <rFont val="Arial"/>
        <b/>
        <color theme="1"/>
      </rPr>
      <t>What support is required</t>
    </r>
    <r>
      <rPr>
        <rFont val="Arial"/>
        <color theme="1"/>
      </rPr>
      <t>:- NA</t>
    </r>
  </si>
  <si>
    <t>To support for TCI-17725, after pulling changes and running migration still was not able to create onboarding instance. Checked via code there was linked issue. Just found that userItem is coming as props and coming from userWorkflow. After further debug finding that it could be coming from 'v2/resources/react/modules/onboarding/user-package/list/Item.js' function 'UserPackageListItem' and iit is coming from ListAction</t>
  </si>
  <si>
    <r>
      <rPr>
        <rFont val="Arial"/>
        <b/>
        <color theme="1"/>
      </rPr>
      <t xml:space="preserve">What is done:- </t>
    </r>
    <r>
      <rPr>
        <rFont val="Arial"/>
        <b val="0"/>
        <color theme="1"/>
      </rPr>
      <t>Relicating issues by creating questionnaire with multiple scenarios</t>
    </r>
    <r>
      <rPr>
        <rFont val="Arial"/>
        <b/>
        <color theme="1"/>
      </rPr>
      <t xml:space="preserve">
What is pending:- </t>
    </r>
    <r>
      <rPr>
        <rFont val="Arial"/>
        <b val="0"/>
        <color theme="1"/>
      </rPr>
      <t xml:space="preserve">In-progress
</t>
    </r>
    <r>
      <rPr>
        <rFont val="Arial"/>
        <b/>
        <color theme="1"/>
      </rPr>
      <t xml:space="preserve">What support is required:- </t>
    </r>
    <r>
      <rPr>
        <rFont val="Arial"/>
        <b val="0"/>
        <color theme="1"/>
      </rPr>
      <t>NA</t>
    </r>
  </si>
  <si>
    <r>
      <rPr>
        <rFont val="Arial"/>
        <b/>
        <color theme="1"/>
      </rPr>
      <t xml:space="preserve">What is done:- </t>
    </r>
    <r>
      <rPr>
        <rFont val="Arial"/>
        <b val="0"/>
        <color theme="1"/>
      </rPr>
      <t>Updated the validation rule for employee_number regarding new business logic based on new permission</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</si>
  <si>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b val="0"/>
        <color theme="1"/>
      </rPr>
      <t xml:space="preserve">Set style for &lt;hr/&gt; tag.
</t>
    </r>
    <r>
      <rPr>
        <rFont val="Arial"/>
        <b/>
        <color theme="1"/>
      </rPr>
      <t>What is pending:-</t>
    </r>
    <r>
      <rPr>
        <rFont val="Arial"/>
        <b val="0"/>
        <color theme="1"/>
      </rPr>
      <t xml:space="preserve"> NA</t>
    </r>
    <r>
      <rPr>
        <rFont val="Arial"/>
        <b/>
        <color theme="1"/>
      </rPr>
      <t xml:space="preserve">
What support is required:- </t>
    </r>
    <r>
      <rPr>
        <rFont val="Arial"/>
        <b val="0"/>
        <color theme="1"/>
      </rPr>
      <t>NA</t>
    </r>
  </si>
  <si>
    <t>TCI-18463</t>
  </si>
  <si>
    <t>What is done:- Able to replicate the issue on UAT. Checked the issue in question and identified that both the extended offer and the offer option have status code 5. The code responsible to show the action is setting the action based on the status code. 
What is pending:- Looking for a better solution to identify which action changed the status code to 5 (offer)
What support is required:- Wanted to confirm do we even want to do this as the action should be the same as they both are (Offer) and the issue is only because the client is using totally different translations for the offer and extended offer.</t>
  </si>
  <si>
    <t>Internal Team Meetings.
Assisted and debugged errors for Upendra regarding his integration ticket for queue issues.</t>
  </si>
  <si>
    <r>
      <rPr>
        <rFont val="Arial"/>
        <b/>
        <color theme="1"/>
      </rPr>
      <t xml:space="preserve">What is Done:- </t>
    </r>
    <r>
      <rPr>
        <rFont val="Arial"/>
        <color theme="1"/>
      </rPr>
      <t xml:space="preserve">I am added code for suppressInviteEmail for integration. I am doing testing integration email.
</t>
    </r>
    <r>
      <rPr>
        <rFont val="Arial"/>
        <b/>
        <color theme="1"/>
      </rPr>
      <t>What is pending</t>
    </r>
    <r>
      <rPr>
        <rFont val="Arial"/>
        <color theme="1"/>
      </rPr>
      <t xml:space="preserve">:- Testing email
</t>
    </r>
    <r>
      <rPr>
        <rFont val="Arial"/>
        <b/>
        <color theme="1"/>
      </rPr>
      <t>What support is required</t>
    </r>
    <r>
      <rPr>
        <rFont val="Arial"/>
        <color theme="1"/>
      </rPr>
      <t>:- NA</t>
    </r>
  </si>
  <si>
    <t>Team meetings and KT session to Yogesh for VI</t>
  </si>
  <si>
    <t>Put on hold to work on bugs</t>
  </si>
  <si>
    <t>TCI-18492</t>
  </si>
  <si>
    <t>What is done:- Analyzed the ticket requirement, looked into the live database and found that entry is missing. So verifying same scenario at local enviornment in what case this scenario can be occurred.
What is pending:- Need to indentify exact cause of this issue
What support is required:- NA</t>
  </si>
  <si>
    <t>TCI-19058</t>
  </si>
  <si>
    <t>2 hr internal external meetings</t>
  </si>
  <si>
    <r>
      <rPr>
        <rFont val="Arial"/>
        <b/>
        <color theme="1"/>
      </rPr>
      <t xml:space="preserve">What is done:- </t>
    </r>
    <r>
      <rPr>
        <rFont val="Arial"/>
        <b val="0"/>
        <color theme="1"/>
      </rPr>
      <t xml:space="preserve">Worked on creating Popup with </t>
    </r>
    <r>
      <rPr>
        <rFont val="Arial"/>
        <b val="0"/>
        <i/>
        <color theme="1"/>
      </rPr>
      <t xml:space="preserve">withCreate.js </t>
    </r>
    <r>
      <rPr>
        <rFont val="Arial"/>
        <b val="0"/>
        <color theme="1"/>
      </rPr>
      <t>component</t>
    </r>
    <r>
      <rPr>
        <rFont val="Arial"/>
        <b/>
        <color theme="1"/>
      </rPr>
      <t xml:space="preserve">
What is pending:- </t>
    </r>
    <r>
      <rPr>
        <rFont val="Arial"/>
        <b val="0"/>
        <color theme="1"/>
      </rPr>
      <t xml:space="preserve">In- progress creating Popup with withCreate.js component
</t>
    </r>
    <r>
      <rPr>
        <rFont val="Arial"/>
        <b/>
        <color theme="1"/>
      </rPr>
      <t xml:space="preserve">What support is required:- </t>
    </r>
    <r>
      <rPr>
        <rFont val="Arial"/>
        <b val="0"/>
        <color theme="1"/>
      </rPr>
      <t>NA</t>
    </r>
  </si>
  <si>
    <r>
      <rPr>
        <rFont val="Arial"/>
        <b/>
        <color theme="1"/>
      </rPr>
      <t xml:space="preserve">What is Done:- </t>
    </r>
    <r>
      <rPr>
        <rFont val="Arial"/>
        <color theme="1"/>
      </rPr>
      <t xml:space="preserve">I am getting issues when get the service name from the integration Instance.  The issue is coming because we have deleted ActionRuleColumn from Integration as the shared comment from @Mark Basford. 
I have talked on slack with Mark about it. I need to restore ActionRuleColumn feature, then it will work. 
I am doing changes as per requirement, and then I will push the code again.
</t>
    </r>
    <r>
      <rPr>
        <rFont val="Arial"/>
        <b/>
        <color theme="1"/>
      </rPr>
      <t>What is pending</t>
    </r>
    <r>
      <rPr>
        <rFont val="Arial"/>
        <color theme="1"/>
      </rPr>
      <t xml:space="preserve">:- Testing
</t>
    </r>
    <r>
      <rPr>
        <rFont val="Arial"/>
        <b/>
        <color theme="1"/>
      </rPr>
      <t>What support is required</t>
    </r>
    <r>
      <rPr>
        <rFont val="Arial"/>
        <color theme="1"/>
      </rPr>
      <t>:- NA</t>
    </r>
  </si>
  <si>
    <t>What is done:- Checked the request and it seems two candidates and using the same NIN and thus the error is occurring. The issue is being caused by candidates using the wrong NIN so not much we can do on our side to prevent this. 
What is pending:- NA. 
What support is required:- NA.</t>
  </si>
  <si>
    <t>Team meetings, assisted amit and KT session to Yogesh for VI</t>
  </si>
  <si>
    <t>What is done:- Integrating slider and it's dynamic functionality for internal single description
What is pending:- Need to integrate bias check functionality as per provided gui
What support is required:- NA</t>
  </si>
  <si>
    <t>Put on hold to work on regular tickets</t>
  </si>
  <si>
    <t>What is done:-  I have checked the mentioned Issue and according to the code only one action exists for Offer (status code 5) with the translation “ats:lang:ats:action_offer_job” and will be used for logging both Actions “Conditional offer with CRC” =&gt; “offer_job” and “Offer job work and pay” =&gt; “offer_job_extended_process. Changing “Offer job work and pay” =&gt; “offer_job_extended_process” to a separate status would require new dev work.  
What is pending:- NA
What support is required:- NA</t>
  </si>
  <si>
    <t>What is done:- Consulted with abhay regarding the issue and debugging the component to find where the issue is occuring. 
What is pending:- Need to allow integrations to be created for onboarding. 
What support is required:-NA</t>
  </si>
  <si>
    <r>
      <rPr>
        <rFont val="Arial"/>
        <b/>
        <color theme="1"/>
      </rPr>
      <t xml:space="preserve">What is Done:- </t>
    </r>
    <r>
      <rPr>
        <rFont val="Arial"/>
        <color theme="1"/>
      </rPr>
      <t xml:space="preserve">I was facing with Intgration for get service name. I have talked with Mark as well. We have not found solution for it. As Mark suggested I am doing changes for manual Invite.
</t>
    </r>
    <r>
      <rPr>
        <rFont val="Arial"/>
        <b/>
        <color theme="1"/>
      </rPr>
      <t>What is pending</t>
    </r>
    <r>
      <rPr>
        <rFont val="Arial"/>
        <color theme="1"/>
      </rPr>
      <t xml:space="preserve">:- Integration and testing
</t>
    </r>
    <r>
      <rPr>
        <rFont val="Arial"/>
        <b/>
        <color theme="1"/>
      </rPr>
      <t>What support is required</t>
    </r>
    <r>
      <rPr>
        <rFont val="Arial"/>
        <color theme="1"/>
      </rPr>
      <t>:- NA</t>
    </r>
  </si>
  <si>
    <r>
      <rPr>
        <rFont val="Arial"/>
        <b/>
        <color theme="1"/>
      </rPr>
      <t xml:space="preserve">What is done:- </t>
    </r>
    <r>
      <rPr>
        <rFont val="Arial"/>
        <b val="0"/>
        <color theme="1"/>
      </rPr>
      <t xml:space="preserve">Worked on creating Popup with </t>
    </r>
    <r>
      <rPr>
        <rFont val="Arial"/>
        <b val="0"/>
        <i/>
        <color theme="1"/>
      </rPr>
      <t xml:space="preserve">withCreate.js </t>
    </r>
    <r>
      <rPr>
        <rFont val="Arial"/>
        <b val="0"/>
        <color theme="1"/>
      </rPr>
      <t>component</t>
    </r>
    <r>
      <rPr>
        <rFont val="Arial"/>
        <b/>
        <color theme="1"/>
      </rPr>
      <t xml:space="preserve">
What is pending:- </t>
    </r>
    <r>
      <rPr>
        <rFont val="Arial"/>
        <b val="0"/>
        <color theme="1"/>
      </rPr>
      <t xml:space="preserve">In- progress creating FormRenderer component for download settings
</t>
    </r>
    <r>
      <rPr>
        <rFont val="Arial"/>
        <b/>
        <color theme="1"/>
      </rPr>
      <t>What support is required:-</t>
    </r>
    <r>
      <rPr>
        <rFont val="Arial"/>
        <b val="0"/>
        <color theme="1"/>
      </rPr>
      <t xml:space="preserve"> for withCreate.js component utilization</t>
    </r>
  </si>
  <si>
    <t>What is done:- Able to display the integration on user onboarding using the Iframe and hiding the back to dashboard button if integration type is workflow. Working on understanding how the integration popup are fetched to display on the onboarding user page. 
What is pending:- Need to allow integrations to be created for onboarding. 
What support is required:-NA</t>
  </si>
  <si>
    <t>Team meetings, KT session to Yogesh for VI</t>
  </si>
  <si>
    <t>What is done:- Integrating slider and it's dynamic functionality for internal single description. Currently making some adjustment in calulations and on frontend to display color effects 
What is pending:- Need to integrate bias check functionality as per provided gui
What support is required:- NA</t>
  </si>
  <si>
    <r>
      <rPr>
        <rFont val="Arial"/>
        <b/>
        <color theme="1"/>
      </rPr>
      <t xml:space="preserve">What is Done:- </t>
    </r>
    <r>
      <rPr>
        <rFont val="Arial"/>
        <color theme="1"/>
      </rPr>
      <t xml:space="preserve">I have fixed email for manual invite Totara. I have worked on feedback shared on code review.
</t>
    </r>
    <r>
      <rPr>
        <rFont val="Arial"/>
        <b/>
        <color theme="1"/>
      </rPr>
      <t>What is pending</t>
    </r>
    <r>
      <rPr>
        <rFont val="Arial"/>
        <color theme="1"/>
      </rPr>
      <t xml:space="preserve">:- Integration and testing
</t>
    </r>
    <r>
      <rPr>
        <rFont val="Arial"/>
        <b/>
        <color theme="1"/>
      </rPr>
      <t>What support is required</t>
    </r>
    <r>
      <rPr>
        <rFont val="Arial"/>
        <color theme="1"/>
      </rPr>
      <t>:- NA</t>
    </r>
  </si>
  <si>
    <t>Internal Team Meetings. 
Consulted with Yogesh regarding onboarding Integration ticket and his Onboarding download separation ticket issue. 
Assisted Upendra with his ticket in release.</t>
  </si>
  <si>
    <t>What is done:- Able to identify the integration popup view and endpoint for result now working on getting this to work with the existing onboarding page. created a function in the workflow to identify integration workflows. working on getting results back using the user-item uuid of an instance record. 
What is pending:- Need to allow integrations to be created for onboarding. 
What support is required:-NA</t>
  </si>
  <si>
    <r>
      <rPr>
        <rFont val="Arial"/>
        <b/>
        <color theme="1"/>
      </rPr>
      <t xml:space="preserve">What is done:- </t>
    </r>
    <r>
      <rPr>
        <rFont val="Arial"/>
        <b val="0"/>
        <color theme="1"/>
      </rPr>
      <t xml:space="preserve">Worked on creating FormRenderer component with Higher Order Components.
</t>
    </r>
    <r>
      <rPr>
        <rFont val="Arial"/>
        <b/>
        <color theme="1"/>
      </rPr>
      <t xml:space="preserve">What is pending:- </t>
    </r>
    <r>
      <rPr>
        <rFont val="Arial"/>
        <b val="0"/>
        <color theme="1"/>
      </rPr>
      <t xml:space="preserve">In- progress creating FormRenderer component for download settings
</t>
    </r>
    <r>
      <rPr>
        <rFont val="Arial"/>
        <b/>
        <color theme="1"/>
      </rPr>
      <t>What support is required:-</t>
    </r>
    <r>
      <rPr>
        <rFont val="Arial"/>
        <b val="0"/>
        <color theme="1"/>
      </rPr>
      <t xml:space="preserve"> for withCreate.js HOC component utilization</t>
    </r>
  </si>
  <si>
    <t>Team meeting and support.</t>
  </si>
  <si>
    <t>What is done:- Business logic is finished to integrate slider and it's dynamic functionality for internal single description. Working on to provide final touch in style part.
What is pending:- Need to integrate bias check functionality as per provided gui
What support is required:- NA</t>
  </si>
  <si>
    <t>TCI-18547</t>
  </si>
  <si>
    <t>What is done:- Checked the code and found that the “Other” is already added by default and resides in translation “ats:lang:cvbuilder_tpl:pronouns_other”. This was done so customers don’t accidentally rename the other. We can remove the “other” option from the List of values and it should resolve the issue.
What is pending:- NA. 
What support is required:- NA.</t>
  </si>
  <si>
    <r>
      <rPr>
        <rFont val="Arial"/>
        <b/>
        <color theme="1"/>
      </rPr>
      <t xml:space="preserve">What is done:- </t>
    </r>
    <r>
      <rPr>
        <rFont val="Arial"/>
        <b val="0"/>
        <color theme="1"/>
      </rPr>
      <t xml:space="preserve">I have fixed Job req business units and job category dropdowns - &amp;
issue.
</t>
    </r>
    <r>
      <rPr>
        <rFont val="Arial"/>
        <b/>
        <color theme="1"/>
      </rPr>
      <t xml:space="preserve">What is pending:- </t>
    </r>
    <r>
      <rPr>
        <rFont val="Arial"/>
        <b val="0"/>
        <color theme="1"/>
      </rPr>
      <t xml:space="preserve">NA
</t>
    </r>
    <r>
      <rPr>
        <rFont val="Arial"/>
        <b/>
        <color theme="1"/>
      </rPr>
      <t>What support is required:-</t>
    </r>
    <r>
      <rPr>
        <rFont val="Arial"/>
        <b val="0"/>
        <color theme="1"/>
      </rPr>
      <t xml:space="preserve"> NA</t>
    </r>
  </si>
  <si>
    <t>TCI-18536</t>
  </si>
  <si>
    <r>
      <rPr>
        <rFont val="Arial"/>
        <b/>
        <color theme="1"/>
      </rPr>
      <t xml:space="preserve">What is done:- </t>
    </r>
    <r>
      <rPr>
        <rFont val="Arial"/>
        <b val="0"/>
        <color theme="1"/>
      </rPr>
      <t xml:space="preserve">I am trying to replicate issue on Alpha with template.
</t>
    </r>
    <r>
      <rPr>
        <rFont val="Arial"/>
        <b/>
        <color theme="1"/>
      </rPr>
      <t xml:space="preserve">What is pending:- </t>
    </r>
    <r>
      <rPr>
        <rFont val="Arial"/>
        <b val="0"/>
        <color theme="1"/>
      </rPr>
      <t xml:space="preserve">Debugging and solution
</t>
    </r>
    <r>
      <rPr>
        <rFont val="Arial"/>
        <b/>
        <color theme="1"/>
      </rPr>
      <t>What support is required:-</t>
    </r>
    <r>
      <rPr>
        <rFont val="Arial"/>
        <b val="0"/>
        <color theme="1"/>
      </rPr>
      <t xml:space="preserve"> NA</t>
    </r>
  </si>
  <si>
    <r>
      <rPr>
        <rFont val="Arial"/>
        <b/>
        <color theme="1"/>
      </rPr>
      <t>What is done:-</t>
    </r>
    <r>
      <rPr>
        <rFont val="Arial"/>
        <b val="0"/>
        <color theme="1"/>
      </rPr>
      <t xml:space="preserve"> I need custom PDF of candidate from client side.</t>
    </r>
    <r>
      <rPr>
        <rFont val="Arial"/>
        <b/>
        <color theme="1"/>
      </rPr>
      <t xml:space="preserve">
What is pending:- </t>
    </r>
    <r>
      <rPr>
        <rFont val="Arial"/>
        <b val="0"/>
        <color theme="1"/>
      </rPr>
      <t>NA</t>
    </r>
    <r>
      <rPr>
        <rFont val="Arial"/>
        <b/>
        <color theme="1"/>
      </rPr>
      <t xml:space="preserve">
What support is required:-NA</t>
    </r>
  </si>
  <si>
    <t>TCI-18472</t>
  </si>
  <si>
    <t>What is done:- Able to replicate the issue on alpha by adding 35 questions from the manage. After debugging the API found a Trait “ModelEndpoint” which seems to be paginating the API response and thus limiting the records.  Thinking of hardcoding the page size in the payload itself to increase the record in a single page using “$payload-&gt;set('page.size','100')". Currently testing the code and setting up requisition.
What is pending:- NA. 
What support is required:- NA.</t>
  </si>
  <si>
    <t>What is done:- Debug the code, tried to replicate this on local environment and found that this scenario can be possible if permission pending_withdrawal is active, except of this no other reason is found on local environment. But on live environment permission is correct. Not able to find proper reason for live yet, why it’s failing to create an entry in activity log.
What is pending:- In-progress
What support is required:- NA</t>
  </si>
  <si>
    <r>
      <rPr>
        <rFont val="Arial"/>
        <b/>
        <color theme="1"/>
      </rPr>
      <t xml:space="preserve">What is done:- </t>
    </r>
    <r>
      <rPr>
        <rFont val="Arial"/>
        <b val="0"/>
        <color theme="1"/>
      </rPr>
      <t xml:space="preserve">Relicating issues by creating package workflow questionnaire.
</t>
    </r>
    <r>
      <rPr>
        <rFont val="Arial"/>
        <b/>
        <color theme="1"/>
      </rPr>
      <t xml:space="preserve">What is pending:- </t>
    </r>
    <r>
      <rPr>
        <rFont val="Arial"/>
        <b val="0"/>
        <color theme="1"/>
      </rPr>
      <t xml:space="preserve">In-progress
</t>
    </r>
    <r>
      <rPr>
        <rFont val="Arial"/>
        <b/>
        <color theme="1"/>
      </rPr>
      <t xml:space="preserve">What support is required:- </t>
    </r>
    <r>
      <rPr>
        <rFont val="Arial"/>
        <b val="0"/>
        <color theme="1"/>
      </rPr>
      <t>NA</t>
    </r>
  </si>
  <si>
    <r>
      <rPr>
        <rFont val="Arial"/>
        <b/>
        <color theme="1"/>
      </rPr>
      <t xml:space="preserve">What is done:- </t>
    </r>
    <r>
      <rPr>
        <rFont val="Arial"/>
        <b val="0"/>
        <color theme="1"/>
      </rPr>
      <t xml:space="preserve">Set style for &lt;document-variable&gt;  &lt;document-snippet&gt;, &lt;document-expression&gt; tag.
</t>
    </r>
    <r>
      <rPr>
        <rFont val="Arial"/>
        <b/>
        <color theme="1"/>
      </rPr>
      <t>What is pending:-</t>
    </r>
    <r>
      <rPr>
        <rFont val="Arial"/>
        <b val="0"/>
        <color theme="1"/>
      </rPr>
      <t xml:space="preserve"> NA</t>
    </r>
    <r>
      <rPr>
        <rFont val="Arial"/>
        <b/>
        <color theme="1"/>
      </rPr>
      <t xml:space="preserve">
What support is required:- </t>
    </r>
    <r>
      <rPr>
        <rFont val="Arial"/>
        <b val="0"/>
        <color theme="1"/>
      </rPr>
      <t>NA</t>
    </r>
  </si>
  <si>
    <t>Internal Team Meetings. 
Consulted with Yogesh regarding onboarding Integration ticket and what changes needs to be made. 
Assisted Upendra with his Docker installation issues.</t>
  </si>
  <si>
    <t>What is done:- Pushed the current backend changes for Yogesh to pick up and make the frontend changes.
What is pending:- Need to allow integrations to be created for onboarding. 
What support is required:-NA</t>
  </si>
  <si>
    <t>TCI-18512</t>
  </si>
  <si>
    <t>What is done:- Analysing the code for calendar API to understand the tenant creation flow. Working on understanding how the configuration is saved and how to check if a tenant has already been created. Started preparing documentation on calendar-side API creation. 
What is pending:- Need to create the technical documentation. 
What support is required:-NA</t>
  </si>
  <si>
    <r>
      <rPr>
        <rFont val="Arial"/>
        <b/>
        <color theme="1"/>
      </rPr>
      <t xml:space="preserve">What is done:- </t>
    </r>
    <r>
      <rPr>
        <rFont val="Arial"/>
        <color theme="1"/>
      </rPr>
      <t xml:space="preserve">I have completed new setup of Alpha docker. Now its work fine. Today I have done team meeting.
</t>
    </r>
    <r>
      <rPr>
        <rFont val="Arial"/>
        <b/>
        <color theme="1"/>
      </rPr>
      <t>What is pending:-</t>
    </r>
    <r>
      <rPr>
        <rFont val="Arial"/>
        <color theme="1"/>
      </rPr>
      <t xml:space="preserve"> NA
</t>
    </r>
    <r>
      <rPr>
        <rFont val="Arial"/>
        <b/>
        <color theme="1"/>
      </rPr>
      <t>What support is required:-</t>
    </r>
    <r>
      <rPr>
        <rFont val="Arial"/>
        <color theme="1"/>
      </rPr>
      <t>NA</t>
    </r>
  </si>
  <si>
    <t>TCI-17725-react</t>
  </si>
  <si>
    <t>What is done:- Worked on workflow integration type that only one item will be added to workflow. if workflow is not integration type than more then one items can be added to workflow.
What is pending:- Working on popup model for user workflow and shwoing the content from API. 
What support is required:-NA</t>
  </si>
  <si>
    <t>What is done:- Started working on to froala editor, looking into it's documentation, there is no way provided in it's documentation as per our requirements, so looking into the customization work, in what way we can achieve this.
What is pending:- Needs to integrate functionality in froala editor as per provided mockup
What support is required:-NA</t>
  </si>
  <si>
    <t>Put on hold to work on story</t>
  </si>
  <si>
    <t>The Trait “ModelEndpoint” seems to be paginating the API response and limiting the records. hardcoded a limit of 100 to the page size attribute to overwrite the limit and pushed the changes for review.</t>
  </si>
  <si>
    <t>Internal Team Meetings. 
Consulted with Yogesh regarding issues on his alpha while creating the integration.
Consulted with poonam regarding the ticket on release.</t>
  </si>
  <si>
    <t>What is done:- Pulled the changes done by Yogesh and testing the changes. Working on the issue while fetching the user_data which is morphed on onboarding user page.
What is pending:- Need to allow integrations to be created for onboarding. 
What support is required:-NA</t>
  </si>
  <si>
    <t>What is done:- Going through the Calendar codebase for how the current endpoints are being handled. Also looking at the manage codebase to understand how config server data is saved.
What is pending:- Need to create the technical documentation. 
What support is required:-NA</t>
  </si>
  <si>
    <r>
      <rPr>
        <rFont val="Arial"/>
        <b/>
        <color theme="1"/>
      </rPr>
      <t xml:space="preserve">What is done:- </t>
    </r>
    <r>
      <rPr>
        <rFont val="Arial"/>
        <b val="0"/>
        <color theme="1"/>
      </rPr>
      <t>I created candidate type form and created migration files for onboarding.</t>
    </r>
    <r>
      <rPr>
        <rFont val="Arial"/>
        <b/>
        <color theme="1"/>
      </rPr>
      <t xml:space="preserve">
What is pending:- </t>
    </r>
    <r>
      <rPr>
        <rFont val="Arial"/>
        <b val="0"/>
        <color theme="1"/>
      </rPr>
      <t>Complete module and testing</t>
    </r>
    <r>
      <rPr>
        <rFont val="Arial"/>
        <b/>
        <color theme="1"/>
      </rPr>
      <t xml:space="preserve">
What support is required:- </t>
    </r>
    <r>
      <rPr>
        <rFont val="Arial"/>
        <b val="0"/>
        <color theme="1"/>
      </rPr>
      <t>NA</t>
    </r>
  </si>
  <si>
    <t>What is done:- Worked on popup model for user workflow and shwoing the content from API.
What is pending:- Working on shwoing the content from API. 
What support is required:-NA</t>
  </si>
  <si>
    <t>What is Done:- Showing Email  option if SMS have following rules: 1. There is no mobile number assigned to the recipient. 2. Checking if this message can be sent via SMS. 3. You cannot send this message via SMS. Please contact your account manager to purchase more mobile numbers. 
What is pending:- testing in progress for send button behaviour.
What support is required:- NA</t>
  </si>
  <si>
    <t>What is done:- Continue to work on froala editor's secton, Trying to achieve all functionality as per given mockup one by one.
What is pending:- Needs to integrate functionality in froala editor as per provided mockup
What support is required:-NA</t>
  </si>
  <si>
    <t>What is done:- Only allowing gallery files to be uploaded through candidate journey portfolio upload ( gif, jpg, jpeg, tiff, png, bpm). 
removed the ability to upload docx and ppt files. video files were already not allowed but were wrongly showing in the portfolio section so removed from the error message. Pushed the code for review.
What is pending:- NA 
What support is required:- NA</t>
  </si>
  <si>
    <t>What is done:-Working on the issue while fetching the user_data which is morphed on the onboarding user page. Debugging the code to understand how it's fetched for the user endpoint. 
What is pending:- Need to allow integrations to be created for onboarding. 
What support is required:-NA</t>
  </si>
  <si>
    <t>What is done:-  Updated the Technical Document and added Questions directly on the document https://docs.google.com/document/d/1ibyEKEXgYIwaB58BzPyMEMhIK4KZjWdTFHya45RPxoY/edit#heading=h.7uypxldlvp9r. 
What is pending:- NA. 
What support is required:-NA.</t>
  </si>
  <si>
    <t>Internal Team Meetings. 
KT to Vivek and Pawan.</t>
  </si>
  <si>
    <t>What is Done:- Now Email will be default option to send message and SMS will be based on the permissions 
What is pending:- NA
What support is required:- NA</t>
  </si>
  <si>
    <t>What is done:- Worked on model relation between workflow and integration.
What is pending:- Working on getting the user integration data from API. 
What support is required:-NA</t>
  </si>
  <si>
    <r>
      <rPr>
        <rFont val="Arial"/>
        <b/>
        <color theme="1"/>
      </rPr>
      <t xml:space="preserve">What is done:- </t>
    </r>
    <r>
      <rPr>
        <rFont val="Arial"/>
        <color theme="1"/>
      </rPr>
      <t xml:space="preserve">I have completed 20 feedback shared on code review.
</t>
    </r>
    <r>
      <rPr>
        <rFont val="Arial"/>
        <b/>
        <color theme="1"/>
      </rPr>
      <t xml:space="preserve">What is pending:-  </t>
    </r>
    <r>
      <rPr>
        <rFont val="Arial"/>
        <color theme="1"/>
      </rPr>
      <t xml:space="preserve">Fix feedback and testing
</t>
    </r>
    <r>
      <rPr>
        <rFont val="Arial"/>
        <b/>
        <color theme="1"/>
      </rPr>
      <t>What support is required:-</t>
    </r>
    <r>
      <rPr>
        <rFont val="Arial"/>
        <color theme="1"/>
      </rPr>
      <t>NA</t>
    </r>
  </si>
  <si>
    <r>
      <rPr>
        <rFont val="Arial"/>
        <b/>
        <color theme="1"/>
      </rPr>
      <t xml:space="preserve">What is done:- </t>
    </r>
    <r>
      <rPr>
        <rFont val="Arial"/>
        <b val="0"/>
        <color theme="1"/>
      </rPr>
      <t xml:space="preserve">I have completed candidate type on onboarding workflow popup react. Add/Update/List works fine.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</si>
  <si>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t>What is done:- Continue to work on froala editor's secton, ot success to display popup, and now working on to display it properly as per design. Trying to achieve all functionality as per given mockup one by one.
What is pending:- Needs to integrate functionality in froala editor as per provided mockup
What support is required:-NA</t>
  </si>
  <si>
    <t>What is done:-Able to fetch the morphed data by calling the onboarding view page function. The data is by default not available on the onboarding user packages. The integraion result API is returning the data but we have to make changes to handle multiple integration workflows in a single package. Also, the result is not rendering properly so working on that. 
What is pending:- Need to allow integrations to be created for onboarding. 
What support is required:-NA</t>
  </si>
  <si>
    <t>What is done:- Worked on getting the user integration data from API. 
What is pending:- Working on testing the API functionality.
What support is required:-NA</t>
  </si>
  <si>
    <r>
      <rPr>
        <rFont val="Arial"/>
        <b/>
        <color theme="1"/>
      </rPr>
      <t xml:space="preserve">What is done:- </t>
    </r>
    <r>
      <rPr>
        <rFont val="Arial"/>
        <b val="0"/>
        <color theme="1"/>
      </rPr>
      <t xml:space="preserve">Worked on creating Downloading setting Popup component with Higher Order Components.
</t>
    </r>
    <r>
      <rPr>
        <rFont val="Arial"/>
        <b/>
        <color theme="1"/>
      </rPr>
      <t xml:space="preserve">What is pending:- </t>
    </r>
    <r>
      <rPr>
        <rFont val="Arial"/>
        <b val="0"/>
        <color theme="1"/>
      </rPr>
      <t xml:space="preserve">In- progress creating FormRenderer component for download settings
</t>
    </r>
    <r>
      <rPr>
        <rFont val="Arial"/>
        <b/>
        <color theme="1"/>
      </rPr>
      <t>What support is required:-</t>
    </r>
    <r>
      <rPr>
        <rFont val="Arial"/>
        <b val="0"/>
        <color theme="1"/>
      </rPr>
      <t xml:space="preserve"> for withCreate.js HOC component utilization</t>
    </r>
  </si>
  <si>
    <t>What is done:- Continue to work on froala editor's secton, got success to display popup, set css for that and now working on to appear it on proper position dynamically corresponding to it's relevent gender bias word. Trying to achieve all functionality as per given mockup one by one.
What is pending:- Needs to integrate functionality in froala editor as per provided mockup
What support is required:-NA</t>
  </si>
  <si>
    <r>
      <rPr>
        <rFont val="Arial"/>
        <b/>
        <color theme="1"/>
      </rPr>
      <t xml:space="preserve">What is done:- </t>
    </r>
    <r>
      <rPr>
        <rFont val="Arial"/>
        <color theme="1"/>
      </rPr>
      <t xml:space="preserve">I have tested question and Jobreq template Hierarchy.
</t>
    </r>
    <r>
      <rPr>
        <rFont val="Arial"/>
        <b/>
        <color theme="1"/>
      </rPr>
      <t xml:space="preserve">What is pending:-  </t>
    </r>
    <r>
      <rPr>
        <rFont val="Arial"/>
        <color theme="1"/>
      </rPr>
      <t xml:space="preserve">Fix feedback and testing
</t>
    </r>
    <r>
      <rPr>
        <rFont val="Arial"/>
        <b/>
        <color theme="1"/>
      </rPr>
      <t>What support is required:-</t>
    </r>
    <r>
      <rPr>
        <rFont val="Arial"/>
        <color theme="1"/>
      </rPr>
      <t>NA</t>
    </r>
  </si>
  <si>
    <t>TCI-18531</t>
  </si>
  <si>
    <t>What is Done:- After checking the issue and the video onboarding code found that the code is only resolving embedUrl for Vimeo and Youtube and for all other cases returning null.  Added the code and pushed for code review.
What is pending:- NA
What support is required:- This will be changing the default behavior so wanted to confirm. As per the code, only Vimeo and Youtube links are supported. 
With the above solution, the Dropbox video will be directly embedded and played from Dropbox. Should we allow Dropbox links in the video section of onboarding?</t>
  </si>
  <si>
    <t>TCI-18549</t>
  </si>
  <si>
    <t>What is Done:- Able to replicate the issue when a contract already exists for the user. debugging further to find a solution.
What is pending:- NA
What support is required:-NA</t>
  </si>
  <si>
    <r>
      <rPr>
        <rFont val="Arial"/>
        <b/>
        <color theme="1"/>
      </rPr>
      <t xml:space="preserve">What is done:- </t>
    </r>
    <r>
      <rPr>
        <rFont val="Arial"/>
        <color theme="1"/>
      </rPr>
      <t xml:space="preserve">I have fixed feedback of onboarding package and contract module.
</t>
    </r>
    <r>
      <rPr>
        <rFont val="Arial"/>
        <b/>
        <color theme="1"/>
      </rPr>
      <t xml:space="preserve">What is pending:-  </t>
    </r>
    <r>
      <rPr>
        <rFont val="Arial"/>
        <color theme="1"/>
      </rPr>
      <t xml:space="preserve">Fix feedback and testing
</t>
    </r>
    <r>
      <rPr>
        <rFont val="Arial"/>
        <b/>
        <color theme="1"/>
      </rPr>
      <t>What support is required:-</t>
    </r>
    <r>
      <rPr>
        <rFont val="Arial"/>
        <color theme="1"/>
      </rPr>
      <t>NA</t>
    </r>
  </si>
  <si>
    <r>
      <rPr>
        <rFont val="Arial"/>
        <b/>
        <color theme="1"/>
      </rPr>
      <t xml:space="preserve">What is done:- </t>
    </r>
    <r>
      <rPr>
        <rFont val="Arial"/>
        <b val="0"/>
        <color theme="1"/>
      </rPr>
      <t xml:space="preserve">I have created Job template and create new job with Job template Alpha and UAT its work fine.
</t>
    </r>
    <r>
      <rPr>
        <rFont val="Arial"/>
        <b/>
        <color theme="1"/>
      </rPr>
      <t xml:space="preserve">What is pending:- </t>
    </r>
    <r>
      <rPr>
        <rFont val="Arial"/>
        <b val="0"/>
        <color theme="1"/>
      </rPr>
      <t xml:space="preserve">Debugging and solution
</t>
    </r>
    <r>
      <rPr>
        <rFont val="Arial"/>
        <b/>
        <color theme="1"/>
      </rPr>
      <t>What support is required:-</t>
    </r>
    <r>
      <rPr>
        <rFont val="Arial"/>
        <b val="0"/>
        <color theme="1"/>
      </rPr>
      <t xml:space="preserve"> Need error logs or account so that check on live</t>
    </r>
  </si>
  <si>
    <t>Internal team meeting and team support</t>
  </si>
  <si>
    <t>TCI-18580</t>
  </si>
  <si>
    <r>
      <rPr>
        <rFont val="Arial"/>
        <b/>
        <color theme="1"/>
      </rPr>
      <t xml:space="preserve">What is done:- </t>
    </r>
    <r>
      <rPr>
        <rFont val="Arial"/>
        <b val="0"/>
        <color theme="1"/>
      </rPr>
      <t xml:space="preserve">Created campaign planning questionnaire and create new job with campaign planning questionnaire in local System and UAT the save button is working fine.
</t>
    </r>
    <r>
      <rPr>
        <rFont val="Arial"/>
        <b/>
        <color theme="1"/>
      </rPr>
      <t xml:space="preserve">What is pending:- </t>
    </r>
    <r>
      <rPr>
        <rFont val="Arial"/>
        <b val="0"/>
        <color theme="1"/>
      </rPr>
      <t xml:space="preserve">Debugging and Testing.
</t>
    </r>
    <r>
      <rPr>
        <rFont val="Arial"/>
        <b/>
        <color theme="1"/>
      </rPr>
      <t>What support is required:-</t>
    </r>
    <r>
      <rPr>
        <rFont val="Arial"/>
        <b val="0"/>
        <color theme="1"/>
      </rPr>
      <t xml:space="preserve"> NA</t>
    </r>
  </si>
  <si>
    <t>What is done:- Verified this functionality on local environment, teting uat and beta, and found that this functionality works fine without missing any log entry. So it needs to verify again on live that this problem is still occurrs or not.
What is pending:- NA
What support is required:- NA</t>
  </si>
  <si>
    <t>Worked on Model relationship with Upendra</t>
  </si>
  <si>
    <r>
      <rPr>
        <rFont val="Arial"/>
        <b/>
        <color theme="1"/>
      </rPr>
      <t xml:space="preserve">What is done:- </t>
    </r>
    <r>
      <rPr>
        <rFont val="Arial"/>
        <b val="0"/>
        <color theme="1"/>
      </rPr>
      <t xml:space="preserve">I am working on manual invite onboarding based on candidate type.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</si>
  <si>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I have fixed feedback of question module and tested.
</t>
    </r>
    <r>
      <rPr>
        <rFont val="Arial"/>
        <b/>
        <color theme="1"/>
      </rPr>
      <t>What is pending:-  NA</t>
    </r>
    <r>
      <rPr>
        <rFont val="Arial"/>
        <color theme="1"/>
      </rPr>
      <t xml:space="preserve">
</t>
    </r>
    <r>
      <rPr>
        <rFont val="Arial"/>
        <b/>
        <color theme="1"/>
      </rPr>
      <t>What support is required:-</t>
    </r>
    <r>
      <rPr>
        <rFont val="Arial"/>
        <color theme="1"/>
      </rPr>
      <t>NA</t>
    </r>
  </si>
  <si>
    <r>
      <rPr>
        <rFont val="Arial"/>
        <b/>
        <color theme="1"/>
      </rPr>
      <t xml:space="preserve">What is done:- </t>
    </r>
    <r>
      <rPr>
        <rFont val="Arial"/>
        <b val="0"/>
        <color theme="1"/>
      </rPr>
      <t xml:space="preserve">Set style for &lt;document-variable&gt; and reomved the Span tag style.
</t>
    </r>
    <r>
      <rPr>
        <rFont val="Arial"/>
        <b/>
        <color theme="1"/>
      </rPr>
      <t>What is pending:-</t>
    </r>
    <r>
      <rPr>
        <rFont val="Arial"/>
        <b val="0"/>
        <color theme="1"/>
      </rPr>
      <t xml:space="preserve"> NA</t>
    </r>
    <r>
      <rPr>
        <rFont val="Arial"/>
        <b/>
        <color theme="1"/>
      </rPr>
      <t xml:space="preserve">
What support is required:- </t>
    </r>
    <r>
      <rPr>
        <rFont val="Arial"/>
        <b val="0"/>
        <color theme="1"/>
      </rPr>
      <t>NA</t>
    </r>
  </si>
  <si>
    <t>What is done:- Worked on Creating a new integration component for fetching individual workflow data from API. 
What is pending:- Working on testing the API functionality.
What support is required:-NA</t>
  </si>
  <si>
    <t>Internal call with team</t>
  </si>
  <si>
    <t xml:space="preserve">What is Done:- The select box type is created by using the default values box to add multiple values separated by "\n". When we override the values already saved in the user contract the select box list in the default field gets changed. Solved the issue by not running this logic if the type is ‘select’. Pushed the changes for code review.
What is pending:- NA
What support is required:-NA 
Testing Support:- The Issue will only occur when the contract for a user is already generated and the select value is already saved in the user's contract. When we try to create a new contact the old values and fetched and the select box options get replaced by the values already saved on the previous contract. </t>
  </si>
  <si>
    <t>What is Done:- Making changes and validating the links to allow only youtube and vimeo links. After researching found the videos are being saved by document tamplate as "video" typehandle. For now created a basic validation for conent containing youtube or vimeo.
What is pending:- Need to create the Help button on react side and show the translation.
What support is required:- NA.</t>
  </si>
  <si>
    <t>What is done:- Continue to work on froala editor's secton, Worked on to setup popup, Will look into this later since it requires more research. So currently moved on to rest of the functionality. Trying to achieve all functionality as per given mockup one by one.
What is pending:- Needs to integrate functionality in froala editor as per provided mockup
What support is required:-NA</t>
  </si>
  <si>
    <t>Reassigned this since it was'nt replicated on uat, beta and local and seems functionality is working fine.</t>
  </si>
  <si>
    <t>What is Done:- Added helpblock and validation rules to only allow URLs with the string youtube or vimeo in the URL. Pushed the code for review.
What is pending:- NA.
What support is required:- NA.</t>
  </si>
  <si>
    <t>TCI-18583</t>
  </si>
  <si>
    <t>What is Done:- The issue seems to be with the scheduler and able to get the fallback email to shoot on my alpha by manually running the command sendfallbackapprovals. Have also checked the slave database and can see that no fallback email is ever sent for this customer. 
What is pending:- NA. 
What support is required:- Need assistance in checking if the scheduler is working properly for the customer.</t>
  </si>
  <si>
    <t>What is done:- Worked on Creating a new IntegrationData component to show on workflow detail page. 
What is pending:- Working on testing the functionality.
What support is required:-NA</t>
  </si>
  <si>
    <r>
      <rPr>
        <rFont val="Arial"/>
        <b/>
        <color theme="1"/>
      </rPr>
      <t xml:space="preserve">What is done:- </t>
    </r>
    <r>
      <rPr>
        <rFont val="Arial"/>
        <b val="0"/>
        <color theme="1"/>
      </rPr>
      <t xml:space="preserve">I am working on create function for invite workflow based on candidate type.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</si>
  <si>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t>Internal Team Meetings. 
Assisted Upendra with his workflow candidate types ticket.
Assisted Poonam with my ticket to help replicate the issue.
Assisted Vivek with his credential issues and VPN installation.</t>
  </si>
  <si>
    <t>What is done:- Froala editor research work has been done, now working on to organize code and making all things dynamic.
What is pending:- Needs to integrate functionality in froala editor as per provided mockup
What support is required:-NA</t>
  </si>
  <si>
    <t>What is done:- Reassigned as Dan wanted to opt for a different approach.
What is pending:- NA 
What support is required:- NA</t>
  </si>
  <si>
    <r>
      <rPr>
        <rFont val="Arial"/>
        <b/>
        <color theme="1"/>
      </rPr>
      <t xml:space="preserve">What is done:- </t>
    </r>
    <r>
      <rPr>
        <rFont val="Arial"/>
        <b val="0"/>
        <color theme="1"/>
      </rPr>
      <t xml:space="preserve">I have created function for check workflow based on candidate type. I am implement feature while assign workflow to the candiddate.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</si>
  <si>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r>
      <rPr>
        <rFont val="Arial"/>
        <b/>
        <color theme="1"/>
      </rPr>
      <t xml:space="preserve">What is done:- </t>
    </r>
    <r>
      <rPr>
        <rFont val="Arial"/>
        <b val="0"/>
        <color theme="1"/>
      </rPr>
      <t>Removed the Server error and test the filter using TeamCandidate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</si>
  <si>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What is done:- Working on to organize code and making all things dynamic. 
What is pending:- Needs to integrate functionality in froala editor as per provided mockup
What support is required:-NA</t>
  </si>
  <si>
    <r>
      <rPr>
        <rFont val="Arial"/>
        <b/>
        <color theme="1"/>
      </rPr>
      <t xml:space="preserve">What is done:- </t>
    </r>
    <r>
      <rPr>
        <rFont val="Arial"/>
        <b val="0"/>
        <color theme="1"/>
      </rPr>
      <t>Fixed the issue mentioned by Dhiraj on the Ticket related to MS Teams but the actual issue seems to be different as the brand doesn't even have MS teams enabled. This will require further investigation.</t>
    </r>
    <r>
      <rPr>
        <rFont val="Arial"/>
        <b/>
        <color theme="1"/>
      </rPr>
      <t xml:space="preserve">
What is pending:- </t>
    </r>
    <r>
      <rPr>
        <rFont val="Arial"/>
        <b val="0"/>
        <color theme="1"/>
      </rPr>
      <t>Need to replicate the issue.</t>
    </r>
    <r>
      <rPr>
        <rFont val="Arial"/>
        <b/>
        <color theme="1"/>
      </rPr>
      <t xml:space="preserve">
What support is required:- </t>
    </r>
    <r>
      <rPr>
        <rFont val="Arial"/>
        <b val="0"/>
        <color theme="1"/>
      </rPr>
      <t>NA.</t>
    </r>
  </si>
  <si>
    <t>Internal Team Meetings. 
Assisted Yogesh with his Agency user Team candidates query.
Assisted Vivek with his credential issues.</t>
  </si>
  <si>
    <t>Internal Team Meetings. 
Assisted Upendra with his Issue on workflow API call.
Assisted Poonam with ticket replication on Isolated.
Assisted Vivek with his Docker setup issues. Alpha and manage are working properly now.
Assisted Pawan for his vpn setup and consulted with mike for pawan's project access.</t>
  </si>
  <si>
    <r>
      <rPr>
        <rFont val="Arial"/>
        <b/>
        <color theme="1"/>
      </rPr>
      <t xml:space="preserve">What is done:- </t>
    </r>
    <r>
      <rPr>
        <rFont val="Arial"/>
        <b val="0"/>
        <color theme="1"/>
      </rPr>
      <t xml:space="preserve">Update the </t>
    </r>
    <r>
      <rPr>
        <rFont val="Arial"/>
        <b val="0"/>
        <i/>
        <color theme="1"/>
      </rPr>
      <t xml:space="preserve">HasTeams Model </t>
    </r>
    <r>
      <rPr>
        <rFont val="Arial"/>
        <b val="0"/>
        <color theme="1"/>
      </rPr>
      <t>to solve the Server error and the Search filter working fine for the Agency Candidate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</si>
  <si>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TCI-18503</t>
  </si>
  <si>
    <r>
      <rPr>
        <rFont val="Arial"/>
        <b/>
        <color theme="1"/>
      </rPr>
      <t xml:space="preserve">What is done:- </t>
    </r>
    <r>
      <rPr>
        <rFont val="Arial"/>
        <b val="0"/>
        <color theme="1"/>
      </rPr>
      <t xml:space="preserve">I am implementing feature while assign workflow to the candiddate. Getting some error while assgin multiple workflow.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</si>
  <si>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t>What is done:- Working on to organize code and making all things dynamic. Currently working on to fetch synonym and save bias content into database
What is pending:- Needs to integrate functionality in froala editor as per provided mockup
What support is required:-NA</t>
  </si>
  <si>
    <r>
      <rPr>
        <rFont val="Arial"/>
        <b/>
        <color theme="1"/>
      </rPr>
      <t xml:space="preserve">What is done:- </t>
    </r>
    <r>
      <rPr>
        <rFont val="Arial"/>
        <b val="0"/>
        <color theme="1"/>
      </rPr>
      <t xml:space="preserve">Worked on creating list of wokflow on edit form page.
</t>
    </r>
    <r>
      <rPr>
        <rFont val="Arial"/>
        <b/>
        <color theme="1"/>
      </rPr>
      <t xml:space="preserve">What is pending:- </t>
    </r>
    <r>
      <rPr>
        <rFont val="Arial"/>
        <b val="0"/>
        <color theme="1"/>
      </rPr>
      <t xml:space="preserve">In- progress creating workflow list for download settings
</t>
    </r>
    <r>
      <rPr>
        <rFont val="Arial"/>
        <b/>
        <color theme="1"/>
      </rPr>
      <t>What support is required:-</t>
    </r>
    <r>
      <rPr>
        <rFont val="Arial"/>
        <b val="0"/>
        <color theme="1"/>
      </rPr>
      <t xml:space="preserve"> for withCreate.js HOC component utilization</t>
    </r>
  </si>
  <si>
    <t>TCI-18618</t>
  </si>
  <si>
    <t>What is done:- Debugged the code and tested the translation are working properly. This might just require the cache to be refreshed.
What is pending:- NA. 
What support is required:- Can we please refresh the cache for Eton Live and see if the issue is resolved? I don’t have the access to perform this myself.</t>
  </si>
  <si>
    <t>TCI-18592</t>
  </si>
  <si>
    <t>What is done:- Added the Missing 's' from the translation. Pushed the code for review.
What is pending:- NA. 
What support is required:- NA.</t>
  </si>
  <si>
    <r>
      <rPr>
        <rFont val="Arial"/>
        <b/>
        <color theme="1"/>
      </rPr>
      <t>What is done:-</t>
    </r>
    <r>
      <rPr>
        <rFont val="Arial"/>
        <b val="0"/>
        <color theme="1"/>
      </rPr>
      <t xml:space="preserve"> I have checked issue again as shared details from @Claire Goode . Address is working fine. I have created new CV template on Alpha and UAT. It is working fine.
I have copied CV template content from live database and created same copy of  CV template on Alpha. it is working fine. 
I have tried my best for replicate issue on Alpha and UAT but not able to replicate issue..</t>
    </r>
    <r>
      <rPr>
        <rFont val="Arial"/>
        <b/>
        <color theme="1"/>
      </rPr>
      <t xml:space="preserve">
What is pending:- </t>
    </r>
    <r>
      <rPr>
        <rFont val="Arial"/>
        <b val="0"/>
        <color theme="1"/>
      </rPr>
      <t>NA</t>
    </r>
    <r>
      <rPr>
        <rFont val="Arial"/>
        <b/>
        <color theme="1"/>
      </rPr>
      <t xml:space="preserve">
What support is required:-NA</t>
    </r>
  </si>
  <si>
    <t>TCI-18624</t>
  </si>
  <si>
    <r>
      <rPr>
        <rFont val="Arial"/>
        <b/>
        <color theme="1"/>
      </rPr>
      <t>What is done:-</t>
    </r>
    <r>
      <rPr>
        <rFont val="Arial"/>
        <b val="0"/>
        <color theme="1"/>
      </rPr>
      <t xml:space="preserve"> I have checked issue on UAT and found that when saving template getting invalid template id error.</t>
    </r>
    <r>
      <rPr>
        <rFont val="Arial"/>
        <b/>
        <color theme="1"/>
      </rPr>
      <t xml:space="preserve">
What is pending:- </t>
    </r>
    <r>
      <rPr>
        <rFont val="Arial"/>
        <b val="0"/>
        <color theme="1"/>
      </rPr>
      <t>NA</t>
    </r>
    <r>
      <rPr>
        <rFont val="Arial"/>
        <b/>
        <color theme="1"/>
      </rPr>
      <t xml:space="preserve">
What support is required:-NA</t>
    </r>
  </si>
  <si>
    <t>TCI-18544</t>
  </si>
  <si>
    <r>
      <rPr>
        <rFont val="Arial"/>
        <b/>
        <color theme="1"/>
      </rPr>
      <t xml:space="preserve">What is done:- </t>
    </r>
    <r>
      <rPr>
        <rFont val="Arial"/>
        <b val="0"/>
        <color theme="1"/>
      </rPr>
      <t xml:space="preserve">Worked on creating contract and offer for job and setup Wizard setting to replicate the issue in local system.
</t>
    </r>
    <r>
      <rPr>
        <rFont val="Arial"/>
        <b/>
        <color theme="1"/>
      </rPr>
      <t xml:space="preserve">What is pending:- </t>
    </r>
    <r>
      <rPr>
        <rFont val="Arial"/>
        <b val="0"/>
        <color theme="1"/>
      </rPr>
      <t xml:space="preserve">In- progress setup Sandbox account for Docusign API
</t>
    </r>
    <r>
      <rPr>
        <rFont val="Arial"/>
        <b/>
        <color theme="1"/>
      </rPr>
      <t>What support is required:-</t>
    </r>
    <r>
      <rPr>
        <rFont val="Arial"/>
        <b val="0"/>
        <color theme="1"/>
      </rPr>
      <t xml:space="preserve"> </t>
    </r>
    <r>
      <rPr>
        <rFont val="Arial"/>
        <b/>
        <color theme="1"/>
      </rPr>
      <t xml:space="preserve"> </t>
    </r>
    <r>
      <rPr>
        <rFont val="Arial"/>
        <b val="0"/>
        <color theme="1"/>
      </rPr>
      <t>Docusign API setting details for local environment</t>
    </r>
  </si>
  <si>
    <t>Internal Team Meetings. 
Assisted Upendra with his bug which was not replication on Alpha.
Assisted Vivek with his credential issues.
Assisted Poonam with replication of ticket in release.</t>
  </si>
  <si>
    <t>Closed as this was not replicating anymore.</t>
  </si>
  <si>
    <t>Status Changed to closed.</t>
  </si>
  <si>
    <t>TCI-18627</t>
  </si>
  <si>
    <t>What is done:- I am able to replicate the issue on my alpha by enabling the permission “onboarding_validate_bank_details". Requested to turn the permission off for the brand to resolve the issue. 
What is pending:- Waiting for a response. 
What support is required:- NA.</t>
  </si>
  <si>
    <t>TCI-18667</t>
  </si>
  <si>
    <t>What is done:- The questionnaire in the job seems to be a shortlist questionnaire and it is attached to the job. Debugging further on how shortlist and cv questionnaires are handled. 
What is pending:- Need to check the code to see how cv questionnaires and shortlist questionnaires differ. 
What support is required:- NA.</t>
  </si>
  <si>
    <t>Internal Team Meetings. 
Assisted Upendra with his Story. 
Assisted Vivek with the ticket. 
Assisted Pawan with his alpha docker setup issues.</t>
  </si>
  <si>
    <r>
      <rPr>
        <rFont val="Arial"/>
        <b/>
        <color theme="1"/>
      </rPr>
      <t xml:space="preserve">What is done:- </t>
    </r>
    <r>
      <rPr>
        <rFont val="Arial"/>
        <b val="0"/>
        <color theme="1"/>
      </rPr>
      <t xml:space="preserve">I am implementing feature while assign workflow to the candiddate. Resolving issue if candidate was hired then send External workflow
</t>
    </r>
    <r>
      <rPr>
        <rFont val="Arial"/>
        <b/>
        <color theme="1"/>
      </rPr>
      <t xml:space="preserve">What is pending:- </t>
    </r>
    <r>
      <rPr>
        <rFont val="Arial"/>
        <b val="0"/>
        <color theme="1"/>
      </rPr>
      <t>Complete module and testing</t>
    </r>
    <r>
      <rPr>
        <rFont val="Arial"/>
        <b/>
        <color theme="1"/>
      </rPr>
      <t xml:space="preserve">
What support is required:- </t>
    </r>
    <r>
      <rPr>
        <rFont val="Arial"/>
        <b val="0"/>
        <color theme="1"/>
      </rPr>
      <t>NA</t>
    </r>
  </si>
  <si>
    <r>
      <rPr>
        <rFont val="Arial"/>
        <b/>
        <color theme="1"/>
      </rPr>
      <t xml:space="preserve">What is done:- </t>
    </r>
    <r>
      <rPr>
        <rFont val="Arial"/>
        <b val="0"/>
        <color theme="1"/>
      </rPr>
      <t xml:space="preserve">Worked on creating downloadingsetting edit form page.
</t>
    </r>
    <r>
      <rPr>
        <rFont val="Arial"/>
        <b/>
        <color theme="1"/>
      </rPr>
      <t xml:space="preserve">What is pending:- </t>
    </r>
    <r>
      <rPr>
        <rFont val="Arial"/>
        <b val="0"/>
        <color theme="1"/>
      </rPr>
      <t xml:space="preserve">In- progress geting the list of workflows to show on download settings form page.
</t>
    </r>
    <r>
      <rPr>
        <rFont val="Arial"/>
        <b/>
        <color theme="1"/>
      </rPr>
      <t>What support is required:-</t>
    </r>
    <r>
      <rPr>
        <rFont val="Arial"/>
        <b val="0"/>
        <color theme="1"/>
      </rPr>
      <t xml:space="preserve"> In creating Rout for new page to load  their component</t>
    </r>
  </si>
  <si>
    <t>Put on hold to provide documentation for TCI-18514</t>
  </si>
  <si>
    <t>TCI-18514</t>
  </si>
  <si>
    <t>What is done:- Analysed the tickes, understood the requirements, analysed the existing code and it's work flow, now working on to preparing it's documentation
What is pending:- Needs to provide documentation after analysis
What support is required:- NA</t>
  </si>
  <si>
    <t>TCI-18634</t>
  </si>
  <si>
    <t>Vivek Agrawal</t>
  </si>
  <si>
    <r>
      <rPr>
        <rFont val="Arial"/>
        <b/>
        <color theme="1"/>
      </rPr>
      <t xml:space="preserve">What is done:- </t>
    </r>
    <r>
      <rPr>
        <rFont val="Arial"/>
        <color theme="1"/>
      </rPr>
      <t xml:space="preserve">I reviewed functionality on uat server as well as our local server with hiring manager and Resourcing user type and I am not able to replicate this issue on both server.
I also reviewed code to find any issue but also i didn't find any issue , Step i follow for review code.
For the front end I checked how things work on when we change Document Template  I found  we use ajax call to generate form .
Once we get ajax response we check in provided input types have date class , if date class available then we use date picker on that input box.
On the back end there is no impact for the user type if the user doesn't have permission we abort the request with 401 response. the rest of functionality will work the same for all user types.
Please review some pieces of code that we are using to generate date picker.
</t>
    </r>
    <r>
      <rPr>
        <rFont val="Arial"/>
        <b/>
        <color theme="1"/>
      </rPr>
      <t>What is pending:- NA</t>
    </r>
    <r>
      <rPr>
        <rFont val="Arial"/>
        <color theme="1"/>
      </rPr>
      <t xml:space="preserve">
</t>
    </r>
    <r>
      <rPr>
        <rFont val="Arial"/>
        <b/>
        <color theme="1"/>
      </rPr>
      <t>What support is required:- NA</t>
    </r>
  </si>
  <si>
    <t>What is done:- The issue is occurring because the questionnaire was modified and the type was changed. The code is just displaying the original questionnaire type which is “CV feedback”. The questionnaire “Panel scoring - Old Square” which is added to the job in the Shortlisting Criteria is correctly showing but as its original type was “CV_feedback” it seems like a cv_feedback questionnaire is being wrongly attached to the job. As per Jaycob, we want the code to show the current questionnaire type.
What is pending:- Need to discuss this with Jon as this will change the default behaviour.
What support is required:- Need to confirm why the code is showing the original type and if it can be safely changed to show the current one.</t>
  </si>
  <si>
    <t xml:space="preserve">Internal Team Meetings. 
Assisted Upendra with his Story. 
Assisted Vivek with the ticket. </t>
  </si>
  <si>
    <r>
      <rPr>
        <rFont val="Arial"/>
        <b/>
        <color theme="1"/>
      </rPr>
      <t xml:space="preserve">What is done:- </t>
    </r>
    <r>
      <rPr>
        <rFont val="Arial"/>
        <b val="0"/>
        <color theme="1"/>
      </rPr>
      <t xml:space="preserve">I have completed onboarding for internal/external candidates within a single package. 
</t>
    </r>
    <r>
      <rPr>
        <rFont val="Arial"/>
        <b/>
        <color theme="1"/>
      </rPr>
      <t xml:space="preserve">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</si>
  <si>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Fixed merged conflict and pushed code again.
</t>
    </r>
    <r>
      <rPr>
        <rFont val="Arial"/>
        <b/>
        <color theme="1"/>
      </rPr>
      <t>What is pending:-  NA</t>
    </r>
    <r>
      <rPr>
        <rFont val="Arial"/>
        <color theme="1"/>
      </rPr>
      <t xml:space="preserve">
</t>
    </r>
    <r>
      <rPr>
        <rFont val="Arial"/>
        <b/>
        <color theme="1"/>
      </rPr>
      <t>What support is required:-</t>
    </r>
    <r>
      <rPr>
        <rFont val="Arial"/>
        <color theme="1"/>
      </rPr>
      <t>NA</t>
    </r>
  </si>
  <si>
    <t>TCI-18642</t>
  </si>
  <si>
    <t>What is done:- I am able to replicate the issue on UAT by assigning a hierarchy which is not accessible to the hr account on the job. 
What is pending:- Need to find the solution for the issue. 
What support is required:-NA</t>
  </si>
  <si>
    <r>
      <rPr>
        <rFont val="Arial"/>
        <b/>
        <color theme="1"/>
      </rPr>
      <t xml:space="preserve">What is done:- </t>
    </r>
    <r>
      <rPr>
        <rFont val="Arial"/>
        <color theme="1"/>
      </rPr>
      <t xml:space="preserve">I reviewd functionality on diffrent browser and OS to replicate it and also test it with testing team , However i was not able to replicate it
</t>
    </r>
    <r>
      <rPr>
        <rFont val="Arial"/>
        <b/>
        <color theme="1"/>
      </rPr>
      <t>What is pending:- NA</t>
    </r>
    <r>
      <rPr>
        <rFont val="Arial"/>
        <color theme="1"/>
      </rPr>
      <t xml:space="preserve">
</t>
    </r>
    <r>
      <rPr>
        <rFont val="Arial"/>
        <b/>
        <color theme="1"/>
      </rPr>
      <t>What support is required:- NA</t>
    </r>
  </si>
  <si>
    <t>TCI-18673</t>
  </si>
  <si>
    <r>
      <rPr>
        <rFont val="Arial"/>
        <b/>
        <color theme="1"/>
      </rPr>
      <t xml:space="preserve">What is done:- </t>
    </r>
    <r>
      <rPr>
        <rFont val="Arial"/>
        <color theme="1"/>
      </rPr>
      <t xml:space="preserve">I checked this issue on my local server and I was able to replicate it. I checked the code and found out that the anonymous option only available for superuser and condition is hard coded for superuser only. Role id  3 hard coded to make the $anonymousSuperOverride variable true. 
</t>
    </r>
    <r>
      <rPr>
        <rFont val="Arial"/>
        <b/>
        <color theme="1"/>
      </rPr>
      <t>What is pending:- NA</t>
    </r>
    <r>
      <rPr>
        <rFont val="Arial"/>
        <color theme="1"/>
      </rPr>
      <t xml:space="preserve">
</t>
    </r>
    <r>
      <rPr>
        <rFont val="Arial"/>
        <b/>
        <color theme="1"/>
      </rPr>
      <t>What support is required:- NA</t>
    </r>
  </si>
  <si>
    <r>
      <rPr>
        <rFont val="Arial"/>
        <b/>
        <color theme="1"/>
      </rPr>
      <t xml:space="preserve">What is done:- </t>
    </r>
    <r>
      <rPr>
        <rFont val="Arial"/>
        <b val="0"/>
        <color theme="1"/>
      </rPr>
      <t xml:space="preserve">Worked on creating Mobx store for download settings
</t>
    </r>
    <r>
      <rPr>
        <rFont val="Arial"/>
        <b/>
        <color theme="1"/>
      </rPr>
      <t xml:space="preserve">What is pending:- </t>
    </r>
    <r>
      <rPr>
        <rFont val="Arial"/>
        <b val="0"/>
        <color theme="1"/>
      </rPr>
      <t xml:space="preserve">In-progress creating API services for download settings
</t>
    </r>
    <r>
      <rPr>
        <rFont val="Arial"/>
        <b/>
        <color theme="1"/>
      </rPr>
      <t>What support is required:-</t>
    </r>
    <r>
      <rPr>
        <rFont val="Arial"/>
        <b val="0"/>
        <color theme="1"/>
      </rPr>
      <t xml:space="preserve"> In creating Rout for new page to load  their component</t>
    </r>
  </si>
  <si>
    <t>What is done:- Analysed the tickes, understood the requirements, analysed the existing code and it's work flow, Documentation is ready now.
What is pending:- Needs to work on ticket after approval
What support is required:- NA</t>
  </si>
  <si>
    <r>
      <rPr>
        <rFont val="Arial"/>
        <b/>
        <color theme="1"/>
      </rPr>
      <t>What is done:-</t>
    </r>
    <r>
      <rPr>
        <rFont val="Arial"/>
        <b val="0"/>
        <color theme="1"/>
      </rPr>
      <t xml:space="preserve"> I am rechecking all code and live database for replicate issue.</t>
    </r>
    <r>
      <rPr>
        <rFont val="Arial"/>
        <b/>
        <color theme="1"/>
      </rPr>
      <t xml:space="preserve">
What is pending:- </t>
    </r>
    <r>
      <rPr>
        <rFont val="Arial"/>
        <b val="0"/>
        <color theme="1"/>
      </rPr>
      <t>NA</t>
    </r>
    <r>
      <rPr>
        <rFont val="Arial"/>
        <b/>
        <color theme="1"/>
      </rPr>
      <t xml:space="preserve">
What support is required:-NA</t>
    </r>
  </si>
  <si>
    <t>TCI-18699</t>
  </si>
  <si>
    <t>Pawan Sharma</t>
  </si>
  <si>
    <r>
      <rPr>
        <rFont val="Arial"/>
        <b/>
        <color theme="1"/>
      </rPr>
      <t>What is done:-</t>
    </r>
    <r>
      <rPr>
        <rFont val="Arial"/>
        <color theme="1"/>
      </rPr>
      <t xml:space="preserve"> Analysed the ticket. Created a user in local &amp; assigned appropriate role &amp; permissions for anonymous candidate.
</t>
    </r>
    <r>
      <rPr>
        <rFont val="Arial"/>
        <b/>
        <color theme="1"/>
      </rPr>
      <t>What is pending:-</t>
    </r>
    <r>
      <rPr>
        <rFont val="Arial"/>
        <color theme="1"/>
      </rPr>
      <t xml:space="preserve"> NA
</t>
    </r>
    <r>
      <rPr>
        <rFont val="Arial"/>
        <b/>
        <color theme="1"/>
      </rPr>
      <t xml:space="preserve">What support is required:- </t>
    </r>
    <r>
      <rPr>
        <rFont val="Arial"/>
        <color theme="1"/>
      </rPr>
      <t>NA</t>
    </r>
  </si>
  <si>
    <r>
      <rPr>
        <rFont val="Arial"/>
        <b/>
        <color theme="1"/>
      </rPr>
      <t>What is done:-</t>
    </r>
    <r>
      <rPr>
        <rFont val="Arial"/>
        <b val="0"/>
        <color theme="1"/>
      </rPr>
      <t xml:space="preserve"> I have gone through code and live database. I have found that clients have cloned CV template of existing template or modified CV template and updated on Job. 
When we will edit existing CV template and added variable on that CV template, original template ids will not be changed. Every time new CV template created when update/modified existing CV template.
If we modify existing feature. There will be lots of changes required for it.
We are displaying dropdown with original_document_template_id on Job and job template.</t>
    </r>
    <r>
      <rPr>
        <rFont val="Arial"/>
        <b/>
        <color theme="1"/>
      </rPr>
      <t xml:space="preserve">
What is pending:- </t>
    </r>
    <r>
      <rPr>
        <rFont val="Arial"/>
        <b val="0"/>
        <color theme="1"/>
      </rPr>
      <t>NA</t>
    </r>
    <r>
      <rPr>
        <rFont val="Arial"/>
        <b/>
        <color theme="1"/>
      </rPr>
      <t xml:space="preserve">
What support is required:-NA</t>
    </r>
  </si>
  <si>
    <t>TCI-18609</t>
  </si>
  <si>
    <r>
      <rPr>
        <rFont val="Arial"/>
        <b/>
        <color theme="1"/>
      </rPr>
      <t>What is done:-</t>
    </r>
    <r>
      <rPr>
        <rFont val="Arial"/>
        <b val="0"/>
        <color theme="1"/>
      </rPr>
      <t xml:space="preserve"> I am reviewing API documentation and flow of integration.</t>
    </r>
    <r>
      <rPr>
        <rFont val="Arial"/>
        <b/>
        <color theme="1"/>
      </rPr>
      <t xml:space="preserve">
What is pending:- </t>
    </r>
    <r>
      <rPr>
        <rFont val="Arial"/>
        <b val="0"/>
        <color theme="1"/>
      </rPr>
      <t>NA</t>
    </r>
    <r>
      <rPr>
        <rFont val="Arial"/>
        <b/>
        <color theme="1"/>
      </rPr>
      <t xml:space="preserve">
What support is required:-NA</t>
    </r>
  </si>
  <si>
    <t>TCI-18676</t>
  </si>
  <si>
    <t>What is done:- I am able to replicate the issue and able to locate the code which is causing this issue. The code is using the questionnaire_original instead of id to create the questionnaire.
What is pending:- Need to discuss this recurring issue of using original_ids for various items and how to tackle this.
What support is required:-NA</t>
  </si>
  <si>
    <t xml:space="preserve">Internal Team Meetings. 
Assisted Upendra with his Bug. 
Assisted Vivek with his bug replication. </t>
  </si>
  <si>
    <r>
      <rPr>
        <rFont val="Arial"/>
        <b/>
        <color theme="1"/>
      </rPr>
      <t xml:space="preserve">What is done:- </t>
    </r>
    <r>
      <rPr>
        <rFont val="Arial"/>
        <b val="0"/>
        <color theme="1"/>
      </rPr>
      <t xml:space="preserve">Worked on creating Onboarding Actions for Create, LIst, Update, View and Delete
</t>
    </r>
    <r>
      <rPr>
        <rFont val="Arial"/>
        <b/>
        <color theme="1"/>
      </rPr>
      <t xml:space="preserve">What is pending:- </t>
    </r>
    <r>
      <rPr>
        <rFont val="Arial"/>
        <b val="0"/>
        <color theme="1"/>
      </rPr>
      <t xml:space="preserve">In-progress testing of API services for download settings
</t>
    </r>
    <r>
      <rPr>
        <rFont val="Arial"/>
        <b/>
        <color theme="1"/>
      </rPr>
      <t>What support is required:-</t>
    </r>
    <r>
      <rPr>
        <rFont val="Arial"/>
        <b val="0"/>
        <color theme="1"/>
      </rPr>
      <t xml:space="preserve"> In creating Rout for new page to load  their component</t>
    </r>
  </si>
  <si>
    <t>Finished documentation and put on hold to switch back to TCI-18100</t>
  </si>
  <si>
    <t>What is done:- Working on to replacement of synonym with male words and save data for bias check functionality
What is pending:- Needs to save final data for bias check into db
What support is required:- NA</t>
  </si>
  <si>
    <r>
      <rPr>
        <rFont val="Arial"/>
        <b/>
        <color theme="1"/>
      </rPr>
      <t xml:space="preserve">What is done:- </t>
    </r>
    <r>
      <rPr>
        <rFont val="Arial"/>
        <color theme="1"/>
      </rPr>
      <t xml:space="preserve">We are able to replicate this issue on my end, after view shared video. Issue arises when user selects Contract Template in job and this selected template is deleted from document template section and also "change_document_on_generate permission" is deny for  user.reviewed code and find 2 approaches to resolve this issue.
1. We will provide deleted template in the template list .
2. If the job contract  template is not available in the template list , we will create the same hidden text box for that job template id.
</t>
    </r>
    <r>
      <rPr>
        <rFont val="Arial"/>
        <b/>
        <color theme="1"/>
      </rPr>
      <t>What is pending:- NA</t>
    </r>
    <r>
      <rPr>
        <rFont val="Arial"/>
        <color theme="1"/>
      </rPr>
      <t xml:space="preserve">
</t>
    </r>
    <r>
      <rPr>
        <rFont val="Arial"/>
        <b/>
        <color theme="1"/>
      </rPr>
      <t>What support is required:- NA</t>
    </r>
  </si>
  <si>
    <t>What is done:- Updated the twig to use the correct index for HlistNames. Pushed the changes for review. 
What is pending:- NA 
What support is required:- Need clarification for additional issue on Job Template for multi-hierarchy.</t>
  </si>
  <si>
    <t>What is done:- Using the latest questionnaire Version for CRM while creating for candidates. Pushed the changes for review.
What is pending:- NA
What support is required:- NA.</t>
  </si>
  <si>
    <r>
      <rPr>
        <rFont val="Arial"/>
        <b/>
        <color theme="1"/>
      </rPr>
      <t>What is done</t>
    </r>
    <r>
      <rPr>
        <rFont val="Arial"/>
        <color theme="1"/>
      </rPr>
      <t xml:space="preserve">:- added new permission send_anonymous_cv to allow user to use anonymous cv option as per provided permission, however for supper user there is no need for permission.I have also pushed the code for review. 
</t>
    </r>
    <r>
      <rPr>
        <rFont val="Arial"/>
        <b/>
        <color theme="1"/>
      </rPr>
      <t>What is pending</t>
    </r>
    <r>
      <rPr>
        <rFont val="Arial"/>
        <color theme="1"/>
      </rPr>
      <t xml:space="preserve">:-  NA
</t>
    </r>
    <r>
      <rPr>
        <rFont val="Arial"/>
        <b/>
        <color theme="1"/>
      </rPr>
      <t>What support is required</t>
    </r>
    <r>
      <rPr>
        <rFont val="Arial"/>
        <color theme="1"/>
      </rPr>
      <t>:- Need to create permission send_anonymous_cv. Ticket is created for this 18731.
merge request is created "https://gitlab.tribepad.com/core/ats/-/merge_requests/4532"</t>
    </r>
  </si>
  <si>
    <t>TCI-18632</t>
  </si>
  <si>
    <t>What is done:- I am able to partially replicate the issue on alpha. Still debugging further and looking for a solution.
What is pending:- Find the actual cause and provide a solution.
What support is required:- NA.</t>
  </si>
  <si>
    <t>Internal Team Meetings. 
Assisted Upendra with his API authentication issue.
Assisted Vivek with his Bug. code review and suggestions.</t>
  </si>
  <si>
    <r>
      <rPr>
        <rFont val="Arial"/>
        <b/>
        <color theme="1"/>
      </rPr>
      <t>What is done:-</t>
    </r>
    <r>
      <rPr>
        <rFont val="Arial"/>
        <b val="0"/>
        <color theme="1"/>
      </rPr>
      <t xml:space="preserve"> I have checked documenation and started development of Integration.I have tested API shared on ticket, It is not working. I have shared details with Mark.</t>
    </r>
    <r>
      <rPr>
        <rFont val="Arial"/>
        <b/>
        <color theme="1"/>
      </rPr>
      <t xml:space="preserve">
What is pending:- </t>
    </r>
    <r>
      <rPr>
        <rFont val="Arial"/>
        <b val="0"/>
        <color theme="1"/>
      </rPr>
      <t>NA</t>
    </r>
    <r>
      <rPr>
        <rFont val="Arial"/>
        <b/>
        <color theme="1"/>
      </rPr>
      <t xml:space="preserve">
What support is required:-NA</t>
    </r>
  </si>
  <si>
    <r>
      <rPr>
        <rFont val="Arial"/>
        <b/>
        <color theme="1"/>
      </rPr>
      <t xml:space="preserve">What is done:- </t>
    </r>
    <r>
      <rPr>
        <rFont val="Arial"/>
        <b val="0"/>
        <color theme="1"/>
      </rPr>
      <t xml:space="preserve">Worked on creating APIs Actions for Create, LIst, Update, View and Delete
</t>
    </r>
    <r>
      <rPr>
        <rFont val="Arial"/>
        <b/>
        <color theme="1"/>
      </rPr>
      <t xml:space="preserve">What is pending:- </t>
    </r>
    <r>
      <rPr>
        <rFont val="Arial"/>
        <b val="0"/>
        <color theme="1"/>
      </rPr>
      <t xml:space="preserve">In-progress showing API services data in form elements for download settings
</t>
    </r>
    <r>
      <rPr>
        <rFont val="Arial"/>
        <b/>
        <color theme="1"/>
      </rPr>
      <t>What support is required:-</t>
    </r>
    <r>
      <rPr>
        <rFont val="Arial"/>
        <b val="0"/>
        <color theme="1"/>
      </rPr>
      <t xml:space="preserve"> In creating Rout for new page to load  their component</t>
    </r>
  </si>
  <si>
    <t>What is done:- Load data on key press functionality is done and working on to save data for bias check functionality
What is pending:- Needs to save final data for bias check into db
What support is required:- NA</t>
  </si>
  <si>
    <r>
      <rPr>
        <rFont val="Arial"/>
        <b/>
        <color theme="1"/>
      </rPr>
      <t xml:space="preserve">What is done:- </t>
    </r>
    <r>
      <rPr>
        <rFont val="Arial"/>
        <b val="0"/>
        <color theme="1"/>
      </rPr>
      <t xml:space="preserve">Reproduced the issue, both in dev &amp; uat. Found what code drives the page that has issues.
</t>
    </r>
    <r>
      <rPr>
        <rFont val="Arial"/>
        <b/>
        <color theme="1"/>
      </rPr>
      <t xml:space="preserve">What is pending:- </t>
    </r>
    <r>
      <rPr>
        <rFont val="Arial"/>
        <b val="0"/>
        <color theme="1"/>
      </rPr>
      <t xml:space="preserve">Fix
</t>
    </r>
    <r>
      <rPr>
        <rFont val="Arial"/>
        <b/>
        <color theme="1"/>
      </rPr>
      <t>What support is required:-</t>
    </r>
    <r>
      <rPr>
        <rFont val="Arial"/>
        <b val="0"/>
        <color theme="1"/>
      </rPr>
      <t xml:space="preserve"> NA</t>
    </r>
  </si>
  <si>
    <r>
      <rPr>
        <rFont val="Arial"/>
        <b/>
        <color theme="1"/>
      </rPr>
      <t>What is done:-</t>
    </r>
    <r>
      <rPr>
        <rFont val="Arial"/>
        <color theme="1"/>
      </rPr>
      <t xml:space="preserve"> Passive candidates anonymised.
</t>
    </r>
    <r>
      <rPr>
        <rFont val="Arial"/>
        <b/>
        <color theme="1"/>
      </rPr>
      <t>What is pending:-</t>
    </r>
    <r>
      <rPr>
        <rFont val="Arial"/>
        <color theme="1"/>
      </rPr>
      <t xml:space="preserve"> NA
</t>
    </r>
    <r>
      <rPr>
        <rFont val="Arial"/>
        <b/>
        <color theme="1"/>
      </rPr>
      <t>What support is required:</t>
    </r>
    <r>
      <rPr>
        <rFont val="Arial"/>
        <color theme="1"/>
      </rPr>
      <t>- NA.</t>
    </r>
  </si>
  <si>
    <t>What is done:- The issue was reopened by Ali after replicating on UAT. After checking the DB and code it was found the issue was not related to ms teams and was being blocked by freeze time. Communicated the same to Ali and the ticket was reclosed. 
What is pending:- NA 
What support is required:- NA</t>
  </si>
  <si>
    <r>
      <rPr>
        <rFont val="Arial"/>
        <b/>
        <color theme="1"/>
      </rPr>
      <t>What is done:-</t>
    </r>
    <r>
      <rPr>
        <rFont val="Arial"/>
        <b val="0"/>
        <color theme="1"/>
      </rPr>
      <t xml:space="preserve"> I have checked snippets on UAT. I have created  new contract with same snippets . It is working fine.  I am able to edit and preview the contract. There are two snippets used on that contract Induction Location and YGW@HOME Induction Location both snippet_document_template_id is 77 and 78..</t>
    </r>
    <r>
      <rPr>
        <rFont val="Arial"/>
        <b/>
        <color theme="1"/>
      </rPr>
      <t xml:space="preserve">
What is pending:- </t>
    </r>
    <r>
      <rPr>
        <rFont val="Arial"/>
        <b val="0"/>
        <color theme="1"/>
      </rPr>
      <t>NA</t>
    </r>
    <r>
      <rPr>
        <rFont val="Arial"/>
        <b/>
        <color theme="1"/>
      </rPr>
      <t xml:space="preserve">
What support is required:-NA</t>
    </r>
  </si>
  <si>
    <t>TCI-18712</t>
  </si>
  <si>
    <r>
      <rPr>
        <rFont val="Arial"/>
        <b/>
        <color theme="1"/>
      </rPr>
      <t>What is done:-</t>
    </r>
    <r>
      <rPr>
        <rFont val="Arial"/>
        <b val="0"/>
        <color theme="1"/>
      </rPr>
      <t xml:space="preserve"> I have checked issue. I am finding solutions for ignore check email address while import Job from manage tools.</t>
    </r>
    <r>
      <rPr>
        <rFont val="Arial"/>
        <b/>
        <color theme="1"/>
      </rPr>
      <t xml:space="preserve">
What is pending:- </t>
    </r>
    <r>
      <rPr>
        <rFont val="Arial"/>
        <b val="0"/>
        <color theme="1"/>
      </rPr>
      <t>NA</t>
    </r>
    <r>
      <rPr>
        <rFont val="Arial"/>
        <b/>
        <color theme="1"/>
      </rPr>
      <t xml:space="preserve">
What support is required:-NA</t>
    </r>
  </si>
  <si>
    <t>TCI-18703</t>
  </si>
  <si>
    <r>
      <rPr>
        <rFont val="Arial"/>
        <b/>
        <color theme="1"/>
      </rPr>
      <t xml:space="preserve">What is done:- </t>
    </r>
    <r>
      <rPr>
        <rFont val="Arial"/>
        <b val="0"/>
        <color theme="1"/>
      </rPr>
      <t xml:space="preserve">Worked on the missing CSV file format: Salutation index is required even empty and Role Name must be valid and should not be empty
</t>
    </r>
    <r>
      <rPr>
        <rFont val="Arial"/>
        <b/>
        <color theme="1"/>
      </rPr>
      <t xml:space="preserve">What is pending:- </t>
    </r>
    <r>
      <rPr>
        <rFont val="Arial"/>
        <b val="0"/>
        <color theme="1"/>
      </rPr>
      <t xml:space="preserve">NA
</t>
    </r>
    <r>
      <rPr>
        <rFont val="Arial"/>
        <b/>
        <color theme="1"/>
      </rPr>
      <t>What support is required:-</t>
    </r>
    <r>
      <rPr>
        <rFont val="Arial"/>
        <b val="0"/>
        <color theme="1"/>
      </rPr>
      <t xml:space="preserve"> NA</t>
    </r>
  </si>
  <si>
    <t>Put on hold due to wok on bugs</t>
  </si>
  <si>
    <t>TCI-18721</t>
  </si>
  <si>
    <t>What is done:- Understood the ticket and got success to replicate this issue, started working on to fix this, currently this is in progress.
What is pending:- Needs to fix this issue
What support is required:- NA</t>
  </si>
  <si>
    <t>What is done:-  The issue is caused by submit button being disabled and not reenabling for HTML validation fails which stops the page from reloading. Created a time based disable which will only block the button for 15 seconds.
What is pending:- Need to rebuild the gulp and test the code.
What support is required:- NA.</t>
  </si>
  <si>
    <t>Internal Team Meetings. 
Assisted Pawan with his code review and submission.
Assisted Vivek with his Bug replication</t>
  </si>
  <si>
    <r>
      <rPr>
        <rFont val="Arial"/>
        <b/>
        <color theme="1"/>
      </rPr>
      <t xml:space="preserve">What is done:- </t>
    </r>
    <r>
      <rPr>
        <rFont val="Arial"/>
        <b val="0"/>
        <color theme="1"/>
      </rPr>
      <t xml:space="preserve">Worked on creation Sandbox account for Docusign API, Auth isues with sandbox login
</t>
    </r>
    <r>
      <rPr>
        <rFont val="Arial"/>
        <b/>
        <color theme="1"/>
      </rPr>
      <t xml:space="preserve">What is pending:- </t>
    </r>
    <r>
      <rPr>
        <rFont val="Arial"/>
        <b val="0"/>
        <color theme="1"/>
      </rPr>
      <t xml:space="preserve">In- progress setup Sandbox account for Docusign API
</t>
    </r>
    <r>
      <rPr>
        <rFont val="Arial"/>
        <b/>
        <color theme="1"/>
      </rPr>
      <t>What support is required:-</t>
    </r>
    <r>
      <rPr>
        <rFont val="Arial"/>
        <b val="0"/>
        <color theme="1"/>
      </rPr>
      <t xml:space="preserve"> </t>
    </r>
    <r>
      <rPr>
        <rFont val="Arial"/>
        <b/>
        <color theme="1"/>
      </rPr>
      <t xml:space="preserve"> </t>
    </r>
    <r>
      <rPr>
        <rFont val="Arial"/>
        <b val="0"/>
        <color theme="1"/>
      </rPr>
      <t>Live API setting details  required</t>
    </r>
  </si>
  <si>
    <t>TCI-18722</t>
  </si>
  <si>
    <r>
      <rPr>
        <rFont val="Arial"/>
        <b/>
        <color theme="1"/>
      </rPr>
      <t>What is done</t>
    </r>
    <r>
      <rPr>
        <rFont val="Arial"/>
        <color theme="1"/>
      </rPr>
      <t xml:space="preserve">:-Worked on it to replicate this issue on my side , But not able to replicate it, also reviewed code and find out during page load we sent type and on the bases of it we will fetch and display Questionnaire, So in interview only interview Questionnaire available and in offer only offer Questionnaire . also checked by changing Questionnaire type after adding in job however not able to replicate it. 
</t>
    </r>
    <r>
      <rPr>
        <rFont val="Arial"/>
        <b/>
        <color theme="1"/>
      </rPr>
      <t>What is pending</t>
    </r>
    <r>
      <rPr>
        <rFont val="Arial"/>
        <color theme="1"/>
      </rPr>
      <t xml:space="preserve">:-  NA
</t>
    </r>
    <r>
      <rPr>
        <rFont val="Arial"/>
        <b/>
        <color theme="1"/>
      </rPr>
      <t>What support is required</t>
    </r>
    <r>
      <rPr>
        <rFont val="Arial"/>
        <color theme="1"/>
      </rPr>
      <t xml:space="preserve">:- NA
</t>
    </r>
  </si>
  <si>
    <t xml:space="preserve">What is done:- Check for form errors before disabling the button. Pushed the code for review after testing on alpha. 
What is pending:- NA.
What support is required:- NA.
Note:- Also created a time-based solution which will re-enable the submit button after 15 sec but that was not that effective when multiple form errors exist as the user have to wait for 15 sec before submitting. To bypass this directly checked for form errors before disabling the button. </t>
  </si>
  <si>
    <r>
      <rPr>
        <rFont val="Arial"/>
        <b/>
        <color theme="1"/>
      </rPr>
      <t>What is done:</t>
    </r>
    <r>
      <rPr>
        <rFont val="Arial"/>
        <color theme="1"/>
      </rPr>
      <t xml:space="preserve">-listing deleted and updated template in generate document drop  down. It  will work same as job section Contract Template drop down.I have also pushed the code for review.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</si>
  <si>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What is done:-</t>
    </r>
    <r>
      <rPr>
        <rFont val="Arial"/>
        <b val="0"/>
        <color theme="1"/>
      </rPr>
      <t xml:space="preserve"> I have checked API on postman. Now it is wokring fine. I have intgreated same on Integration. I am doing changes as per document.</t>
    </r>
    <r>
      <rPr>
        <rFont val="Arial"/>
        <b/>
        <color theme="1"/>
      </rPr>
      <t xml:space="preserve">
What is pending:- </t>
    </r>
    <r>
      <rPr>
        <rFont val="Arial"/>
        <b val="0"/>
        <color theme="1"/>
      </rPr>
      <t>NA</t>
    </r>
    <r>
      <rPr>
        <rFont val="Arial"/>
        <b/>
        <color theme="1"/>
      </rPr>
      <t xml:space="preserve">
What support is required:-NA</t>
    </r>
  </si>
  <si>
    <r>
      <rPr>
        <rFont val="Arial"/>
        <b/>
        <color theme="1"/>
      </rPr>
      <t xml:space="preserve">What is done:- </t>
    </r>
    <r>
      <rPr>
        <rFont val="Arial"/>
        <b val="0"/>
        <color theme="1"/>
      </rPr>
      <t xml:space="preserve">Worked on creating child component for workflow and items for form elements.
</t>
    </r>
    <r>
      <rPr>
        <rFont val="Arial"/>
        <b/>
        <color theme="1"/>
      </rPr>
      <t xml:space="preserve">What is pending:- </t>
    </r>
    <r>
      <rPr>
        <rFont val="Arial"/>
        <b val="0"/>
        <color theme="1"/>
      </rPr>
      <t xml:space="preserve">In-progress storing data for download settings.
</t>
    </r>
    <r>
      <rPr>
        <rFont val="Arial"/>
        <b/>
        <color theme="1"/>
      </rPr>
      <t xml:space="preserve"> formWhat support is required:-</t>
    </r>
    <r>
      <rPr>
        <rFont val="Arial"/>
        <b val="0"/>
        <color theme="1"/>
      </rPr>
      <t xml:space="preserve"> In creating Rout for new page to load  their component</t>
    </r>
  </si>
  <si>
    <r>
      <rPr>
        <rFont val="Arial"/>
        <b/>
        <color theme="1"/>
      </rPr>
      <t>What is done:-</t>
    </r>
    <r>
      <rPr>
        <rFont val="Arial"/>
        <b val="0"/>
        <color theme="1"/>
      </rPr>
      <t xml:space="preserve"> I have allow to create HM account non-email address usernames.</t>
    </r>
    <r>
      <rPr>
        <rFont val="Arial"/>
        <b/>
        <color theme="1"/>
      </rPr>
      <t xml:space="preserve">
What is pending:- </t>
    </r>
    <r>
      <rPr>
        <rFont val="Arial"/>
        <b val="0"/>
        <color theme="1"/>
      </rPr>
      <t>NA</t>
    </r>
    <r>
      <rPr>
        <rFont val="Arial"/>
        <b/>
        <color theme="1"/>
      </rPr>
      <t xml:space="preserve">
What support is required:-NA</t>
    </r>
  </si>
  <si>
    <t>Internal Team Meetings. 
Assisted Vivek with his Bug. Code review and suggestions.</t>
  </si>
  <si>
    <r>
      <rPr>
        <rFont val="Arial"/>
        <b/>
        <color theme="1"/>
      </rPr>
      <t xml:space="preserve">What is done:- </t>
    </r>
    <r>
      <rPr>
        <rFont val="Arial"/>
        <color theme="1"/>
      </rPr>
      <t xml:space="preserve">Modifying the Internal tools page to create users and features tabs.
</t>
    </r>
    <r>
      <rPr>
        <rFont val="Arial"/>
        <b/>
        <color theme="1"/>
      </rPr>
      <t xml:space="preserve">What is pending:- </t>
    </r>
    <r>
      <rPr>
        <rFont val="Arial"/>
        <color theme="1"/>
      </rPr>
      <t xml:space="preserve">Need to set up the calendar on my alpha and test the commands.
</t>
    </r>
    <r>
      <rPr>
        <rFont val="Arial"/>
        <b/>
        <color theme="1"/>
      </rPr>
      <t xml:space="preserve">What support is required:- </t>
    </r>
    <r>
      <rPr>
        <rFont val="Arial"/>
        <color theme="1"/>
      </rPr>
      <t>Calendar is currently not included on the ES8 branch and the majority of the work depends on calendar API testing and modification so need assistance.</t>
    </r>
  </si>
  <si>
    <t>Put on hold due to wok on regular tickets</t>
  </si>
  <si>
    <t>What is done:- Working on to save data for bias check functionality
What is pending:- Needs to save final data for bias check into db
What support is required:- NA</t>
  </si>
  <si>
    <t>TCI-18723</t>
  </si>
  <si>
    <t>What is done:- Replicated on QA &amp; local. Looked into the image uploading problem on local. Went through react development process in crm codebase.
What is pending:- Fixing the issue
What support is required:- NA</t>
  </si>
  <si>
    <t>TCI-18740</t>
  </si>
  <si>
    <r>
      <rPr>
        <rFont val="Arial"/>
        <b/>
        <color theme="1"/>
      </rPr>
      <t xml:space="preserve">What is done:- </t>
    </r>
    <r>
      <rPr>
        <rFont val="Arial"/>
        <color theme="1"/>
      </rPr>
      <t xml:space="preserve">I am able to replicate this on my local and  also reviewed code  as per my finding for candidate dashboard "Open Applications" count we checked "ats_job_application" table status not in 2, 3, 9 and flag is 0 and for "Open Applications" section as per our code ats_job_application" table status &gt;0 and status not equal to 9,3 and 2 and completed_time not equal to 0000-00-00 00:00:00 , For incomplete application ats_job_application status is 0 and completed_time is 0000-00-00 00:00:00 so it's displaying in open application count but not in open application section.
</t>
    </r>
    <r>
      <rPr>
        <rFont val="Arial"/>
        <b/>
        <color theme="1"/>
      </rPr>
      <t>What is pending:</t>
    </r>
    <r>
      <rPr>
        <rFont val="Arial"/>
        <color theme="1"/>
      </rPr>
      <t xml:space="preserve">- Sollution as per suggestion
</t>
    </r>
    <r>
      <rPr>
        <rFont val="Arial"/>
        <b/>
        <color theme="1"/>
      </rPr>
      <t>What support is required</t>
    </r>
    <r>
      <rPr>
        <rFont val="Arial"/>
        <color theme="1"/>
      </rPr>
      <t>:- NA</t>
    </r>
  </si>
  <si>
    <r>
      <rPr>
        <rFont val="Arial"/>
        <b/>
        <color theme="1"/>
      </rPr>
      <t>What is done:-</t>
    </r>
    <r>
      <rPr>
        <rFont val="Arial"/>
        <b val="0"/>
        <color theme="1"/>
      </rPr>
      <t xml:space="preserve"> I have integrated API of create account. I have added polling for result.</t>
    </r>
    <r>
      <rPr>
        <rFont val="Arial"/>
        <b/>
        <color theme="1"/>
      </rPr>
      <t xml:space="preserve">
What is pending:- </t>
    </r>
    <r>
      <rPr>
        <rFont val="Arial"/>
        <b val="0"/>
        <color theme="1"/>
      </rPr>
      <t>Testing</t>
    </r>
    <r>
      <rPr>
        <rFont val="Arial"/>
        <b/>
        <color theme="1"/>
      </rPr>
      <t xml:space="preserve">
What support is required:-NA</t>
    </r>
  </si>
  <si>
    <t>Internal Team Meetings. 
Assisted Vivek.</t>
  </si>
  <si>
    <t>What is done:- Created the base page for Features and Users. The ATS search is not working and guessing we need to use the ats user to attach the reset O365 logic to the user. Debugging the issue as this will be required to create the feature. 
What is pending:- Need to set up the calendar on my alpha and test the commands. 
What support is required:- Calendar is currently not included on the ES8 branch and the majority of the work depends on calendar API testing and modification so need assistance.</t>
  </si>
  <si>
    <r>
      <rPr>
        <rFont val="Arial"/>
        <b/>
        <color theme="1"/>
      </rPr>
      <t xml:space="preserve">What is done:- </t>
    </r>
    <r>
      <rPr>
        <rFont val="Arial"/>
        <b val="0"/>
        <color theme="1"/>
      </rPr>
      <t xml:space="preserve">Worked on storing workflow and items for form date to database.
</t>
    </r>
    <r>
      <rPr>
        <rFont val="Arial"/>
        <b/>
        <color theme="1"/>
      </rPr>
      <t xml:space="preserve">What is pending:- </t>
    </r>
    <r>
      <rPr>
        <rFont val="Arial"/>
        <b val="0"/>
        <color theme="1"/>
      </rPr>
      <t xml:space="preserve">In-progress fetching updated data for download settings to show checked items.
</t>
    </r>
    <r>
      <rPr>
        <rFont val="Arial"/>
        <b/>
        <color theme="1"/>
      </rPr>
      <t>What support is required:-</t>
    </r>
    <r>
      <rPr>
        <rFont val="Arial"/>
        <b val="0"/>
        <color theme="1"/>
      </rPr>
      <t xml:space="preserve"> NA</t>
    </r>
  </si>
  <si>
    <r>
      <rPr>
        <rFont val="Arial"/>
        <b/>
        <color theme="1"/>
      </rPr>
      <t xml:space="preserve">What is Done:- </t>
    </r>
    <r>
      <rPr>
        <rFont val="Arial"/>
        <color theme="1"/>
      </rPr>
      <t xml:space="preserve">I am working on shared feedback. I completed feedback. 
</t>
    </r>
    <r>
      <rPr>
        <rFont val="Arial"/>
        <b/>
        <color theme="1"/>
      </rPr>
      <t xml:space="preserve">What is pending:- Testing </t>
    </r>
    <r>
      <rPr>
        <rFont val="Arial"/>
        <color theme="1"/>
      </rPr>
      <t xml:space="preserve">
</t>
    </r>
    <r>
      <rPr>
        <rFont val="Arial"/>
        <b/>
        <color theme="1"/>
      </rPr>
      <t>What support is required:-</t>
    </r>
    <r>
      <rPr>
        <rFont val="Arial"/>
        <color theme="1"/>
      </rPr>
      <t xml:space="preserve"> NA</t>
    </r>
  </si>
  <si>
    <t>What is done:- Save data for bias check functionality has been partially done, working on to finish this.
What is pending:- Needs to save final data for bias check into db
What support is required:- NA</t>
  </si>
  <si>
    <t xml:space="preserve">What is done:- After checking the API response provided by Steve found that the days calculated logic was wrong as it was not considering the current date. Updated the logic to use the current date to get the difference between the current date and the end date. Pushed the code for review.
What is pending:- NA. 
What support is required:- The API is not working on alpha or even on UAT so tested the code against dummy data as per the API response provided by Steve. 
Rework Reason:- The code wasn't testable on alpha or UAT and there was an additional issue with the logic which only became apparent after the translation (Original issue) was fixed. </t>
  </si>
  <si>
    <r>
      <rPr>
        <rFont val="Arial"/>
        <b/>
        <color theme="1"/>
      </rPr>
      <t xml:space="preserve">What is Done:- </t>
    </r>
    <r>
      <rPr>
        <rFont val="Arial"/>
        <color theme="1"/>
      </rPr>
      <t xml:space="preserve">reproduced. went through the code and figuring out the flow of application. 
</t>
    </r>
    <r>
      <rPr>
        <rFont val="Arial"/>
        <b/>
        <color theme="1"/>
      </rPr>
      <t xml:space="preserve">What is pending:- </t>
    </r>
    <r>
      <rPr>
        <rFont val="Arial"/>
        <color theme="1"/>
      </rPr>
      <t>figuring out the flow of application to find out how preview page works.</t>
    </r>
    <r>
      <rPr>
        <rFont val="Arial"/>
        <b/>
        <color theme="1"/>
      </rPr>
      <t xml:space="preserve"> </t>
    </r>
    <r>
      <rPr>
        <rFont val="Arial"/>
        <color theme="1"/>
      </rPr>
      <t xml:space="preserve">
</t>
    </r>
    <r>
      <rPr>
        <rFont val="Arial"/>
        <b/>
        <color theme="1"/>
      </rPr>
      <t>What support is required:-</t>
    </r>
    <r>
      <rPr>
        <rFont val="Arial"/>
        <color theme="1"/>
      </rPr>
      <t xml:space="preserve"> NA</t>
    </r>
  </si>
  <si>
    <t>What is done:- Fixed the Elastic search Issue by using the IP directly to call the service. The Reset 2FA button is being added to all the returned users even if they don't have any 2FA. Will implement the O365 code in the same way once the calendar code is working on alpha. Now working on Understanding how permissions are enabled or disabled from manage to disable and Enable the O365 feature. 
What is pending:- Need to set up the calendar on my alpha and test the commands. 
What support is required:- Calendar is currently not included on the ES8 branch and most of the work depends on calendar API testing and modification so we need assistance.</t>
  </si>
  <si>
    <t>What is done:- Working on organize the code to add external description. Currently put on hold to work on bug TOV-761
What is pending:- Needs to wrap up all othr remaing part for this.
What support is required:- NA</t>
  </si>
  <si>
    <t>TOV-761</t>
  </si>
  <si>
    <t>What is done:- Working on to analyse and fix this issue.
What is pending:- Needs to solve this issue
What support is required:- NA</t>
  </si>
  <si>
    <r>
      <rPr>
        <rFont val="Arial"/>
        <b/>
        <color theme="1"/>
      </rPr>
      <t>What is done:</t>
    </r>
    <r>
      <rPr>
        <rFont val="Arial"/>
        <color theme="1"/>
      </rPr>
      <t xml:space="preserve">-  I have reviewed reviewed code and SQL query , SQL query is too complicated that is using to fetch data in open application section , solution and implementation has been done to resolve issue .However testing is pending with different scenario So code will push  for review by tomorrow
</t>
    </r>
    <r>
      <rPr>
        <rFont val="Arial"/>
        <b/>
        <color theme="1"/>
      </rPr>
      <t>What is pending</t>
    </r>
    <r>
      <rPr>
        <rFont val="Arial"/>
        <color theme="1"/>
      </rPr>
      <t xml:space="preserve">:- Testing is pending with different scenario
</t>
    </r>
    <r>
      <rPr>
        <rFont val="Arial"/>
        <b/>
        <color theme="1"/>
      </rPr>
      <t>What support is required</t>
    </r>
    <r>
      <rPr>
        <rFont val="Arial"/>
        <color theme="1"/>
      </rPr>
      <t>:- NA</t>
    </r>
  </si>
  <si>
    <r>
      <rPr>
        <rFont val="Arial"/>
        <b/>
        <color theme="1"/>
      </rPr>
      <t>What is done:-</t>
    </r>
    <r>
      <rPr>
        <rFont val="Arial"/>
        <b val="0"/>
        <color theme="1"/>
      </rPr>
      <t xml:space="preserve"> I have created setup and instance of integration. It is working fine. I have created candidate on Careshield and got response success.</t>
    </r>
    <r>
      <rPr>
        <rFont val="Arial"/>
        <b/>
        <color theme="1"/>
      </rPr>
      <t xml:space="preserve">
What is pending:- </t>
    </r>
    <r>
      <rPr>
        <rFont val="Arial"/>
        <b val="0"/>
        <color theme="1"/>
      </rPr>
      <t>Testing</t>
    </r>
    <r>
      <rPr>
        <rFont val="Arial"/>
        <b/>
        <color theme="1"/>
      </rPr>
      <t xml:space="preserve">
What support is required:-NA</t>
    </r>
  </si>
  <si>
    <t>Internal Team Meetings. 
Assisted Vivek with the Queries for the Bug. Both the queries are starting with different base tables so some results were not coming as intended. 
Assisted Upendra with his code review rework. 
Assisted Pawan with his alpha issue of document not uploading by disabling CLAMAV. 
Assisted Yogesh by pulling Yogesh's branch on my alpha and testing as it was not returning onboarding download items properly.</t>
  </si>
  <si>
    <r>
      <rPr>
        <rFont val="Arial"/>
        <b/>
        <color theme="1"/>
      </rPr>
      <t xml:space="preserve">What is Done:- </t>
    </r>
    <r>
      <rPr>
        <rFont val="Arial"/>
        <color theme="1"/>
      </rPr>
      <t xml:space="preserve">I have fixed shared feedback of code review.
</t>
    </r>
    <r>
      <rPr>
        <rFont val="Arial"/>
        <b/>
        <color theme="1"/>
      </rPr>
      <t xml:space="preserve">What is pending:- NA </t>
    </r>
    <r>
      <rPr>
        <rFont val="Arial"/>
        <color theme="1"/>
      </rPr>
      <t xml:space="preserve">
</t>
    </r>
    <r>
      <rPr>
        <rFont val="Arial"/>
        <b/>
        <color theme="1"/>
      </rPr>
      <t>What support is required:-</t>
    </r>
    <r>
      <rPr>
        <rFont val="Arial"/>
        <color theme="1"/>
      </rPr>
      <t xml:space="preserve"> NA</t>
    </r>
  </si>
  <si>
    <r>
      <rPr>
        <rFont val="Arial"/>
        <b/>
        <color theme="1"/>
      </rPr>
      <t xml:space="preserve">What is done:- </t>
    </r>
    <r>
      <rPr>
        <rFont val="Arial"/>
        <b val="0"/>
        <color theme="1"/>
      </rPr>
      <t xml:space="preserve">Worked on Model rules validation regarding to storing workflow and items.
</t>
    </r>
    <r>
      <rPr>
        <rFont val="Arial"/>
        <b/>
        <color theme="1"/>
      </rPr>
      <t xml:space="preserve">What is pending:- </t>
    </r>
    <r>
      <rPr>
        <rFont val="Arial"/>
        <b val="0"/>
        <color theme="1"/>
      </rPr>
      <t xml:space="preserve">In-progress fetching updated data for download settings to show checked items.
</t>
    </r>
    <r>
      <rPr>
        <rFont val="Arial"/>
        <b/>
        <color theme="1"/>
      </rPr>
      <t>What support is required:-</t>
    </r>
    <r>
      <rPr>
        <rFont val="Arial"/>
        <b val="0"/>
        <color theme="1"/>
      </rPr>
      <t xml:space="preserve"> NA</t>
    </r>
  </si>
  <si>
    <r>
      <rPr>
        <rFont val="Arial"/>
        <b/>
        <color theme="1"/>
      </rPr>
      <t xml:space="preserve">What is Done:- </t>
    </r>
    <r>
      <rPr>
        <rFont val="Arial"/>
        <color theme="1"/>
      </rPr>
      <t xml:space="preserve">Figured out the problem and where it occurs 
</t>
    </r>
    <r>
      <rPr>
        <rFont val="Arial"/>
        <b/>
        <color theme="1"/>
      </rPr>
      <t xml:space="preserve">What is pending:- </t>
    </r>
    <r>
      <rPr>
        <rFont val="Arial"/>
        <color theme="1"/>
      </rPr>
      <t>Fixing</t>
    </r>
    <r>
      <rPr>
        <rFont val="Arial"/>
        <b/>
        <color theme="1"/>
      </rPr>
      <t>.</t>
    </r>
    <r>
      <rPr>
        <rFont val="Arial"/>
        <color theme="1"/>
      </rPr>
      <t xml:space="preserve">
</t>
    </r>
    <r>
      <rPr>
        <rFont val="Arial"/>
        <b/>
        <color theme="1"/>
      </rPr>
      <t>What support is required:-</t>
    </r>
    <r>
      <rPr>
        <rFont val="Arial"/>
        <color theme="1"/>
      </rPr>
      <t xml:space="preserve"> NA</t>
    </r>
  </si>
  <si>
    <r>
      <rPr>
        <rFont val="Arial"/>
        <b/>
        <color theme="1"/>
      </rPr>
      <t xml:space="preserve">What is Done:- </t>
    </r>
    <r>
      <rPr>
        <rFont val="Arial"/>
        <b val="0"/>
        <color theme="1"/>
      </rPr>
      <t>problem fixed</t>
    </r>
    <r>
      <rPr>
        <rFont val="Arial"/>
        <b/>
        <color theme="1"/>
      </rPr>
      <t xml:space="preserve"> 
What is pending:- </t>
    </r>
    <r>
      <rPr>
        <rFont val="Arial"/>
        <b val="0"/>
        <color theme="1"/>
      </rPr>
      <t>NA</t>
    </r>
    <r>
      <rPr>
        <rFont val="Arial"/>
        <b/>
        <color theme="1"/>
      </rPr>
      <t xml:space="preserve">
What support is required:- NA</t>
    </r>
  </si>
  <si>
    <r>
      <rPr>
        <rFont val="Arial"/>
        <b/>
        <color theme="1"/>
      </rPr>
      <t>What is done:</t>
    </r>
    <r>
      <rPr>
        <rFont val="Arial"/>
        <color theme="1"/>
      </rPr>
      <t xml:space="preserve">-  testing and issue fixing  , created merge request
</t>
    </r>
    <r>
      <rPr>
        <rFont val="Arial"/>
        <b/>
        <color theme="1"/>
      </rPr>
      <t>What is pending</t>
    </r>
    <r>
      <rPr>
        <rFont val="Arial"/>
        <color theme="1"/>
      </rPr>
      <t xml:space="preserve">:-NA
</t>
    </r>
    <r>
      <rPr>
        <rFont val="Arial"/>
        <b/>
        <color theme="1"/>
      </rPr>
      <t>What support is required</t>
    </r>
    <r>
      <rPr>
        <rFont val="Arial"/>
        <color theme="1"/>
      </rPr>
      <t>:- NA</t>
    </r>
  </si>
  <si>
    <t xml:space="preserve">What is done:- Updated the multi-hierarchy logic to what I believe should be the correct behaviour. Not that knowledgeable on hierarchy. This needs to be reviewed with care so it doesn’t cause any other issues. Pushed the code for review. 
What is pending:- NA.
What support is required:- Please suggest if below mentioned additional issue on Job Template for multi-hierarchy needs to be tackled.
Rework Reason:- As suggested by Jon updated the rest of the code also to correctly display in case the edit permission is not there. </t>
  </si>
  <si>
    <t xml:space="preserve">What is done:- Updated the branch with v4.42 and resolved merge conflicts. pushed again for review.
What is pending:- NA.
What support is required:- Need to confirm the migrations and tags used for these email templates.
Rework Reason:- Old code review so was from a very old branch. Updated the branch and resolved merge conflicts. </t>
  </si>
  <si>
    <r>
      <rPr>
        <rFont val="Arial"/>
        <b/>
        <color theme="1"/>
      </rPr>
      <t>What is done:-</t>
    </r>
    <r>
      <rPr>
        <rFont val="Arial"/>
        <b val="0"/>
        <color theme="1"/>
      </rPr>
      <t xml:space="preserve"> Updated API and response based on a new document. Today I was meeting with Mark about Integration. He has given feedback on integration. I had done most of the changes.</t>
    </r>
    <r>
      <rPr>
        <rFont val="Arial"/>
        <b/>
        <color theme="1"/>
      </rPr>
      <t xml:space="preserve">
What is pending:- </t>
    </r>
    <r>
      <rPr>
        <rFont val="Arial"/>
        <b val="0"/>
        <color theme="1"/>
      </rPr>
      <t>Testing</t>
    </r>
    <r>
      <rPr>
        <rFont val="Arial"/>
        <b/>
        <color theme="1"/>
      </rPr>
      <t xml:space="preserve">
What support is required:-NA</t>
    </r>
  </si>
  <si>
    <r>
      <rPr>
        <rFont val="Arial"/>
        <b/>
        <color theme="1"/>
      </rPr>
      <t xml:space="preserve">What is done:- </t>
    </r>
    <r>
      <rPr>
        <rFont val="Arial"/>
        <b val="0"/>
        <color theme="1"/>
      </rPr>
      <t>Worked on data sync with store in frontend workflow and items.</t>
    </r>
    <r>
      <rPr>
        <rFont val="Arial"/>
        <b/>
        <color theme="1"/>
      </rPr>
      <t xml:space="preserve">
What is pending:- </t>
    </r>
    <r>
      <rPr>
        <rFont val="Arial"/>
        <b val="0"/>
        <color theme="1"/>
      </rPr>
      <t>In-progress creating List component for a sidebar for view/edit setting</t>
    </r>
    <r>
      <rPr>
        <rFont val="Arial"/>
        <b/>
        <color theme="1"/>
      </rPr>
      <t xml:space="preserve">
What support is required:- </t>
    </r>
    <r>
      <rPr>
        <rFont val="Arial"/>
        <b val="0"/>
        <color theme="1"/>
      </rPr>
      <t>NA</t>
    </r>
  </si>
  <si>
    <t>Internal call with team. Provided support to Vivek regarding his ticket.</t>
  </si>
  <si>
    <t>TCI-18713</t>
  </si>
  <si>
    <r>
      <rPr>
        <rFont val="Arial"/>
        <b/>
        <color theme="1"/>
      </rPr>
      <t xml:space="preserve">What is done:- </t>
    </r>
    <r>
      <rPr>
        <rFont val="Arial"/>
        <color theme="1"/>
      </rPr>
      <t xml:space="preserve">Trying to replicate issue on Alpha. We have updated email template from manage tools and checking on ATS side.
</t>
    </r>
    <r>
      <rPr>
        <rFont val="Arial"/>
        <b/>
        <color theme="1"/>
      </rPr>
      <t>What is pending:- NA</t>
    </r>
    <r>
      <rPr>
        <rFont val="Arial"/>
        <color theme="1"/>
      </rPr>
      <t xml:space="preserve">
</t>
    </r>
    <r>
      <rPr>
        <rFont val="Arial"/>
        <b/>
        <color theme="1"/>
      </rPr>
      <t>What support is required:- NA</t>
    </r>
  </si>
  <si>
    <t>TCI-18715</t>
  </si>
  <si>
    <t>20:00:</t>
  </si>
  <si>
    <r>
      <rPr>
        <rFont val="Arial"/>
        <b/>
        <color theme="1"/>
      </rPr>
      <t>What is done:</t>
    </r>
    <r>
      <rPr>
        <rFont val="Arial"/>
        <color theme="1"/>
      </rPr>
      <t xml:space="preserve">-  reviewed code for this issue and find out if questionnaires is updated and it's already added in job then it display in  edit job with including (old version) text, However in questionnaires listing  only  latest updated questioners will display, for this  flag has been used and only those  questionnaires will display they have flag value 0.
</t>
    </r>
    <r>
      <rPr>
        <rFont val="Arial"/>
        <b/>
        <color theme="1"/>
      </rPr>
      <t>What is pending</t>
    </r>
    <r>
      <rPr>
        <rFont val="Arial"/>
        <color theme="1"/>
      </rPr>
      <t xml:space="preserve">:-NA
</t>
    </r>
    <r>
      <rPr>
        <rFont val="Arial"/>
        <b/>
        <color theme="1"/>
      </rPr>
      <t>What support is required</t>
    </r>
    <r>
      <rPr>
        <rFont val="Arial"/>
        <color theme="1"/>
      </rPr>
      <t>:- NA</t>
    </r>
  </si>
  <si>
    <t>What is done:- Review the data protection page code to see how the translation key is fetched and saved in manage. 
What is pending:- Need to set up the calendar on my alpha and test the commands. 
What support is required:- Calendar is currently not included on the ES8 branch and most of the work depends on calendar API testing and modification so we need assistance.</t>
  </si>
  <si>
    <t>What is done:- Working on organize the code to add external description. Updated all pending task on ticket.
What is pending:- Needs to wrap up all other remaining task for this.
What support is required:- NA</t>
  </si>
  <si>
    <t>What is done:- Identified the issue, discussed with Jaycob and mark, and updated my comment on ticket. Conversation is going on along with mark, Jamie regarding regenarate credentials for ats and VI both for nationalgrid brand
What is pending:- Needs to solve this issue
What support is required:- NA</t>
  </si>
  <si>
    <t>Internal Team Meetings. 
Assisted Vivek and Pawan regarding their code rework.</t>
  </si>
  <si>
    <r>
      <rPr>
        <rFont val="Arial"/>
        <b/>
        <color theme="1"/>
      </rPr>
      <t xml:space="preserve">What is Done:- </t>
    </r>
    <r>
      <rPr>
        <rFont val="Arial"/>
        <b val="0"/>
        <color theme="1"/>
      </rPr>
      <t>added the same fixes but created a new branch that branched off of master rather than develop.</t>
    </r>
    <r>
      <rPr>
        <rFont val="Arial"/>
        <b/>
        <color theme="1"/>
      </rPr>
      <t xml:space="preserve"> 
What is pending:- </t>
    </r>
    <r>
      <rPr>
        <rFont val="Arial"/>
        <b val="0"/>
        <color theme="1"/>
      </rPr>
      <t>NA</t>
    </r>
    <r>
      <rPr>
        <rFont val="Arial"/>
        <b/>
        <color theme="1"/>
      </rPr>
      <t xml:space="preserve">
What support is required:- NA</t>
    </r>
  </si>
  <si>
    <t>TCI-18767</t>
  </si>
  <si>
    <t>1h30m</t>
  </si>
  <si>
    <r>
      <rPr>
        <rFont val="Arial"/>
        <b/>
        <color theme="1"/>
      </rPr>
      <t xml:space="preserve">What is Done:- </t>
    </r>
    <r>
      <rPr>
        <rFont val="Arial"/>
        <b val="0"/>
        <color theme="1"/>
      </rPr>
      <t xml:space="preserve">get access to ncc uat with the help of kunika. replicated the issue. got access to uat server login with the help of Amit. </t>
    </r>
    <r>
      <rPr>
        <rFont val="Arial"/>
        <b/>
        <color theme="1"/>
      </rPr>
      <t xml:space="preserve"> 
What is pending:- </t>
    </r>
    <r>
      <rPr>
        <rFont val="Arial"/>
        <b val="0"/>
        <color theme="1"/>
      </rPr>
      <t>will now investigate</t>
    </r>
    <r>
      <rPr>
        <rFont val="Arial"/>
        <b/>
        <color theme="1"/>
      </rPr>
      <t xml:space="preserve">
What support is required:- NA</t>
    </r>
  </si>
  <si>
    <r>
      <rPr>
        <rFont val="Arial"/>
        <b/>
        <color theme="1"/>
      </rPr>
      <t xml:space="preserve">What is Done:- </t>
    </r>
    <r>
      <rPr>
        <rFont val="Arial"/>
        <b val="0"/>
        <color theme="1"/>
      </rPr>
      <t>NA</t>
    </r>
    <r>
      <rPr>
        <rFont val="Arial"/>
        <b/>
        <color theme="1"/>
      </rPr>
      <t xml:space="preserve">
What is pending:- </t>
    </r>
    <r>
      <rPr>
        <rFont val="Arial"/>
        <b val="0"/>
        <color theme="1"/>
      </rPr>
      <t>NA</t>
    </r>
    <r>
      <rPr>
        <rFont val="Arial"/>
        <b/>
        <color theme="1"/>
      </rPr>
      <t xml:space="preserve">
What support is required:- NA</t>
    </r>
  </si>
  <si>
    <t>This ticket was picked by jon as this required scheduler access on live server.</t>
  </si>
  <si>
    <t>13:00:</t>
  </si>
  <si>
    <r>
      <rPr>
        <rFont val="Arial"/>
        <b/>
        <color theme="1"/>
      </rPr>
      <t>What is done:</t>
    </r>
    <r>
      <rPr>
        <rFont val="Arial"/>
        <color theme="1"/>
      </rPr>
      <t xml:space="preserve">-  change status
</t>
    </r>
    <r>
      <rPr>
        <rFont val="Arial"/>
        <b/>
        <color theme="1"/>
      </rPr>
      <t>What is pending</t>
    </r>
    <r>
      <rPr>
        <rFont val="Arial"/>
        <color theme="1"/>
      </rPr>
      <t xml:space="preserve">:-NA
</t>
    </r>
    <r>
      <rPr>
        <rFont val="Arial"/>
        <b/>
        <color theme="1"/>
      </rPr>
      <t>What support is required</t>
    </r>
    <r>
      <rPr>
        <rFont val="Arial"/>
        <color theme="1"/>
      </rPr>
      <t>:- NA</t>
    </r>
  </si>
  <si>
    <t>TCI-18695</t>
  </si>
  <si>
    <r>
      <rPr>
        <rFont val="Arial"/>
        <b/>
        <color theme="1"/>
      </rPr>
      <t xml:space="preserve">What is done:- </t>
    </r>
    <r>
      <rPr>
        <rFont val="Arial"/>
        <b val="0"/>
        <color theme="1"/>
      </rPr>
      <t>Worked on create Job Requisition Template. Add new Job based on selected Template</t>
    </r>
    <r>
      <rPr>
        <rFont val="Arial"/>
        <b/>
        <color theme="1"/>
      </rPr>
      <t xml:space="preserve">
What is pending:- </t>
    </r>
    <r>
      <rPr>
        <rFont val="Arial"/>
        <b val="0"/>
        <color theme="1"/>
      </rPr>
      <t>In-progress adding validation rules in controller.</t>
    </r>
    <r>
      <rPr>
        <rFont val="Arial"/>
        <b/>
        <color theme="1"/>
      </rPr>
      <t xml:space="preserve">
What support is required:- </t>
    </r>
    <r>
      <rPr>
        <rFont val="Arial"/>
        <b val="0"/>
        <color theme="1"/>
      </rPr>
      <t>NA</t>
    </r>
  </si>
  <si>
    <t>TCI-18786</t>
  </si>
  <si>
    <r>
      <rPr>
        <rFont val="Arial"/>
        <b/>
        <color theme="1"/>
      </rPr>
      <t>What is done:</t>
    </r>
    <r>
      <rPr>
        <rFont val="Arial"/>
        <color theme="1"/>
      </rPr>
      <t xml:space="preserve">-  I reviewed code and able to replicate issue on my side , when single_description permission is allow,  that time in job for Package Description section different code editor has been used and it is creating div for line break. On other hand in job view there is a CSS that created margin bottom 40px for these div.
</t>
    </r>
    <r>
      <rPr>
        <rFont val="Arial"/>
        <b/>
        <color theme="1"/>
      </rPr>
      <t>What is pending</t>
    </r>
    <r>
      <rPr>
        <rFont val="Arial"/>
        <color theme="1"/>
      </rPr>
      <t xml:space="preserve">:-Testing and discussion
</t>
    </r>
    <r>
      <rPr>
        <rFont val="Arial"/>
        <b/>
        <color theme="1"/>
      </rPr>
      <t>What support is required</t>
    </r>
    <r>
      <rPr>
        <rFont val="Arial"/>
        <color theme="1"/>
      </rPr>
      <t>:- NA</t>
    </r>
  </si>
  <si>
    <t>Internal Team Meetings. 
Assisted Vivek and Pawan.
Building alpha docker to get calendar working. upgrading the current build using setup on existing folder failed so rebuilding from fresh now.</t>
  </si>
  <si>
    <r>
      <rPr>
        <rFont val="Arial"/>
        <b/>
        <color theme="1"/>
      </rPr>
      <t>What is done:-</t>
    </r>
    <r>
      <rPr>
        <rFont val="Arial"/>
        <b val="0"/>
        <color theme="1"/>
      </rPr>
      <t xml:space="preserve"> I have rechecked issue and discussed with @Claire. When we are creating new contracts with snippet,It is working fine.Claire confrimed it is working fine. </t>
    </r>
    <r>
      <rPr>
        <rFont val="Arial"/>
        <b/>
        <color theme="1"/>
      </rPr>
      <t xml:space="preserve">
What is pending:- </t>
    </r>
    <r>
      <rPr>
        <rFont val="Arial"/>
        <b val="0"/>
        <color theme="1"/>
      </rPr>
      <t>NA</t>
    </r>
    <r>
      <rPr>
        <rFont val="Arial"/>
        <b/>
        <color theme="1"/>
      </rPr>
      <t xml:space="preserve">
What support is required:-NA</t>
    </r>
  </si>
  <si>
    <t>Put on hold since working on P2 that is TOV-761.</t>
  </si>
  <si>
    <t>What is done:- New credentials works only for new interview, positions and other entities, it does not work with old data. So needs to set account back to old credentials on Ats side and needs to develop an api to reset secret key and password for any account on ats and vi both end.
What is pending:- Needs to solve this issue
What support is required:- NA</t>
  </si>
  <si>
    <t>TCI-18755</t>
  </si>
  <si>
    <r>
      <rPr>
        <rFont val="Arial"/>
        <b/>
        <color theme="1"/>
      </rPr>
      <t>What is done:-</t>
    </r>
    <r>
      <rPr>
        <rFont val="Arial"/>
        <b val="0"/>
        <color theme="1"/>
      </rPr>
      <t xml:space="preserve"> I have checked all code and the live database. I have found that clients have enabled Enable SMS notifications on Job roles. 
Once enabled, then the candidate will be got reminders of the interview. For getting the list of candidate from table,it is very complicated. I am checking on it.</t>
    </r>
    <r>
      <rPr>
        <rFont val="Arial"/>
        <b/>
        <color theme="1"/>
      </rPr>
      <t xml:space="preserve">
What is pending:- </t>
    </r>
    <r>
      <rPr>
        <rFont val="Arial"/>
        <b val="0"/>
        <color theme="1"/>
      </rPr>
      <t>NA</t>
    </r>
    <r>
      <rPr>
        <rFont val="Arial"/>
        <b/>
        <color theme="1"/>
      </rPr>
      <t xml:space="preserve">
What support is required:-NA</t>
    </r>
  </si>
  <si>
    <r>
      <rPr>
        <rFont val="Arial"/>
        <b/>
        <color theme="1"/>
      </rPr>
      <t xml:space="preserve">What is done:- </t>
    </r>
    <r>
      <rPr>
        <rFont val="Arial"/>
        <color theme="1"/>
      </rPr>
      <t xml:space="preserve">I have got message from @jon I'm gong to take TCI-18713 off you because I have SQL that will fix this and it's a pain in the arse.  You've got a contract ticket assigned to work on though
</t>
    </r>
    <r>
      <rPr>
        <rFont val="Arial"/>
        <b/>
        <color theme="1"/>
      </rPr>
      <t>What is pending:- NA</t>
    </r>
    <r>
      <rPr>
        <rFont val="Arial"/>
        <color theme="1"/>
      </rPr>
      <t xml:space="preserve">
</t>
    </r>
    <r>
      <rPr>
        <rFont val="Arial"/>
        <b/>
        <color theme="1"/>
      </rPr>
      <t>What support is required:- NA</t>
    </r>
  </si>
  <si>
    <t>TCI-18757</t>
  </si>
  <si>
    <r>
      <rPr>
        <rFont val="Arial"/>
        <b/>
        <color theme="1"/>
      </rPr>
      <t xml:space="preserve">What is done:- </t>
    </r>
    <r>
      <rPr>
        <rFont val="Arial"/>
        <color theme="1"/>
      </rPr>
      <t xml:space="preserve">Tinkered around to identify the flow of Arrange an interview. 
</t>
    </r>
    <r>
      <rPr>
        <rFont val="Arial"/>
        <b/>
        <color theme="1"/>
      </rPr>
      <t xml:space="preserve">What is pending:- </t>
    </r>
    <r>
      <rPr>
        <rFont val="Arial"/>
        <color theme="1"/>
      </rPr>
      <t xml:space="preserve">To replicate the issue after recruiter account is given.
</t>
    </r>
    <r>
      <rPr>
        <rFont val="Arial"/>
        <b/>
        <color theme="1"/>
      </rPr>
      <t xml:space="preserve">What support is required:- </t>
    </r>
    <r>
      <rPr>
        <rFont val="Arial"/>
        <color theme="1"/>
      </rPr>
      <t>Need a recruiter account to reproduce the issue.</t>
    </r>
  </si>
  <si>
    <t>19:00:</t>
  </si>
  <si>
    <r>
      <rPr>
        <rFont val="Arial"/>
        <b/>
        <color theme="1"/>
      </rPr>
      <t>What is done</t>
    </r>
    <r>
      <rPr>
        <rFont val="Arial"/>
        <color theme="1"/>
      </rPr>
      <t xml:space="preserve">:- added CSS in core CSS file to resolve formatting issue when single_description permission is allowed.   Performed testing with   single_description permission is allowed and deny.
</t>
    </r>
    <r>
      <rPr>
        <rFont val="Arial"/>
        <b/>
        <color theme="1"/>
      </rPr>
      <t>What is pending</t>
    </r>
    <r>
      <rPr>
        <rFont val="Arial"/>
        <color theme="1"/>
      </rPr>
      <t xml:space="preserve">:- NA
</t>
    </r>
    <r>
      <rPr>
        <rFont val="Arial"/>
        <b/>
        <color theme="1"/>
      </rPr>
      <t>What support is required:</t>
    </r>
    <r>
      <rPr>
        <rFont val="Arial"/>
        <color theme="1"/>
      </rPr>
      <t>- NA</t>
    </r>
  </si>
  <si>
    <t>TCI-18787</t>
  </si>
  <si>
    <t>19:00:00 PM</t>
  </si>
  <si>
    <t>21:00:</t>
  </si>
  <si>
    <r>
      <rPr>
        <rFont val="Arial"/>
        <b/>
        <color theme="1"/>
      </rPr>
      <t>What is done</t>
    </r>
    <r>
      <rPr>
        <rFont val="Arial"/>
        <color theme="1"/>
      </rPr>
      <t xml:space="preserve">:- Reviewed the code as well as current functionality and was able to replicate the same issue on my end.
As per current code flow if there is no data added in package description  and  single_description permission is "allow" then in this case single description textbox will be shown. 
If  single_description permission is "deny" then only package description will be display during edit job.
We are using below condition to create single job description
</t>
    </r>
    <r>
      <rPr>
        <rFont val="Arial"/>
        <b/>
        <color theme="1"/>
      </rPr>
      <t>What is pending</t>
    </r>
    <r>
      <rPr>
        <rFont val="Arial"/>
        <color theme="1"/>
      </rPr>
      <t xml:space="preserve">:- NA
</t>
    </r>
    <r>
      <rPr>
        <rFont val="Arial"/>
        <b/>
        <color theme="1"/>
      </rPr>
      <t>What support is required:</t>
    </r>
    <r>
      <rPr>
        <rFont val="Arial"/>
        <color theme="1"/>
      </rPr>
      <t>- NA</t>
    </r>
  </si>
  <si>
    <t>What is done:- Added a route and middleware to handle the create request from Manage. Making changes to the calendar codebase to get the API working. 
What is pending:- Need to build the functionality. 
What support is required:- NA.</t>
  </si>
  <si>
    <r>
      <rPr>
        <rFont val="Arial"/>
        <color theme="1"/>
      </rPr>
      <t xml:space="preserve">Internal Team Meetings. 
Alpha docker setup. The dabian repositries were archived making the installtion fail as it was trying to fetch the packages from original repos. After running multiple builds were abel to resolve all the issues by replacing the repo name on  </t>
    </r>
    <r>
      <rPr>
        <rFont val="Arial"/>
        <i/>
        <color theme="1"/>
      </rPr>
      <t xml:space="preserve">/etc/apt/sources.list.
</t>
    </r>
    <r>
      <rPr>
        <rFont val="Arial"/>
        <color theme="1"/>
      </rPr>
      <t>Reviewed upendra's code and provided feedback.</t>
    </r>
  </si>
  <si>
    <t>What is done:- Developing an api to reset secret key and password for any account on ats and vi both end. Api is almost done, now verifying this.
What is pending:- Needs to solve this issue
What support is required:- NA</t>
  </si>
  <si>
    <r>
      <rPr>
        <rFont val="Arial"/>
        <b/>
        <color theme="1"/>
      </rPr>
      <t>What is done:-</t>
    </r>
    <r>
      <rPr>
        <rFont val="Arial"/>
        <b val="0"/>
        <color theme="1"/>
      </rPr>
      <t xml:space="preserve"> Updated API and update code AS per document and feedback. Completed API integration.</t>
    </r>
    <r>
      <rPr>
        <rFont val="Arial"/>
        <b/>
        <color theme="1"/>
      </rPr>
      <t xml:space="preserve">
What is pending:- </t>
    </r>
    <r>
      <rPr>
        <rFont val="Arial"/>
        <b val="0"/>
        <color theme="1"/>
      </rPr>
      <t>Internal code review</t>
    </r>
    <r>
      <rPr>
        <rFont val="Arial"/>
        <b/>
        <color theme="1"/>
      </rPr>
      <t xml:space="preserve">
What support is required:-NA</t>
    </r>
  </si>
  <si>
    <r>
      <rPr>
        <rFont val="Arial"/>
        <b/>
        <color theme="1"/>
      </rPr>
      <t xml:space="preserve">What is done:- </t>
    </r>
    <r>
      <rPr>
        <rFont val="Arial"/>
        <b val="0"/>
        <color theme="1"/>
      </rPr>
      <t>Worked on UI creation for frontend to download policy items.</t>
    </r>
    <r>
      <rPr>
        <rFont val="Arial"/>
        <b/>
        <color theme="1"/>
      </rPr>
      <t xml:space="preserve">
What is pending:- </t>
    </r>
    <r>
      <rPr>
        <rFont val="Arial"/>
        <b val="0"/>
        <color theme="1"/>
      </rPr>
      <t>In-progress creating relation to download policy items.</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</si>
  <si>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Recruiter account made by Ali. Identified the flow of how cv settings are saved for email &amp; identified the issue. Commented on the issue about two ways to fix it. 
</t>
    </r>
    <r>
      <rPr>
        <rFont val="Arial"/>
        <b/>
        <color theme="1"/>
      </rPr>
      <t xml:space="preserve">What is pending:- </t>
    </r>
    <r>
      <rPr>
        <rFont val="Arial"/>
        <color theme="1"/>
      </rPr>
      <t xml:space="preserve">Awaiting Mark's reply on which route to take.
</t>
    </r>
    <r>
      <rPr>
        <rFont val="Arial"/>
        <b/>
        <color theme="1"/>
      </rPr>
      <t xml:space="preserve">What support is required:- </t>
    </r>
    <r>
      <rPr>
        <rFont val="Arial"/>
        <color theme="1"/>
      </rPr>
      <t>NA.</t>
    </r>
  </si>
  <si>
    <r>
      <rPr>
        <rFont val="Arial"/>
        <b/>
        <color theme="1"/>
      </rPr>
      <t>What is done:-</t>
    </r>
    <r>
      <rPr>
        <rFont val="Arial"/>
        <color theme="1"/>
      </rPr>
      <t xml:space="preserve"> Gurmeet had problems testing the issue on gamma. After investigation, found out that merge request hasn't been merged for this issue.
</t>
    </r>
    <r>
      <rPr>
        <rFont val="Arial"/>
        <b/>
        <color theme="1"/>
      </rPr>
      <t>What is pending:-</t>
    </r>
    <r>
      <rPr>
        <rFont val="Arial"/>
        <color theme="1"/>
      </rPr>
      <t xml:space="preserve"> Response from customer.
</t>
    </r>
    <r>
      <rPr>
        <rFont val="Arial"/>
        <b/>
        <color theme="1"/>
      </rPr>
      <t>What support is required:</t>
    </r>
    <r>
      <rPr>
        <rFont val="Arial"/>
        <color theme="1"/>
      </rPr>
      <t>- NA.</t>
    </r>
  </si>
  <si>
    <t>TCI-18802</t>
  </si>
  <si>
    <r>
      <rPr>
        <rFont val="Arial"/>
        <b/>
        <color theme="1"/>
      </rPr>
      <t>What is done:-</t>
    </r>
    <r>
      <rPr>
        <rFont val="Arial"/>
        <color theme="1"/>
      </rPr>
      <t xml:space="preserve"> There was a file upload issue on my docker server, tried fixing that and replicating the issue.
</t>
    </r>
    <r>
      <rPr>
        <rFont val="Arial"/>
        <b/>
        <color theme="1"/>
      </rPr>
      <t>What is pending:-</t>
    </r>
    <r>
      <rPr>
        <rFont val="Arial"/>
        <color theme="1"/>
      </rPr>
      <t xml:space="preserve"> NA
</t>
    </r>
    <r>
      <rPr>
        <rFont val="Arial"/>
        <b/>
        <color theme="1"/>
      </rPr>
      <t>What support is required:</t>
    </r>
    <r>
      <rPr>
        <rFont val="Arial"/>
        <color theme="1"/>
      </rPr>
      <t>- NA.</t>
    </r>
  </si>
  <si>
    <t>What is done:-Setting up the branch and checking the code to allow blocking. 
What is pending:- Need to allow integrations to be created for onboarding. 
What support is required:-NA</t>
  </si>
  <si>
    <r>
      <rPr>
        <rFont val="Arial"/>
        <b/>
        <color theme="1"/>
      </rPr>
      <t>What is done</t>
    </r>
    <r>
      <rPr>
        <rFont val="Arial"/>
        <color theme="1"/>
      </rPr>
      <t xml:space="preserve">:- 
Reviewed code and flow, as per my finding please find single description permission flow below.
 Create Job Flow :
Page will be display as per single description permission , If permission is enable for the user then Single description  section will render other wise package description section will render.
Edit Job Flow : 
Single Single description  section will render if below conditions are satisfied otherwise package description section will render. So if you added data during job creation in single description then you can only edit it if below conditions are satisfied. 
single description permission should be enabled for the user.
There should be no data available or added previously in Job Description for these values Package Description,Job Introduction (Internal),Job Introduction (External),Main Responsibilities,The Ideal Candidate,About The Company 
</t>
    </r>
    <r>
      <rPr>
        <rFont val="Arial"/>
        <b/>
        <color theme="1"/>
      </rPr>
      <t>What is pending</t>
    </r>
    <r>
      <rPr>
        <rFont val="Arial"/>
        <color theme="1"/>
      </rPr>
      <t xml:space="preserve">:- NA
</t>
    </r>
    <r>
      <rPr>
        <rFont val="Arial"/>
        <b/>
        <color theme="1"/>
      </rPr>
      <t>What support is required:</t>
    </r>
    <r>
      <rPr>
        <rFont val="Arial"/>
        <color theme="1"/>
      </rPr>
      <t>- NA</t>
    </r>
  </si>
  <si>
    <t>TCI-18794</t>
  </si>
  <si>
    <r>
      <rPr>
        <rFont val="Arial"/>
        <b/>
        <color theme="1"/>
      </rPr>
      <t>What is done</t>
    </r>
    <r>
      <rPr>
        <rFont val="Arial"/>
        <color theme="1"/>
      </rPr>
      <t xml:space="preserve">:-  Reviewed functionality and find  Quick insert button will only appear if you click on begning of the line and line is blank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</si>
  <si>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 xml:space="preserve">What is done:- </t>
    </r>
    <r>
      <rPr>
        <rFont val="Arial"/>
        <b val="0"/>
        <color theme="1"/>
      </rPr>
      <t xml:space="preserve">Worked on making the model relation for user policy downloa items. 
</t>
    </r>
    <r>
      <rPr>
        <rFont val="Arial"/>
        <b/>
        <color theme="1"/>
      </rPr>
      <t xml:space="preserve">What is pending:- </t>
    </r>
    <r>
      <rPr>
        <rFont val="Arial"/>
        <b val="0"/>
        <color theme="1"/>
      </rPr>
      <t xml:space="preserve">In-progress testing of the download policy items functionality. 
</t>
    </r>
    <r>
      <rPr>
        <rFont val="Arial"/>
        <b/>
        <color theme="1"/>
      </rPr>
      <t>What support is required:-</t>
    </r>
    <r>
      <rPr>
        <rFont val="Arial"/>
        <b val="0"/>
        <color theme="1"/>
      </rPr>
      <t xml:space="preserve"> NA</t>
    </r>
  </si>
  <si>
    <r>
      <rPr>
        <rFont val="Arial"/>
        <b/>
        <color theme="1"/>
      </rPr>
      <t>What is done:-</t>
    </r>
    <r>
      <rPr>
        <rFont val="Arial"/>
        <b val="0"/>
        <color theme="1"/>
      </rPr>
      <t xml:space="preserve"> Added constant variables and fixed merge conflict.
</t>
    </r>
    <r>
      <rPr>
        <rFont val="Arial"/>
        <b/>
        <color theme="1"/>
      </rPr>
      <t xml:space="preserve">What is pending:- </t>
    </r>
    <r>
      <rPr>
        <rFont val="Arial"/>
        <b val="0"/>
        <color theme="1"/>
      </rPr>
      <t>NA</t>
    </r>
    <r>
      <rPr>
        <rFont val="Arial"/>
        <b/>
        <color theme="1"/>
      </rPr>
      <t xml:space="preserve">
What support is required:- </t>
    </r>
    <r>
      <rPr>
        <rFont val="Arial"/>
        <b val="0"/>
        <color theme="1"/>
      </rPr>
      <t>NA</t>
    </r>
  </si>
  <si>
    <r>
      <rPr>
        <rFont val="Arial"/>
        <b/>
        <color theme="1"/>
      </rPr>
      <t>What is done:-</t>
    </r>
    <r>
      <rPr>
        <rFont val="Arial"/>
        <b val="0"/>
        <color theme="1"/>
      </rPr>
      <t xml:space="preserve"> I have fixed for HM as mentioned on ticket. Now need to add for owner username. I have added for it,Need to test CSV then push code for review.</t>
    </r>
    <r>
      <rPr>
        <rFont val="Arial"/>
        <b/>
        <color theme="1"/>
      </rPr>
      <t xml:space="preserve">
What is pending:- </t>
    </r>
    <r>
      <rPr>
        <rFont val="Arial"/>
        <b val="0"/>
        <color theme="1"/>
      </rPr>
      <t>NA</t>
    </r>
    <r>
      <rPr>
        <rFont val="Arial"/>
        <b/>
        <color theme="1"/>
      </rPr>
      <t xml:space="preserve">
What support is required:-NA</t>
    </r>
  </si>
  <si>
    <r>
      <rPr>
        <rFont val="Arial"/>
        <b/>
        <color theme="1"/>
      </rPr>
      <t>What is done:-</t>
    </r>
    <r>
      <rPr>
        <rFont val="Arial"/>
        <b val="0"/>
        <color theme="1"/>
      </rPr>
      <t xml:space="preserve"> Get course API is not working.I have pushed code all changes.</t>
    </r>
    <r>
      <rPr>
        <rFont val="Arial"/>
        <b/>
        <color theme="1"/>
      </rPr>
      <t xml:space="preserve">
What is pending:- </t>
    </r>
    <r>
      <rPr>
        <rFont val="Arial"/>
        <b val="0"/>
        <color theme="1"/>
      </rPr>
      <t>NA</t>
    </r>
    <r>
      <rPr>
        <rFont val="Arial"/>
        <b/>
        <color theme="1"/>
      </rPr>
      <t xml:space="preserve">
What support is required:-NA</t>
    </r>
  </si>
  <si>
    <t>What is done:- Api work has been done and code review raised for that. Needs to test on uat first and guidelines has been updated on jira ticket.
What is pending:- Needs to verify on uat first, also needs to follow guideline as mentioned on ticket
What support is required:- NA</t>
  </si>
  <si>
    <r>
      <rPr>
        <rFont val="Arial"/>
        <b/>
        <color theme="1"/>
      </rPr>
      <t>What is done:-</t>
    </r>
    <r>
      <rPr>
        <rFont val="Arial"/>
        <color theme="1"/>
      </rPr>
      <t xml:space="preserve"> Replicated the issue on dev environment. Identified the flow &amp; code causing the issue.
</t>
    </r>
    <r>
      <rPr>
        <rFont val="Arial"/>
        <b/>
        <color theme="1"/>
      </rPr>
      <t>What is pending:-</t>
    </r>
    <r>
      <rPr>
        <rFont val="Arial"/>
        <color theme="1"/>
      </rPr>
      <t xml:space="preserve"> NA
</t>
    </r>
    <r>
      <rPr>
        <rFont val="Arial"/>
        <b/>
        <color theme="1"/>
      </rPr>
      <t>What support is required:</t>
    </r>
    <r>
      <rPr>
        <rFont val="Arial"/>
        <color theme="1"/>
      </rPr>
      <t>- NA.</t>
    </r>
  </si>
  <si>
    <r>
      <rPr>
        <rFont val="Arial"/>
        <b/>
        <color theme="1"/>
      </rPr>
      <t>What is done:-</t>
    </r>
    <r>
      <rPr>
        <rFont val="Arial"/>
        <color theme="1"/>
      </rPr>
      <t xml:space="preserve"> Documents &amp; images uploaded to application in portfolio step are not inserting in ats_job_application_doc table. So tried to find a workaround. But it seems will need to insert in this table in order to avoid a lot of changes.
</t>
    </r>
    <r>
      <rPr>
        <rFont val="Arial"/>
        <b/>
        <color theme="1"/>
      </rPr>
      <t>What is pending:-</t>
    </r>
    <r>
      <rPr>
        <rFont val="Arial"/>
        <color theme="1"/>
      </rPr>
      <t xml:space="preserve"> Fixing the issue.
</t>
    </r>
    <r>
      <rPr>
        <rFont val="Arial"/>
        <b/>
        <color theme="1"/>
      </rPr>
      <t>What support is required:</t>
    </r>
    <r>
      <rPr>
        <rFont val="Arial"/>
        <color theme="1"/>
      </rPr>
      <t>- NA.</t>
    </r>
  </si>
  <si>
    <t>What is done:- Debugged that issue and found the form was not submitting properly on the Chrome browser. Submitted the form directly from JS and it seems to be working. Pushed the code for review.
What is pending:- NA.
What support is required:- NA.
Rework Reason:- The code was failing on the chrome browser. Debugged the reason on gamma and fixed the issue.</t>
  </si>
  <si>
    <r>
      <rPr>
        <rFont val="Arial"/>
        <b/>
        <color theme="1"/>
      </rPr>
      <t>What is done:-</t>
    </r>
    <r>
      <rPr>
        <rFont val="Arial"/>
        <b val="0"/>
        <color theme="1"/>
      </rPr>
      <t xml:space="preserve"> Allow owner username without email while import Job from Manage tools. </t>
    </r>
    <r>
      <rPr>
        <rFont val="Arial"/>
        <b/>
        <color theme="1"/>
      </rPr>
      <t xml:space="preserve">
What is pending:- </t>
    </r>
    <r>
      <rPr>
        <rFont val="Arial"/>
        <b val="0"/>
        <color theme="1"/>
      </rPr>
      <t>NA</t>
    </r>
    <r>
      <rPr>
        <rFont val="Arial"/>
        <b/>
        <color theme="1"/>
      </rPr>
      <t xml:space="preserve">
What support is required:-NA</t>
    </r>
  </si>
  <si>
    <t>Internal Team Meetings. 
Assisted Upendra with his Code review.
Consulted with Poonam and assisted in testing the issue.
Assisted Yogesh with git issues and code review.</t>
  </si>
  <si>
    <r>
      <rPr>
        <rFont val="Arial"/>
        <b/>
        <color theme="1"/>
      </rPr>
      <t>What is done:-</t>
    </r>
    <r>
      <rPr>
        <rFont val="Arial"/>
        <b val="0"/>
        <color theme="1"/>
      </rPr>
      <t xml:space="preserve"> Added constant variables on migration and fixed feedback.
</t>
    </r>
    <r>
      <rPr>
        <rFont val="Arial"/>
        <b/>
        <color theme="1"/>
      </rPr>
      <t xml:space="preserve">What is pending:- </t>
    </r>
    <r>
      <rPr>
        <rFont val="Arial"/>
        <b val="0"/>
        <color theme="1"/>
      </rPr>
      <t>NA</t>
    </r>
    <r>
      <rPr>
        <rFont val="Arial"/>
        <b/>
        <color theme="1"/>
      </rPr>
      <t xml:space="preserve">
What support is required:- </t>
    </r>
    <r>
      <rPr>
        <rFont val="Arial"/>
        <b val="0"/>
        <color theme="1"/>
      </rPr>
      <t>NA</t>
    </r>
  </si>
  <si>
    <r>
      <rPr>
        <rFont val="Arial"/>
        <b/>
        <color theme="1"/>
      </rPr>
      <t>What is done:-</t>
    </r>
    <r>
      <rPr>
        <rFont val="Arial"/>
        <b val="0"/>
        <color theme="1"/>
      </rPr>
      <t xml:space="preserve"> For getting the list of candidate from reminders. I am checking code for replicate issue.</t>
    </r>
    <r>
      <rPr>
        <rFont val="Arial"/>
        <b/>
        <color theme="1"/>
      </rPr>
      <t xml:space="preserve">
What is pending:- </t>
    </r>
    <r>
      <rPr>
        <rFont val="Arial"/>
        <b val="0"/>
        <color theme="1"/>
      </rPr>
      <t>NA</t>
    </r>
    <r>
      <rPr>
        <rFont val="Arial"/>
        <b/>
        <color theme="1"/>
      </rPr>
      <t xml:space="preserve">
What support is required:-NA</t>
    </r>
  </si>
  <si>
    <t>Internal call with team.</t>
  </si>
  <si>
    <t>What is done:-  Created and tested with Integration with blocking field in record result set to true. Created migration to add the blocking field to the list of actions. The cog menu is blocked when any blocking onboarding item is pending. Working on understanding how blocking is performed. 
What is pending:- Need to allow integrations to be created for onboarding. 
What support is required:-NA</t>
  </si>
  <si>
    <t>What is done:- Working on code review comments that is related to security issue's in legacy code format and I used same legacy code.
What is pending:- Needs to fix code review comments
What support is required:- NA</t>
  </si>
  <si>
    <r>
      <rPr>
        <rFont val="Arial"/>
        <b/>
        <color theme="1"/>
      </rPr>
      <t xml:space="preserve">What is done:- </t>
    </r>
    <r>
      <rPr>
        <rFont val="Arial"/>
        <b val="0"/>
        <color theme="1"/>
      </rPr>
      <t xml:space="preserve">Worked on code optimized and merged with master for user policy downloa items. 
</t>
    </r>
    <r>
      <rPr>
        <rFont val="Arial"/>
        <b/>
        <color theme="1"/>
      </rPr>
      <t xml:space="preserve">What is pending:- </t>
    </r>
    <r>
      <rPr>
        <rFont val="Arial"/>
        <b val="0"/>
        <color theme="1"/>
      </rPr>
      <t xml:space="preserve">NA
</t>
    </r>
    <r>
      <rPr>
        <rFont val="Arial"/>
        <b/>
        <color theme="1"/>
      </rPr>
      <t>What support is required:-</t>
    </r>
    <r>
      <rPr>
        <rFont val="Arial"/>
        <b val="0"/>
        <color theme="1"/>
      </rPr>
      <t xml:space="preserve"> NA</t>
    </r>
  </si>
  <si>
    <t>Internal call with team. Testing ticket TCI-18283 with Kunika on UAT onboarding workflow.</t>
  </si>
  <si>
    <t>What is done:- Worked on integration description to workflow. and correct the default behavior of the checkbox.
What is pending:- Working on showing integration description value for user workflow 
What support is required:-NA</t>
  </si>
  <si>
    <r>
      <rPr>
        <rFont val="Arial"/>
        <b/>
        <color theme="1"/>
      </rPr>
      <t xml:space="preserve">What is done:- </t>
    </r>
    <r>
      <rPr>
        <rFont val="Arial"/>
        <b val="0"/>
        <color theme="1"/>
      </rPr>
      <t xml:space="preserve">Worked on update code with master branch
</t>
    </r>
    <r>
      <rPr>
        <rFont val="Arial"/>
        <b/>
        <color theme="1"/>
      </rPr>
      <t xml:space="preserve">What is pending:- </t>
    </r>
    <r>
      <rPr>
        <rFont val="Arial"/>
        <b val="0"/>
        <color theme="1"/>
      </rPr>
      <t xml:space="preserve">NA
</t>
    </r>
    <r>
      <rPr>
        <rFont val="Arial"/>
        <b/>
        <color theme="1"/>
      </rPr>
      <t>What support is required:-</t>
    </r>
    <r>
      <rPr>
        <rFont val="Arial"/>
        <b val="0"/>
        <color theme="1"/>
      </rPr>
      <t xml:space="preserve"> NA</t>
    </r>
  </si>
  <si>
    <t>What is done:- Code review raised for code review comments
What is pending:- NA
What support is required:- NA</t>
  </si>
  <si>
    <t>What is done:- Started work on to organize code to add external description
What is pending:- Needs to finish this whole functionality
What support is required:- NA</t>
  </si>
  <si>
    <r>
      <rPr>
        <rFont val="Arial"/>
        <b/>
        <color theme="1"/>
      </rPr>
      <t>What is done:-</t>
    </r>
    <r>
      <rPr>
        <rFont val="Arial"/>
        <b val="0"/>
        <color theme="1"/>
      </rPr>
      <t xml:space="preserve"> I am trying to replicate issue on Alpha. I have created Jobs and enabled notification. Register candidate for roles and invite interview slots for booking. Checking database and code how its work for send reminders to the candidate.</t>
    </r>
    <r>
      <rPr>
        <rFont val="Arial"/>
        <b/>
        <color theme="1"/>
      </rPr>
      <t xml:space="preserve">
What is pending:- </t>
    </r>
    <r>
      <rPr>
        <rFont val="Arial"/>
        <b val="0"/>
        <color theme="1"/>
      </rPr>
      <t>NA</t>
    </r>
    <r>
      <rPr>
        <rFont val="Arial"/>
        <b/>
        <color theme="1"/>
      </rPr>
      <t xml:space="preserve">
What support is required:-NA</t>
    </r>
  </si>
  <si>
    <t>What is done:- Able to create the blocking functionality and block the integration workflow even if it's completed. After testing the rest of the functionality found some minor issues on the react side that need to be corrected. Taking help from Yogesh to correct and resolve them. 
What is pending:- Testing the functionality to check for any errors. 
What support is required:-NA</t>
  </si>
  <si>
    <r>
      <rPr>
        <rFont val="Arial"/>
        <b/>
        <color theme="1"/>
      </rPr>
      <t xml:space="preserve">What is Done:- </t>
    </r>
    <r>
      <rPr>
        <rFont val="Arial"/>
        <b val="0"/>
        <color theme="1"/>
      </rPr>
      <t>Added perms for create/delete and get file from FileManager Module.</t>
    </r>
    <r>
      <rPr>
        <rFont val="Arial"/>
        <b/>
        <color theme="1"/>
      </rPr>
      <t xml:space="preserve">
What is pending:- NA
What support is required:-</t>
    </r>
    <r>
      <rPr>
        <rFont val="Arial"/>
        <b val="0"/>
        <color theme="1"/>
      </rPr>
      <t xml:space="preserve"> NA</t>
    </r>
  </si>
  <si>
    <r>
      <rPr>
        <rFont val="Arial"/>
        <b/>
        <color theme="1"/>
      </rPr>
      <t>What is done:-</t>
    </r>
    <r>
      <rPr>
        <rFont val="Arial"/>
        <color theme="1"/>
      </rPr>
      <t xml:space="preserve"> Inserting it in the association table also shows under additional docs uploaded for the job, So looking for another fix.
</t>
    </r>
    <r>
      <rPr>
        <rFont val="Arial"/>
        <b/>
        <color theme="1"/>
      </rPr>
      <t>What is pending:-</t>
    </r>
    <r>
      <rPr>
        <rFont val="Arial"/>
        <color theme="1"/>
      </rPr>
      <t xml:space="preserve"> Fixing the issue.
</t>
    </r>
    <r>
      <rPr>
        <rFont val="Arial"/>
        <b/>
        <color theme="1"/>
      </rPr>
      <t>What support is required:</t>
    </r>
    <r>
      <rPr>
        <rFont val="Arial"/>
        <color theme="1"/>
      </rPr>
      <t>- NA.</t>
    </r>
  </si>
  <si>
    <r>
      <rPr>
        <rFont val="Arial"/>
        <b/>
        <color theme="1"/>
      </rPr>
      <t>What is done:-</t>
    </r>
    <r>
      <rPr>
        <rFont val="Arial"/>
        <color theme="1"/>
      </rPr>
      <t xml:space="preserve"> NA.
</t>
    </r>
    <r>
      <rPr>
        <rFont val="Arial"/>
        <b/>
        <color theme="1"/>
      </rPr>
      <t>What is pending:-</t>
    </r>
    <r>
      <rPr>
        <rFont val="Arial"/>
        <color theme="1"/>
      </rPr>
      <t xml:space="preserve"> NA.
</t>
    </r>
    <r>
      <rPr>
        <rFont val="Arial"/>
        <b/>
        <color theme="1"/>
      </rPr>
      <t>What support is required:</t>
    </r>
    <r>
      <rPr>
        <rFont val="Arial"/>
        <color theme="1"/>
      </rPr>
      <t>- NA.</t>
    </r>
  </si>
  <si>
    <t xml:space="preserve">What is done:- The migration is executing properly and creating the entries on the job table but not sure how this will reflect on manage. I have updated the code and made some improvements and added the handle migration to SYS db which was causing the tenant migration to fail. The code was being called from ats so route will not work directly so added the route to helper.
What is pending:- NA.
What support is required:- Need to confirm the migrations and tags used for these email templates.
Rework Reason:- Using route instead of hardcoded url as suggested. </t>
  </si>
  <si>
    <r>
      <rPr>
        <rFont val="Arial"/>
        <b/>
        <color theme="1"/>
      </rPr>
      <t>What is done:-</t>
    </r>
    <r>
      <rPr>
        <rFont val="Arial"/>
        <color theme="1"/>
      </rPr>
      <t xml:space="preserve"> I have added a new module email_template of attachment while creating the email template with attachment. 
</t>
    </r>
    <r>
      <rPr>
        <rFont val="Arial"/>
        <b/>
        <color theme="1"/>
      </rPr>
      <t>What is pending:-</t>
    </r>
    <r>
      <rPr>
        <rFont val="Arial"/>
        <color theme="1"/>
      </rPr>
      <t xml:space="preserve"> NA
</t>
    </r>
    <r>
      <rPr>
        <rFont val="Arial"/>
        <b/>
        <color theme="1"/>
      </rPr>
      <t xml:space="preserve">What support is required:- </t>
    </r>
    <r>
      <rPr>
        <rFont val="Arial"/>
        <color theme="1"/>
      </rPr>
      <t>NA</t>
    </r>
  </si>
  <si>
    <r>
      <rPr>
        <rFont val="Arial"/>
        <b/>
        <color theme="1"/>
      </rPr>
      <t xml:space="preserve">What is done:- </t>
    </r>
    <r>
      <rPr>
        <rFont val="Arial"/>
        <color theme="1"/>
      </rPr>
      <t xml:space="preserve">I have added a new module email_template of attachment while creating the email template with attachment. 
</t>
    </r>
    <r>
      <rPr>
        <rFont val="Arial"/>
        <b/>
        <color theme="1"/>
      </rPr>
      <t xml:space="preserve">What is pending:- </t>
    </r>
    <r>
      <rPr>
        <rFont val="Arial"/>
        <color theme="1"/>
      </rPr>
      <t xml:space="preserve">NA
</t>
    </r>
    <r>
      <rPr>
        <rFont val="Arial"/>
        <b/>
        <color theme="1"/>
      </rPr>
      <t xml:space="preserve">What support is required:- </t>
    </r>
    <r>
      <rPr>
        <rFont val="Arial"/>
        <color theme="1"/>
      </rPr>
      <t>NA</t>
    </r>
  </si>
  <si>
    <r>
      <rPr>
        <rFont val="Arial"/>
        <b/>
        <color theme="1"/>
      </rPr>
      <t xml:space="preserve">What is Done:- </t>
    </r>
    <r>
      <rPr>
        <rFont val="Arial"/>
        <b val="0"/>
        <color theme="1"/>
      </rPr>
      <t>Tested module after changes of code. Pushed code for review.</t>
    </r>
    <r>
      <rPr>
        <rFont val="Arial"/>
        <b/>
        <color theme="1"/>
      </rPr>
      <t xml:space="preserve">
What is pending:- NA
What support is required:-</t>
    </r>
    <r>
      <rPr>
        <rFont val="Arial"/>
        <b val="0"/>
        <color theme="1"/>
      </rPr>
      <t xml:space="preserve"> NA</t>
    </r>
  </si>
  <si>
    <t>What is done:- Added new button in manage app as suggested by mark as a new feature from where user can change secret key and password, Functionality is finished, only doing testing and will raise code review for that.
What is pending:- Testing is pending, need to raise code review for manage app functionality
What support is required:- NA</t>
  </si>
  <si>
    <t>TCI-18808</t>
  </si>
  <si>
    <t>What is done:- Worked on replicating issues on UAT server.
What is pending:- Working on checking error logs
What support is required:-Changes are not reflecting.</t>
  </si>
  <si>
    <r>
      <rPr>
        <rFont val="Arial"/>
        <b/>
        <color theme="1"/>
      </rPr>
      <t>What is done:-</t>
    </r>
    <r>
      <rPr>
        <rFont val="Arial"/>
        <b val="0"/>
        <color theme="1"/>
      </rPr>
      <t xml:space="preserve"> I have checked shared candidate details. I have found that candidate have sent SMS history. Both candidate application status is interview. When booked interview then reminder is enabled then entry logged on reminder tables.</t>
    </r>
    <r>
      <rPr>
        <rFont val="Arial"/>
        <b/>
        <color theme="1"/>
      </rPr>
      <t xml:space="preserve">
What is pending:- </t>
    </r>
    <r>
      <rPr>
        <rFont val="Arial"/>
        <b val="0"/>
        <color theme="1"/>
      </rPr>
      <t>Still I am replicating issue for SMS</t>
    </r>
    <r>
      <rPr>
        <rFont val="Arial"/>
        <b/>
        <color theme="1"/>
      </rPr>
      <t xml:space="preserve">
What support is required:-NA</t>
    </r>
  </si>
  <si>
    <t>TCI-18827</t>
  </si>
  <si>
    <t>What is done:- Not able to replicate the issue the code is working properly on my alpha. Going through code to find the cause.
What is pending:- NA
What support is required:- Need support in verifying that the manage queue is working properly.</t>
  </si>
  <si>
    <t>Internal Team Meetings. 
Assisted Upendra with his Code review.
Assisted Yogesh with issue debugging.</t>
  </si>
  <si>
    <r>
      <rPr>
        <rFont val="Arial"/>
        <b/>
        <color theme="1"/>
      </rPr>
      <t xml:space="preserve">What is done:- </t>
    </r>
    <r>
      <rPr>
        <rFont val="Arial"/>
        <color theme="1"/>
      </rPr>
      <t xml:space="preserve">On Mark's suggestion, looked for another fix apart from the suggested one. Which involved backtracking where exactly the emails are going to recruiter. After identifying that, the problem comes out to be one mentioned earlier about the use_cv_queue not coming from ui. 
</t>
    </r>
    <r>
      <rPr>
        <rFont val="Arial"/>
        <b/>
        <color theme="1"/>
      </rPr>
      <t xml:space="preserve">What is pending:- </t>
    </r>
    <r>
      <rPr>
        <rFont val="Arial"/>
        <color theme="1"/>
      </rPr>
      <t xml:space="preserve">Fix. Will be fixed after having a meeting with Abhay because the fix lies in calender codebase.
</t>
    </r>
    <r>
      <rPr>
        <rFont val="Arial"/>
        <b/>
        <color theme="1"/>
      </rPr>
      <t xml:space="preserve">What support is required:- </t>
    </r>
    <r>
      <rPr>
        <rFont val="Arial"/>
        <color theme="1"/>
      </rPr>
      <t>Consulting Abhay about calendar codebase.</t>
    </r>
  </si>
  <si>
    <r>
      <rPr>
        <rFont val="Arial"/>
        <b/>
        <color theme="1"/>
      </rPr>
      <t>What is done</t>
    </r>
    <r>
      <rPr>
        <rFont val="Arial"/>
        <color theme="1"/>
      </rPr>
      <t xml:space="preserve">:- Reviewed functionality and code and found code is already there to update job when questionnaire is updated , However issue is raised  when some one change  questionnaire type. because we are updating questionnaire_id in "ats_job_questionnaires" table but it's stage is not updating. so suppose  if it's assigned for Interview Feedback in job and user changed it's type to offer then  in "ats_job_questionnaires"  table  this new questionnaire associate with job but it's for interview stage however questionnaire type is offer.
</t>
    </r>
    <r>
      <rPr>
        <rFont val="Arial"/>
        <b/>
        <color theme="1"/>
      </rPr>
      <t>What is pending</t>
    </r>
    <r>
      <rPr>
        <rFont val="Arial"/>
        <color theme="1"/>
      </rPr>
      <t xml:space="preserve">:- Need to discuss thiswith Mark as this will change the default behavior.
</t>
    </r>
    <r>
      <rPr>
        <rFont val="Arial"/>
        <b/>
        <color theme="1"/>
      </rPr>
      <t>What support is required</t>
    </r>
    <r>
      <rPr>
        <rFont val="Arial"/>
        <color theme="1"/>
      </rPr>
      <t>:- Need to confirm if we can stop user to change type if questionnaire already associated with any job.</t>
    </r>
  </si>
  <si>
    <t>What is done:- Worked on showing integration description to workflow intro page.
What is pending:- Working on applying integration type checks for user workflow 
What support is required:-NA</t>
  </si>
  <si>
    <t>What is done:-  Debugged and replicated the issue on gamma. On gamma it was failing to decrypt which was not related to my code changes so tested the same on UAT and it was working without any issues. The issue with encryption was resolved by Jon. As no changes are requited the code can be moved to testing.
What is pending:- NA.
What support is required:-NA</t>
  </si>
  <si>
    <t>What is done:- Creating and testing the API and testing the token is working properly.
What is pending:- Need to build the functionality. 
What support is required:- NA.</t>
  </si>
  <si>
    <t>Internal Team Meetings. 
Assisted Upendra with his ticket on release.
Assisted Kunika with issue replication and worked on failing issue.</t>
  </si>
  <si>
    <r>
      <rPr>
        <b/>
      </rPr>
      <t xml:space="preserve">What is done:- </t>
    </r>
    <r>
      <rPr/>
      <t xml:space="preserve">I have debug code of on-boarding workflow. My code is working fine.
Issue is that when first time user created with Job. Ats_application_log save role_client_id 0 . It is existing bug on </t>
    </r>
    <r>
      <rPr>
        <color rgb="FF1155CC"/>
        <u/>
      </rPr>
      <t>ATS.It</t>
    </r>
    <r>
      <rPr/>
      <t xml:space="preserve"> is failing to get correct role_client_id  based on application.
</t>
    </r>
    <r>
      <rPr>
        <b/>
      </rPr>
      <t xml:space="preserve">What is pending:- </t>
    </r>
    <r>
      <rPr/>
      <t xml:space="preserve">Need to build the functionality. 
</t>
    </r>
    <r>
      <rPr>
        <b/>
      </rPr>
      <t>What support is required:-</t>
    </r>
    <r>
      <rPr/>
      <t xml:space="preserve"> NA.</t>
    </r>
  </si>
  <si>
    <t>What is done:- Tested and raised Code Review for manage application
What is pending:- NA
What support is required:- NA</t>
  </si>
  <si>
    <t>What is done:- Working on add external description and organize code properly
What is pending:- Needs to finish whole functionality for bias checker
What support is required:- NA</t>
  </si>
  <si>
    <t>Status changed to closed.</t>
  </si>
  <si>
    <r>
      <rPr>
        <rFont val="Arial"/>
        <b/>
        <color theme="1"/>
      </rPr>
      <t xml:space="preserve">What is done:- </t>
    </r>
    <r>
      <rPr>
        <rFont val="Arial"/>
        <color theme="1"/>
      </rPr>
      <t xml:space="preserve">Analysed the issue &amp; reproduced it in dev environment. After some investigation &amp; looking into official documentation, it appears that the filed ticket is the officially intended behaviour of the library. However, I believe we can achieve the desired behaviour with some tweaking. So worked on this tweak.
</t>
    </r>
    <r>
      <rPr>
        <rFont val="Arial"/>
        <b/>
        <color theme="1"/>
      </rPr>
      <t xml:space="preserve">What is pending:- </t>
    </r>
    <r>
      <rPr>
        <rFont val="Arial"/>
        <color theme="1"/>
      </rPr>
      <t xml:space="preserve"> Developing &amp; Testing the tweak.
</t>
    </r>
    <r>
      <rPr>
        <rFont val="Arial"/>
        <b/>
        <color theme="1"/>
      </rPr>
      <t>What support is required:-</t>
    </r>
    <r>
      <rPr>
        <rFont val="Arial"/>
        <color theme="1"/>
      </rPr>
      <t xml:space="preserve"> NA.</t>
    </r>
  </si>
  <si>
    <r>
      <rPr>
        <rFont val="Arial"/>
        <b/>
        <color theme="1"/>
      </rPr>
      <t>What is done</t>
    </r>
    <r>
      <rPr>
        <rFont val="Arial"/>
        <color theme="1"/>
      </rPr>
      <t xml:space="preserve">:- reviewed code and database and found out this issue has been raised because the user updated the questionnaire type even though it's already associated with a job and the candidate applied and answer also submitted for this questionnaire. So as we have our current flow once a user answers a questionnaire and it's saved for that stage even if the questionnaire is then changed or removed. I also reviewed the database for "Tribepad Test - DO NOT USE" questionnaire and found this questionnaire type has been changed 3 times and it's already answered when its type was interview feedback. Changing the behavior will cause additional issues.
</t>
    </r>
    <r>
      <rPr>
        <rFont val="Arial"/>
        <b/>
        <color theme="1"/>
      </rPr>
      <t>What is pending</t>
    </r>
    <r>
      <rPr>
        <rFont val="Arial"/>
        <color theme="1"/>
      </rPr>
      <t xml:space="preserve">:- customer feedback
</t>
    </r>
    <r>
      <rPr>
        <rFont val="Arial"/>
        <b/>
        <color theme="1"/>
      </rPr>
      <t>What support is required</t>
    </r>
    <r>
      <rPr>
        <rFont val="Arial"/>
        <color theme="1"/>
      </rPr>
      <t>:- NA</t>
    </r>
  </si>
  <si>
    <t>What is done:- Worked on applying integration type checks for user workflow 
What is pending:- Working on testing with user data.
What support is required:-NA</t>
  </si>
  <si>
    <r>
      <rPr>
        <rFont val="Arial"/>
        <b/>
        <color theme="1"/>
      </rPr>
      <t>What is Done:-</t>
    </r>
    <r>
      <rPr>
        <rFont val="Arial"/>
        <color theme="1"/>
      </rPr>
      <t xml:space="preserve"> Changed open Applications count query as it was previously and worked on the open application section to match data with open application count, to achieve this consistency open application query has been updated with the same conditions as the open application count.
</t>
    </r>
    <r>
      <rPr>
        <rFont val="Arial"/>
        <b/>
        <color theme="1"/>
      </rPr>
      <t>What is pending:-</t>
    </r>
    <r>
      <rPr>
        <rFont val="Arial"/>
        <color theme="1"/>
      </rPr>
      <t xml:space="preserve"> Need testing and code review
</t>
    </r>
    <r>
      <rPr>
        <rFont val="Arial"/>
        <b/>
        <color theme="1"/>
      </rPr>
      <t>What support is required:-</t>
    </r>
    <r>
      <rPr>
        <rFont val="Arial"/>
        <color theme="1"/>
      </rPr>
      <t xml:space="preserve">NA </t>
    </r>
  </si>
  <si>
    <t>What is done:- Able to find all the relevant data from Manage to create the tenant. Working on the tenant console command.
What is pending:- Need to build the functionality. 
What support is required:- NA.</t>
  </si>
  <si>
    <r>
      <rPr>
        <rFont val="Arial"/>
        <b/>
        <color theme="1"/>
      </rPr>
      <t>What is done:-</t>
    </r>
    <r>
      <rPr>
        <rFont val="Arial"/>
        <b val="0"/>
        <color theme="1"/>
      </rPr>
      <t xml:space="preserve"> I have changed logic of getting candidate type while assign workflow. For internal and and external works fine.
</t>
    </r>
    <r>
      <rPr>
        <rFont val="Arial"/>
        <b/>
        <color theme="1"/>
      </rPr>
      <t xml:space="preserve">What is pending:- </t>
    </r>
    <r>
      <rPr>
        <rFont val="Arial"/>
        <b val="0"/>
        <color theme="1"/>
      </rPr>
      <t>Only issue comes if candidate already hired then how can send external workflow to the candidate.</t>
    </r>
    <r>
      <rPr>
        <rFont val="Arial"/>
        <b/>
        <color theme="1"/>
      </rPr>
      <t xml:space="preserve">
What support is required:- </t>
    </r>
    <r>
      <rPr>
        <rFont val="Arial"/>
        <b val="0"/>
        <color theme="1"/>
      </rPr>
      <t>NA</t>
    </r>
  </si>
  <si>
    <t>What is done:- Pulled and tested the code as suggested by Yogesh. The code still has some front-end issues. Correct a couple of issues after consultation with Yogesh.
What is pending:- Front-end work and Testing the functionality to check for any errors. 
What support is required:-NA</t>
  </si>
  <si>
    <t>Internal Team Meetings. 
Assisted Upendra with his ticket on release.
Assisted Vivek with his ticket</t>
  </si>
  <si>
    <t>Team meetings and assisted Pawan on calendar ticket</t>
  </si>
  <si>
    <t>What is done:- Added external description and working on to organize code properly
What is pending:- Needs to finish whole functionality for bias checker
What support is required:- NA</t>
  </si>
  <si>
    <r>
      <rPr>
        <rFont val="Arial"/>
        <b/>
        <color theme="1"/>
      </rPr>
      <t xml:space="preserve">What is done:- </t>
    </r>
    <r>
      <rPr>
        <rFont val="Arial"/>
        <color theme="1"/>
      </rPr>
      <t xml:space="preserve">After spending some time, It was clear that the tweak will take longer to develop &amp; will be quite messy since it involves modifying default library behaviour.
</t>
    </r>
    <r>
      <rPr>
        <rFont val="Arial"/>
        <b/>
        <color theme="1"/>
      </rPr>
      <t xml:space="preserve">What is pending:- </t>
    </r>
    <r>
      <rPr>
        <rFont val="Arial"/>
        <color theme="1"/>
      </rPr>
      <t xml:space="preserve"> Customer Feedback.
</t>
    </r>
    <r>
      <rPr>
        <rFont val="Arial"/>
        <b/>
        <color theme="1"/>
      </rPr>
      <t>What support is required:-</t>
    </r>
    <r>
      <rPr>
        <rFont val="Arial"/>
        <color theme="1"/>
      </rPr>
      <t xml:space="preserve"> NA.</t>
    </r>
  </si>
  <si>
    <t>TCI-18867</t>
  </si>
  <si>
    <r>
      <rPr>
        <rFont val="Arial"/>
        <b/>
        <color theme="1"/>
      </rPr>
      <t xml:space="preserve">What is done:- </t>
    </r>
    <r>
      <rPr>
        <rFont val="Arial"/>
        <color theme="1"/>
      </rPr>
      <t xml:space="preserve">Changed alpha-docker branch to master &amp; ran setup again.
</t>
    </r>
    <r>
      <rPr>
        <rFont val="Arial"/>
        <b/>
        <color theme="1"/>
      </rPr>
      <t xml:space="preserve">What is pending:- </t>
    </r>
    <r>
      <rPr>
        <rFont val="Arial"/>
        <color theme="1"/>
      </rPr>
      <t xml:space="preserve">Run &amp; test new environment and check calendar codebase.
</t>
    </r>
    <r>
      <rPr>
        <rFont val="Arial"/>
        <b/>
        <color theme="1"/>
      </rPr>
      <t>What support is required:-</t>
    </r>
    <r>
      <rPr>
        <rFont val="Arial"/>
        <color theme="1"/>
      </rPr>
      <t xml:space="preserve"> NA.</t>
    </r>
  </si>
  <si>
    <r>
      <rPr>
        <rFont val="Arial"/>
        <b/>
        <color theme="1"/>
      </rPr>
      <t xml:space="preserve">What is Done:- </t>
    </r>
    <r>
      <rPr>
        <rFont val="Arial"/>
        <color theme="1"/>
      </rPr>
      <t xml:space="preserve">I have fixed the changes as shared feedback. I have moved code CvClass to V2 and renamed the function as you shared.
</t>
    </r>
    <r>
      <rPr>
        <rFont val="Arial"/>
        <b/>
        <color theme="1"/>
      </rPr>
      <t xml:space="preserve">What is pending:- NA </t>
    </r>
    <r>
      <rPr>
        <rFont val="Arial"/>
        <color theme="1"/>
      </rPr>
      <t xml:space="preserve">
</t>
    </r>
    <r>
      <rPr>
        <rFont val="Arial"/>
        <b/>
        <color theme="1"/>
      </rPr>
      <t>What support is required:-</t>
    </r>
    <r>
      <rPr>
        <rFont val="Arial"/>
        <color theme="1"/>
      </rPr>
      <t xml:space="preserve"> NA</t>
    </r>
  </si>
  <si>
    <r>
      <rPr>
        <rFont val="Arial"/>
        <b/>
        <color theme="1"/>
      </rPr>
      <t>What is done:-</t>
    </r>
    <r>
      <rPr>
        <rFont val="Arial"/>
        <b val="0"/>
        <color theme="1"/>
      </rPr>
      <t xml:space="preserve"> I have changed the logic of getting candidate type while assigning workflow. For internal and external works fine.
</t>
    </r>
    <r>
      <rPr>
        <rFont val="Arial"/>
        <b/>
        <color theme="1"/>
      </rPr>
      <t xml:space="preserve">What is pending:- </t>
    </r>
    <r>
      <rPr>
        <rFont val="Arial"/>
        <b val="0"/>
        <color theme="1"/>
      </rPr>
      <t>NA</t>
    </r>
    <r>
      <rPr>
        <rFont val="Arial"/>
        <b/>
        <color theme="1"/>
      </rPr>
      <t xml:space="preserve">
What support is required:- </t>
    </r>
    <r>
      <rPr>
        <rFont val="Arial"/>
        <b val="0"/>
        <color theme="1"/>
      </rPr>
      <t>NA</t>
    </r>
  </si>
  <si>
    <r>
      <rPr>
        <rFont val="Arial"/>
        <b/>
        <color theme="1"/>
      </rPr>
      <t>What is done:-</t>
    </r>
    <r>
      <rPr>
        <rFont val="Arial"/>
        <b val="0"/>
        <color theme="1"/>
      </rPr>
      <t xml:space="preserve"> I have tested on brand UAT. It is working fine. Correct SMS message sent first time when send confirm interview to the candidate.</t>
    </r>
    <r>
      <rPr>
        <rFont val="Arial"/>
        <b/>
        <color theme="1"/>
      </rPr>
      <t xml:space="preserve">
What is pending:- </t>
    </r>
    <r>
      <rPr>
        <rFont val="Arial"/>
        <b val="0"/>
        <color theme="1"/>
      </rPr>
      <t>Client UAT and translation check pending</t>
    </r>
    <r>
      <rPr>
        <rFont val="Arial"/>
        <b/>
        <color theme="1"/>
      </rPr>
      <t xml:space="preserve">
What support is required:-NA</t>
    </r>
  </si>
  <si>
    <t>Internal team meeting and code review of Vivek ticket.</t>
  </si>
  <si>
    <t>Internal Team Meetings. 
Assisted Upendra with his ticket on release and git issue and code review.
Assisted Vivek with his ticket.
Asssited Yogesh with his integration setup.</t>
  </si>
  <si>
    <t>TCI-18865</t>
  </si>
  <si>
    <r>
      <rPr>
        <rFont val="Arial"/>
        <b/>
        <color theme="1"/>
      </rPr>
      <t>What Is Done:</t>
    </r>
    <r>
      <rPr>
        <rFont val="Arial"/>
        <color theme="1"/>
      </rPr>
      <t xml:space="preserve"> I am able to replicate and resolve this issue on my end this issue is because we were getting 2 requests of that same search, 1 is on keyup and 1 is on change, also when the model is open again our code load ats/members/tpl/x/ats_log.js again and it's initialized and define all functions again, So multiple requests will be initiated for each search.
</t>
    </r>
    <r>
      <rPr>
        <rFont val="Arial"/>
        <b/>
        <color theme="1"/>
      </rPr>
      <t>What is Pending:</t>
    </r>
    <r>
      <rPr>
        <rFont val="Arial"/>
        <color theme="1"/>
      </rPr>
      <t xml:space="preserve"> testing and internal code review.
</t>
    </r>
    <r>
      <rPr>
        <rFont val="Arial"/>
        <b/>
        <color theme="1"/>
      </rPr>
      <t xml:space="preserve">What support  is required: </t>
    </r>
    <r>
      <rPr>
        <rFont val="Arial"/>
        <color theme="1"/>
      </rPr>
      <t xml:space="preserve">NA </t>
    </r>
  </si>
  <si>
    <t>What is done:- Debugging and resolving errors on tenant creation service.
What is pending:- Need to build the functionality. 
What support is required:- NA.</t>
  </si>
  <si>
    <r>
      <rPr>
        <rFont val="Arial"/>
        <b/>
        <color theme="1"/>
      </rPr>
      <t xml:space="preserve">What is done:- </t>
    </r>
    <r>
      <rPr>
        <rFont val="Arial"/>
        <color theme="1"/>
      </rPr>
      <t xml:space="preserve">Reply from customer came so tried to reproduce the issue on testing uat after talking to Gurmeet and made a small screen record to better explain the issue.
</t>
    </r>
    <r>
      <rPr>
        <rFont val="Arial"/>
        <b/>
        <color theme="1"/>
      </rPr>
      <t xml:space="preserve">What is pending:- </t>
    </r>
    <r>
      <rPr>
        <rFont val="Arial"/>
        <color theme="1"/>
      </rPr>
      <t xml:space="preserve"> Customer Feedback.
</t>
    </r>
    <r>
      <rPr>
        <rFont val="Arial"/>
        <b/>
        <color theme="1"/>
      </rPr>
      <t>What support is required:-</t>
    </r>
    <r>
      <rPr>
        <rFont val="Arial"/>
        <color theme="1"/>
      </rPr>
      <t xml:space="preserve"> NA.</t>
    </r>
  </si>
  <si>
    <r>
      <rPr>
        <rFont val="Arial"/>
        <b/>
        <color theme="1"/>
      </rPr>
      <t xml:space="preserve">What is done:- </t>
    </r>
    <r>
      <rPr>
        <rFont val="Arial"/>
        <color theme="1"/>
      </rPr>
      <t xml:space="preserve">NA.
</t>
    </r>
    <r>
      <rPr>
        <rFont val="Arial"/>
        <b/>
        <color theme="1"/>
      </rPr>
      <t xml:space="preserve">What is pending:- </t>
    </r>
    <r>
      <rPr>
        <rFont val="Arial"/>
        <color theme="1"/>
      </rPr>
      <t xml:space="preserve"> NA.
</t>
    </r>
    <r>
      <rPr>
        <rFont val="Arial"/>
        <b/>
        <color theme="1"/>
      </rPr>
      <t>What support is required:-</t>
    </r>
    <r>
      <rPr>
        <rFont val="Arial"/>
        <color theme="1"/>
      </rPr>
      <t xml:space="preserve"> NA.</t>
    </r>
  </si>
  <si>
    <r>
      <rPr>
        <rFont val="Arial"/>
        <b/>
        <color theme="1"/>
      </rPr>
      <t xml:space="preserve">What is done:- </t>
    </r>
    <r>
      <rPr>
        <rFont val="Arial"/>
        <b val="0"/>
        <color theme="1"/>
      </rPr>
      <t>Worked on rename variables and const and remove console.log messages.</t>
    </r>
    <r>
      <rPr>
        <rFont val="Arial"/>
        <b/>
        <color theme="1"/>
      </rPr>
      <t xml:space="preserve">
What is pending:- </t>
    </r>
    <r>
      <rPr>
        <rFont val="Arial"/>
        <b val="0"/>
        <color theme="1"/>
      </rPr>
      <t>INA</t>
    </r>
    <r>
      <rPr>
        <rFont val="Arial"/>
        <b/>
        <color theme="1"/>
      </rPr>
      <t xml:space="preserve">
What support is required:- </t>
    </r>
    <r>
      <rPr>
        <rFont val="Arial"/>
        <b val="0"/>
        <color theme="1"/>
      </rPr>
      <t>NA</t>
    </r>
  </si>
  <si>
    <t xml:space="preserve">What is done:- Worked on saving date to array for integration for user workflow 
What is pending:- Working on testing with user data.
What support is required:- Issues in seup workflow Integration in local system </t>
  </si>
  <si>
    <t>Team meetings and assisted Amit and had a discussion with Kunika regarding TCI-18251</t>
  </si>
  <si>
    <r>
      <rPr>
        <rFont val="Arial"/>
        <b/>
        <color theme="1"/>
      </rPr>
      <t xml:space="preserve">What is done:- </t>
    </r>
    <r>
      <rPr>
        <rFont val="Arial"/>
        <color theme="1"/>
      </rPr>
      <t xml:space="preserve">Working on to organize code properly and integrating same functionality on Job Templates
</t>
    </r>
    <r>
      <rPr>
        <rFont val="Arial"/>
        <b/>
        <color theme="1"/>
      </rPr>
      <t xml:space="preserve">What is pending:- </t>
    </r>
    <r>
      <rPr>
        <rFont val="Arial"/>
        <color theme="1"/>
      </rPr>
      <t xml:space="preserve">Needs to finish whole functionality for bias checker
</t>
    </r>
    <r>
      <rPr>
        <rFont val="Arial"/>
        <b/>
        <color theme="1"/>
      </rPr>
      <t xml:space="preserve">What support is required:- </t>
    </r>
    <r>
      <rPr>
        <rFont val="Arial"/>
        <color theme="1"/>
      </rPr>
      <t>NA</t>
    </r>
  </si>
  <si>
    <r>
      <rPr>
        <rFont val="Arial"/>
        <b/>
        <color theme="1"/>
      </rPr>
      <t xml:space="preserve">What is done:- </t>
    </r>
    <r>
      <rPr>
        <rFont val="Arial"/>
        <color theme="1"/>
      </rPr>
      <t xml:space="preserve">After setup the website wasn't accessible on dev, so after consulting with Amit, Deleted the entire docker build cache and ran setup again.
</t>
    </r>
    <r>
      <rPr>
        <rFont val="Arial"/>
        <b/>
        <color theme="1"/>
      </rPr>
      <t xml:space="preserve">What is pending:- </t>
    </r>
    <r>
      <rPr>
        <rFont val="Arial"/>
        <color theme="1"/>
      </rPr>
      <t xml:space="preserve">Setup.
</t>
    </r>
    <r>
      <rPr>
        <rFont val="Arial"/>
        <b/>
        <color theme="1"/>
      </rPr>
      <t>What support is required:-</t>
    </r>
    <r>
      <rPr>
        <rFont val="Arial"/>
        <color theme="1"/>
      </rPr>
      <t xml:space="preserve"> Facing issues with build now so need some help there.</t>
    </r>
  </si>
  <si>
    <t>What is done:- Worked on created a sub component to fetch data from API for user workflow 
What is pending:- NA
What support is required:- NA</t>
  </si>
  <si>
    <r>
      <rPr>
        <rFont val="Arial"/>
        <b/>
        <color theme="1"/>
      </rPr>
      <t xml:space="preserve">What is done:- </t>
    </r>
    <r>
      <rPr>
        <rFont val="Arial"/>
        <color theme="1"/>
      </rPr>
      <t xml:space="preserve">I have sent it code for review, we were getting 2 requests of that same search, 1 is on keyup and 1 is on change. timeout is also there so after the pagination request for offset 10 it sends a change event request with offset 0 so no changes were reflected on the screen, to resolve this issue we created a global variable and use it to prevent change event search for the same parameter. Also when the model is reopened ats_log.js file is loaded again and it's defined and initializes all functions and variables again. Ajax request was hitting from all initialised events, So I checked now if ATSLog variable is already defined we are not defining variables and functions on script load.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</si>
  <si>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What is done:- Resolved merge conflicts and after testing pushed changes for review.
What is pending:- NA. 
What support is required:-NA</t>
  </si>
  <si>
    <r>
      <rPr>
        <rFont val="Arial"/>
        <b/>
        <color theme="1"/>
      </rPr>
      <t>What is done:-</t>
    </r>
    <r>
      <rPr>
        <rFont val="Arial"/>
        <b val="0"/>
        <color theme="1"/>
      </rPr>
      <t xml:space="preserve"> I have tried to test reminder SMS notifcation on UAT. I have sent interview invite to the candidate for slot booking and confirm interview. I have checked code and database. Waiting for reminder SMS for interview slot and confirm interview</t>
    </r>
    <r>
      <rPr>
        <rFont val="Arial"/>
        <b/>
        <color theme="1"/>
      </rPr>
      <t xml:space="preserve">
What is pending:- </t>
    </r>
    <r>
      <rPr>
        <rFont val="Arial"/>
        <b val="0"/>
        <color theme="1"/>
      </rPr>
      <t>Replicate issue on UAT.</t>
    </r>
    <r>
      <rPr>
        <rFont val="Arial"/>
        <b/>
        <color theme="1"/>
      </rPr>
      <t xml:space="preserve">
What support is required:-NA</t>
    </r>
  </si>
  <si>
    <r>
      <rPr>
        <rFont val="Arial"/>
        <b/>
        <color theme="1"/>
      </rPr>
      <t xml:space="preserve">What is done:- </t>
    </r>
    <r>
      <rPr>
        <rFont val="Arial"/>
        <color theme="1"/>
      </rPr>
      <t xml:space="preserve">Working on to organize code properly and integrating same functionality on Job Templates
</t>
    </r>
    <r>
      <rPr>
        <rFont val="Arial"/>
        <b/>
        <color theme="1"/>
      </rPr>
      <t xml:space="preserve">What is pending:- </t>
    </r>
    <r>
      <rPr>
        <rFont val="Arial"/>
        <color theme="1"/>
      </rPr>
      <t xml:space="preserve">Needs to finish whole functionality for bias checker
</t>
    </r>
    <r>
      <rPr>
        <rFont val="Arial"/>
        <b/>
        <color theme="1"/>
      </rPr>
      <t xml:space="preserve">What support is required:- </t>
    </r>
    <r>
      <rPr>
        <rFont val="Arial"/>
        <color theme="1"/>
      </rPr>
      <t>NA</t>
    </r>
  </si>
  <si>
    <t>17:00:00 PM</t>
  </si>
  <si>
    <t>20:30:00 PM</t>
  </si>
  <si>
    <r>
      <rPr>
        <rFont val="Arial"/>
        <b/>
        <color theme="1"/>
      </rPr>
      <t xml:space="preserve">What is Done:- </t>
    </r>
    <r>
      <rPr>
        <rFont val="Arial"/>
        <b val="0"/>
        <color theme="1"/>
      </rPr>
      <t>I have changed the MySQL query same as the open application section so count is showing fine results on the dashboard, also created the All Application count menu on the dashboard and it displays the candidate all application count and once the candidate clicks on it candidate will redirect on All Application section in dashboard.</t>
    </r>
    <r>
      <rPr>
        <rFont val="Arial"/>
        <b/>
        <color theme="1"/>
      </rPr>
      <t xml:space="preserve">
What is pending:- </t>
    </r>
    <r>
      <rPr>
        <rFont val="Arial"/>
        <b val="0"/>
        <color theme="1"/>
      </rPr>
      <t>Testing and internal code review</t>
    </r>
    <r>
      <rPr>
        <rFont val="Arial"/>
        <b/>
        <color theme="1"/>
      </rPr>
      <t xml:space="preserve">
What Support  pending:- </t>
    </r>
    <r>
      <rPr>
        <rFont val="Arial"/>
        <b val="0"/>
        <color theme="1"/>
      </rPr>
      <t>NA</t>
    </r>
  </si>
  <si>
    <t>Internal Team Meetings. 
Assisted Pawan with his docker build.
Assisted Vivek with his ticket.
Assisted Yogesh with his integration setup.</t>
  </si>
  <si>
    <t>Code review rework 3</t>
  </si>
  <si>
    <r>
      <rPr>
        <rFont val="Arial"/>
        <b/>
        <color theme="1"/>
      </rPr>
      <t xml:space="preserve">What is Done:- </t>
    </r>
    <r>
      <rPr>
        <rFont val="Arial"/>
        <color theme="1"/>
      </rPr>
      <t xml:space="preserve">I have fixed the changes as shared feedback. I have moved code CvClass to V2 and renamed the function as you shared.
</t>
    </r>
    <r>
      <rPr>
        <rFont val="Arial"/>
        <b/>
        <color theme="1"/>
      </rPr>
      <t xml:space="preserve">What is pending:- NA </t>
    </r>
    <r>
      <rPr>
        <rFont val="Arial"/>
        <color theme="1"/>
      </rPr>
      <t xml:space="preserve">
</t>
    </r>
    <r>
      <rPr>
        <rFont val="Arial"/>
        <b/>
        <color theme="1"/>
      </rPr>
      <t>What support is required:-</t>
    </r>
    <r>
      <rPr>
        <rFont val="Arial"/>
        <color theme="1"/>
      </rPr>
      <t xml:space="preserve"> NA</t>
    </r>
  </si>
  <si>
    <r>
      <rPr>
        <rFont val="Arial"/>
        <b/>
        <color theme="1"/>
      </rPr>
      <t xml:space="preserve">What is done:- </t>
    </r>
    <r>
      <rPr>
        <rFont val="Arial"/>
        <color theme="1"/>
      </rPr>
      <t xml:space="preserve">Resolved container build errors &amp; followed calender codebase setup steps. Codebase is now working.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</si>
  <si>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 xml:space="preserve">What is done:- </t>
    </r>
    <r>
      <rPr>
        <rFont val="Arial"/>
        <color theme="1"/>
      </rPr>
      <t xml:space="preserve">Added the merge cv switch to the ui &amp; it's sending the flag in the request as expected.
</t>
    </r>
    <r>
      <rPr>
        <rFont val="Arial"/>
        <b/>
        <color theme="1"/>
      </rPr>
      <t xml:space="preserve">What is pending:- </t>
    </r>
    <r>
      <rPr>
        <rFont val="Arial"/>
        <color theme="1"/>
      </rPr>
      <t xml:space="preserve">Just need to confirm the conditions on hiding the switch.
</t>
    </r>
    <r>
      <rPr>
        <rFont val="Arial"/>
        <b/>
        <color theme="1"/>
      </rPr>
      <t xml:space="preserve">What support is required:- </t>
    </r>
    <r>
      <rPr>
        <rFont val="Arial"/>
        <color theme="1"/>
      </rPr>
      <t>NA.</t>
    </r>
  </si>
  <si>
    <t>14:30:00 PM</t>
  </si>
  <si>
    <t>17:30:00 PM</t>
  </si>
  <si>
    <r>
      <rPr>
        <rFont val="Arial"/>
        <b/>
        <color theme="1"/>
      </rPr>
      <t>What is Done:-</t>
    </r>
    <r>
      <rPr>
        <rFont val="Arial"/>
        <b val="0"/>
        <color theme="1"/>
      </rPr>
      <t xml:space="preserve"> I have sent it code for review, changed the MySQL query same as the open application section so count is showing fine results on the dashboard, also created the All Application count menu on the dashboard and it displays the candidate all application count and once the candidate clicks on it candidate will redirect on All Application section in dashboard. Also did testing with different stages of interview and performed internal code review.</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</si>
  <si>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What is done:- This Solution will only show the questionnaire type which was added to the job "ats_job_questionnaires" instead of showing the original questionnaire type which was wrong. If a customer changes the questionnaire type midway it will still fetch the correct type from "ats_job_questionnaires" until they modify the job and make changes to this table. Pushed the code for review.
What is pending:- NA.
What support is required:- Made Changes as per my understanding and the logic need to be reviewed</t>
  </si>
  <si>
    <t>What is done:- Identified the issue on gama, updated on ticket and informed Jon and Mark
What is pending:- NA
What support is required:- NA</t>
  </si>
  <si>
    <t>TOV-760</t>
  </si>
  <si>
    <t>What is done:- Analysed the ticket requirement, understood the issue, tried to replicate on local environment, looking into database to find out the exact reason for that.
What is pending:- Need to fix this issue
What support is required:- NA</t>
  </si>
  <si>
    <t>What is done:- Made changes as suggested by Jon and removed the sys migration. Renaming the handle to a more genric one as suggested and handling canidate type. 
What is pending:- Testing the code and email templates.
What support is required:- NA.</t>
  </si>
  <si>
    <r>
      <rPr>
        <rFont val="Arial"/>
        <b/>
        <color theme="1"/>
      </rPr>
      <t xml:space="preserve">What is done:- </t>
    </r>
    <r>
      <rPr>
        <rFont val="Arial"/>
        <b val="0"/>
        <color theme="1"/>
      </rPr>
      <t>I have checked the code and database and found that if SMS reminders are enabled on Job then SMS notification reminders will send to confirmation of interview and an Invitation to book an Interview candidate.
Interview reminders SMS body texts are the same for confirmation of the interview and an Invitation to book an Interview candidate, which is why the candidate got a message like “Reminder: You still have an outstanding interview invite. Please log in to your career centre account to book the interview.”
sms_templates:invite_reminder_body</t>
    </r>
    <r>
      <rPr>
        <rFont val="Arial"/>
        <b/>
        <color theme="1"/>
      </rPr>
      <t xml:space="preserve">
What is pending:- N/A
What support is required:- N/A</t>
    </r>
  </si>
  <si>
    <t>TCI-18897</t>
  </si>
  <si>
    <r>
      <rPr>
        <rFont val="Arial"/>
        <b/>
        <color theme="1"/>
      </rPr>
      <t xml:space="preserve">What is done:- </t>
    </r>
    <r>
      <rPr>
        <rFont val="Arial"/>
        <b val="0"/>
        <color theme="1"/>
      </rPr>
      <t>Review new module Oauth management for manage. I have checked description. Now I have started create technical documentation.</t>
    </r>
    <r>
      <rPr>
        <rFont val="Arial"/>
        <b/>
        <color theme="1"/>
      </rPr>
      <t xml:space="preserve">
What is pending:- N/A
What support is required:- N/A</t>
    </r>
  </si>
  <si>
    <t>TCI-18882</t>
  </si>
  <si>
    <r>
      <rPr>
        <rFont val="Arial"/>
        <color theme="1"/>
      </rPr>
      <t xml:space="preserve">What is done:- Worked on adding custom style for </t>
    </r>
    <r>
      <rPr>
        <rFont val="Arial"/>
        <i/>
        <color theme="1"/>
      </rPr>
      <t>ul</t>
    </r>
    <r>
      <rPr>
        <rFont val="Arial"/>
        <color theme="1"/>
      </rPr>
      <t xml:space="preserve"> list item 
What is pending:- NA
What support is required:- NA</t>
    </r>
  </si>
  <si>
    <t>TCI-18909</t>
  </si>
  <si>
    <t>What is done:- Worked on analyse to change manage to list brands by their name rather than brand code
What is pending:- NA
What support is required:- NA</t>
  </si>
  <si>
    <t>Internal Team Meetings. 
Assisted Vivek with his ticket.
Assisted Upendra with his ticket and tecnical document understanding.</t>
  </si>
  <si>
    <t>Internal team meeting and code review of Amit</t>
  </si>
  <si>
    <t>TCI-18905</t>
  </si>
  <si>
    <t>18:30:00 PM</t>
  </si>
  <si>
    <r>
      <rPr>
        <rFont val="Arial"/>
        <b/>
        <color theme="1"/>
      </rPr>
      <t>What is done:-</t>
    </r>
    <r>
      <rPr>
        <rFont val="Arial"/>
        <b val="0"/>
        <color theme="1"/>
      </rPr>
      <t xml:space="preserve"> I reviewed the code and functionality however currently not able to replicate this issue on my end for this I connected from VPN and chose a UK ip and for every refresh it shows uk location for mobile and country.
</t>
    </r>
    <r>
      <rPr>
        <rFont val="Arial"/>
        <b/>
        <color theme="1"/>
      </rPr>
      <t xml:space="preserve">
What is pending:- </t>
    </r>
    <r>
      <rPr>
        <rFont val="Arial"/>
        <b val="0"/>
        <color theme="1"/>
      </rPr>
      <t xml:space="preserve">Need some more code review to better understand the functionality. </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</si>
  <si>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On Mark's suggestion, looked for another fix apart from the suggested one. Which involved backtracking where exactly the emails are going to recruiter. After identifying that, the problem comes out to be one mentioned earlier about the use_cv_queue not coming from ui. 
</t>
    </r>
    <r>
      <rPr>
        <rFont val="Arial"/>
        <b/>
        <color theme="1"/>
      </rPr>
      <t xml:space="preserve">What is pending:- </t>
    </r>
    <r>
      <rPr>
        <rFont val="Arial"/>
        <color theme="1"/>
      </rPr>
      <t xml:space="preserve">Fix. Will be fixed after having a meeting with Abhay because the fix lies in calender codebase.
</t>
    </r>
    <r>
      <rPr>
        <rFont val="Arial"/>
        <b/>
        <color theme="1"/>
      </rPr>
      <t xml:space="preserve">What support is required:- </t>
    </r>
    <r>
      <rPr>
        <rFont val="Arial"/>
        <color theme="1"/>
      </rPr>
      <t>Consulting Abhay about calendar codebase.</t>
    </r>
  </si>
  <si>
    <t>What is done:- As suggested, I have made the changes and removed the sys migration file. pushed the changes for code review.
What is pending:- NA.
What support is required:- NA.
Rework Reason:- Change to migrations and removed Sys migration which will run separately.</t>
  </si>
  <si>
    <r>
      <rPr>
        <rFont val="Arial"/>
        <b/>
        <color theme="1"/>
      </rPr>
      <t xml:space="preserve">What is done:- </t>
    </r>
    <r>
      <rPr>
        <rFont val="Arial"/>
        <b val="0"/>
        <color theme="1"/>
      </rPr>
      <t xml:space="preserve">I tried to replicate this issue on my side however not able to replicate this, as per our code user location depends on the user's current  IP address, I used VPN and check for different countries however on every refresh, the location is the same that we used by VPN.   also reviewed the code and find out in our code default location is “Great Britain” and if data has not saved and  “Default candidate country to matching IP“ permission is enabled then we find location from user IP. 
</t>
    </r>
    <r>
      <rPr>
        <rFont val="Arial"/>
        <b/>
        <color theme="1"/>
      </rPr>
      <t xml:space="preserve">What is pending:- </t>
    </r>
    <r>
      <rPr>
        <rFont val="Arial"/>
        <b val="0"/>
        <color theme="1"/>
      </rPr>
      <t xml:space="preserve">Need customer feedback. </t>
    </r>
    <r>
      <rPr>
        <rFont val="Arial"/>
        <b/>
        <color theme="1"/>
      </rPr>
      <t xml:space="preserve">
What support is required:- </t>
    </r>
    <r>
      <rPr>
        <rFont val="Arial"/>
        <b val="0"/>
        <color theme="1"/>
      </rPr>
      <t>NA</t>
    </r>
  </si>
  <si>
    <r>
      <rPr>
        <rFont val="Arial"/>
        <b/>
        <color theme="1"/>
      </rPr>
      <t xml:space="preserve">What is done:- </t>
    </r>
    <r>
      <rPr>
        <rFont val="Arial"/>
        <b val="0"/>
        <color theme="1"/>
      </rPr>
      <t>Review new module Oauth management for manage. I have created technical documentation of Manage oath module.</t>
    </r>
    <r>
      <rPr>
        <rFont val="Arial"/>
        <b/>
        <color theme="1"/>
      </rPr>
      <t xml:space="preserve">
What is pending:- N/A
What support is required:- N/A</t>
    </r>
  </si>
  <si>
    <t>Internal team meeting and code review of Yogesh Kumar</t>
  </si>
  <si>
    <t>What is done:- Worked in manage to list brands by their name rather than brand code
What is pending:- NA
What support is required:- NA</t>
  </si>
  <si>
    <t>TCI-18910</t>
  </si>
  <si>
    <t>21:30:00 PM</t>
  </si>
  <si>
    <r>
      <rPr>
        <rFont val="Arial"/>
        <b/>
        <color theme="1"/>
      </rPr>
      <t>What is done:-</t>
    </r>
    <r>
      <rPr>
        <rFont val="Arial"/>
        <b val="0"/>
        <color theme="1"/>
      </rPr>
      <t xml:space="preserve">Able to replicate and resolve this issue on my end, to restrict the user to selecting a future date added data-maxdate="0" in dob textbox.
</t>
    </r>
    <r>
      <rPr>
        <rFont val="Arial"/>
        <b/>
        <color theme="1"/>
      </rPr>
      <t xml:space="preserve">What is pending:- </t>
    </r>
    <r>
      <rPr>
        <rFont val="Arial"/>
        <b val="0"/>
        <color theme="1"/>
      </rPr>
      <t>Internal code review</t>
    </r>
    <r>
      <rPr>
        <rFont val="Arial"/>
        <b/>
        <color theme="1"/>
      </rPr>
      <t xml:space="preserve">
What support is required:- </t>
    </r>
    <r>
      <rPr>
        <rFont val="Arial"/>
        <b val="0"/>
        <color theme="1"/>
      </rPr>
      <t>NA</t>
    </r>
  </si>
  <si>
    <t>What is done:- Able to create tenants from API and save the translations for UAT. Working on how to find out the feature’s current state.
What is pending:- Need to build the functionality. 
What support is required:- NA.</t>
  </si>
  <si>
    <t>Passed in testing</t>
  </si>
  <si>
    <t>Put on hold to work on other priorities tickets TOV-764 and TCI-18100</t>
  </si>
  <si>
    <t>TOV-764</t>
  </si>
  <si>
    <t>What is done:- Aalysed the ticket requirement, understooed the bug, tried to replicate same scenario on local environment, analysed the code, had a discuusion with ticket reporter Claire, verified the live database and s3 bucket and found that video is missing from bucket, verified the error log and found an error, currenlty looking into this error and trying to resolve this.
What is pending:- Needs to fix this bug
What support is required:- NA.</t>
  </si>
  <si>
    <t>TCI-18914</t>
  </si>
  <si>
    <r>
      <rPr>
        <rFont val="Arial"/>
        <b/>
        <color theme="1"/>
      </rPr>
      <t xml:space="preserve">What is done:- </t>
    </r>
    <r>
      <rPr>
        <rFont val="Arial"/>
        <color theme="1"/>
      </rPr>
      <t xml:space="preserve">Tried reproducing the issue, but things worked fine with superuser. Couldn't contact sally on slack, so asked mark to create a conversation with sally in order to ask credentials to the concerned account that is facing the issue. Got the credentials but things still work fine.  
</t>
    </r>
    <r>
      <rPr>
        <rFont val="Arial"/>
        <b/>
        <color theme="1"/>
      </rPr>
      <t xml:space="preserve">What is pending:- </t>
    </r>
    <r>
      <rPr>
        <rFont val="Arial"/>
        <color theme="1"/>
      </rPr>
      <t xml:space="preserve"> Sally needs to verify if things work fine on her end as well.
</t>
    </r>
    <r>
      <rPr>
        <rFont val="Arial"/>
        <b/>
        <color theme="1"/>
      </rPr>
      <t xml:space="preserve">What support is required:- </t>
    </r>
    <r>
      <rPr>
        <rFont val="Arial"/>
        <color theme="1"/>
      </rPr>
      <t xml:space="preserve">NA. </t>
    </r>
  </si>
  <si>
    <r>
      <rPr>
        <rFont val="Arial"/>
        <b/>
        <color theme="1"/>
      </rPr>
      <t xml:space="preserve">What is done:- </t>
    </r>
    <r>
      <rPr>
        <rFont val="Arial"/>
        <color theme="1"/>
      </rPr>
      <t xml:space="preserve">NA.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</si>
  <si>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t>TCI-18902</t>
  </si>
  <si>
    <r>
      <rPr>
        <rFont val="Arial"/>
        <b/>
        <color theme="1"/>
      </rPr>
      <t xml:space="preserve">What is done:- </t>
    </r>
    <r>
      <rPr>
        <rFont val="Arial"/>
        <color theme="1"/>
      </rPr>
      <t xml:space="preserve">Analysed the requirement, faced an issue while running manage in nav.blade.php, fixed that. And ran into another table missing issue. 
</t>
    </r>
    <r>
      <rPr>
        <rFont val="Arial"/>
        <b/>
        <color theme="1"/>
      </rPr>
      <t xml:space="preserve">What is pending:- </t>
    </r>
    <r>
      <rPr>
        <rFont val="Arial"/>
        <color theme="1"/>
      </rPr>
      <t xml:space="preserve"> Development.
</t>
    </r>
    <r>
      <rPr>
        <rFont val="Arial"/>
        <b/>
        <color theme="1"/>
      </rPr>
      <t xml:space="preserve">What support is required:- </t>
    </r>
    <r>
      <rPr>
        <rFont val="Arial"/>
        <color theme="1"/>
      </rPr>
      <t xml:space="preserve">while running the indeed settings page on manage, there is a table missing error (indeed_jobfeed_config) and the migation file doesn't simply add a table to the database, but runs a BrandSetupStep, so will not run migrate without consulting first. </t>
    </r>
  </si>
  <si>
    <t>Dev Support needed</t>
  </si>
  <si>
    <r>
      <rPr>
        <rFont val="Arial"/>
        <b/>
        <color theme="1"/>
      </rPr>
      <t>What is done:-</t>
    </r>
    <r>
      <rPr>
        <rFont val="Arial"/>
        <b val="0"/>
        <color theme="1"/>
      </rPr>
      <t xml:space="preserve"> I have done changes to code as per the updated API documentation. I have added an instance builder and added perms for getting results.
I have tested the result API still it is not working.  I have shared API response with you.</t>
    </r>
    <r>
      <rPr>
        <rFont val="Arial"/>
        <b/>
        <color theme="1"/>
      </rPr>
      <t xml:space="preserve">
What is pending:- </t>
    </r>
    <r>
      <rPr>
        <rFont val="Arial"/>
        <b val="0"/>
        <color theme="1"/>
      </rPr>
      <t>NA</t>
    </r>
    <r>
      <rPr>
        <rFont val="Arial"/>
        <b/>
        <color theme="1"/>
      </rPr>
      <t xml:space="preserve">
What support is required:-NA</t>
    </r>
  </si>
  <si>
    <t>Technical Approval required</t>
  </si>
  <si>
    <r>
      <rPr>
        <rFont val="Arial"/>
        <b/>
        <color theme="1"/>
      </rPr>
      <t xml:space="preserve">What is done:- </t>
    </r>
    <r>
      <rPr>
        <rFont val="Arial"/>
        <b val="0"/>
        <color theme="1"/>
      </rPr>
      <t>I have shared technical document with mark for approval.</t>
    </r>
    <r>
      <rPr>
        <rFont val="Arial"/>
        <b/>
        <color theme="1"/>
      </rPr>
      <t xml:space="preserve">
What is pending:- N/A
What support is required:- N/A</t>
    </r>
  </si>
  <si>
    <t>TCI-18915</t>
  </si>
  <si>
    <r>
      <rPr>
        <rFont val="Arial"/>
        <b/>
        <color theme="1"/>
      </rPr>
      <t>What is done:-</t>
    </r>
    <r>
      <rPr>
        <rFont val="Arial"/>
        <b val="0"/>
        <color theme="1"/>
      </rPr>
      <t>I am able to replicate and resolve this issue on my end. when multiple_contracts permission is enabled and the user clicked multiple times on generate button then the issue is raised, To resolve this issue once the user clicks on submit button and the form is valid then submit button will be disabled till the model close or the page reload.</t>
    </r>
    <r>
      <rPr>
        <rFont val="Arial"/>
        <b/>
        <color theme="1"/>
      </rPr>
      <t xml:space="preserve">
What is Pending: </t>
    </r>
    <r>
      <rPr>
        <rFont val="Arial"/>
        <b val="0"/>
        <color theme="1"/>
      </rPr>
      <t>Internal code review</t>
    </r>
    <r>
      <rPr>
        <rFont val="Arial"/>
        <b/>
        <color theme="1"/>
      </rPr>
      <t xml:space="preserve">
What support is required:- </t>
    </r>
    <r>
      <rPr>
        <rFont val="Arial"/>
        <b val="0"/>
        <color theme="1"/>
      </rPr>
      <t>NA.</t>
    </r>
  </si>
  <si>
    <t>TCI-18917</t>
  </si>
  <si>
    <t>What is done:- Worked in analysis the adding of white space with title &lt;document-variable&gt; in CV Template.
What is pending:- checking the removal of white space
What support is required:- NA</t>
  </si>
  <si>
    <t>TCI-18886</t>
  </si>
  <si>
    <t>What is done:- Worked in analysis the documents and call with Mark, Jon and Tom
What is pending:- in-process understanding the flow and contentbox.js
What support is required:- NA</t>
  </si>
  <si>
    <t>What is Done:- Debugged the code for issues on UAT and beta. A global middleware was failing when accessing without any tenant. On beta was able to reach the login page but it gave config missing. On UAT it's not logging any errors. 
What is pending:- Need to get the link working on UAT.
What support is required:- NA</t>
  </si>
  <si>
    <t>What is done:- Worked on creating enable and disable actions and fetching data to display correct status. 
What is pending:- Need to build the functionality. 
What support is required:- NA.</t>
  </si>
  <si>
    <t xml:space="preserve">Internal Team Meetings. </t>
  </si>
  <si>
    <t>What is done:- Fixed this for all attached videos in this ticket but it needs a permanent solutions, since a mysterious thing is happening over there, that is needs to be identified and fixed. Currently I am looking into same.
What is pending:- Needs to fix this bug
What support is required:- NA.</t>
  </si>
  <si>
    <t>Internal team meeting and code review of Vivek</t>
  </si>
  <si>
    <r>
      <rPr>
        <rFont val="Arial"/>
        <b/>
        <color theme="1"/>
      </rPr>
      <t xml:space="preserve">What is Done:- </t>
    </r>
    <r>
      <rPr>
        <rFont val="Arial"/>
        <b val="0"/>
        <color theme="1"/>
      </rPr>
      <t>Provided support to Poonam Lata in reproducing the issue, as it wasn't reproducible on gamma, uat, etc. And we were able to reproduce it on live.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</si>
  <si>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Started working on the development. Working on adding the table with dynamic data right now.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</si>
  <si>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What is done:-</t>
    </r>
    <r>
      <rPr>
        <rFont val="Arial"/>
        <b val="0"/>
        <color theme="1"/>
      </rPr>
      <t xml:space="preserve">created a merge request,  installed gulp and created a build for js and CSS files.
</t>
    </r>
    <r>
      <rPr>
        <rFont val="Arial"/>
        <b/>
        <color theme="1"/>
      </rPr>
      <t xml:space="preserve">
What is Pending: </t>
    </r>
    <r>
      <rPr>
        <rFont val="Arial"/>
        <b val="0"/>
        <color theme="1"/>
      </rPr>
      <t>NA</t>
    </r>
    <r>
      <rPr>
        <rFont val="Arial"/>
        <b/>
        <color theme="1"/>
      </rPr>
      <t xml:space="preserve">
What support is required:- </t>
    </r>
    <r>
      <rPr>
        <rFont val="Arial"/>
        <b val="0"/>
        <color theme="1"/>
      </rPr>
      <t>NA</t>
    </r>
    <r>
      <rPr>
        <rFont val="Arial"/>
        <b/>
        <color theme="1"/>
      </rPr>
      <t>.</t>
    </r>
  </si>
  <si>
    <t>Internal Team Meetings. 
Discussed with Upendra regarding his ticket. 
Meeting with Mark regarding the internal review process. 
Assisted Vivek with his gulp setup.</t>
  </si>
  <si>
    <t>What is done:- Worked on fetching the ats user data and calendar data. moved logic to functions and code cleanup. 
What is pending:- Need to create the API on the calendar to delete the user records and Test the completed functionality. 
What support is required:- NA.</t>
  </si>
  <si>
    <t>What is done:- Worked ion creating the technical document: https://docs.google.com/document/d/1HugXdXqJbAfme1FEIvvjObt1A_98jWmoMFgghEThqIo/edit#
What is pending:- in-process adding backend process.
What support is required:- NA</t>
  </si>
  <si>
    <t>TCI-18933</t>
  </si>
  <si>
    <t>18:00:00 PM</t>
  </si>
  <si>
    <r>
      <rPr>
        <rFont val="Arial"/>
        <b/>
        <color theme="1"/>
      </rPr>
      <t>What is done:-</t>
    </r>
    <r>
      <rPr>
        <rFont val="Arial"/>
        <b val="0"/>
        <color theme="1"/>
      </rPr>
      <t xml:space="preserve"> Analysed the ticket requirement, understood the bug, and tried to replicate the same scenario on the local environment however not able to reproduce it, checked it with enable_notes permission, to enable and disable in both conditions, Also reviewed the code and find out the same condition has been used for both internal and external Single descriptions to make it visible and hidden.</t>
    </r>
    <r>
      <rPr>
        <rFont val="Arial"/>
        <b/>
        <color theme="1"/>
      </rPr>
      <t xml:space="preserve">
What is Pending: </t>
    </r>
    <r>
      <rPr>
        <rFont val="Arial"/>
        <b val="0"/>
        <color theme="1"/>
      </rPr>
      <t>Need to test with the testing team to replicate it.</t>
    </r>
    <r>
      <rPr>
        <rFont val="Arial"/>
        <b/>
        <color theme="1"/>
      </rPr>
      <t xml:space="preserve">
What support is required:- </t>
    </r>
    <r>
      <rPr>
        <rFont val="Arial"/>
        <b val="0"/>
        <color theme="1"/>
      </rPr>
      <t>NA</t>
    </r>
  </si>
  <si>
    <t>TCI-18922</t>
  </si>
  <si>
    <r>
      <rPr>
        <rFont val="Arial"/>
        <b/>
        <color theme="1"/>
      </rPr>
      <t xml:space="preserve">What is done:- </t>
    </r>
    <r>
      <rPr>
        <rFont val="Arial"/>
        <b val="0"/>
        <color theme="1"/>
      </rPr>
      <t>I have tested issue on live testing and product. I am able to replicate issue on both platform. I have tested on UAT and local not able to replicate issue. I am checking code for replicate issue.</t>
    </r>
    <r>
      <rPr>
        <rFont val="Arial"/>
        <b/>
        <color theme="1"/>
      </rPr>
      <t xml:space="preserve">
What is pending:- N/A
What support is required:- N/A</t>
    </r>
  </si>
  <si>
    <t>Internal team meeting and coonected with QA team for test Onboarding workflow issue.</t>
  </si>
  <si>
    <t>Team meetings, had a group call with mark and testing vi ticket on beta and gamma TOV-759</t>
  </si>
  <si>
    <t>What is done:- Working on job template and organise the code accordingly
What is pending:- Need to finish this functionality
What support is required:- NA.</t>
  </si>
  <si>
    <t>What is done:- Fixed changes for ugly data mismatch and updated on ticket and tested on uat.
What is pending:- testing is pending on live
What support is required:- NA.</t>
  </si>
  <si>
    <r>
      <rPr>
        <rFont val="Arial"/>
        <b/>
        <color theme="1"/>
      </rPr>
      <t xml:space="preserve">What is done:- </t>
    </r>
    <r>
      <rPr>
        <rFont val="Arial"/>
        <color theme="1"/>
      </rPr>
      <t xml:space="preserve">Created a dynamic table ui with individually editable &amp; deletable rows, worked on adding different field types and their field options based on type.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</si>
  <si>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 xml:space="preserve">What is done:- </t>
    </r>
    <r>
      <rPr>
        <rFont val="Arial"/>
        <b val="0"/>
        <color theme="1"/>
      </rPr>
      <t xml:space="preserve">Removed enable_notes permission from Single description (external) box so that both external and internal descriptions will be visible to the user even if enable_notes permission is disabled.Created merge request for review
</t>
    </r>
    <r>
      <rPr>
        <rFont val="Arial"/>
        <b/>
        <color theme="1"/>
      </rPr>
      <t xml:space="preserve">
What is Pending: </t>
    </r>
    <r>
      <rPr>
        <rFont val="Arial"/>
        <b val="0"/>
        <color theme="1"/>
      </rPr>
      <t>NA</t>
    </r>
    <r>
      <rPr>
        <rFont val="Arial"/>
        <b/>
        <color theme="1"/>
      </rPr>
      <t xml:space="preserve">.
What support is required:- </t>
    </r>
    <r>
      <rPr>
        <rFont val="Arial"/>
        <b val="0"/>
        <color theme="1"/>
      </rPr>
      <t>NA</t>
    </r>
    <r>
      <rPr>
        <rFont val="Arial"/>
        <b/>
        <color theme="1"/>
      </rPr>
      <t>.</t>
    </r>
  </si>
  <si>
    <r>
      <rPr>
        <rFont val="Arial"/>
        <b/>
        <color theme="1"/>
      </rPr>
      <t xml:space="preserve">What is done:- </t>
    </r>
    <r>
      <rPr>
        <rFont val="Arial"/>
        <color theme="1"/>
      </rPr>
      <t xml:space="preserve">I have checked issue of limit while add candidate. I have fixed 404 error while click on disable button.
</t>
    </r>
    <r>
      <rPr>
        <rFont val="Arial"/>
        <b/>
        <color theme="1"/>
      </rPr>
      <t xml:space="preserve">What is pending:- </t>
    </r>
    <r>
      <rPr>
        <rFont val="Arial"/>
        <color theme="1"/>
      </rPr>
      <t xml:space="preserve">Working on search candidate popup while adding candidate.
</t>
    </r>
    <r>
      <rPr>
        <rFont val="Arial"/>
        <b/>
        <color theme="1"/>
      </rPr>
      <t>What support is required:-</t>
    </r>
    <r>
      <rPr>
        <rFont val="Arial"/>
        <color theme="1"/>
      </rPr>
      <t xml:space="preserve"> N/A</t>
    </r>
  </si>
  <si>
    <t>Internal team meeting and code review</t>
  </si>
  <si>
    <r>
      <rPr>
        <rFont val="Arial"/>
        <b/>
        <color theme="1"/>
      </rPr>
      <t>What is done:-</t>
    </r>
    <r>
      <rPr>
        <rFont val="Arial"/>
        <b val="0"/>
        <color theme="1"/>
      </rPr>
      <t xml:space="preserve">Changes are done in generate.js file as per code review feedback and committed code again for code review.
</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</si>
  <si>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b val="0"/>
        <color theme="1"/>
      </rPr>
      <t xml:space="preserve">Worked on applying item filter on model relation of userWorkFlowItems
</t>
    </r>
    <r>
      <rPr>
        <rFont val="Arial"/>
        <b/>
        <color theme="1"/>
      </rPr>
      <t>What is pending:- i</t>
    </r>
    <r>
      <rPr>
        <rFont val="Arial"/>
        <b val="0"/>
        <color theme="1"/>
      </rPr>
      <t xml:space="preserve">n-progress  adding extra filter parameter to </t>
    </r>
    <r>
      <rPr>
        <rFont val="Arial"/>
        <b val="0"/>
        <i/>
        <color theme="1"/>
      </rPr>
      <t>getItemsAt function</t>
    </r>
    <r>
      <rPr>
        <rFont val="Arial"/>
        <b val="0"/>
        <color theme="1"/>
      </rPr>
      <t xml:space="preserve">
</t>
    </r>
    <r>
      <rPr>
        <rFont val="Arial"/>
        <b/>
        <color theme="1"/>
      </rPr>
      <t>What support is required:-</t>
    </r>
    <r>
      <rPr>
        <rFont val="Arial"/>
        <b val="0"/>
        <color theme="1"/>
      </rPr>
      <t xml:space="preserve"> NA</t>
    </r>
  </si>
  <si>
    <t>What is done:- Created the User reset API on the Calendar codebase and deleted all the mentioned relationships that were mentioned in the attached ticket. Debugging some issues related to shared accounts which were causing issues. 
What is pending:- Error reporting, debugging user reset issue and Testing the completed functionality. 
What support is required:- The reset functionality is failing when the calendar is already synced. debugging the issue.</t>
  </si>
  <si>
    <t>Internal Team Meetings. 
Assisted Vivek with his bug and code review.</t>
  </si>
  <si>
    <t>Team meetings, assisted yogesh and Vivek</t>
  </si>
  <si>
    <t>What is done:- Testing in progress, had a discussion with jaycob, but functionality is not working in manage app for live. Tried to verify a lot along with jaycob but Strange thing is going on live for the Jaycob in manage app, Button is visible for him but nothing happens, no api call, it seems button is doing nothing, and javascript is not working for it.
What is pending:- Testing is pending on live
What support is required:- NA.</t>
  </si>
  <si>
    <r>
      <rPr>
        <rFont val="Arial"/>
        <b/>
        <color theme="1"/>
      </rPr>
      <t xml:space="preserve">What is done:- </t>
    </r>
    <r>
      <rPr>
        <rFont val="Arial"/>
        <color theme="1"/>
      </rPr>
      <t xml:space="preserve">Finished working on addition of different field types on frontend and finalized api response structures for the same as well.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</si>
  <si>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 xml:space="preserve">What is done:-  </t>
    </r>
    <r>
      <rPr>
        <rFont val="Arial"/>
        <color theme="1"/>
      </rPr>
      <t xml:space="preserve">Working on code optimzation feedback.
</t>
    </r>
    <r>
      <rPr>
        <rFont val="Arial"/>
        <b/>
        <color theme="1"/>
      </rPr>
      <t xml:space="preserve">What is pending:- </t>
    </r>
    <r>
      <rPr>
        <rFont val="Arial"/>
        <color theme="1"/>
      </rPr>
      <t xml:space="preserve">NA
</t>
    </r>
    <r>
      <rPr>
        <rFont val="Arial"/>
        <b/>
        <color theme="1"/>
      </rPr>
      <t xml:space="preserve">What support is required:- </t>
    </r>
    <r>
      <rPr>
        <rFont val="Arial"/>
        <color theme="1"/>
      </rPr>
      <t>NA</t>
    </r>
  </si>
  <si>
    <t>What is done:- Fixed the calendar shared table issue by detaching the records. Tested both the console tenant creation and tenant creation API and both seem to be working. The user reset functionality also working. Testing with different scenarios. 
What is pending:- Testing the completed functionality, Internal code review. 
What support is required:- NA.</t>
  </si>
  <si>
    <t>TCI-18937</t>
  </si>
  <si>
    <r>
      <rPr>
        <rFont val="Arial"/>
        <b/>
        <color theme="1"/>
      </rPr>
      <t xml:space="preserve">what is done:- </t>
    </r>
    <r>
      <rPr>
        <rFont val="Arial"/>
        <b val="0"/>
        <color theme="1"/>
      </rPr>
      <t>Analysed the ticket requirement, understood the bug, and tried to replicate the same scenario on the local environment and was able to reproduce this issue locally.</t>
    </r>
    <r>
      <rPr>
        <rFont val="Arial"/>
        <b/>
        <color theme="1"/>
      </rPr>
      <t xml:space="preserve">
</t>
    </r>
    <r>
      <rPr>
        <rFont val="Arial"/>
        <b val="0"/>
        <color theme="1"/>
      </rPr>
      <t>Reason for issue: Once the user click on the download link a dropdown has been opened to select workflow items, If no item selected then as per  backend validation rules it fails and it's redirects the user to the dashboard.</t>
    </r>
    <r>
      <rPr>
        <rFont val="Arial"/>
        <b/>
        <color theme="1"/>
      </rPr>
      <t xml:space="preserve">
</t>
    </r>
    <r>
      <rPr>
        <rFont val="Arial"/>
        <b val="0"/>
        <color theme="1"/>
      </rPr>
      <t xml:space="preserve">How to fix: As discussed  download pdf button will be disabled Till then the user has not selected any workflow items.
</t>
    </r>
    <r>
      <rPr>
        <rFont val="Arial"/>
        <b/>
        <color theme="1"/>
      </rPr>
      <t>What is Pending:-</t>
    </r>
    <r>
      <rPr>
        <rFont val="Arial"/>
        <b val="0"/>
        <color theme="1"/>
      </rPr>
      <t xml:space="preserve"> Need to fix  the issue facing some npm  install issues on my system working on it to resolve  .</t>
    </r>
    <r>
      <rPr>
        <rFont val="Arial"/>
        <b/>
        <color theme="1"/>
      </rPr>
      <t xml:space="preserve">
What support is required:- </t>
    </r>
    <r>
      <rPr>
        <rFont val="Arial"/>
        <b val="0"/>
        <color theme="1"/>
      </rPr>
      <t>NA</t>
    </r>
  </si>
  <si>
    <r>
      <rPr>
        <rFont val="Arial"/>
        <b/>
        <color theme="1"/>
      </rPr>
      <t>What is done:-</t>
    </r>
    <r>
      <rPr>
        <rFont val="Arial"/>
        <color theme="1"/>
      </rPr>
      <t xml:space="preserve">Fixed 404 error while click on disable button and search candidate popup while adding candidate.
</t>
    </r>
    <r>
      <rPr>
        <rFont val="Arial"/>
        <b/>
        <color theme="1"/>
      </rPr>
      <t>What is pending:- NA</t>
    </r>
    <r>
      <rPr>
        <rFont val="Arial"/>
        <color theme="1"/>
      </rPr>
      <t xml:space="preserve">
</t>
    </r>
    <r>
      <rPr>
        <rFont val="Arial"/>
        <b/>
        <color theme="1"/>
      </rPr>
      <t>What support is required:-</t>
    </r>
    <r>
      <rPr>
        <rFont val="Arial"/>
        <color theme="1"/>
      </rPr>
      <t xml:space="preserve"> N/A</t>
    </r>
  </si>
  <si>
    <t xml:space="preserve">Internal Team Meetings. 
Assisted Vivek with his solution.
Assisted Upendra with his ticket. </t>
  </si>
  <si>
    <t xml:space="preserve">Internal team meeting </t>
  </si>
  <si>
    <r>
      <rPr>
        <rFont val="Arial"/>
        <b/>
        <color theme="1"/>
      </rPr>
      <t xml:space="preserve">What is done:- </t>
    </r>
    <r>
      <rPr>
        <rFont val="Arial"/>
        <b val="0"/>
        <color theme="1"/>
      </rPr>
      <t xml:space="preserve">Worked on applying permission and filter on userWorkFlowItems
</t>
    </r>
    <r>
      <rPr>
        <rFont val="Arial"/>
        <b/>
        <color theme="1"/>
      </rPr>
      <t>What is pending:- NA</t>
    </r>
    <r>
      <rPr>
        <rFont val="Arial"/>
        <b val="0"/>
        <color theme="1"/>
      </rPr>
      <t xml:space="preserve">
</t>
    </r>
    <r>
      <rPr>
        <rFont val="Arial"/>
        <b/>
        <color theme="1"/>
      </rPr>
      <t>What support is required:-</t>
    </r>
    <r>
      <rPr>
        <rFont val="Arial"/>
        <b val="0"/>
        <color theme="1"/>
      </rPr>
      <t xml:space="preserve"> NA</t>
    </r>
  </si>
  <si>
    <r>
      <rPr>
        <rFont val="Arial"/>
        <color theme="1"/>
      </rPr>
      <t xml:space="preserve">What is done:- Worked on compilled custom style for </t>
    </r>
    <r>
      <rPr>
        <rFont val="Arial"/>
        <i/>
        <color theme="1"/>
      </rPr>
      <t>ul</t>
    </r>
    <r>
      <rPr>
        <rFont val="Arial"/>
        <color theme="1"/>
      </rPr>
      <t xml:space="preserve"> list item 
What is pending:- NA
What support is required:- NA</t>
    </r>
  </si>
  <si>
    <t>Put on hold to work on VI P2 bugs.</t>
  </si>
  <si>
    <t>What is done:- Testing on live is done with kunika for testing live brand and functionality is working fine, need to connect with Jaycob, why it's failing in his machine for nationalgrid brand.
What is pending:- Testing is pending for nationalgrid brand
What support is required:- NA.</t>
  </si>
  <si>
    <t>What is done:- Tracing the code to find out the exact reason behind this issue. Sometime it happens and sometimes not.
What is pending:- Needs to fix this bug
What support is required:- NA.</t>
  </si>
  <si>
    <r>
      <rPr>
        <rFont val="Arial"/>
        <b/>
        <color theme="1"/>
      </rPr>
      <t xml:space="preserve">What is done:- </t>
    </r>
    <r>
      <rPr>
        <rFont val="Arial"/>
        <color theme="1"/>
      </rPr>
      <t xml:space="preserve"> Finished working on the ui elements. Created the needed APIs, started working on data &amp; database now.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</si>
  <si>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t>Reassinged Closed.</t>
  </si>
  <si>
    <t>Status chagned</t>
  </si>
  <si>
    <r>
      <rPr>
        <rFont val="Arial"/>
        <b/>
        <color theme="1"/>
      </rPr>
      <t xml:space="preserve">What is done:-  </t>
    </r>
    <r>
      <rPr>
        <rFont val="Arial"/>
        <color theme="1"/>
      </rPr>
      <t xml:space="preserve">I have done changes as shared feedback on code review.
</t>
    </r>
    <r>
      <rPr>
        <rFont val="Arial"/>
        <b/>
        <color theme="1"/>
      </rPr>
      <t xml:space="preserve">What is pending:- </t>
    </r>
    <r>
      <rPr>
        <rFont val="Arial"/>
        <color theme="1"/>
      </rPr>
      <t xml:space="preserve">NA
</t>
    </r>
    <r>
      <rPr>
        <rFont val="Arial"/>
        <b/>
        <color theme="1"/>
      </rPr>
      <t xml:space="preserve">What support is required:- </t>
    </r>
    <r>
      <rPr>
        <rFont val="Arial"/>
        <color theme="1"/>
      </rPr>
      <t>NA
Reson for rework: Optimized code of attachment</t>
    </r>
  </si>
  <si>
    <r>
      <rPr>
        <rFont val="Arial"/>
        <b/>
        <color theme="1"/>
      </rPr>
      <t>What is done:-</t>
    </r>
    <r>
      <rPr>
        <rFont val="Arial"/>
        <b val="0"/>
        <color theme="1"/>
      </rPr>
      <t xml:space="preserve"> I have checked code and trying to replicate issue. Still I am not able to replicate issue. I have added logs for check when assign workflow to the candidate.
</t>
    </r>
    <r>
      <rPr>
        <rFont val="Arial"/>
        <b/>
        <color theme="1"/>
      </rPr>
      <t xml:space="preserve">What is pending:- </t>
    </r>
    <r>
      <rPr>
        <rFont val="Arial"/>
        <b val="0"/>
        <color theme="1"/>
      </rPr>
      <t>Tomorrow,I will debug code on live with add log when assign workflow.</t>
    </r>
    <r>
      <rPr>
        <rFont val="Arial"/>
        <b/>
        <color theme="1"/>
      </rPr>
      <t xml:space="preserve">
What support is required:- N/A</t>
    </r>
  </si>
  <si>
    <t>TCI-18932</t>
  </si>
  <si>
    <r>
      <rPr>
        <rFont val="Arial"/>
        <b/>
        <color theme="1"/>
      </rPr>
      <t xml:space="preserve">What is done:- </t>
    </r>
    <r>
      <rPr>
        <rFont val="Arial"/>
        <b val="0"/>
        <color theme="1"/>
      </rPr>
      <t>Analyzed ticket and understand the issue reviewed code and functionality and find out campaign status comes to from our database and product comes from VONQ API. So it's not related to each other. For the remaining days, we used "deliveredOn" and "durationPeriod" keys from API . Also checked the scheduler and find out that when we created a campaign status will be draft and it will change to active by the scheduler. So for this issue, the scheduler has failed to activate the campaign as per the condition.</t>
    </r>
    <r>
      <rPr>
        <rFont val="Arial"/>
        <b/>
        <color theme="1"/>
      </rPr>
      <t xml:space="preserve">
What is pending;- </t>
    </r>
    <r>
      <rPr>
        <rFont val="Arial"/>
        <b val="0"/>
        <color theme="1"/>
      </rPr>
      <t xml:space="preserve"> Work on it after the discussion </t>
    </r>
    <r>
      <rPr>
        <rFont val="Arial"/>
        <b/>
        <color theme="1"/>
      </rPr>
      <t xml:space="preserve">
What is Support required;-  </t>
    </r>
    <r>
      <rPr>
        <rFont val="Arial"/>
        <b val="0"/>
        <color theme="1"/>
      </rPr>
      <t>NA</t>
    </r>
  </si>
  <si>
    <t>What is done:- Tested the functionality. Made changes suggested by Abhay and some other minor changes. Pushed the code for review.
What is pending:- NA. 
What support is required:- The test was only done with a Google account as office doesn’t work on alpha.</t>
  </si>
  <si>
    <t>Internal Team Meetings. 
Assisted Vivek with his bug.
Assisted Upendra with his tickets.</t>
  </si>
  <si>
    <t>What is done:- Worked on  pass the child component state to parent component
What is pending:- in-progress active/deactive submit button.
What support is required:- NA</t>
  </si>
  <si>
    <t>Team meetings and code review for TCI-18512</t>
  </si>
  <si>
    <t>What is done:- Going to finish this soon along with job template
What is pending:- Needs to finish this feature
What support is required:- NA</t>
  </si>
  <si>
    <t>Put on hold to work on TCI-18100.</t>
  </si>
  <si>
    <r>
      <rPr>
        <rFont val="Arial"/>
        <b/>
        <color theme="1"/>
      </rPr>
      <t xml:space="preserve">What is done:- </t>
    </r>
    <r>
      <rPr>
        <rFont val="Arial"/>
        <color theme="1"/>
      </rPr>
      <t xml:space="preserve"> As decided on call with mark, replaced select dropdown with select2 dropdown and started working on the apis for same.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</si>
  <si>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What is done:-</t>
    </r>
    <r>
      <rPr>
        <rFont val="Arial"/>
        <b val="0"/>
        <color theme="1"/>
      </rPr>
      <t xml:space="preserve"> Discussed with Steve this ticket is already resolved, Please find the connected ticket below.
https://tickets-tribepad.atlassian.net/browse/TCI-18972</t>
    </r>
    <r>
      <rPr>
        <rFont val="Arial"/>
        <b/>
        <color theme="1"/>
      </rPr>
      <t xml:space="preserve">
What is pending;-  </t>
    </r>
    <r>
      <rPr>
        <rFont val="Arial"/>
        <b val="0"/>
        <color theme="1"/>
      </rPr>
      <t>NA</t>
    </r>
    <r>
      <rPr>
        <rFont val="Arial"/>
        <b/>
        <color theme="1"/>
      </rPr>
      <t xml:space="preserve">
What is Support required;-  </t>
    </r>
    <r>
      <rPr>
        <rFont val="Arial"/>
        <b val="0"/>
        <color theme="1"/>
      </rPr>
      <t>NA</t>
    </r>
  </si>
  <si>
    <t>TCI-18987</t>
  </si>
  <si>
    <r>
      <rPr>
        <rFont val="Arial"/>
        <b/>
        <color theme="1"/>
      </rPr>
      <t xml:space="preserve">What is done:- </t>
    </r>
    <r>
      <rPr>
        <rFont val="Arial"/>
        <b val="0"/>
        <color theme="1"/>
      </rPr>
      <t xml:space="preserve">Reviewed code and functionality and found out that if  "Allow recruiters to use their own email address" permission is enabled then it selects recruiters' email address as the default address, So to make brand email address as default address need to disable this permission. </t>
    </r>
    <r>
      <rPr>
        <rFont val="Arial"/>
        <b/>
        <color theme="1"/>
      </rPr>
      <t xml:space="preserve">
What is Pending: </t>
    </r>
    <r>
      <rPr>
        <rFont val="Arial"/>
        <b val="0"/>
        <color theme="1"/>
      </rPr>
      <t>NA</t>
    </r>
    <r>
      <rPr>
        <rFont val="Arial"/>
        <b/>
        <color theme="1"/>
      </rPr>
      <t xml:space="preserve">.
What support is required:- </t>
    </r>
    <r>
      <rPr>
        <rFont val="Arial"/>
        <b val="0"/>
        <color theme="1"/>
      </rPr>
      <t>NA</t>
    </r>
    <r>
      <rPr>
        <rFont val="Arial"/>
        <b/>
        <color theme="1"/>
      </rPr>
      <t>.</t>
    </r>
  </si>
  <si>
    <t>Internal Team Meetings. 
Assisted Vivek with his bugs.
Assisted Upendra with his tickets.</t>
  </si>
  <si>
    <t>What is Done:- Going throught the code to find a good solution for tenant issue on V2.
What is pending:- Need to get link working without tenant but with config access.
What support is required:- Need assistance on how to resolve the issue.</t>
  </si>
  <si>
    <t>TCI-18999</t>
  </si>
  <si>
    <r>
      <rPr>
        <rFont val="Arial"/>
        <b/>
        <color theme="1"/>
      </rPr>
      <t xml:space="preserve">What is done:- </t>
    </r>
    <r>
      <rPr>
        <rFont val="Arial"/>
        <b val="0"/>
        <color theme="1"/>
      </rPr>
      <t>Analyzed ticket and understand the issue reviewed code and functionality, Currently not able to replicate the issue on my end.</t>
    </r>
    <r>
      <rPr>
        <rFont val="Arial"/>
        <b/>
        <color theme="1"/>
      </rPr>
      <t xml:space="preserve">
What is pending;-  </t>
    </r>
    <r>
      <rPr>
        <rFont val="Arial"/>
        <b val="0"/>
        <color theme="1"/>
      </rPr>
      <t>Need to replicate and resolve this issue.</t>
    </r>
    <r>
      <rPr>
        <rFont val="Arial"/>
        <b/>
        <color theme="1"/>
      </rPr>
      <t xml:space="preserve">
What is Support required;-  </t>
    </r>
    <r>
      <rPr>
        <rFont val="Arial"/>
        <b val="0"/>
        <color theme="1"/>
      </rPr>
      <t>NA</t>
    </r>
  </si>
  <si>
    <r>
      <rPr>
        <rFont val="Arial"/>
        <b/>
        <color theme="1"/>
      </rPr>
      <t>What is done:-</t>
    </r>
    <r>
      <rPr>
        <rFont val="Arial"/>
        <b val="0"/>
        <color theme="1"/>
      </rPr>
      <t xml:space="preserve"> I have checked code on UAT. I have added logs for debug workflow. I added logs on our code for Internal and external candiate. Its work as expacted for both autoselect and manual select workflow. When autoselected set on workflow then pending workflow assigned to candidate without checking workflow type. I have checked code but not found which code occured to assigned workflow again to the candiate. </t>
    </r>
    <r>
      <rPr>
        <rFont val="Arial"/>
        <b/>
        <color theme="1"/>
      </rPr>
      <t xml:space="preserve">
What is pending:- </t>
    </r>
    <r>
      <rPr>
        <rFont val="Arial"/>
        <b val="0"/>
        <color theme="1"/>
      </rPr>
      <t>I am debugging more for workflow. it will take more time for debug workflow issue.</t>
    </r>
    <r>
      <rPr>
        <rFont val="Arial"/>
        <b/>
        <color theme="1"/>
      </rPr>
      <t xml:space="preserve">
What support is required:- N/A</t>
    </r>
  </si>
  <si>
    <t>What is done:- Worked ion creating the technical document: https://docs.google.com/document/d/1HugXdXqJbAfme1FEIvvjObt1A_98jWmoMFgghEThqIo/edit#
What is pending:- in-process adding inner elements/module/components.
What support is required:- NA</t>
  </si>
  <si>
    <t>Team meetings and code review for TCI-18937</t>
  </si>
  <si>
    <t>What is done:- Functionality added in job template and job for both, going to finish this soon after testing all features
What is pending:- Needs to finish this feature
What support is required:- NA</t>
  </si>
  <si>
    <t>What is done:- Tested with Jaycob on live nationalgrid wpower brand, but still it's failing to update stats on ATS, so it needs to look into this ticket with different perspective.
What is pending:- Needs to fix this for wpower brand
What support is required:- NA.</t>
  </si>
  <si>
    <r>
      <rPr>
        <rFont val="Arial"/>
        <b/>
        <color theme="1"/>
      </rPr>
      <t xml:space="preserve">What is done:- </t>
    </r>
    <r>
      <rPr>
        <rFont val="Arial"/>
        <color theme="1"/>
      </rPr>
      <t xml:space="preserve"> Worked on the select2 apis for dropdowns.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</si>
  <si>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What is done:-</t>
    </r>
    <r>
      <rPr>
        <rFont val="Arial"/>
        <b val="0"/>
        <color theme="1"/>
      </rPr>
      <t xml:space="preserve"> Reviewed code and functionality and resolved the issue, To resolve this issue added raw filter in the job title.
</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</si>
  <si>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Optimized attachment code of email template as shared feedback
</t>
    </r>
    <r>
      <rPr>
        <rFont val="Arial"/>
        <b/>
        <color theme="1"/>
      </rPr>
      <t xml:space="preserve">What is pending:- </t>
    </r>
    <r>
      <rPr>
        <rFont val="Arial"/>
        <color theme="1"/>
      </rPr>
      <t xml:space="preserve">NA
</t>
    </r>
    <r>
      <rPr>
        <rFont val="Arial"/>
        <b/>
        <color theme="1"/>
      </rPr>
      <t xml:space="preserve">What support is required:- </t>
    </r>
    <r>
      <rPr>
        <rFont val="Arial"/>
        <color theme="1"/>
      </rPr>
      <t>NA
Reson for rework: Optimized code of attachment</t>
    </r>
  </si>
  <si>
    <r>
      <rPr>
        <rFont val="Arial"/>
        <b/>
        <color theme="1"/>
      </rPr>
      <t>What is done:-</t>
    </r>
    <r>
      <rPr>
        <rFont val="Arial"/>
        <color theme="1"/>
      </rPr>
      <t xml:space="preserve">I have added a new function for check the available limit of candidates when adding a candidate to the job.
</t>
    </r>
    <r>
      <rPr>
        <rFont val="Arial"/>
        <b/>
        <color theme="1"/>
      </rPr>
      <t>What is pending:- NA</t>
    </r>
    <r>
      <rPr>
        <rFont val="Arial"/>
        <color theme="1"/>
      </rPr>
      <t xml:space="preserve">
</t>
    </r>
    <r>
      <rPr>
        <rFont val="Arial"/>
        <b/>
        <color theme="1"/>
      </rPr>
      <t>What support is required:-</t>
    </r>
    <r>
      <rPr>
        <rFont val="Arial"/>
        <color theme="1"/>
      </rPr>
      <t xml:space="preserve"> N/A</t>
    </r>
  </si>
  <si>
    <t>What is Done:- As suggested by Mark Moved the route to the Laravel codebase to resolve the tenant issue with the V2 codebase. 
What is pending:- Need to test the functionality. 
What support is required:- NA.</t>
  </si>
  <si>
    <t>Internal Team Meetings. 
Assisted Vivek with his bugs.
Assisted Upendra with his tickets and code review.</t>
  </si>
  <si>
    <t>Internal and external team meetings and had a discussion regarding TCI-18362</t>
  </si>
  <si>
    <t>What is done:- Doing testing, Fixing all possible scenarios, and writing script to put master data for words and synonym
What is pending:- Needs to finish this feature
What support is required:- NA</t>
  </si>
  <si>
    <t>What is done:- Worked ion creating the technical document for Page, Component and Template: https://docs.google.com/document/d/1HugXdXqJbAfme1FEIvvjObt1A_98jWmoMFgghEThqIo/edit#
What is pending:- in-process database model relations
What support is required:- NA</t>
  </si>
  <si>
    <r>
      <rPr>
        <rFont val="Arial"/>
        <b/>
        <color theme="1"/>
      </rPr>
      <t xml:space="preserve">What is done:- </t>
    </r>
    <r>
      <rPr>
        <rFont val="Arial"/>
        <b val="0"/>
        <color theme="1"/>
      </rPr>
      <t xml:space="preserve">Worked on active/de-active Workflow and its items will be active/de-active respectively
</t>
    </r>
    <r>
      <rPr>
        <rFont val="Arial"/>
        <b/>
        <color theme="1"/>
      </rPr>
      <t>What is pending:- NA</t>
    </r>
    <r>
      <rPr>
        <rFont val="Arial"/>
        <b val="0"/>
        <color theme="1"/>
      </rPr>
      <t xml:space="preserve">
</t>
    </r>
    <r>
      <rPr>
        <rFont val="Arial"/>
        <b/>
        <color theme="1"/>
      </rPr>
      <t>What support is required:-</t>
    </r>
    <r>
      <rPr>
        <rFont val="Arial"/>
        <b val="0"/>
        <color theme="1"/>
      </rPr>
      <t xml:space="preserve"> NA</t>
    </r>
  </si>
  <si>
    <r>
      <rPr>
        <rFont val="Arial"/>
        <b/>
        <color theme="1"/>
      </rPr>
      <t>What is done:-</t>
    </r>
    <r>
      <rPr>
        <rFont val="Arial"/>
        <b val="0"/>
        <color theme="1"/>
      </rPr>
      <t>Again I reviewed the code and find some new facts. So our functionality working as below.
1. If the job-selected email pack have a default email address, our code gives preference to the email pack's default email address.
 2. If no email address is added to the email pack so in this case if the user doesn't have permission 'use_own_email' so brand email will be the default email otherwise user email will be the default.
So as per my findings, different email packs have been used in both jobs s</t>
    </r>
    <r>
      <rPr>
        <rFont val="Arial"/>
        <b/>
        <color theme="1"/>
      </rPr>
      <t>o it's showing diff</t>
    </r>
    <r>
      <rPr>
        <rFont val="Arial"/>
        <b val="0"/>
        <color theme="1"/>
      </rPr>
      <t>erent default</t>
    </r>
    <r>
      <rPr>
        <rFont val="Arial"/>
        <b/>
        <color theme="1"/>
      </rPr>
      <t xml:space="preserve"> email address in the dropdo</t>
    </r>
    <r>
      <rPr>
        <rFont val="Arial"/>
        <b val="0"/>
        <color theme="1"/>
      </rPr>
      <t>wn.</t>
    </r>
    <r>
      <rPr>
        <rFont val="Arial"/>
        <b/>
        <color theme="1"/>
      </rPr>
      <t xml:space="preserve">
What is Pending: Need Feedback
What support is required:- NA.
</t>
    </r>
  </si>
  <si>
    <r>
      <rPr>
        <rFont val="Arial"/>
        <b/>
        <color theme="1"/>
      </rPr>
      <t>What is done:-</t>
    </r>
    <r>
      <rPr>
        <rFont val="Arial"/>
        <b val="0"/>
        <color theme="1"/>
      </rPr>
      <t xml:space="preserve"> I have checked permission of UAT and Product. I am checking queue to test workflow.
</t>
    </r>
    <r>
      <rPr>
        <rFont val="Arial"/>
        <b/>
        <color theme="1"/>
      </rPr>
      <t xml:space="preserve">What is Pending: </t>
    </r>
    <r>
      <rPr>
        <rFont val="Arial"/>
        <b val="0"/>
        <color theme="1"/>
      </rPr>
      <t>Find solutions of workflow</t>
    </r>
    <r>
      <rPr>
        <rFont val="Arial"/>
        <b/>
        <color theme="1"/>
      </rPr>
      <t xml:space="preserve">
What support is required:- N/A</t>
    </r>
  </si>
  <si>
    <t>TCI-19019</t>
  </si>
  <si>
    <t>What is done: A copy of the Indeed command was created and modified based on the talent requirements. However, there are issues with the slave database on the alpha environment, specifically with no database being selected. To bypass this issue, the database value is overwritten with "tribepad_job".
What is pending: The talent command needs to be made functional.
What support is required: NA.</t>
  </si>
  <si>
    <t>Internal Team Meetings. 
Assisted Upendra with the identification and resolution of his onboarding issues.</t>
  </si>
  <si>
    <r>
      <rPr>
        <rFont val="Arial"/>
        <b/>
        <color theme="1"/>
      </rPr>
      <t>What is done:-</t>
    </r>
    <r>
      <rPr>
        <rFont val="Arial"/>
        <b val="0"/>
        <color theme="1"/>
      </rPr>
      <t xml:space="preserve"> I have fixed workflow issue based on candidate_type. I am doing test of all scenario of workflow.
</t>
    </r>
    <r>
      <rPr>
        <rFont val="Arial"/>
        <b/>
        <color theme="1"/>
      </rPr>
      <t xml:space="preserve">What is Pending: </t>
    </r>
    <r>
      <rPr>
        <rFont val="Arial"/>
        <b val="0"/>
        <color theme="1"/>
      </rPr>
      <t>Workflow testing with all workflow type</t>
    </r>
    <r>
      <rPr>
        <rFont val="Arial"/>
        <b/>
        <color theme="1"/>
      </rPr>
      <t xml:space="preserve">
What support is required:- N/A</t>
    </r>
  </si>
  <si>
    <t>19:30:</t>
  </si>
  <si>
    <r>
      <rPr>
        <rFont val="Arial"/>
        <b/>
        <color theme="1"/>
      </rPr>
      <t>What is done:-</t>
    </r>
    <r>
      <rPr>
        <rFont val="Arial"/>
        <color theme="1"/>
      </rPr>
      <t xml:space="preserve"> added CSS in core CSS file to resolve formatting issue also worked on to remove tick mark in li tag . Created merge request.
</t>
    </r>
    <r>
      <rPr>
        <rFont val="Arial"/>
        <b/>
        <color theme="1"/>
      </rPr>
      <t>What is pending:-</t>
    </r>
    <r>
      <rPr>
        <rFont val="Arial"/>
        <color theme="1"/>
      </rPr>
      <t xml:space="preserve"> NA
</t>
    </r>
    <r>
      <rPr>
        <rFont val="Arial"/>
        <b/>
        <color theme="1"/>
      </rPr>
      <t xml:space="preserve">What support is required:- </t>
    </r>
    <r>
      <rPr>
        <rFont val="Arial"/>
        <color theme="1"/>
      </rPr>
      <t>NA
Reson for rework: added some new points after testing in formatiing</t>
    </r>
  </si>
  <si>
    <r>
      <rPr>
        <rFont val="Arial"/>
        <b/>
        <color theme="1"/>
      </rPr>
      <t xml:space="preserve">What is done:-  </t>
    </r>
    <r>
      <rPr>
        <rFont val="Arial"/>
        <color theme="1"/>
      </rPr>
      <t xml:space="preserve">Created new function for get attachment with attachment Id and updated JS for cache variable.
</t>
    </r>
    <r>
      <rPr>
        <rFont val="Arial"/>
        <b/>
        <color theme="1"/>
      </rPr>
      <t xml:space="preserve">What is pending:- </t>
    </r>
    <r>
      <rPr>
        <rFont val="Arial"/>
        <color theme="1"/>
      </rPr>
      <t xml:space="preserve">NA
</t>
    </r>
    <r>
      <rPr>
        <rFont val="Arial"/>
        <b/>
        <color theme="1"/>
      </rPr>
      <t xml:space="preserve">What support is required:- </t>
    </r>
    <r>
      <rPr>
        <rFont val="Arial"/>
        <color theme="1"/>
      </rPr>
      <t>NA
Reson for rework: Optimized code of attachment as shared feedback of Jimmy.</t>
    </r>
  </si>
  <si>
    <t>2 hr internal external meeting</t>
  </si>
  <si>
    <r>
      <rPr>
        <rFont val="Arial"/>
        <color theme="1"/>
      </rPr>
      <t xml:space="preserve">What is done:- Worked on debugging the </t>
    </r>
    <r>
      <rPr>
        <rFont val="Arial"/>
        <i/>
        <color theme="1"/>
      </rPr>
      <t>replaceContractSnippets</t>
    </r>
    <r>
      <rPr>
        <rFont val="Arial"/>
        <color theme="1"/>
      </rPr>
      <t xml:space="preserve"> and </t>
    </r>
    <r>
      <rPr>
        <rFont val="Arial"/>
        <i/>
        <color theme="1"/>
      </rPr>
      <t xml:space="preserve">replaceContractVariables </t>
    </r>
    <r>
      <rPr>
        <rFont val="Arial"/>
        <color theme="1"/>
      </rPr>
      <t>to resolve the space with title &lt;document-variable&gt; in CV Template.
What is pending:- checking the removal of white space
What support is required:- NA</t>
    </r>
  </si>
  <si>
    <r>
      <rPr>
        <rFont val="Arial"/>
        <b/>
        <color theme="1"/>
      </rPr>
      <t>What is done:-</t>
    </r>
    <r>
      <rPr>
        <rFont val="Arial"/>
        <b val="0"/>
        <color theme="1"/>
      </rPr>
      <t xml:space="preserve"> Try to find out the solution to resolve the issue from Laravel php code, However, didn't find any solution. trying to find out some solution to resolve this issue.</t>
    </r>
    <r>
      <rPr>
        <rFont val="Arial"/>
        <b/>
        <color theme="1"/>
      </rPr>
      <t xml:space="preserve">
What is pending:- </t>
    </r>
    <r>
      <rPr>
        <rFont val="Arial"/>
        <b val="0"/>
        <color theme="1"/>
      </rPr>
      <t>Need to find out the solution to manage special characters by php code.</t>
    </r>
    <r>
      <rPr>
        <rFont val="Arial"/>
        <b/>
        <color theme="1"/>
      </rPr>
      <t xml:space="preserve">
What support is required:- </t>
    </r>
    <r>
      <rPr>
        <rFont val="Arial"/>
        <b val="0"/>
        <color theme="1"/>
      </rPr>
      <t>NA</t>
    </r>
  </si>
  <si>
    <r>
      <rPr>
        <rFont val="Arial"/>
        <b/>
        <color theme="1"/>
      </rPr>
      <t xml:space="preserve">What is done:- </t>
    </r>
    <r>
      <rPr>
        <rFont val="Arial"/>
        <color theme="1"/>
      </rPr>
      <t xml:space="preserve"> Completed worked on select2 apis. Will start understanding config server &amp; translation system.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</si>
  <si>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t>TCI-19004</t>
  </si>
  <si>
    <t>What is done: Implemented necessary modifications to handle flagged jobs in the v2 Job model, which were causing issues during the onboarding process. Introduced the optional operator when fetching job properties for onboarding data to prevent failure in case the job is not found. Applied the withTrashed method in relevant sections to address issues related to closed jobs. Pushed changes for review.
What is pending: NA 
What support is required: NA.</t>
  </si>
  <si>
    <t>15:00:</t>
  </si>
  <si>
    <r>
      <rPr>
        <rFont val="Arial"/>
        <b/>
        <color theme="1"/>
      </rPr>
      <t xml:space="preserve">What is done:- </t>
    </r>
    <r>
      <rPr>
        <rFont val="Arial"/>
        <color theme="1"/>
      </rPr>
      <t xml:space="preserve">commit code again after resolving the conflict  
</t>
    </r>
    <r>
      <rPr>
        <rFont val="Arial"/>
        <b/>
        <color theme="1"/>
      </rPr>
      <t xml:space="preserve">What is pending:- </t>
    </r>
    <r>
      <rPr>
        <rFont val="Arial"/>
        <color theme="1"/>
      </rPr>
      <t xml:space="preserve">NA
</t>
    </r>
    <r>
      <rPr>
        <rFont val="Arial"/>
        <b/>
        <color theme="1"/>
      </rPr>
      <t>What support is required:-</t>
    </r>
    <r>
      <rPr>
        <rFont val="Arial"/>
        <color theme="1"/>
      </rPr>
      <t xml:space="preserve"> NA
Reason for rework: merge conflic</t>
    </r>
  </si>
  <si>
    <r>
      <rPr>
        <rFont val="Arial"/>
        <b/>
        <color theme="1"/>
      </rPr>
      <t xml:space="preserve">What is done:- </t>
    </r>
    <r>
      <rPr>
        <rFont val="Arial"/>
        <b val="0"/>
        <color theme="1"/>
      </rPr>
      <t>Status changed to close</t>
    </r>
    <r>
      <rPr>
        <rFont val="Arial"/>
        <b/>
        <color theme="1"/>
      </rPr>
      <t xml:space="preserve">
What is Pending: </t>
    </r>
    <r>
      <rPr>
        <rFont val="Arial"/>
        <b val="0"/>
        <color theme="1"/>
      </rPr>
      <t>NA</t>
    </r>
    <r>
      <rPr>
        <rFont val="Arial"/>
        <b/>
        <color theme="1"/>
      </rPr>
      <t xml:space="preserve">.
What support is required:- </t>
    </r>
    <r>
      <rPr>
        <rFont val="Arial"/>
        <b val="0"/>
        <color theme="1"/>
      </rPr>
      <t>NA</t>
    </r>
    <r>
      <rPr>
        <rFont val="Arial"/>
        <b/>
        <color theme="1"/>
      </rPr>
      <t xml:space="preserve">. </t>
    </r>
  </si>
  <si>
    <t>TCI-19005</t>
  </si>
  <si>
    <t>What is done: Resolve the issue by adjusting the action target from "action-book" to "action-invite" when the new_interview_bookings_2020 permission is enabled. Puhsed for code review.
What is pending: NA 
What support is required: NA.</t>
  </si>
  <si>
    <r>
      <rPr>
        <rFont val="Arial"/>
        <b/>
        <color theme="1"/>
      </rPr>
      <t xml:space="preserve">What is done:- </t>
    </r>
    <r>
      <rPr>
        <rFont val="Arial"/>
        <b val="0"/>
        <color theme="1"/>
      </rPr>
      <t>Added Mutators getDecodedJobTitleAttribute in job model to remove character reference issue of &amp; , commit code and performed internal code review.</t>
    </r>
    <r>
      <rPr>
        <rFont val="Arial"/>
        <b/>
        <color theme="1"/>
      </rPr>
      <t xml:space="preserve">
What is pending:- </t>
    </r>
    <r>
      <rPr>
        <rFont val="Arial"/>
        <b val="0"/>
        <color theme="1"/>
      </rPr>
      <t>NA</t>
    </r>
    <r>
      <rPr>
        <rFont val="Arial"/>
        <b/>
        <color theme="1"/>
      </rPr>
      <t xml:space="preserve">
What support is required:-</t>
    </r>
    <r>
      <rPr>
        <rFont val="Arial"/>
        <b val="0"/>
        <color theme="1"/>
      </rPr>
      <t xml:space="preserve"> NA</t>
    </r>
  </si>
  <si>
    <t>TCI-19021</t>
  </si>
  <si>
    <r>
      <rPr>
        <rFont val="Arial"/>
        <b/>
        <color theme="1"/>
      </rPr>
      <t>What is done:-</t>
    </r>
    <r>
      <rPr>
        <rFont val="Arial"/>
        <color theme="1"/>
      </rPr>
      <t xml:space="preserve"> After analyzing the reported issue, it has been determined that the observed behaviour is as intended. Furthermore, the translations and the location of the email manager have been provided to allow the client to make any necessary modifications.
</t>
    </r>
    <r>
      <rPr>
        <rFont val="Arial"/>
        <b/>
        <color theme="1"/>
      </rPr>
      <t xml:space="preserve">What is pending:- </t>
    </r>
    <r>
      <rPr>
        <rFont val="Arial"/>
        <color theme="1"/>
      </rPr>
      <t xml:space="preserve">Awaiting customer feedback.
</t>
    </r>
    <r>
      <rPr>
        <rFont val="Arial"/>
        <b/>
        <color theme="1"/>
      </rPr>
      <t xml:space="preserve">What support is required:- </t>
    </r>
    <r>
      <rPr>
        <rFont val="Arial"/>
        <color theme="1"/>
      </rPr>
      <t>NA.</t>
    </r>
  </si>
  <si>
    <t>TCI-19029</t>
  </si>
  <si>
    <r>
      <rPr>
        <rFont val="Arial"/>
        <b/>
        <color theme="1"/>
      </rPr>
      <t xml:space="preserve">What is done:- </t>
    </r>
    <r>
      <rPr>
        <rFont val="Arial"/>
        <color theme="1"/>
      </rPr>
      <t xml:space="preserve">Analyzed the issue mentioned.
</t>
    </r>
    <r>
      <rPr>
        <rFont val="Arial"/>
        <b/>
        <color theme="1"/>
      </rPr>
      <t xml:space="preserve">What is pending:- </t>
    </r>
    <r>
      <rPr>
        <rFont val="Arial"/>
        <color theme="1"/>
      </rPr>
      <t xml:space="preserve">Replicating the issue and finding a solution.
</t>
    </r>
    <r>
      <rPr>
        <rFont val="Arial"/>
        <b/>
        <color theme="1"/>
      </rPr>
      <t>What support is required:-</t>
    </r>
    <r>
      <rPr>
        <rFont val="Arial"/>
        <color theme="1"/>
      </rPr>
      <t xml:space="preserve"> NA</t>
    </r>
  </si>
  <si>
    <t>Internal Team Meetings. 
Assisted Vivek and code review.</t>
  </si>
  <si>
    <t>TCI-19010</t>
  </si>
  <si>
    <r>
      <rPr>
        <rFont val="Arial"/>
        <b/>
        <color theme="1"/>
      </rPr>
      <t xml:space="preserve">What is done:- </t>
    </r>
    <r>
      <rPr>
        <rFont val="Arial"/>
        <b val="0"/>
        <color theme="1"/>
      </rPr>
      <t>Analysed the ticket understood the task, working on a technical document.  </t>
    </r>
    <r>
      <rPr>
        <rFont val="Arial"/>
        <b/>
        <color theme="1"/>
      </rPr>
      <t xml:space="preserve">
What is pending:- </t>
    </r>
    <r>
      <rPr>
        <rFont val="Arial"/>
        <b val="0"/>
        <color theme="1"/>
      </rPr>
      <t>need to finish the technical document.</t>
    </r>
    <r>
      <rPr>
        <rFont val="Arial"/>
        <b/>
        <color theme="1"/>
      </rPr>
      <t xml:space="preserve">
What support is required:- </t>
    </r>
    <r>
      <rPr>
        <rFont val="Arial"/>
        <b val="0"/>
        <color theme="1"/>
      </rPr>
      <t>NA</t>
    </r>
  </si>
  <si>
    <t>What is done:- Worked ion creating  initial base structrure of Sitebuilder
What is pending:- in-process database model migrations
What support is required:- NA</t>
  </si>
  <si>
    <t>What is done:- Worked on list down the steps to resolve the space with title &lt;document-variable&gt; in CV Template.
What is pending:- NA
What support is required:- NA</t>
  </si>
  <si>
    <t>Had a discussion with Yogesh regarding Disable button functionality for downlaod workflow, Internal and external team meetings</t>
  </si>
  <si>
    <t>What is done:- Internal code review raised
What is pending:- Needs to finish this feature
What support is required:- NA</t>
  </si>
  <si>
    <r>
      <rPr>
        <rFont val="Arial"/>
        <b/>
        <color theme="1"/>
      </rPr>
      <t xml:space="preserve">What is done:- </t>
    </r>
    <r>
      <rPr>
        <rFont val="Arial"/>
        <color theme="1"/>
      </rPr>
      <t xml:space="preserve">Worked with config server to translate the jobnames.
</t>
    </r>
    <r>
      <rPr>
        <rFont val="Arial"/>
        <b/>
        <color theme="1"/>
      </rPr>
      <t xml:space="preserve">What is pending:- </t>
    </r>
    <r>
      <rPr>
        <rFont val="Arial"/>
        <color theme="1"/>
      </rPr>
      <t xml:space="preserve"> NA
</t>
    </r>
    <r>
      <rPr>
        <rFont val="Arial"/>
        <b/>
        <color theme="1"/>
      </rPr>
      <t xml:space="preserve">What support is required:- </t>
    </r>
    <r>
      <rPr>
        <rFont val="Arial"/>
        <color theme="1"/>
      </rPr>
      <t xml:space="preserve">NA </t>
    </r>
  </si>
  <si>
    <r>
      <rPr>
        <rFont val="Arial"/>
        <b/>
        <color theme="1"/>
      </rPr>
      <t xml:space="preserve">What is done:- </t>
    </r>
    <r>
      <rPr>
        <rFont val="Arial"/>
        <color theme="1"/>
      </rPr>
      <t xml:space="preserve">I have debugged code on UAT as shared steps of QA team. I have found that when create new user as agency user that time team_candidate entry on database table. When we are Apply Candidate
 from searchbox that time team_candidate table not updated. I am checking more with UAT database and code.
</t>
    </r>
    <r>
      <rPr>
        <rFont val="Arial"/>
        <b/>
        <color theme="1"/>
      </rPr>
      <t xml:space="preserve">What is pending:- </t>
    </r>
    <r>
      <rPr>
        <rFont val="Arial"/>
        <color theme="1"/>
      </rPr>
      <t xml:space="preserve">Replicate issue and solutions
</t>
    </r>
    <r>
      <rPr>
        <rFont val="Arial"/>
        <b/>
        <color theme="1"/>
      </rPr>
      <t>What support is required:-</t>
    </r>
    <r>
      <rPr>
        <rFont val="Arial"/>
        <color theme="1"/>
      </rPr>
      <t xml:space="preserve"> N/A</t>
    </r>
  </si>
  <si>
    <r>
      <rPr>
        <rFont val="Arial"/>
        <b/>
        <color theme="1"/>
      </rPr>
      <t xml:space="preserve">What is done:- </t>
    </r>
    <r>
      <rPr>
        <rFont val="Arial"/>
        <b val="0"/>
        <color theme="1"/>
      </rPr>
      <t xml:space="preserve">Worked on the technical document and created it.  </t>
    </r>
    <r>
      <rPr>
        <rFont val="Arial"/>
        <b/>
        <color theme="1"/>
      </rPr>
      <t xml:space="preserve">
What is pending:- </t>
    </r>
    <r>
      <rPr>
        <rFont val="Arial"/>
        <b val="0"/>
        <color theme="1"/>
      </rPr>
      <t>Internal review.</t>
    </r>
    <r>
      <rPr>
        <rFont val="Arial"/>
        <b/>
        <color theme="1"/>
      </rPr>
      <t xml:space="preserve">
What support is required:- </t>
    </r>
    <r>
      <rPr>
        <rFont val="Arial"/>
        <b val="0"/>
        <color theme="1"/>
      </rPr>
      <t>NA</t>
    </r>
  </si>
  <si>
    <t>3.5 hr internal external meeting</t>
  </si>
  <si>
    <t>What is done:- Worked ion creating Action for page module.
What is pending:- in-process creating detailed docuemnt to cover the modules functionality.
What support is required:- NA</t>
  </si>
  <si>
    <r>
      <rPr>
        <rFont val="Arial"/>
        <b/>
        <color theme="1"/>
      </rPr>
      <t xml:space="preserve">What is done:- </t>
    </r>
    <r>
      <rPr>
        <rFont val="Arial"/>
        <color theme="1"/>
      </rPr>
      <t xml:space="preserve">The issue was successfully replicated on alpha. The JavaScript is deselecting the already selected candidate on the mini profile page whenever any action is clicked, resulting in the candidate list not being fetched and the check for external or internal candidates not being performed. Any changes to this behavior may have a ripple effect.
</t>
    </r>
    <r>
      <rPr>
        <rFont val="Arial"/>
        <b/>
        <color theme="1"/>
      </rPr>
      <t xml:space="preserve">What is pending:- </t>
    </r>
    <r>
      <rPr>
        <rFont val="Arial"/>
        <color theme="1"/>
      </rPr>
      <t xml:space="preserve">Finding a good solution.
</t>
    </r>
    <r>
      <rPr>
        <rFont val="Arial"/>
        <b/>
        <color theme="1"/>
      </rPr>
      <t>What support is required:-</t>
    </r>
    <r>
      <rPr>
        <rFont val="Arial"/>
        <color theme="1"/>
      </rPr>
      <t xml:space="preserve"> NA</t>
    </r>
  </si>
  <si>
    <t>Internal Team Meetings. 
Consulted with Pawan regarding his ticket.
Assisted Upendra with his ticket.
Code review.</t>
  </si>
  <si>
    <r>
      <rPr>
        <rFont val="Arial"/>
        <b/>
        <color theme="1"/>
      </rPr>
      <t>What is done:-</t>
    </r>
    <r>
      <rPr>
        <rFont val="Arial"/>
        <b val="0"/>
        <color theme="1"/>
      </rPr>
      <t xml:space="preserve">Fixed workflow issue. I have tested with QA team on Alpha. It is working fine.
</t>
    </r>
    <r>
      <rPr>
        <rFont val="Arial"/>
        <b/>
        <color theme="1"/>
      </rPr>
      <t>What is Pending: NA
What support is required:- N/A</t>
    </r>
  </si>
  <si>
    <t>Had a discussion with generate build for styles in V2 along with Amit and Yogesh, Had a discussion regarding TCI-18882, External and Internal Team Meetings</t>
  </si>
  <si>
    <t>What is done:- Code review raised and working on code review comments
What is pending:- Needs to finish this feature
What support is required:- NA</t>
  </si>
  <si>
    <r>
      <rPr>
        <rFont val="Arial"/>
        <b/>
        <color theme="1"/>
      </rPr>
      <t xml:space="preserve">What is done:- </t>
    </r>
    <r>
      <rPr>
        <rFont val="Arial"/>
        <b val="0"/>
        <color theme="1"/>
      </rPr>
      <t xml:space="preserve">I have created the technical document Please find the link below for review. However, I am not able to configure SSO on my end so not able to understand the full flow. I  tried with Okta but was not able to setup it up.
https://docs.google.com/document/d/1eyQGb7iMWpr5LiCl_LofLvgX4V0XqY22UjsyHr3g7Ig/edit# </t>
    </r>
    <r>
      <rPr>
        <rFont val="Arial"/>
        <b/>
        <color theme="1"/>
      </rPr>
      <t xml:space="preserve">
What is pending:- </t>
    </r>
    <r>
      <rPr>
        <rFont val="Arial"/>
        <b val="0"/>
        <color theme="1"/>
      </rPr>
      <t>Review</t>
    </r>
    <r>
      <rPr>
        <rFont val="Arial"/>
        <b/>
        <color theme="1"/>
      </rPr>
      <t xml:space="preserve">
What support is required:- </t>
    </r>
    <r>
      <rPr>
        <rFont val="Arial"/>
        <b val="0"/>
        <color theme="1"/>
      </rPr>
      <t>NA</t>
    </r>
  </si>
  <si>
    <t>What is done: The data-target part is being handled by javascript and it was disabling it as action-book is not a valid action when O365 permission is enabled so changed the data-target to ‘action-invite’. Updated the disabledQuickActions condition as well. Pushed again for code review.
What is pending: NA 
What support is required: NA.
Rework Reason: disabledQuickActions part was still using the ‘action-book’ to check.</t>
  </si>
  <si>
    <r>
      <rPr>
        <rFont val="Arial"/>
        <b/>
        <color theme="1"/>
      </rPr>
      <t>What is done:-</t>
    </r>
    <r>
      <rPr>
        <rFont val="Arial"/>
        <b val="0"/>
        <color theme="1"/>
      </rPr>
      <t xml:space="preserve"> decodeEntities filter created in helpers.php file used this filer with job_title as per recommendation, commit code for review.</t>
    </r>
    <r>
      <rPr>
        <rFont val="Arial"/>
        <b/>
        <color theme="1"/>
      </rPr>
      <t xml:space="preserve">
What is pending:- </t>
    </r>
    <r>
      <rPr>
        <rFont val="Arial"/>
        <b val="0"/>
        <color theme="1"/>
      </rPr>
      <t>NA</t>
    </r>
    <r>
      <rPr>
        <rFont val="Arial"/>
        <b/>
        <color theme="1"/>
      </rPr>
      <t xml:space="preserve">
What support is required:- </t>
    </r>
    <r>
      <rPr>
        <rFont val="Arial"/>
        <b val="0"/>
        <color theme="1"/>
      </rPr>
      <t xml:space="preserve">NA                                                                                                                                  </t>
    </r>
    <r>
      <rPr>
        <rFont val="Arial"/>
        <b/>
        <color theme="1"/>
      </rPr>
      <t xml:space="preserve">                  Reason of rework : </t>
    </r>
    <r>
      <rPr>
        <rFont val="Arial"/>
        <b val="0"/>
        <color theme="1"/>
      </rPr>
      <t>Need to change the method of r esolve issue as per internal feedback</t>
    </r>
  </si>
  <si>
    <t>What is done:- The checkbox for a candidate that had already been selected was deselected, and no candidate array was attached to the request, leading to the usage of the internal mail content. Changes have been made to resolve the issue, and the code has been pushed for review. 
What is pending:- NA. 
What support is required:- NA</t>
  </si>
  <si>
    <t xml:space="preserve">What is done:- Resolved merge conflicts and used absoulte links as suggested. Pushed for review.
What is pending:- NA. 
What support is required:-NA
Rework Reason:- Changes to frontend api call link. </t>
  </si>
  <si>
    <t>Assisted Vivek with his technical review and CRM bug.
Assisted Upendra with his Candidate Limit story issue and technical review changes.
Started working on TCI-19044 but seems like Jon is working on this so will pick something else.
External and internal meetings</t>
  </si>
  <si>
    <r>
      <rPr>
        <rFont val="Arial"/>
        <b/>
        <color theme="1"/>
      </rPr>
      <t xml:space="preserve">What is done:- </t>
    </r>
    <r>
      <rPr>
        <rFont val="Arial"/>
        <color theme="1"/>
      </rPr>
      <t xml:space="preserve">I have checked code and database of UAT.  It is working
 fine. I have checked both issues reported by QA. It is working fine.I have discussed on meeting for retest all success criteria.
</t>
    </r>
    <r>
      <rPr>
        <rFont val="Arial"/>
        <b/>
        <color theme="1"/>
      </rPr>
      <t xml:space="preserve">What is pending:- </t>
    </r>
    <r>
      <rPr>
        <rFont val="Arial"/>
        <color theme="1"/>
      </rPr>
      <t xml:space="preserve">NA
</t>
    </r>
    <r>
      <rPr>
        <rFont val="Arial"/>
        <b/>
        <color theme="1"/>
      </rPr>
      <t>What support is required:-</t>
    </r>
    <r>
      <rPr>
        <rFont val="Arial"/>
        <color theme="1"/>
      </rPr>
      <t xml:space="preserve"> N/A
Rework reson: QA have tested flow wrongly. I checked database and code then I have explained him.</t>
    </r>
  </si>
  <si>
    <t>TCI-19043</t>
  </si>
  <si>
    <r>
      <rPr>
        <rFont val="Arial"/>
        <b/>
        <color theme="1"/>
      </rPr>
      <t>What is done:-</t>
    </r>
    <r>
      <rPr>
        <rFont val="Arial"/>
        <b val="0"/>
        <color theme="1"/>
      </rPr>
      <t xml:space="preserve"> Analyzed the ticket, understand the task, Try to replicate the issue on my end, However not able to replicate it, Also worked on code review but it's a little bit complicated code it's used crm-sdk for campaign data.</t>
    </r>
    <r>
      <rPr>
        <rFont val="Arial"/>
        <b/>
        <color theme="1"/>
      </rPr>
      <t xml:space="preserve">
What is pending:- </t>
    </r>
    <r>
      <rPr>
        <rFont val="Arial"/>
        <b val="0"/>
        <color theme="1"/>
      </rPr>
      <t>code review and replication of issue</t>
    </r>
    <r>
      <rPr>
        <rFont val="Arial"/>
        <b/>
        <color theme="1"/>
      </rPr>
      <t xml:space="preserve">
What support is required:- </t>
    </r>
    <r>
      <rPr>
        <rFont val="Arial"/>
        <b val="0"/>
        <color theme="1"/>
      </rPr>
      <t>NA</t>
    </r>
  </si>
  <si>
    <t>What is done:- Worked on creating detailed docuemnt to cover the all modules functionality.
What is pending:- in-process making model and relations functions.
What support is required:- NA</t>
  </si>
  <si>
    <t>Had a discussion with Mark, Jon and Planty regarding TOV-761, tested VI on beta and gamma along with ATS, External and internal meetings</t>
  </si>
  <si>
    <t>What is done:- Working on code review comments, almost done doing testing after modifying code
What is pending:- Needs to finish this feature
What support is required:- NA</t>
  </si>
  <si>
    <r>
      <rPr>
        <rFont val="Arial"/>
        <b/>
        <color theme="1"/>
      </rPr>
      <t xml:space="preserve">What is done:- </t>
    </r>
    <r>
      <rPr>
        <rFont val="Arial"/>
        <b val="0"/>
        <color theme="1"/>
      </rPr>
      <t>I  have updated technical document and sent for approval.</t>
    </r>
    <r>
      <rPr>
        <rFont val="Arial"/>
        <b/>
        <color theme="1"/>
      </rPr>
      <t xml:space="preserve">
What is pending:- N/A
What support is required:- N/A</t>
    </r>
  </si>
  <si>
    <t>Connected QA team for ticket limit issue and Internal team meeting</t>
  </si>
  <si>
    <r>
      <rPr>
        <rFont val="Arial"/>
        <b/>
        <color theme="1"/>
      </rPr>
      <t xml:space="preserve">What is done:- </t>
    </r>
    <r>
      <rPr>
        <rFont val="Arial"/>
        <b val="0"/>
        <color theme="1"/>
      </rPr>
      <t>Discussed on call with Mark about translations of job field names database side, which was not possible. So we decided on fetching job_field_mappings and custom_field jobnames separately and translating job_field_names and then then combining the results.</t>
    </r>
    <r>
      <rPr>
        <rFont val="Arial"/>
        <b/>
        <color theme="1"/>
      </rPr>
      <t xml:space="preserve">
What is pending:-  NA
What support is required:- NA </t>
    </r>
  </si>
  <si>
    <t xml:space="preserve">1 hr internal external meeting
0.5 hr Meeting with Mark on slack 
0.5 hr Code review for Onboarding integration ticket TCI-17725 </t>
  </si>
  <si>
    <t>TCI-19059</t>
  </si>
  <si>
    <t>1 hr internal external meeting</t>
  </si>
  <si>
    <r>
      <rPr>
        <rFont val="Arial"/>
        <b/>
        <color theme="1"/>
      </rPr>
      <t xml:space="preserve">What is done:- </t>
    </r>
    <r>
      <rPr>
        <rFont val="Arial"/>
        <b val="0"/>
        <color theme="1"/>
      </rPr>
      <t>As Discussed on previous call with Mark about translations of job field names database side, which was not possible. So we decided on fetching job_field_mappings and custom_field jobnames separately and translating job_field_names and then then combining the results.</t>
    </r>
    <r>
      <rPr>
        <rFont val="Arial"/>
        <b/>
        <color theme="1"/>
      </rPr>
      <t xml:space="preserve">
What is pending:-  NA
What support is required:- NA </t>
    </r>
  </si>
  <si>
    <t>internal external meeting</t>
  </si>
  <si>
    <t>Status change to closed</t>
  </si>
  <si>
    <r>
      <rPr>
        <rFont val="Arial"/>
        <b/>
        <color theme="1"/>
      </rPr>
      <t>What is done:-</t>
    </r>
    <r>
      <rPr>
        <rFont val="Arial"/>
        <b val="0"/>
        <color theme="1"/>
      </rPr>
      <t xml:space="preserve"> I am able to replicate this issue on my side.  As I found the campaign signup count is showing for all the landing pages even if the page is deleted. So as per my finding, the reason for the issue is a landing page is deleted that already has the signup count.</t>
    </r>
    <r>
      <rPr>
        <rFont val="Arial"/>
        <b/>
        <color theme="1"/>
      </rPr>
      <t xml:space="preserve">
What is pending:- </t>
    </r>
    <r>
      <rPr>
        <rFont val="Arial"/>
        <b val="0"/>
        <color theme="1"/>
      </rPr>
      <t>Client Feedback</t>
    </r>
    <r>
      <rPr>
        <rFont val="Arial"/>
        <b/>
        <color theme="1"/>
      </rPr>
      <t xml:space="preserve">
What support is required:- </t>
    </r>
    <r>
      <rPr>
        <rFont val="Arial"/>
        <b val="0"/>
        <color theme="1"/>
      </rPr>
      <t>NA</t>
    </r>
  </si>
  <si>
    <t>TCI-19048</t>
  </si>
  <si>
    <t>What is done: Testing the issue is difficult as it might depend on the actual setup of SSO, and we don't have access to the logs to conduct any meaningful debugging. Checked Codebase but nothing obvious stands out. Passing this back. 
What is pending: NA 
What support is required: NA.
Reassinged Reason: Don't have access to logs to debug the issue.</t>
  </si>
  <si>
    <t>External and internal meetings</t>
  </si>
  <si>
    <t>What is done:- Started to look into this, trying the trace by code.
What is pending:- Needs to finish this bug
What support is required:- NA</t>
  </si>
  <si>
    <t xml:space="preserve">2 hr internal external meeting
0.5 hr Meeting with Mark on google meet 
1.5 hr updtate technical document reagding polymorphysm of ticket TCI-18886 </t>
  </si>
  <si>
    <t>TCI-19817</t>
  </si>
  <si>
    <t>TCI-19062</t>
  </si>
  <si>
    <t>What is done:- Worked on not able to replicate this ticket on the testing brand.  On my end it is working fine
What is pending:- NA
What support is required:-  interview is being exported out to the clients outlook calendar</t>
  </si>
  <si>
    <t>Assisted Vivek with his CRM database identification for his bug. Discussed regarding MIS ticket. Discussed regarding SSO ticket.
Assisted Yogesh with his Technical Documentation and with Interview timezon bug. 
External and internal meetings</t>
  </si>
  <si>
    <r>
      <rPr>
        <rFont val="Arial"/>
        <b/>
        <color theme="1"/>
      </rPr>
      <t xml:space="preserve">What is done:- </t>
    </r>
    <r>
      <rPr>
        <rFont val="Arial"/>
        <b val="0"/>
        <color theme="1"/>
      </rPr>
      <t>I  have updated technical document and started development of Oauth Module.</t>
    </r>
    <r>
      <rPr>
        <rFont val="Arial"/>
        <b/>
        <color theme="1"/>
      </rPr>
      <t xml:space="preserve">
What is pending:- N/A
What support is required:- N/A</t>
    </r>
  </si>
  <si>
    <r>
      <rPr>
        <rFont val="Arial"/>
        <b/>
        <color theme="1"/>
      </rPr>
      <t xml:space="preserve">What is done:- </t>
    </r>
    <r>
      <rPr>
        <rFont val="Arial"/>
        <b val="0"/>
        <color theme="1"/>
      </rPr>
      <t>worked on  sso config setup as per comment in technical document , however not able to setup . There is no more ticket in backlog to work so i was ideal or work on mis ticket for 1.5 hours , So my total worked time is less then 7.5 hours.</t>
    </r>
    <r>
      <rPr>
        <rFont val="Arial"/>
        <b/>
        <color theme="1"/>
      </rPr>
      <t xml:space="preserve">
What is pending:- </t>
    </r>
    <r>
      <rPr>
        <rFont val="Arial"/>
        <b val="0"/>
        <color theme="1"/>
      </rPr>
      <t>need to setup sso config</t>
    </r>
    <r>
      <rPr>
        <rFont val="Arial"/>
        <b/>
        <color theme="1"/>
      </rPr>
      <t xml:space="preserve">
What support is required:- </t>
    </r>
    <r>
      <rPr>
        <rFont val="Arial"/>
        <b val="0"/>
        <color theme="1"/>
      </rPr>
      <t>Please add some ticket in backlog</t>
    </r>
  </si>
  <si>
    <r>
      <rPr>
        <rFont val="Arial"/>
        <b/>
        <color theme="1"/>
      </rPr>
      <t xml:space="preserve">What is done:-  </t>
    </r>
    <r>
      <rPr>
        <rFont val="Arial"/>
        <color theme="1"/>
      </rPr>
      <t xml:space="preserve">I have updated feedback as shared feedback,after discussion with Mark,I have revert changes and pushed code again.
</t>
    </r>
    <r>
      <rPr>
        <rFont val="Arial"/>
        <b/>
        <color theme="1"/>
      </rPr>
      <t xml:space="preserve">What is pending:- </t>
    </r>
    <r>
      <rPr>
        <rFont val="Arial"/>
        <color theme="1"/>
      </rPr>
      <t xml:space="preserve">NA
</t>
    </r>
    <r>
      <rPr>
        <rFont val="Arial"/>
        <b/>
        <color theme="1"/>
      </rPr>
      <t xml:space="preserve">What support is required:- </t>
    </r>
    <r>
      <rPr>
        <rFont val="Arial"/>
        <color theme="1"/>
      </rPr>
      <t>NA
Reson for rework: Due to Mark feedback,I have rework changes and revert back again.</t>
    </r>
  </si>
  <si>
    <t>Internal and external team meetings</t>
  </si>
  <si>
    <r>
      <rPr>
        <rFont val="Arial"/>
        <b/>
        <color theme="1"/>
      </rPr>
      <t xml:space="preserve">What is done:- </t>
    </r>
    <r>
      <rPr>
        <rFont val="Arial"/>
        <b val="0"/>
        <color theme="1"/>
      </rPr>
      <t>Worked on the selectionbox api for job_field_name.</t>
    </r>
    <r>
      <rPr>
        <rFont val="Arial"/>
        <b/>
        <color theme="1"/>
      </rPr>
      <t xml:space="preserve">
What is pending:-  NA
What support is required:- NA </t>
    </r>
  </si>
  <si>
    <t>TOV-762</t>
  </si>
  <si>
    <t>What is done:-  I have replicated the issues in beta and reviewing the code flow and funtionality.
What is pending:- going throught the codebase of VI
What support is required:- NA</t>
  </si>
  <si>
    <r>
      <rPr>
        <rFont val="Arial"/>
        <b/>
        <color theme="1"/>
      </rPr>
      <t xml:space="preserve">What is done:- </t>
    </r>
    <r>
      <rPr>
        <rFont val="Arial"/>
        <b val="0"/>
        <color theme="1"/>
      </rPr>
      <t xml:space="preserve">worked on  SSO setup and completed with provided URL. Created migration and model in v2 codebase, wrote code for insert errors in table, working on view to display errors in SSO module.  </t>
    </r>
    <r>
      <rPr>
        <rFont val="Arial"/>
        <b/>
        <color theme="1"/>
      </rPr>
      <t xml:space="preserve">
What is pending:- </t>
    </r>
    <r>
      <rPr>
        <rFont val="Arial"/>
        <b val="0"/>
        <color theme="1"/>
      </rPr>
      <t xml:space="preserve">display error in SSO module
</t>
    </r>
    <r>
      <rPr>
        <rFont val="Arial"/>
        <b/>
        <color theme="1"/>
      </rPr>
      <t xml:space="preserve">
What support is required:- </t>
    </r>
    <r>
      <rPr>
        <rFont val="Arial"/>
        <b val="0"/>
        <color theme="1"/>
      </rPr>
      <t>NA</t>
    </r>
  </si>
  <si>
    <t>What is done: Bucket for talent was created by Dan and after making the necessary code modifications for the talent, pushed the changes for review.
What is pending: NA.
What support is required: NA.</t>
  </si>
  <si>
    <t>Assisted Vivek with his various docker and migration related issues.
Assisted Yogesh with VI codebase access. 
External and internal meetings</t>
  </si>
  <si>
    <t>TCI-19083</t>
  </si>
  <si>
    <t>What is done: Checking the the database records of the mentioned candidates to find out if the request was received.
What is pending: Anayse the issue.
What support is required: NA.</t>
  </si>
  <si>
    <r>
      <rPr>
        <rFont val="Arial"/>
        <b/>
        <color theme="1"/>
      </rPr>
      <t xml:space="preserve">What is done:- </t>
    </r>
    <r>
      <rPr>
        <rFont val="Arial"/>
        <b val="0"/>
        <color theme="1"/>
      </rPr>
      <t>I  have created module setup and migration of permission.</t>
    </r>
    <r>
      <rPr>
        <rFont val="Arial"/>
        <b/>
        <color theme="1"/>
      </rPr>
      <t xml:space="preserve">
What is pending:- N/A
What support is required:- N/A</t>
    </r>
  </si>
  <si>
    <t>What is done:- Code Review changes done.
What is pending:- NA
What support is required:- NA</t>
  </si>
  <si>
    <t xml:space="preserve">Internal and external meeting with team
</t>
  </si>
  <si>
    <r>
      <rPr>
        <rFont val="Arial"/>
        <b/>
        <color theme="1"/>
      </rPr>
      <t xml:space="preserve">What is done:- </t>
    </r>
    <r>
      <rPr>
        <rFont val="Arial"/>
        <b val="0"/>
        <color theme="1"/>
      </rPr>
      <t xml:space="preserve">I have checked issue shared by QA team. I have used the table "ats_job_application_log" to find this information.
This solution is affecting the manual invite workflow for internal candidate.
</t>
    </r>
    <r>
      <rPr>
        <rFont val="Arial"/>
        <b/>
        <color theme="1"/>
      </rPr>
      <t>What is Pending: NA
What support is required:-</t>
    </r>
    <r>
      <rPr>
        <rFont val="Arial"/>
        <b val="0"/>
        <color theme="1"/>
      </rPr>
      <t xml:space="preserve"> Need help from Mark and Jon to identify the client_role_id of the candidate before they were hired</t>
    </r>
  </si>
  <si>
    <t>1 hr internal meetings</t>
  </si>
  <si>
    <t>What is done:-  CKEditor version: Need to check the version of CKEditor with the existing codebase. Has recently updated CKEditor or made changes to the code, is isWidget function exists in the version and compatibility. "@tribepad/vi-editor" 
Checking the code implementation: The references to the isWidget function. Ensure that the function is through error: caught CKEditorError: unexpected-error {"originalError":{"message":"this.isWidget is not a function","stack":"TypeError: this.isWidget is not a function.
Need to check other conflicts: After resolving isWidget function, there might be a conflict between libraries or modifying CKEditor's behavior. By try disabling other libraries or temporarily removing custom code to see if the issue persists.
Reinstall CKEditor: If the CKEditor installation might not be compatible,
What is pending:- going throught the codebase of VI
What support is required:- NA</t>
  </si>
  <si>
    <t>What is done:- Worked on create fresh new branch from v.4.44 and  varifying the changes are already existing in v4.44
What is pending:- NA
What support is required:- NA</t>
  </si>
  <si>
    <t>Assisted Upendra with his Onboarding Issue and discussed potential solutions.
External and internal meetings</t>
  </si>
  <si>
    <t>What is done: Posted the relevant data on the ticket regarding the delayed response from SHL.
What is pending: Awaiting Customer Feedback.
What support is required: NA.</t>
  </si>
  <si>
    <t xml:space="preserve">Internal meeting with team
</t>
  </si>
  <si>
    <t>What is done:- Modified the code to display panel scoring correctly by using the original question ID. Pushed the changes for code review.
What is pending:- NA.
What support is required:- Made Changes as per my understanding and the logic need to be reviewed</t>
  </si>
  <si>
    <t>What is Done:- Rebuilding the Docker container with the changes suggested by Dan. Researching the availability of Prince on the apt repository.
What is pending:- Prince Shrinking issue, Docker configuration testing, and documentation. 
What support is required:- Need some assistance on how to handle shrinking prince pdf to match the current wkhtmltopdf /snappy size. Also waiting for a response on disabling Iframe options which is not an option for wkhtml.</t>
  </si>
  <si>
    <t>1 hr internal  meeting</t>
  </si>
  <si>
    <r>
      <rPr>
        <rFont val="Arial"/>
        <b/>
        <color theme="1"/>
      </rPr>
      <t xml:space="preserve">
What is done:- </t>
    </r>
    <r>
      <rPr>
        <rFont val="Arial"/>
        <b val="0"/>
        <color theme="1"/>
      </rPr>
      <t xml:space="preserve">worked on log error display section with delete functionality and completed it. started work on refresh config section. </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</si>
  <si>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t>What is Done:- Used Debian wkthmltopdf repo on docker. Prince was not found so using the link directly. Fixed issue with cannot on laravel, Added test cases and validation on pdf_service codebase. 
What is pending:- Prince PDF size is larger than wkthmltopdf and Shrinking via CSS causing issues. 
What support is required:- Need some assistance on how to handle shrinking prince pdf to match the current wkhtmltopdf /snappy size. Also waiting for a response on disabling Iframe options which is not an option for wkhtml.</t>
  </si>
  <si>
    <t>TCI-19103</t>
  </si>
  <si>
    <t>What is Done:- The issue has been successfully replicated on the alpha environment, and the cause has been identified.
What is pending:- Testing of the solution and internal review. 
What support is required:- NA</t>
  </si>
  <si>
    <t>What is done:-  checked other conflicts: After resolving isWidget function, there might be a conflict between libraries or modifying CKEditor's behavior.
What is pending:- going throught the codebase of VI
What support is required:- NA</t>
  </si>
  <si>
    <t>What is done:- Resolved merge conflicts and merged with master.
What is pending:- NA. 
What support is required:-NA
Rework Reason:- Conflict with master due to bias checker</t>
  </si>
  <si>
    <t>"What is done:- Resolved merge conflicts and merged with master.
What is pending:- NA. 
What support is required:-NA
Rework Reason:- Need to add bracket along site code variable</t>
  </si>
  <si>
    <r>
      <rPr>
        <rFont val="Arial"/>
        <b/>
        <color theme="1"/>
      </rPr>
      <t xml:space="preserve">What is done:- </t>
    </r>
    <r>
      <rPr>
        <rFont val="Arial"/>
        <b val="0"/>
        <color theme="1"/>
      </rPr>
      <t>I am creating listing and Search UI page. i have created controller and Entity for oauth client.</t>
    </r>
    <r>
      <rPr>
        <rFont val="Arial"/>
        <b/>
        <color theme="1"/>
      </rPr>
      <t xml:space="preserve">
What is pending:- Data save and listing feature
What support is required:- N/A</t>
    </r>
  </si>
  <si>
    <t>What is done:- Worked on to export sheet into database, remove conflicts and update MR. Going to finish sheet export work.
What is pending:- Needs to work on QA bugs 
What support is required:- NA</t>
  </si>
  <si>
    <r>
      <rPr>
        <rFont val="Arial"/>
        <b/>
        <color theme="1"/>
      </rPr>
      <t>What is done:-</t>
    </r>
    <r>
      <rPr>
        <rFont val="Arial"/>
        <b val="0"/>
        <color theme="1"/>
      </rPr>
      <t xml:space="preserve"> I worked on the refresh config section and completed it. I am facing some issues in testing because i am not able to open sso module for login. </t>
    </r>
    <r>
      <rPr>
        <rFont val="Arial"/>
        <b/>
        <color theme="1"/>
      </rPr>
      <t xml:space="preserve">
What is pending:- </t>
    </r>
    <r>
      <rPr>
        <rFont val="Arial"/>
        <b val="0"/>
        <color theme="1"/>
      </rPr>
      <t>Need to test changes for login and refresh sso.</t>
    </r>
    <r>
      <rPr>
        <rFont val="Arial"/>
        <b/>
        <color theme="1"/>
      </rPr>
      <t xml:space="preserve">
What support is required:- </t>
    </r>
    <r>
      <rPr>
        <rFont val="Arial"/>
        <b val="0"/>
        <color theme="1"/>
      </rPr>
      <t>NA</t>
    </r>
  </si>
  <si>
    <r>
      <rPr>
        <rFont val="Arial"/>
        <b/>
        <color theme="1"/>
      </rPr>
      <t xml:space="preserve">What is done:- </t>
    </r>
    <r>
      <rPr>
        <rFont val="Arial"/>
        <b val="0"/>
        <color theme="1"/>
      </rPr>
      <t>Oauth key  and secret key lisitng completed.Create model popup for create oauth client. I have added listing of hierachy dropdown and checkbox selection for oauthscope.</t>
    </r>
    <r>
      <rPr>
        <rFont val="Arial"/>
        <b/>
        <color theme="1"/>
      </rPr>
      <t xml:space="preserve">
What is pending:- Data save and regenerate
What support is required:- N/A</t>
    </r>
  </si>
  <si>
    <t>Code review of Amit ticket,Internal and External meeting</t>
  </si>
  <si>
    <t>What is Done:- Updated Job Req logic to match that of the Index page. Pushed the code for review.
What is pending:- NA. 
What support is required:- NA</t>
  </si>
  <si>
    <t>1 hr internal  and external meeting</t>
  </si>
  <si>
    <t>TCI-16698</t>
  </si>
  <si>
    <r>
      <rPr>
        <rFont val="Arial"/>
        <b/>
        <color theme="1"/>
      </rPr>
      <t>What is done:-</t>
    </r>
    <r>
      <rPr>
        <rFont val="Arial"/>
        <color theme="1"/>
      </rPr>
      <t xml:space="preserve"> analyzied the ticket and able to replicate it on my end .  it’s a permission issue, "onboarding" permission is disabled for the candidate so it’s not showing the onboarding option for the candidate. 
</t>
    </r>
    <r>
      <rPr>
        <rFont val="Arial"/>
        <b/>
        <color theme="1"/>
      </rPr>
      <t xml:space="preserve">What is pending:- </t>
    </r>
    <r>
      <rPr>
        <rFont val="Arial"/>
        <color theme="1"/>
      </rPr>
      <t xml:space="preserve">NA.
</t>
    </r>
    <r>
      <rPr>
        <rFont val="Arial"/>
        <b/>
        <color theme="1"/>
      </rPr>
      <t xml:space="preserve">
What support is required:-</t>
    </r>
    <r>
      <rPr>
        <rFont val="Arial"/>
        <color theme="1"/>
      </rPr>
      <t xml:space="preserve"> NA</t>
    </r>
  </si>
  <si>
    <t>External and internal meetings
Assisted Vivek with his issues related to manage cache issues.
Discussed with Abhay regarding issue on bias checker Synonyms</t>
  </si>
  <si>
    <t>2 hr internal &amp; external meetings</t>
  </si>
  <si>
    <t>TOV-763</t>
  </si>
  <si>
    <t>What is done:-  Created the new page on beta, it is working fine.
What is pending:- going throught the code of create new page functionality.
What support is required:- NA</t>
  </si>
  <si>
    <t>What is done:- Resolved the inline style issues that are added to froala editor on run time.
What is pending:- Checking by enabling the configuration setting.
What support is required:-NA
Rework Reason:-  froala editor have some issues with default configuration with in-line style</t>
  </si>
  <si>
    <r>
      <rPr>
        <rFont val="Arial"/>
        <b/>
        <color theme="1"/>
      </rPr>
      <t xml:space="preserve">What is done:- </t>
    </r>
    <r>
      <rPr>
        <rFont val="Arial"/>
        <b val="0"/>
        <color theme="1"/>
      </rPr>
      <t xml:space="preserve">tested the entire flow and changes and created merge request for code review. </t>
    </r>
    <r>
      <rPr>
        <rFont val="Arial"/>
        <b/>
        <color theme="1"/>
      </rPr>
      <t xml:space="preserve">
What is pending:- </t>
    </r>
    <r>
      <rPr>
        <rFont val="Arial"/>
        <b val="0"/>
        <color theme="1"/>
      </rPr>
      <t xml:space="preserve">Internal code review. </t>
    </r>
    <r>
      <rPr>
        <rFont val="Arial"/>
        <b/>
        <color theme="1"/>
      </rPr>
      <t xml:space="preserve">
What support is required:- </t>
    </r>
    <r>
      <rPr>
        <rFont val="Arial"/>
        <b val="0"/>
        <color theme="1"/>
      </rPr>
      <t>NA</t>
    </r>
  </si>
  <si>
    <t>TCI-19116</t>
  </si>
  <si>
    <t>What is Done:- This involves the setup of custom fields for candidates, to bypass setting this up testing directly on Gamma. However, there are multiple issues, and even after fixing the JavaScript problem, another issue arises with data saving. Debugging the code to gain a comprehensive understanding of the underlying cause of the problem.
What is pending:- NA. 
What support is required:- NA</t>
  </si>
  <si>
    <t>What is done:- Code review raised for export sheet data, working on bug raise by qa
What is pending:- Needs to fix QA bugs 
What support is required:- NA</t>
  </si>
  <si>
    <t>What is done: Changed the schedule to daily and removed logging of files on the bucket as suggested. Pushed again for review.
What is pending: NA.
What support is required: NA.
Rework Reason:- Changed the schedule to daily so it won’t clash with Indeed and removed logging of files on the bucket as suggested</t>
  </si>
  <si>
    <t>Actual: S/M/L</t>
  </si>
  <si>
    <t>Start Date</t>
  </si>
  <si>
    <t>End Date</t>
  </si>
  <si>
    <t>Total Time spend</t>
  </si>
  <si>
    <t>Has Rework Done (Y/N)</t>
  </si>
  <si>
    <t>Remarks</t>
  </si>
  <si>
    <t>N</t>
  </si>
  <si>
    <t>Added a skip field array to supply the field those need to be skipped from urldecode while validating
27-Jan -Closed :-Went live in v4.20.8</t>
  </si>
  <si>
    <t>Hide website filed in profile edit. I fixed this issue but it will test on test sever.</t>
  </si>
  <si>
    <t>FLEX-308</t>
  </si>
  <si>
    <t>Mark B</t>
  </si>
  <si>
    <t>S</t>
  </si>
  <si>
    <t>Logic was incorrect</t>
  </si>
  <si>
    <t>TCI-14456</t>
  </si>
  <si>
    <t>Tom M</t>
  </si>
  <si>
    <t>Feature not turned on correctly</t>
  </si>
  <si>
    <t>TCI-14096</t>
  </si>
  <si>
    <t>TCI-13915</t>
  </si>
  <si>
    <t>I am not able to find "Careers" page .I've already discussed on Slack (Waiting for Jon's response)
20-Dec:-Live verify:-{Latest Jira comment(Emily)}:-emailed BBC awaiting response.</t>
  </si>
  <si>
    <t>Y</t>
  </si>
  <si>
    <r>
      <rPr>
        <rFont val="Arial, sans-serif"/>
        <b/>
        <color rgb="FF000000"/>
      </rPr>
      <t>10-Nov:-Started:-</t>
    </r>
    <r>
      <rPr>
        <rFont val="Arial, sans-serif"/>
        <b val="0"/>
        <color rgb="FF000000"/>
      </rPr>
      <t>After looking, I found some issues with href tages values. The all href tag's value are not same. There is 3 type of values used here, in href like blank, #, and javascript:void(0);</t>
    </r>
    <r>
      <rPr>
        <rFont val="Arial, sans-serif"/>
        <b/>
        <color rgb="FF000000"/>
      </rPr>
      <t xml:space="preserve">
 11-Nov:-WIP:- </t>
    </r>
    <r>
      <rPr>
        <rFont val="Arial, sans-serif"/>
        <b val="0"/>
        <color rgb="FF000000"/>
      </rPr>
      <t>For fixing, I used the same values "javascript:void(0)" in href tags. And it's working fine now.</t>
    </r>
    <r>
      <rPr>
        <rFont val="Arial, sans-serif"/>
        <b/>
        <color rgb="FF000000"/>
      </rPr>
      <t xml:space="preserve">
 12-Nov:-</t>
    </r>
    <r>
      <rPr>
        <rFont val="Arial, sans-serif"/>
        <b val="0"/>
        <color rgb="FF000000"/>
      </rPr>
      <t>Code Review:-As per Jon, Revert the last Commit and have to change the approach to fix this issue.</t>
    </r>
    <r>
      <rPr>
        <rFont val="Arial, sans-serif"/>
        <b/>
        <color rgb="FF000000"/>
      </rPr>
      <t xml:space="preserve">
 15-Nov:- WIP:-
 16-Nov:- WIP:-</t>
    </r>
    <r>
      <rPr>
        <rFont val="Arial, sans-serif"/>
        <b val="0"/>
        <color rgb="FF000000"/>
      </rPr>
      <t>Working on it</t>
    </r>
    <r>
      <rPr>
        <rFont val="Arial, sans-serif"/>
        <b/>
        <color rgb="FF000000"/>
      </rPr>
      <t xml:space="preserve">
 17-Nov:-Code Review:-</t>
    </r>
    <r>
      <rPr>
        <rFont val="Arial, sans-serif"/>
        <b val="0"/>
        <color rgb="FF000000"/>
      </rPr>
      <t>It's fixed now, Menu is working now by defer attribute. Need code review.</t>
    </r>
    <r>
      <rPr>
        <rFont val="Arial, sans-serif"/>
        <b/>
        <color rgb="FF000000"/>
      </rPr>
      <t xml:space="preserve">
 18-Nov:- WIP:-</t>
    </r>
    <r>
      <rPr>
        <rFont val="Arial, sans-serif"/>
        <b val="0"/>
        <color rgb="FF000000"/>
      </rPr>
      <t>After code review, Jon realizes that I am working with a different version v4.17. So he gives me the v4.18 version to fix that again. This version was not working after checkout. Jon gives me solutions to run this version. EOD it's working. The full-day has gone to switch the version.</t>
    </r>
    <r>
      <rPr>
        <rFont val="Arial, sans-serif"/>
        <b/>
        <color rgb="FF000000"/>
      </rPr>
      <t xml:space="preserve">
 22-Nov:-WIP:-</t>
    </r>
    <r>
      <rPr>
        <rFont val="Arial, sans-serif"/>
        <b val="0"/>
        <color rgb="FF000000"/>
      </rPr>
      <t>Working on it</t>
    </r>
    <r>
      <rPr>
        <rFont val="Arial, sans-serif"/>
        <b/>
        <color rgb="FF000000"/>
      </rPr>
      <t xml:space="preserve">
 23-Nov:-Code Review:- </t>
    </r>
    <r>
      <rPr>
        <rFont val="Arial, sans-serif"/>
        <b val="0"/>
        <color rgb="FF000000"/>
      </rPr>
      <t>The issue has been fixed and sent to code review.</t>
    </r>
  </si>
  <si>
    <r>
      <rPr>
        <rFont val="Arial, sans-serif"/>
        <color rgb="FF000000"/>
      </rPr>
      <t xml:space="preserve">I have reviewed this ticket but there is an error already assigned to Jon (TCI-14114) after that I discussed with Jon he said drop this ticket now let me do some work on it need to
</t>
    </r>
    <r>
      <rPr>
        <rFont val="Arial, sans-serif"/>
        <b/>
        <color rgb="FF000000"/>
      </rPr>
      <t>01-Dec:-Done:-</t>
    </r>
    <r>
      <rPr>
        <rFont val="Arial, sans-serif"/>
        <color rgb="FF000000"/>
      </rPr>
      <t>Sorry for the delayed comment I was working on this ticket But I was stuck on a language issue. Dan Dunford  had suggested me move to other</t>
    </r>
  </si>
  <si>
    <r>
      <rPr>
        <rFont val="Arial, sans-serif"/>
        <b/>
        <color rgb="FF000000"/>
      </rPr>
      <t>15-Nov:-Started:-</t>
    </r>
    <r>
      <rPr>
        <rFont val="Arial, sans-serif"/>
        <color rgb="FF000000"/>
      </rPr>
      <t xml:space="preserve"> Working on it was not able to find the file, will start work on next day
</t>
    </r>
    <r>
      <rPr>
        <rFont val="Arial, sans-serif"/>
        <b/>
        <color rgb="FF000000"/>
      </rPr>
      <t>16-Nov:- WIP:-</t>
    </r>
    <r>
      <rPr>
        <rFont val="Arial, sans-serif"/>
        <color rgb="FF000000"/>
      </rPr>
      <t xml:space="preserve"> Working on it
</t>
    </r>
    <r>
      <rPr>
        <rFont val="Arial, sans-serif"/>
        <b/>
        <color rgb="FF000000"/>
      </rPr>
      <t>17-Nov :-WIP:-</t>
    </r>
    <r>
      <rPr>
        <rFont val="Arial, sans-serif"/>
        <color rgb="FF000000"/>
      </rPr>
      <t xml:space="preserve"> Working on it</t>
    </r>
  </si>
  <si>
    <r>
      <rPr>
        <rFont val="Arial, sans-serif"/>
        <b/>
        <color rgb="FF000000"/>
      </rPr>
      <t>16-Nov:-Started:-</t>
    </r>
    <r>
      <rPr>
        <rFont val="Arial, sans-serif"/>
        <color rgb="FF000000"/>
      </rPr>
      <t xml:space="preserve"> I have created new multiple account and checked it but its working perfect and I also checked with all scenarios mentioned on ticket but I didn't get any error
</t>
    </r>
    <r>
      <rPr>
        <rFont val="Arial, sans-serif"/>
        <b/>
        <color rgb="FF000000"/>
      </rPr>
      <t>19-Nov:-Closed:-</t>
    </r>
    <r>
      <rPr>
        <rFont val="Arial, sans-serif"/>
        <color rgb="FF000000"/>
      </rPr>
      <t xml:space="preserve"> After discussion with Emily Black I have tried to run as same then forget password not working .So I've talked with Dan Dunford , he commented in Jira and suggested me to move on to another</t>
    </r>
  </si>
  <si>
    <r>
      <rPr>
        <rFont val="Arial, sans-serif"/>
        <b/>
        <color rgb="FF000000"/>
      </rPr>
      <t>16-Nov:- Started:-</t>
    </r>
    <r>
      <rPr>
        <rFont val="Arial, sans-serif"/>
        <b val="0"/>
        <color rgb="FF000000"/>
      </rPr>
      <t>Bug detection and code analysis</t>
    </r>
    <r>
      <rPr>
        <rFont val="Arial, sans-serif"/>
        <b/>
        <color rgb="FF000000"/>
      </rPr>
      <t xml:space="preserve">
 17-Nov:- WIP:- </t>
    </r>
    <r>
      <rPr>
        <rFont val="Arial, sans-serif"/>
        <b val="0"/>
        <color rgb="FF000000"/>
      </rPr>
      <t>Bug fixing</t>
    </r>
    <r>
      <rPr>
        <rFont val="Arial, sans-serif"/>
        <b/>
        <color rgb="FF000000"/>
      </rPr>
      <t xml:space="preserve">
 18-Nov:- Code Review:- </t>
    </r>
    <r>
      <rPr>
        <rFont val="Arial, sans-serif"/>
        <b val="0"/>
        <color rgb="FF000000"/>
      </rPr>
      <t>Bug have been fixed and code pushed
 22-Nov:- Started:-In a discussion with John in the daily scrum call he suggests that one should not remove existing code, so now I am examining the code architecture and trying to fix it.</t>
    </r>
    <r>
      <rPr>
        <rFont val="Arial, sans-serif"/>
        <b/>
        <color rgb="FF000000"/>
      </rPr>
      <t xml:space="preserve">
 23-Nov:- WIP:-</t>
    </r>
    <r>
      <rPr>
        <rFont val="Arial, sans-serif"/>
        <b val="0"/>
        <color rgb="FF000000"/>
      </rPr>
      <t>From where the dependency file needs to be checked to find out the exact problem</t>
    </r>
    <r>
      <rPr>
        <rFont val="Arial, sans-serif"/>
        <b/>
        <color rgb="FF000000"/>
      </rPr>
      <t xml:space="preserve">
 24-Nov:- Code-Review:-</t>
    </r>
    <r>
      <rPr>
        <rFont val="Arial, sans-serif"/>
        <b val="0"/>
        <color rgb="FF000000"/>
      </rPr>
      <t xml:space="preserve">This task has been complete from my side and I had shown the changes code to jon for approval. It is already running over the testing.uat .Jon will push it on live server soon so I'm closing by my side.
</t>
    </r>
    <r>
      <rPr>
        <rFont val="Arial, sans-serif"/>
        <b/>
        <color rgb="FF000000"/>
      </rPr>
      <t>20-Dec:-Closed :-</t>
    </r>
    <r>
      <rPr>
        <rFont val="Arial, sans-serif"/>
        <b val="0"/>
        <color rgb="FF000000"/>
      </rPr>
      <t>Went on live v4.19.7</t>
    </r>
  </si>
  <si>
    <t>FLEX-352</t>
  </si>
  <si>
    <t>This was a missing import caused by a bad merge</t>
  </si>
  <si>
    <r>
      <rPr>
        <rFont val="Arial, sans-serif"/>
        <b/>
        <color rgb="FF000000"/>
      </rPr>
      <t xml:space="preserve">24-Nov:- Started:- </t>
    </r>
    <r>
      <rPr>
        <rFont val="Arial, sans-serif"/>
        <color rgb="FF000000"/>
      </rPr>
      <t xml:space="preserve">I am understanding the ticket and find the route way and working on it code part
</t>
    </r>
    <r>
      <rPr>
        <rFont val="Arial, sans-serif"/>
        <b/>
        <color rgb="FF000000"/>
      </rPr>
      <t>25-Nov:- Code- Review :-</t>
    </r>
    <r>
      <rPr>
        <rFont val="Arial, sans-serif"/>
        <color rgb="FF000000"/>
      </rPr>
      <t xml:space="preserve">This issue has been fixed and code pushed over the gitlab
</t>
    </r>
    <r>
      <rPr>
        <rFont val="Arial, sans-serif"/>
        <b/>
        <color rgb="FF000000"/>
      </rPr>
      <t>20-Dec:-Closed:-</t>
    </r>
    <r>
      <rPr>
        <rFont val="Arial, sans-serif"/>
        <color rgb="FF000000"/>
      </rPr>
      <t>Went on live v4.19.7</t>
    </r>
  </si>
  <si>
    <r>
      <rPr>
        <rFont val="Arial, sans-serif"/>
        <b/>
        <color rgb="FF000000"/>
      </rPr>
      <t xml:space="preserve">24-Nov:-Started:- </t>
    </r>
    <r>
      <rPr>
        <rFont val="Arial, sans-serif"/>
        <color rgb="FF000000"/>
      </rPr>
      <t xml:space="preserve">This ticket is related to the dashboard. and dashboard page is not coming in my local machine to Jon and Dan helps me to solve this issue but full day gone in this activity.
</t>
    </r>
    <r>
      <rPr>
        <rFont val="Arial, sans-serif"/>
        <b/>
        <color rgb="FF000000"/>
      </rPr>
      <t>25-Nov:-WIP :-</t>
    </r>
    <r>
      <rPr>
        <rFont val="Arial, sans-serif"/>
        <color rgb="FF000000"/>
      </rPr>
      <t xml:space="preserve"> I had tried to write custom CSS for the dashboard. but compiler compiles ".less" file and after compile updated CSS file did not bind in the page. The Changes were not seen on the page. As per Matt is a configuration-related issue. Jon will take care about this.
</t>
    </r>
    <r>
      <rPr>
        <rFont val="Arial, sans-serif"/>
        <b/>
        <color rgb="FF000000"/>
      </rPr>
      <t>26-Nov:-WIP:-</t>
    </r>
    <r>
      <rPr>
        <rFont val="Arial, sans-serif"/>
        <color rgb="FF000000"/>
      </rPr>
      <t xml:space="preserve"> Working on it and fixed another ticket TCI-14620
</t>
    </r>
    <r>
      <rPr>
        <rFont val="Arial, sans-serif"/>
        <b/>
        <color rgb="FF000000"/>
      </rPr>
      <t xml:space="preserve">29-Nov:-WIP:- </t>
    </r>
    <r>
      <rPr>
        <rFont val="Arial, sans-serif"/>
        <color rgb="FF000000"/>
      </rPr>
      <t xml:space="preserve">I have fixed some issues in the dashboard. But in some widgets have not any data so i not am able to write CSS on it. And some widgets are not visible in alpha-docker. I have need data in the widgets and needs to show all widgets for recruiter dashboard. So that i can fix all related issues.
</t>
    </r>
    <r>
      <rPr>
        <rFont val="Arial, sans-serif"/>
        <b/>
        <color rgb="FF000000"/>
      </rPr>
      <t xml:space="preserve">30-Nov:-Code Review:- </t>
    </r>
    <r>
      <rPr>
        <rFont val="Arial, sans-serif"/>
        <color rgb="FF000000"/>
      </rPr>
      <t xml:space="preserve">write CSS on it. And some widgets are not visible in alpha-docker. I have need data in the widgets and needs to show all widgets for recruiter dashboard. So that i can fix all related issues.
1. Added zebra striped into the widget rows.
2. Icon buttons hover colour added as primary colour.
3. Dotted lines remove form loading.
4. As per Matt not need to change in the widgets title link to Button.
5. I have remove  space from inside the widgets. 
I have fixed this issue in the alpha-docker. In Alpha-docker have not relevant data of the widgets so i can not see what behave CSS/style doing with the data. I have raised a merge request for that. So that after the merge code i can see what exactly fix. 
</t>
    </r>
    <r>
      <rPr>
        <rFont val="Arial, sans-serif"/>
        <b/>
        <color rgb="FF000000"/>
      </rPr>
      <t>02-Dec:-Code Review:-</t>
    </r>
    <r>
      <rPr>
        <rFont val="Arial, sans-serif"/>
        <color rgb="FF000000"/>
      </rPr>
      <t xml:space="preserve">I have compiled ".less" files for all bands. Also taken pull from the master branch and merge it in TCI-11437 branch. This process suggests to me by Matt. To push developed code on UAT.
Apart of that, I was working on CRM with Jon. Because It was not working on Alpha- docker. 
</t>
    </r>
    <r>
      <rPr>
        <rFont val="Arial, sans-serif"/>
        <b/>
        <color rgb="FF000000"/>
      </rPr>
      <t>03-Dec:-WIP:-</t>
    </r>
    <r>
      <rPr>
        <rFont val="Arial, sans-serif"/>
        <color rgb="FF000000"/>
      </rPr>
      <t xml:space="preserve">I have got the updates for this in UAT at 6:30 pm (IST) So I started my work after that.
I have looked dashboard in UAT. Some updates worked as expected but some did not so I am doing all remaining changes. So that all changes looked as expected. I think this task almost has been done. only one thing remains.
</t>
    </r>
    <r>
      <rPr>
        <rFont val="Arial, sans-serif"/>
        <b/>
        <color rgb="FF000000"/>
      </rPr>
      <t>06-Dec:-Code Review:-</t>
    </r>
    <r>
      <rPr>
        <rFont val="Arial, sans-serif"/>
        <color rgb="FF000000"/>
      </rPr>
      <t xml:space="preserve">I have completed the changes in the dashboard. And informed Matt in the Slack channel to review the code. 
1. I have updated Job interview widget UI.
2. Removed the gap between the widgets.
</t>
    </r>
    <r>
      <rPr>
        <rFont val="Arial, sans-serif"/>
        <b/>
        <color rgb="FF000000"/>
      </rPr>
      <t>08-Dec:-Code Review:</t>
    </r>
    <r>
      <rPr>
        <rFont val="Arial, sans-serif"/>
        <color rgb="FF000000"/>
      </rPr>
      <t>I have changed the button hover CSS as suggested by Matt and Also update Contracts widget Ui.</t>
    </r>
  </si>
  <si>
    <r>
      <rPr>
        <rFont val="Arial"/>
        <b/>
        <color theme="1"/>
      </rPr>
      <t xml:space="preserve">30-Nov:-Started:- </t>
    </r>
    <r>
      <rPr>
        <rFont val="Arial"/>
        <b val="0"/>
        <color theme="1"/>
      </rPr>
      <t xml:space="preserve">I have replicated that issue and now I am working on code level
</t>
    </r>
    <r>
      <rPr>
        <rFont val="Arial"/>
        <b/>
        <color theme="1"/>
      </rPr>
      <t>01-Dec:-ReAssigned:-</t>
    </r>
    <r>
      <rPr>
        <rFont val="Arial"/>
        <b val="0"/>
        <color theme="1"/>
      </rPr>
      <t xml:space="preserve">As per discusion with Jon, he will give this ticket to Jamie Mann and suggested me to pick TCI-14579
</t>
    </r>
    <r>
      <rPr>
        <rFont val="Arial"/>
        <b/>
        <color theme="1"/>
      </rPr>
      <t>01-Dec:-Done:-</t>
    </r>
    <r>
      <rPr>
        <rFont val="Arial"/>
        <b val="0"/>
        <color theme="1"/>
      </rPr>
      <t>I had worked on this ticket and solved that questionnaire HTML tag issue. As per suggestion to Jon, I have moved to another ticket</t>
    </r>
  </si>
  <si>
    <r>
      <rPr>
        <b/>
      </rPr>
      <t>--------------------------------------Anil comments-------------------------------------------------------------------------
01-Dec:-Started:-</t>
    </r>
    <r>
      <rPr>
        <b val="0"/>
      </rPr>
      <t xml:space="preserve">This ticket has related with date-picker. And current date-picker design is not matched with shared design. So I have need new same type Month-picker. I have found same type of Month-picker and shared with Jon to verify It that it will work with all brand functionality. Now I am waiting for Jon reply. Month-picker URL: </t>
    </r>
    <r>
      <rPr>
        <b val="0"/>
        <color rgb="FF000000"/>
      </rPr>
      <t xml:space="preserve"> </t>
    </r>
    <r>
      <rPr>
        <b val="0"/>
        <color rgb="FF1155CC"/>
      </rPr>
      <t xml:space="preserve">https://github.com/safydy/responsive-month-range-picker
</t>
    </r>
    <r>
      <rPr>
        <b/>
      </rPr>
      <t>07-Dec:-Reassigned:-</t>
    </r>
    <r>
      <rPr>
        <b val="0"/>
      </rPr>
      <t xml:space="preserve">I have shared the solution with Jon about the month-picker. But with the solution, we have the need to bit change in design. And asked Jon for confirmation about this. Now Jon assigned this to other developers
</t>
    </r>
    <r>
      <rPr>
        <b/>
      </rPr>
      <t>--------------------------------------Sam Simpson-Oldale comments------------------------------------------------------
07-Dec:-Ready For Develepment:-</t>
    </r>
    <r>
      <rPr>
        <b val="0"/>
      </rPr>
      <t>Adam Driscoll ​this is going to be a much bigger piece of work that would be expected and the consensus is that we should not do this. The Jira was created last year and I haven't heard from GT about this, so I think we will be OK with closing but wanted to run this by you first..</t>
    </r>
  </si>
  <si>
    <t xml:space="preserve">Big Change in Functionality
</t>
  </si>
  <si>
    <r>
      <rPr>
        <rFont val="Arial"/>
        <b/>
        <color rgb="FF000000"/>
      </rPr>
      <t>01-Dec:-Started:-</t>
    </r>
    <r>
      <rPr>
        <rFont val="Arial"/>
        <b val="0"/>
        <color rgb="FF000000"/>
      </rPr>
      <t xml:space="preserve">Able to replicate the issue, now working on its solution
</t>
    </r>
    <r>
      <rPr>
        <rFont val="Arial"/>
        <b/>
        <color rgb="FF000000"/>
      </rPr>
      <t>02-Dec:-WIP:-</t>
    </r>
    <r>
      <rPr>
        <rFont val="Arial"/>
        <b val="0"/>
        <color rgb="FF000000"/>
      </rPr>
      <t xml:space="preserve">Jon has provided trans() helper for implement in code base so I am trying implementation it but I am  little bit stuck because I am not able to check because email does not work on dev server .
</t>
    </r>
    <r>
      <rPr>
        <rFont val="Arial"/>
        <b/>
        <color rgb="FF000000"/>
      </rPr>
      <t>03-Dec:-Code Review :-</t>
    </r>
    <r>
      <rPr>
        <rFont val="Arial"/>
        <b val="0"/>
        <color rgb="FF000000"/>
      </rPr>
      <t xml:space="preserve">As per discussion with Jon 
 I have  replaced the HTML in that pdf_cover.twig file with this
{{ trans('ats:send_cv_cover_disclaimer')|raw }}
Code has been pushed over the git and PR raised.
</t>
    </r>
    <r>
      <rPr>
        <rFont val="Arial"/>
        <b/>
        <color rgb="FF000000"/>
      </rPr>
      <t>20-Dec:-Closed :-</t>
    </r>
    <r>
      <rPr>
        <rFont val="Arial"/>
        <b val="0"/>
        <color rgb="FF000000"/>
      </rPr>
      <t>Went on live v4.19.7</t>
    </r>
  </si>
  <si>
    <r>
      <rPr>
        <rFont val="Arial"/>
        <b/>
        <color theme="1"/>
      </rPr>
      <t>06-Dec:-Started:-</t>
    </r>
    <r>
      <rPr>
        <rFont val="Arial"/>
        <color theme="1"/>
      </rPr>
      <t>Hi Jon Braud , I have tested the copy button in Job Referral. This button is working fine in the Alpha-docker but in UAT not working. So I have checked In UAT. I got some blank object values in the UAT so It’s not working. Please check it in the shared images in Jira. It's not replicated in Alpha-docker so I am not doing any changes for that.</t>
    </r>
  </si>
  <si>
    <r>
      <rPr>
        <rFont val="Arial"/>
        <b/>
        <color theme="1"/>
      </rPr>
      <t>08-Dec:-Started:-</t>
    </r>
    <r>
      <rPr>
        <rFont val="Arial"/>
        <color theme="1"/>
      </rPr>
      <t xml:space="preserve">Read and understand issue trying to reproduce on local 
</t>
    </r>
    <r>
      <rPr>
        <rFont val="Arial"/>
        <b/>
        <color theme="1"/>
      </rPr>
      <t>09-Dec:-WIP:-</t>
    </r>
    <r>
      <rPr>
        <rFont val="Arial"/>
        <color theme="1"/>
      </rPr>
      <t xml:space="preserve">Trying to reproduse on local but not able to do that cause local throwing some erro like "increase post_max_size and upload_max_filesize to 50M" first need to resolve that then able to create a Email template  
</t>
    </r>
    <r>
      <rPr>
        <rFont val="Arial"/>
        <b/>
        <color theme="1"/>
      </rPr>
      <t>10-Dec:-WIP:-</t>
    </r>
    <r>
      <rPr>
        <rFont val="Arial"/>
        <color theme="1"/>
      </rPr>
      <t xml:space="preserve">Trying to reproduse issue on local. Able to bypass server validation  "increase post_max_size and upload_max_filesize to 50M" Now try to understand email sending code
</t>
    </r>
    <r>
      <rPr>
        <rFont val="Arial"/>
        <b/>
        <color theme="1"/>
      </rPr>
      <t>10-Dec:-Code Review:-</t>
    </r>
    <r>
      <rPr>
        <rFont val="Arial"/>
        <color theme="1"/>
      </rPr>
      <t xml:space="preserve">Fixed issue and push code on gitlab then chenged status to code review
</t>
    </r>
    <r>
      <rPr>
        <rFont val="Arial"/>
        <b/>
        <color theme="1"/>
      </rPr>
      <t>13-Dec:-Code review:</t>
    </r>
    <r>
      <rPr>
        <rFont val="Arial"/>
        <color theme="1"/>
      </rPr>
      <t xml:space="preserve">-I have fixed this issue by code investigation. Because email is working on local machine so i am not able to reproduce issue on local.
 We can test it on UAT or test env
</t>
    </r>
    <r>
      <rPr>
        <rFont val="Arial"/>
        <b/>
        <color theme="1"/>
      </rPr>
      <t xml:space="preserve">04-Jan:-Hold:- </t>
    </r>
    <r>
      <rPr>
        <rFont val="Arial"/>
        <color theme="1"/>
      </rPr>
      <t xml:space="preserve">Working on other ticket once it will finish then will start look on that 
</t>
    </r>
    <r>
      <rPr>
        <rFont val="Arial"/>
        <b/>
        <color theme="1"/>
      </rPr>
      <t>11-Jan:-Hold:-</t>
    </r>
    <r>
      <rPr>
        <rFont val="Arial"/>
        <color theme="1"/>
      </rPr>
      <t xml:space="preserve">This ticket is reopen the fix thiat i have provided is not working with Delta. So doing my investigation again. 
</t>
    </r>
    <r>
      <rPr>
        <rFont val="Arial"/>
        <b/>
        <color theme="1"/>
      </rPr>
      <t>12-Jan:-Hold:-</t>
    </r>
    <r>
      <rPr>
        <rFont val="Arial"/>
        <color theme="1"/>
      </rPr>
      <t xml:space="preserve">I investigated this issue again and I guess the issue is because of email tamplate. Email template is coming from trans() fucntion and I am not able to modify trans() function's data. So i Asked to Jon/Dan 
</t>
    </r>
    <r>
      <rPr>
        <rFont val="Arial"/>
        <b/>
        <color theme="1"/>
      </rPr>
      <t>31-Jan:-wip:-</t>
    </r>
    <r>
      <rPr>
        <rFont val="Arial"/>
        <color theme="1"/>
      </rPr>
      <t xml:space="preserve">Looking at Jon comment and debuging in code
</t>
    </r>
    <r>
      <rPr>
        <rFont val="Arial"/>
        <b/>
        <color theme="1"/>
      </rPr>
      <t>01-Feb:-wip:-</t>
    </r>
    <r>
      <rPr>
        <rFont val="Arial"/>
        <color theme="1"/>
      </rPr>
      <t xml:space="preserve">I checked code and I found issue is in Javascript code basicilly slect box for email template use array key for options value  but it should use array id attribute. So i changed code accordingly. still need to check it on delta server so yes I ma just doing it   
</t>
    </r>
    <r>
      <rPr>
        <rFont val="Arial"/>
        <b/>
        <color theme="1"/>
      </rPr>
      <t xml:space="preserve">02-Feb:-Hold:- </t>
    </r>
    <r>
      <rPr>
        <rFont val="Arial"/>
        <color theme="1"/>
      </rPr>
      <t xml:space="preserve">I need support from Jon beacuse issue is still exist we need to work on email template file to fix this issue. Translation function is reposible to genrate email template that why this ticket is on Hold as of now 
</t>
    </r>
    <r>
      <rPr>
        <rFont val="Arial"/>
        <b/>
        <color theme="1"/>
      </rPr>
      <t xml:space="preserve">03-Feb:-Code Review:- </t>
    </r>
    <r>
      <rPr>
        <rFont val="Arial"/>
        <color theme="1"/>
      </rPr>
      <t xml:space="preserve">I have discuss with Jon and changed code accrondingly and tested it on UAT. Its working fine and I changed status to Code review for this ticket 
</t>
    </r>
    <r>
      <rPr>
        <rFont val="Arial"/>
        <b/>
        <color theme="1"/>
      </rPr>
      <t>28-April:-Hold:-</t>
    </r>
    <r>
      <rPr>
        <rFont val="Arial"/>
        <color theme="1"/>
      </rPr>
      <t>I have change code accroding to Jon. Once Jon will update code on config server after that I can check this issue on UAT and Alpha</t>
    </r>
  </si>
  <si>
    <r>
      <rPr>
        <rFont val="Arial"/>
        <b/>
        <color theme="1"/>
      </rPr>
      <t>08-Dec:-Started:-</t>
    </r>
    <r>
      <rPr>
        <rFont val="Arial"/>
        <color theme="1"/>
      </rPr>
      <t xml:space="preserve">Read and Understand issue, when refering the contract type matches with the job
</t>
    </r>
    <r>
      <rPr>
        <rFont val="Arial"/>
        <b/>
        <color theme="1"/>
      </rPr>
      <t>09-Dec:-WIP:-</t>
    </r>
    <r>
      <rPr>
        <rFont val="Arial"/>
        <color theme="1"/>
      </rPr>
      <t xml:space="preserve">Trying to sending email from local, but not able to do. Have checked code and replicate issue of contract Type and job_type field
</t>
    </r>
    <r>
      <rPr>
        <rFont val="Arial"/>
        <b/>
        <color theme="1"/>
      </rPr>
      <t>10-Dec:-WIP:-</t>
    </r>
    <r>
      <rPr>
        <rFont val="Arial"/>
        <color theme="1"/>
      </rPr>
      <t xml:space="preserve">I have tried to replicate issue on rapport. And checked code status in network tab.Found one issue in local. job_type.inc was not included in job_action.php . that's why job_type was not coming. 
</t>
    </r>
    <r>
      <rPr>
        <rFont val="Arial"/>
        <b/>
        <color theme="1"/>
      </rPr>
      <t>13-Dec:-WIP:-</t>
    </r>
    <r>
      <rPr>
        <rFont val="Arial"/>
        <color theme="1"/>
      </rPr>
      <t xml:space="preserve">Found issue of job_type and fixed issue. Now getting same job_type in mail, as same as iin actual Job
</t>
    </r>
    <r>
      <rPr>
        <rFont val="Arial"/>
        <b/>
        <color theme="1"/>
      </rPr>
      <t xml:space="preserve">14-Dec:- </t>
    </r>
    <r>
      <rPr>
        <rFont val="Arial"/>
        <color theme="1"/>
      </rPr>
      <t xml:space="preserve">Checked Issue and found all issues are resolved. Code in review            
</t>
    </r>
    <r>
      <rPr>
        <rFont val="Arial"/>
        <b/>
        <color theme="1"/>
      </rPr>
      <t>16-Dec:-</t>
    </r>
    <r>
      <rPr>
        <rFont val="Arial"/>
        <color theme="1"/>
      </rPr>
      <t xml:space="preserve"> Change in trans function and send code for review
</t>
    </r>
    <r>
      <rPr>
        <rFont val="Arial"/>
        <b/>
        <color theme="1"/>
      </rPr>
      <t>17-Dec:-</t>
    </r>
    <r>
      <rPr>
        <rFont val="Arial"/>
        <color theme="1"/>
      </rPr>
      <t xml:space="preserve"> have done changes reverted to normal in job_action.php
</t>
    </r>
    <r>
      <rPr>
        <rFont val="Arial"/>
        <b/>
        <color theme="1"/>
      </rPr>
      <t>20-Dec:-</t>
    </r>
    <r>
      <rPr>
        <rFont val="Arial"/>
        <color theme="1"/>
      </rPr>
      <t xml:space="preserve"> Went on live v4.19.8</t>
    </r>
  </si>
  <si>
    <r>
      <rPr>
        <rFont val="Arial"/>
        <b/>
        <color theme="1"/>
      </rPr>
      <t>--------------------------------------------Shbham comment--------------------------------------------
03-Nov:- On hold as Dan is working on it
--------------------------------------------Jay comment--------------------------------------------
08-Dec:-Started:-</t>
    </r>
    <r>
      <rPr>
        <rFont val="Arial"/>
        <color theme="1"/>
      </rPr>
      <t xml:space="preserve">Got the idea about what the issue,&amp;amp; is the problem it is not converting to html output, going through to reproduce the ticket
</t>
    </r>
    <r>
      <rPr>
        <rFont val="Arial"/>
        <b/>
        <color theme="1"/>
      </rPr>
      <t>09-Dec:-WIP:-</t>
    </r>
    <r>
      <rPr>
        <rFont val="Arial"/>
        <color theme="1"/>
      </rPr>
      <t xml:space="preserve">I have tried to reproduce the issue in my local as well as uat but wasn't able to do it. then taken a call with kunika and done some progress on this and still some feature she was also not able to see which should be there as per jon. so kunika shared the info with jon while we were on call and now we are trying to resolve it further and meanwhile i'm creating new candidate accounts and trying multiple ways to check and debug
</t>
    </r>
    <r>
      <rPr>
        <rFont val="Arial"/>
        <b/>
        <color theme="1"/>
      </rPr>
      <t>10-Dec:-WIP:-</t>
    </r>
    <r>
      <rPr>
        <rFont val="Arial"/>
        <color theme="1"/>
      </rPr>
      <t xml:space="preserve">I have tried to reproduce the issue on UAT wasn't able to do it as interview invite is not showing over there and confirmed the same with ali. while working i found out about the issue given to me is HTML entities are not converting in mail but while checking got the issue that candidate side login also there are two places where the same issue is occurring and i'm doing debug on the same code side and getting code side idea. also while talk with ail he suggested to me try to reproduce the same issue on other brand uat.
</t>
    </r>
    <r>
      <rPr>
        <rFont val="Arial"/>
        <b/>
        <color theme="1"/>
      </rPr>
      <t>13-Dec:-WIP:-</t>
    </r>
    <r>
      <rPr>
        <rFont val="Arial"/>
        <color theme="1"/>
      </rPr>
      <t xml:space="preserve">I have tried to reproduce the issue on windmill UAT and yhg UAT and it worked only on yhg and i was able to do it as interview invite is showing over there and cancel button 
</t>
    </r>
    <r>
      <rPr>
        <rFont val="Arial"/>
        <b/>
        <color theme="1"/>
      </rPr>
      <t>14-Dec:-WIP:-</t>
    </r>
    <r>
      <rPr>
        <rFont val="Arial"/>
        <color theme="1"/>
      </rPr>
      <t xml:space="preserve">I have done debug for creating a passive candidate in jon in my local as it was creating candidate but not showing in job so i have doned ebug and found the trigger is using deiff definer which was wrong so corrected all of then and confirmed all this details with jon as he helped me to correct the issue. and now further doing debug for my issue to solve html entities in HR mail. and other places that i found.
</t>
    </r>
    <r>
      <rPr>
        <rFont val="Arial"/>
        <b/>
        <color theme="1"/>
      </rPr>
      <t>15-Dec:-WIP:-</t>
    </r>
    <r>
      <rPr>
        <rFont val="Arial"/>
        <color theme="1"/>
      </rPr>
      <t xml:space="preserve">I have completed solution for this issue and worked on actual issue reproduce in local and successfully able to reproduce in alpha as invite interview and trigger issue resolved. further i have solve 2 issue i found in local for not converting entities in candidate side login which was not reported in ticket and on actual issue side i have also done debug and solved issue but not able to check as i do not have access to change HR email id in local confirmed the same with kunika and dropped message about same to jon but he is on leave today so i'll check this tomorrow once jon gives me cred for hr in local so i'll change email id and check for the same by receiving email.
</t>
    </r>
    <r>
      <rPr>
        <rFont val="Arial"/>
        <b/>
        <color theme="1"/>
      </rPr>
      <t>16-Dec:-WIP</t>
    </r>
    <r>
      <rPr>
        <rFont val="Arial"/>
        <color theme="1"/>
      </rPr>
      <t xml:space="preserve">:-I have done debug for the job not creating in local with jon but it is taking much more time. so after talk with jon i decided to try diff idea of get mail content verify in table only but is is not coming in table so for that i'm doing debug from sending cancle interview booking and it's in progress.
</t>
    </r>
    <r>
      <rPr>
        <rFont val="Arial"/>
        <b/>
        <color theme="1"/>
      </rPr>
      <t>17-Dec:-WIP</t>
    </r>
    <r>
      <rPr>
        <rFont val="Arial"/>
        <color theme="1"/>
      </rPr>
      <t xml:space="preserve">:-I have done debug for the email send while booking and interview cancel flow but not getting exact idea as code is bit mixed up with multiple things so it will take time to debug and verify changes . further i found the one more bug in flow that when ever candidate accept invite and doing booking at that time new mail is getting in candidate side which also having same problem it verified by trying again whole flow by me so also doing debug for that also.
</t>
    </r>
    <r>
      <rPr>
        <rFont val="Arial"/>
        <b/>
        <color theme="1"/>
      </rPr>
      <t>21-DEC:WIP</t>
    </r>
    <r>
      <rPr>
        <rFont val="Arial"/>
        <color theme="1"/>
      </rPr>
      <t xml:space="preserve">:-I have done debug for the email send while booking and interview cancel flow but when ever i'm cancel interview there is no mail in email id and no new mail entry in database so i tried to do full flow debug but there is no point i'm finding that mail is getting saved or mail is being send. i shared scenario with jon and come to conclusion to check the flow and my solution on direct client UAT server but as of now i'm waiting jon's reply for the same as he is confirming the permission for me with mike.
</t>
    </r>
    <r>
      <rPr>
        <rFont val="Arial"/>
        <b/>
        <color theme="1"/>
      </rPr>
      <t>22-DEC:Hold:-</t>
    </r>
    <r>
      <rPr>
        <rFont val="Arial"/>
        <color theme="1"/>
      </rPr>
      <t xml:space="preserve">Started to continue with debug meanwhile waiting for jon's reply for ssh in client's UAT and test changes
This ticket is on hold as of now and waiting for jon's reply to check it on client UAT with doing SSH and check changes there
</t>
    </r>
    <r>
      <rPr>
        <rFont val="Arial"/>
        <b/>
        <color theme="1"/>
      </rPr>
      <t>23-DEC-WIP</t>
    </r>
    <r>
      <rPr>
        <rFont val="Arial"/>
        <color theme="1"/>
      </rPr>
      <t xml:space="preserve"> :- I have received SSH connection from jon and tried to connect with it and facing issue that is all solved with help of jon. further i have tried to reproduce same on YHG delta but got issue with hiring manager account's email access so jon has created new hiring manager account for me on YHG delta. and i'm further checking the flow with debug on delta server
</t>
    </r>
    <r>
      <rPr>
        <rFont val="Arial"/>
        <b/>
        <color theme="1"/>
      </rPr>
      <t xml:space="preserve">24-DEC-WIP:- </t>
    </r>
    <r>
      <rPr>
        <rFont val="Arial"/>
        <color theme="1"/>
      </rPr>
      <t xml:space="preserve">i have worked to reproduce same on YHG delta but got issue with hiring manager account's email access so jon has created new hiring manager account for me on YHG delta. but found that when ever i'm booking any interview or cancel it then i'm not getting any mail in hiring manager so not able to check my changes. informed this status with jon over slack to get some help and waiting for his reply meanwhile it's the same as my local so doing debug for the same and try to check why mail is not being sent and it's in progress.
</t>
    </r>
    <r>
      <rPr>
        <rFont val="Arial"/>
        <b/>
        <color theme="1"/>
      </rPr>
      <t>27-DEC-Code Review</t>
    </r>
    <r>
      <rPr>
        <rFont val="Arial"/>
        <color theme="1"/>
      </rPr>
      <t xml:space="preserve"> :- I have completed this ticket today. for that i have done reproduce again in local alpha and doing step by step debug for all flow and checked all mail config and code for send mail to Hiring Manager while booking or cancel now it is working fine and it's resolved now in local.
</t>
    </r>
    <r>
      <rPr>
        <rFont val="Arial"/>
        <b/>
        <color theme="1"/>
      </rPr>
      <t>04-Jan-Code Review</t>
    </r>
    <r>
      <rPr>
        <rFont val="Arial"/>
        <color theme="1"/>
      </rPr>
      <t xml:space="preserve"> :- I have worked on this ticket to resolve git related issue by taking help from jon and also done reset password for tribepad account and changes in git and vpn also and now code is pushed properly and merge request also generated for the same.</t>
    </r>
  </si>
  <si>
    <r>
      <rPr>
        <b/>
      </rPr>
      <t>09-Dec:-Started:-</t>
    </r>
    <r>
      <rPr/>
      <t xml:space="preserve">I have got a cypress document from Ali to make the changes to this ticket. So I am going through the document and adding the data-auto attribute in all form fields in the new user profile pages.Document URL:  </t>
    </r>
    <r>
      <rPr>
        <color rgb="FF1155CC"/>
        <u/>
      </rPr>
      <t xml:space="preserve">https://docs.cypress.io/guides/references/best-practices#Selecting-Elements
</t>
    </r>
    <r>
      <rPr>
        <b/>
      </rPr>
      <t>10-Dec:-WIP:-</t>
    </r>
    <r>
      <rPr/>
      <t xml:space="preserve">I have added data-auto attribute on multiple pages. And I am adding the same attributes with all profile page fields.
</t>
    </r>
    <r>
      <rPr>
        <b/>
      </rPr>
      <t>13-Dec:-WIP:-</t>
    </r>
    <r>
      <rPr/>
      <t xml:space="preserve">I have almost completed adding the data-auto attribute to all pages. Only two sections (Tools and portfolio) have remained as per my understanding. Which is not working currently. So I have informed Jon to look at this issue.
</t>
    </r>
    <r>
      <rPr>
        <b/>
      </rPr>
      <t>14:-Dec:Wip:-</t>
    </r>
    <r>
      <rPr/>
      <t xml:space="preserve">I have added a data-auto attribute for the candidate profile pages. only  Two sections(tools, portfolio) are remaining due to some alpha-docker issue.
</t>
    </r>
    <r>
      <rPr>
        <b/>
      </rPr>
      <t>15:-Dec:Hold:-</t>
    </r>
    <r>
      <rPr/>
      <t>As per Jon suggestion, I have pushed this code. And after fixed the Alpha-docker, I will add data-auto attributes in the remaining section or pages (Tools and portfolio).</t>
    </r>
  </si>
  <si>
    <r>
      <rPr>
        <rFont val="Arial"/>
        <b/>
        <color theme="1"/>
      </rPr>
      <t>13-Dec:-Started:-</t>
    </r>
    <r>
      <rPr>
        <rFont val="Arial"/>
        <color theme="1"/>
      </rPr>
      <t xml:space="preserve">Updated ticket on jira https://tickets-tribepad.atlassian.net/browse/TCI-14350
</t>
    </r>
    <r>
      <rPr>
        <rFont val="Arial"/>
        <b/>
        <color theme="1"/>
      </rPr>
      <t xml:space="preserve">14-Dec: Close:- </t>
    </r>
    <r>
      <rPr>
        <rFont val="Arial"/>
        <color theme="1"/>
      </rPr>
      <t>I dubble check that scenario. In image link you cant use hosted image site. You have to use full path of image like “https://i.ibb.co/mFSV9nM/Recruitment-ad-banner-900x150.png” 
"Ticket is close now"</t>
    </r>
  </si>
  <si>
    <r>
      <rPr>
        <rFont val="Arial"/>
        <b/>
        <color theme="1"/>
      </rPr>
      <t>-------------------varun comment-------------------------------------------------
01-Dec:-Started:-There is not showing job list in dev environment. just I am trying to add more job from the admin login but I am facing some challenges because there is  no category,Contract Type,Country,Business Unit into dropdown list . So now I am not able to create new job in dev environment and not able to repliate the issue yet.       But now I am connected with Jon trying to replicate it
06-Dec:-WIP:-There is  no category,Contract Type,Country,Business Unit into dropdown list .
So I am trying to fix dropdown issue after that I can create the new job and replicate the exact issue .Data are not getting from the database so I am debugging and trying to fix it.
07-Dec:-WIP:-Today as per discussion with Jon about the issue and  replicated that issue Now I am trying to get the solutions.So I am changing in action.twig . &lt;a
        href="{{ route('job.action', {'type': 'watch', 'record': job.id, 'redirect': url().current() }) }}"
        class="btn btn-icon btn-default btn-focus-danger tbp-li-z-top"
        data-toggle="tooltip"
        data-placement="top"
        aria-label="{{ trans('job_php.add_watchlist') }}"
        title="{{ trans('job_php.add_watchlist') }}"
        &gt;
        &lt;i class="fa fa-heart"&gt;&lt;/i&gt;
There are some issue from GET and POST method 
-------------------------------saurabh comment----------------------------------------
14-Dec:-Started:-</t>
    </r>
    <r>
      <rPr>
        <rFont val="Arial"/>
        <b val="0"/>
        <color theme="1"/>
      </rPr>
      <t xml:space="preserve">Start to understand ticket
</t>
    </r>
    <r>
      <rPr>
        <rFont val="Arial"/>
        <b/>
        <color theme="1"/>
      </rPr>
      <t xml:space="preserve">15-Dec:-Code-Review:- </t>
    </r>
    <r>
      <rPr>
        <rFont val="Arial"/>
        <b val="0"/>
        <color theme="1"/>
      </rPr>
      <t xml:space="preserve">Pushed code and change status to code-review
</t>
    </r>
    <r>
      <rPr>
        <rFont val="Arial"/>
        <b/>
        <color theme="1"/>
      </rPr>
      <t>20-Dec:-Closed :-</t>
    </r>
    <r>
      <rPr>
        <rFont val="Arial"/>
        <b val="0"/>
        <color theme="1"/>
      </rPr>
      <t>Went on live v4.19.7</t>
    </r>
  </si>
  <si>
    <r>
      <rPr>
        <rFont val="Arial"/>
        <b/>
        <color theme="1"/>
      </rPr>
      <t>15-Dec:-Started:-</t>
    </r>
    <r>
      <rPr>
        <rFont val="Arial"/>
        <color theme="1"/>
      </rPr>
      <t xml:space="preserve"> I have checked issues but facing problem in applying job in local. Apply button is redirecting to the dashbordI 
</t>
    </r>
    <r>
      <rPr>
        <rFont val="Arial"/>
        <b/>
        <color theme="1"/>
      </rPr>
      <t>16-Dec:-WIP:-</t>
    </r>
    <r>
      <rPr>
        <rFont val="Arial"/>
        <color theme="1"/>
      </rPr>
      <t xml:space="preserve"> Have changed trigers in mysqlbench, as i were not able to apply on job in local., But still it didn't worked. 
</t>
    </r>
    <r>
      <rPr>
        <rFont val="Arial"/>
        <b/>
        <color theme="1"/>
      </rPr>
      <t>17-Dec:-WIP:-</t>
    </r>
    <r>
      <rPr>
        <rFont val="Arial"/>
        <color theme="1"/>
      </rPr>
      <t xml:space="preserve">I have done debugging in windmill, and issue is producing in windmill, but not able to producing issue in local as need permission for dategap on local
</t>
    </r>
    <r>
      <rPr>
        <rFont val="Arial"/>
        <b/>
        <color theme="1"/>
      </rPr>
      <t>20-Dec:-WIP:-I</t>
    </r>
    <r>
      <rPr>
        <rFont val="Arial"/>
        <color theme="1"/>
      </rPr>
      <t xml:space="preserve"> have admit permisson for dategap in local. And issue has been reprodue in local. But  i am not able to apply on job in local, so not able to check the label fields effecting from dategap changing in local
</t>
    </r>
    <r>
      <rPr>
        <rFont val="Arial"/>
        <b/>
        <color theme="1"/>
      </rPr>
      <t>21-Dec:-WIP:-</t>
    </r>
    <r>
      <rPr>
        <rFont val="Arial"/>
        <color theme="1"/>
      </rPr>
      <t xml:space="preserve"> When trying to logging in from candidate account, then job is not showing to candidate. Super user is also not able to apply on the job. Have connect also with kunika. So i have tried to debug apply job
</t>
    </r>
    <r>
      <rPr>
        <rFont val="Arial"/>
        <b/>
        <color theme="1"/>
      </rPr>
      <t xml:space="preserve">22-Dec:-WIP:- </t>
    </r>
    <r>
      <rPr>
        <rFont val="Arial"/>
        <color theme="1"/>
      </rPr>
      <t xml:space="preserve">Have replicated issue in local. Undertstood code and try to find problem in code, i have get problem : there is any value not coming in : $field.field_label 
</t>
    </r>
    <r>
      <rPr>
        <rFont val="Arial"/>
        <b/>
        <color theme="1"/>
      </rPr>
      <t>23-Dec:-WIP:-</t>
    </r>
    <r>
      <rPr>
        <rFont val="Arial"/>
        <color theme="1"/>
      </rPr>
      <t xml:space="preserve"> Issue has been found in code. There is diferent if conditions due to, diferent extra fields are showing in both different flows,
</t>
    </r>
    <r>
      <rPr>
        <rFont val="Arial"/>
        <b/>
        <color theme="1"/>
      </rPr>
      <t>24-Dec:-Hold:-</t>
    </r>
    <r>
      <rPr>
        <rFont val="Arial"/>
        <color theme="1"/>
      </rPr>
      <t xml:space="preserve">Issue has been debugged &amp; nearly to the solutions, and found there are two conditions
1. Dategap in applications in year
2. Dategap in applications in year with reference
One variable is used i.e., $ssuk for differentiate between these 2 conditions
If !$ssuk is used then it's for flow A
$ssuk is for flow B.
</t>
    </r>
    <r>
      <rPr>
        <rFont val="Arial"/>
        <b/>
        <color theme="1"/>
      </rPr>
      <t>"</t>
    </r>
    <r>
      <rPr>
        <rFont val="Arial"/>
        <b/>
        <i/>
        <color theme="1"/>
      </rPr>
      <t>Its on hold because its depend on jon reponse, he will confirm me actually what is the success criteria in this ticket</t>
    </r>
    <r>
      <rPr>
        <rFont val="Arial"/>
        <b/>
        <color theme="1"/>
      </rPr>
      <t xml:space="preserve">"
4-jan:- WIP :- </t>
    </r>
    <r>
      <rPr>
        <rFont val="Arial"/>
        <color theme="1"/>
      </rPr>
      <t xml:space="preserve">I have worked on this ticket and disucssed with Jon and emily . The success criteria is when job application is set to " with references " Then, refernces field would be shown in flow B and there labels name should be shown with that fields. When i have figured put the field_label don't hold any value.
</t>
    </r>
    <r>
      <rPr>
        <rFont val="Arial"/>
        <b/>
        <color theme="1"/>
      </rPr>
      <t xml:space="preserve">5-jan- Code Review :- </t>
    </r>
    <r>
      <rPr>
        <rFont val="Arial"/>
        <color theme="1"/>
      </rPr>
      <t xml:space="preserve">Have sent code for review, now labels are showing in flow B &amp; blue bulb also appearing.
</t>
    </r>
    <r>
      <rPr>
        <rFont val="Arial"/>
        <b/>
        <color theme="1"/>
      </rPr>
      <t>6-jan-WIP:-</t>
    </r>
    <r>
      <rPr>
        <rFont val="Arial"/>
        <color theme="1"/>
      </rPr>
      <t xml:space="preserve"> I have discussed with jon why labels don't hold any value, may be they haven't any value in database. Jon gave me command for import , so lang should updated on alpha, but after running that command in alpha, the labels were still blank. Still trying to figure out whyl labels are blank
</t>
    </r>
    <r>
      <rPr>
        <rFont val="Arial"/>
        <b/>
        <color theme="1"/>
      </rPr>
      <t xml:space="preserve">7-Jan-Reassigned:- </t>
    </r>
    <r>
      <rPr>
        <rFont val="Arial"/>
        <color theme="1"/>
      </rPr>
      <t>This ticket has been reassigned as discussed with Jon</t>
    </r>
  </si>
  <si>
    <r>
      <rPr>
        <rFont val="Arial"/>
        <b/>
        <color theme="1"/>
      </rPr>
      <t xml:space="preserve">15-Dec:-Started:- </t>
    </r>
    <r>
      <rPr>
        <rFont val="Arial"/>
        <b val="0"/>
        <color theme="1"/>
      </rPr>
      <t>This ticket is related to CRM But in the Alpha docker CRM is not working so currently I am not able to make any changes to this ticket.</t>
    </r>
  </si>
  <si>
    <r>
      <rPr>
        <rFont val="Arial"/>
        <b/>
        <color theme="1"/>
      </rPr>
      <t xml:space="preserve">16-Dec:-Started:- </t>
    </r>
    <r>
      <rPr>
        <rFont val="Arial"/>
        <color theme="1"/>
      </rPr>
      <t xml:space="preserve">Trying to reproduce issue on local 
</t>
    </r>
    <r>
      <rPr>
        <rFont val="Arial"/>
        <b/>
        <color theme="1"/>
      </rPr>
      <t xml:space="preserve">17-Dec:-Started:- </t>
    </r>
    <r>
      <rPr>
        <rFont val="Arial"/>
        <color theme="1"/>
      </rPr>
      <t xml:space="preserve">Trying to reproduce issue on local 
</t>
    </r>
    <r>
      <rPr>
        <rFont val="Arial"/>
        <b/>
        <color theme="1"/>
      </rPr>
      <t>18-Dec:-Hold:-</t>
    </r>
    <r>
      <rPr>
        <rFont val="Arial"/>
        <color theme="1"/>
      </rPr>
      <t xml:space="preserve"> Trying to reproduce issue on local but not able to reproduce even issue is not occur in UAT or delta as well. I spoke about this with Jon. That why it is on hold 
</t>
    </r>
    <r>
      <rPr>
        <rFont val="Arial"/>
        <b/>
        <color theme="1"/>
      </rPr>
      <t xml:space="preserve">18-Feb-Closed:- </t>
    </r>
    <r>
      <rPr>
        <rFont val="Arial"/>
        <color theme="1"/>
      </rPr>
      <t>Closed</t>
    </r>
  </si>
  <si>
    <r>
      <rPr>
        <rFont val="Arial"/>
        <b/>
        <color theme="1"/>
      </rPr>
      <t xml:space="preserve">----------------------------------Anil comments-----------------------------------------------------------------------
17-Dec:-Started:- </t>
    </r>
    <r>
      <rPr>
        <rFont val="Arial"/>
        <color theme="1"/>
      </rPr>
      <t xml:space="preserve">I have checked ticket TCI-14680, Yes, headTrackingCode is not coming in the JavaScript code. It's showing as undefined. As per my finding the headTrackingCode code comes from AdminTrackingCode.php and bind with head_tracking block in view page (full.twig). And this block has three prams user_role, user_id, code. I think head_tracking block object gives undefined values. So ats_head_admin_tracking_code is not loading in the pages.
</t>
    </r>
    <r>
      <rPr>
        <rFont val="Arial"/>
        <b/>
        <color theme="1"/>
      </rPr>
      <t>20-Dec:-WIP:-</t>
    </r>
    <r>
      <rPr>
        <rFont val="Arial"/>
        <color theme="1"/>
      </rPr>
      <t xml:space="preserve"> I have checked the headTracking Code value comes as blank. So I have taken some help from Saurabh but still, we have not found any root cause about it. I Think now this ticket is not only from the frontend side It should be PHP or backend side. </t>
    </r>
    <r>
      <rPr>
        <rFont val="Arial"/>
        <b/>
        <color theme="1"/>
      </rPr>
      <t xml:space="preserve">
----------------------------------Saurabh comments-----------------------------------------------------------------------
20-Dec:-WIP:-</t>
    </r>
    <r>
      <rPr>
        <rFont val="Arial"/>
        <color theme="1"/>
      </rPr>
      <t xml:space="preserve"> Not getting value for  \trans('branding.ats_head_admin_tracking_code');  this fucntion even I have run docker exec -it alpha-docker_php74_1 php /var/www/ats/current/codebases/ats/console.php cache:update -c157 -ealpha --import-everything. 
</t>
    </r>
    <r>
      <rPr>
        <rFont val="Arial"/>
        <b/>
        <color theme="1"/>
      </rPr>
      <t xml:space="preserve">21-Dec:-WIP:- </t>
    </r>
    <r>
      <rPr>
        <rFont val="Arial"/>
        <color theme="1"/>
      </rPr>
      <t xml:space="preserve">Not getting value for "\trans('branding.ats_head_admin_tracking_code');" so debuging it. Also asked with he said " this is good for you to learn as it's quite complex but we use it everywhere.
So once you're ClientConfig, it builds up an API call to the config server.  It does some magic-method stuff so it's a little unclear, the method you want is... "
</t>
    </r>
    <r>
      <rPr>
        <rFont val="Arial"/>
        <b/>
        <color theme="1"/>
      </rPr>
      <t>22-Dec-WIP:-</t>
    </r>
    <r>
      <rPr>
        <rFont val="Arial"/>
        <color theme="1"/>
      </rPr>
      <t xml:space="preserve">Not getting value for "\trans('branding.ats_head_admin_tracking_code');" so debuging it. So I discuss with Dan and he replied that "not sure that's a good ticket for you to pick up. The issue is the translation isn't being pulled from the live config server, so by experiencing the lack of value when importing cache, you've replicated the issue. It sounds like it needs investigating by a senior engineer with live access. So, I suggest moving onto the next ticket"
</t>
    </r>
    <r>
      <rPr>
        <rFont val="Arial"/>
        <b/>
        <color theme="1"/>
      </rPr>
      <t xml:space="preserve">10-Jan:-Closed: </t>
    </r>
    <r>
      <rPr>
        <rFont val="Arial"/>
        <color theme="1"/>
      </rPr>
      <t>Closed</t>
    </r>
  </si>
  <si>
    <r>
      <rPr>
        <rFont val="Arial"/>
        <b/>
        <color theme="1"/>
      </rPr>
      <t xml:space="preserve">22-Dec-WIP:- </t>
    </r>
    <r>
      <rPr>
        <rFont val="Arial"/>
        <color theme="1"/>
      </rPr>
      <t>I</t>
    </r>
    <r>
      <rPr>
        <rFont val="Arial"/>
        <b/>
        <color theme="1"/>
      </rPr>
      <t xml:space="preserve"> </t>
    </r>
    <r>
      <rPr>
        <rFont val="Arial"/>
        <color theme="1"/>
      </rPr>
      <t xml:space="preserve">have tried to reproduce same on local but not able to replicate it. confirmed the same with kunika and she also said the functionality is not working in local UAT and all the QA servers. she checked it is working on only on live. so i'm trying to solve it same in local. with debug it's flow
</t>
    </r>
    <r>
      <rPr>
        <rFont val="Arial"/>
        <b/>
        <color theme="1"/>
      </rPr>
      <t>23-Dec-WIP</t>
    </r>
    <r>
      <rPr>
        <rFont val="Arial"/>
        <color theme="1"/>
      </rPr>
      <t xml:space="preserve">:- I have tried to solve refer candidate is not coming in dashboard or refer list page in local. with debug it's flow. and it's in progress
</t>
    </r>
    <r>
      <rPr>
        <rFont val="Arial"/>
        <b/>
        <color theme="1"/>
      </rPr>
      <t>24-Dec-Hold</t>
    </r>
    <r>
      <rPr>
        <rFont val="Arial"/>
        <color theme="1"/>
      </rPr>
      <t xml:space="preserve"> :- This Ticket is on hold as of now as not able to reproduce the issue in alpha and waiting for jon's reply for the same
</t>
    </r>
    <r>
      <rPr>
        <rFont val="Arial"/>
        <b/>
        <color theme="1"/>
      </rPr>
      <t xml:space="preserve">27-Dec-Hold :- </t>
    </r>
    <r>
      <rPr>
        <rFont val="Arial"/>
        <color theme="1"/>
      </rPr>
      <t xml:space="preserve">Not worked on this tikcet today as TCI-14066 issue was in progress i have completed it
</t>
    </r>
    <r>
      <rPr>
        <rFont val="Arial"/>
        <b/>
        <color theme="1"/>
      </rPr>
      <t>28-Dec-WIP :-</t>
    </r>
    <r>
      <rPr>
        <rFont val="Arial"/>
        <color theme="1"/>
      </rPr>
      <t xml:space="preserve"> This issue was on hold due to jon needs to check for the same and revert me but started again as after this goes on hold i got SSH access for delta server so now I have worked on the issue by again try to reproduce but not able to reproduce my issue in delta. but there is already some refer data so using that same and refer data and doing further debug to solve the issue.
</t>
    </r>
    <r>
      <rPr>
        <rFont val="Arial"/>
        <b/>
        <color theme="1"/>
      </rPr>
      <t>29-Dec-WIP :-</t>
    </r>
    <r>
      <rPr>
        <rFont val="Arial"/>
        <color theme="1"/>
      </rPr>
      <t xml:space="preserve"> I have worked on debug the flow for given file details and query by jon for this issue and trying to achieve full flow debug as finding one flow to get it's html as result debug part is done and getting it's idea now. so it's work in progress as ongoing debug
</t>
    </r>
    <r>
      <rPr>
        <rFont val="Arial"/>
        <b/>
        <color theme="1"/>
      </rPr>
      <t>30-Dec-Hold</t>
    </r>
    <r>
      <rPr>
        <rFont val="Arial"/>
        <color theme="1"/>
      </rPr>
      <t xml:space="preserve"> :- This ticket is on hold due to jon’s dependency and not worked on this ticket today
</t>
    </r>
    <r>
      <rPr>
        <rFont val="Arial"/>
        <b/>
        <color theme="1"/>
      </rPr>
      <t>27-Jan-WIP</t>
    </r>
    <r>
      <rPr>
        <rFont val="Arial"/>
        <color theme="1"/>
      </rPr>
      <t xml:space="preserve"> :- I have worked on this issue for that tried to reproduce the same on diff delta but not able to reproduce on delta but then jon has worked something out and reproduced the scenario on delta and now working on the same to debug it.
</t>
    </r>
    <r>
      <rPr>
        <rFont val="Arial"/>
        <b/>
        <color theme="1"/>
      </rPr>
      <t>28-Jan-WIP</t>
    </r>
    <r>
      <rPr>
        <rFont val="Arial"/>
        <color theme="1"/>
      </rPr>
      <t xml:space="preserve"> :- I have worked on this issue for that jon has given me steps to reproduce the same issue by grab data while debug and then he was able to reproduce the issue on uat and he explained same to me so i have also reproduced the use case in local and further doing debug for the issue solution.
</t>
    </r>
    <r>
      <rPr>
        <rFont val="Arial"/>
        <b/>
        <color theme="1"/>
      </rPr>
      <t>31-Jan-WIP</t>
    </r>
    <r>
      <rPr>
        <rFont val="Arial"/>
        <color theme="1"/>
      </rPr>
      <t xml:space="preserve"> :- I have worked on this issue for that worked with referral code flow debug and it is in progress and again facing issue with queries which is written in the flow so working on the same to solve it it's further flow debug is in progress
</t>
    </r>
    <r>
      <rPr>
        <rFont val="Arial"/>
        <b/>
        <color theme="1"/>
      </rPr>
      <t xml:space="preserve">1-Feb-WIP :- </t>
    </r>
    <r>
      <rPr>
        <rFont val="Arial"/>
        <color theme="1"/>
      </rPr>
      <t xml:space="preserve">I have worked on this issue for that facing issue in flow identify based on jon's provided information and as of trying to find the exact flow for this and also i doubt there is issue in job application from user side as sometimes it is submitting properly ans sometimes it is showing incomplete even after full data submission and all flow so need to check on this
</t>
    </r>
    <r>
      <rPr>
        <rFont val="Arial"/>
        <b/>
        <color theme="1"/>
      </rPr>
      <t>2-Feb-WIP</t>
    </r>
    <r>
      <rPr>
        <rFont val="Arial"/>
        <color theme="1"/>
      </rPr>
      <t xml:space="preserve"> :- I have worked on this issue for that done the flow debug to identify the correct view file as there are view file but it is not reflecting anything if we change but now i have identified the new view files and further i'm doing debug to check where is code gets wrong so as of now working on the solution.
</t>
    </r>
    <r>
      <rPr>
        <rFont val="Arial"/>
        <b/>
        <color theme="1"/>
      </rPr>
      <t>3-Feb-WIP</t>
    </r>
    <r>
      <rPr>
        <rFont val="Arial"/>
        <color theme="1"/>
      </rPr>
      <t xml:space="preserve"> :- I have worked on this issue for that tried to find the method which was used by twig file to show status and that was tricky so jon also taken time and find the how executed is method as of now i have the ui flow now but as per my finding the issue is in query as it is tricky so i'm trying to find the solution for the same by checking the relation ship used for this query and working on the same.
</t>
    </r>
    <r>
      <rPr>
        <rFont val="Arial"/>
        <b/>
        <color theme="1"/>
      </rPr>
      <t>7-Feb-WIP</t>
    </r>
    <r>
      <rPr>
        <rFont val="Arial"/>
        <color theme="1"/>
      </rPr>
      <t xml:space="preserve"> :- I have worked on this issue for that tried to solve issue is in query. for that done debugging and learned how this query is working and which are the relations ship used with combination of same table but diff column. as of now i need to check with all the status and need to check about custom status as well that i'll check with jon further by taking call with him.
</t>
    </r>
    <r>
      <rPr>
        <rFont val="Arial"/>
        <b/>
        <color theme="1"/>
      </rPr>
      <t>11-Feb-Code Review</t>
    </r>
    <r>
      <rPr>
        <rFont val="Arial"/>
        <color theme="1"/>
      </rPr>
      <t xml:space="preserve"> :- I have worked on this issue to solve status related issue from query to fetch correct status and show it to ui and for that taken help from jon and finished work. The issue is resolved now and code pushed and merge request also created for the same. merge request for TCI-14783 https://gitlab.tribepad.com/core/ats/-/merge_requests/3182 </t>
    </r>
  </si>
  <si>
    <r>
      <rPr>
        <rFont val="Arial"/>
        <b/>
        <color theme="1"/>
      </rPr>
      <t xml:space="preserve">------------------------varaun comment----------------------------
29-Nov:-Started:- working on it
30-Nov:-Hold:- As per talk with Jon over the slack --
That's a very good question.  I will need to look at what languages are available on that brand 
and see if I can add more.  Do you have any other tickets currently assigned to you?
so started on another ticket
--------------------------Saurabh Comment----------------------------
23-Dec-wip:- </t>
    </r>
    <r>
      <rPr>
        <rFont val="Arial"/>
        <color theme="1"/>
      </rPr>
      <t xml:space="preserve">Not replicating on local but able to replicate on test Uat
</t>
    </r>
    <r>
      <rPr>
        <rFont val="Arial"/>
        <b/>
        <color theme="1"/>
      </rPr>
      <t>24-Dec-wip:-</t>
    </r>
    <r>
      <rPr>
        <rFont val="Arial"/>
        <color theme="1"/>
      </rPr>
      <t xml:space="preserve"> Able to replicate the issue. Now working on code level
</t>
    </r>
    <r>
      <rPr>
        <rFont val="Arial"/>
        <b/>
        <color theme="1"/>
      </rPr>
      <t xml:space="preserve">27-Dec:-Code-rivew:- </t>
    </r>
    <r>
      <rPr>
        <rFont val="Arial"/>
        <color theme="1"/>
      </rPr>
      <t xml:space="preserve">push code and changed status to code review
</t>
    </r>
    <r>
      <rPr>
        <rFont val="Arial"/>
        <b/>
        <color theme="1"/>
      </rPr>
      <t xml:space="preserve">10-Dec:-Code-rivew:- </t>
    </r>
    <r>
      <rPr>
        <rFont val="Arial"/>
        <color theme="1"/>
      </rPr>
      <t xml:space="preserve">Ali shared issue regarding this ticket. The issue is that when try to change language from Korean to English data become unsorted so I checked it and ask it to Jon. as of now ali said "the alphabetically ordering when translating from another language might not be that important as nobody would do this on live"
</t>
    </r>
    <r>
      <rPr>
        <rFont val="Arial"/>
        <b/>
        <color theme="1"/>
      </rPr>
      <t xml:space="preserve">11-Jan:-Closed:- </t>
    </r>
    <r>
      <rPr>
        <rFont val="Arial"/>
        <color theme="1"/>
      </rPr>
      <t>Closed</t>
    </r>
  </si>
  <si>
    <r>
      <rPr>
        <rFont val="Arial"/>
        <b/>
        <color theme="1"/>
      </rPr>
      <t xml:space="preserve">23-Dec-wip:- </t>
    </r>
    <r>
      <rPr>
        <rFont val="Arial"/>
        <color theme="1"/>
      </rPr>
      <t xml:space="preserve">Alpha-docker has not used the same document editor as seen in the ticket. So I have seen in the UAT. But This issue is not reproducing on the windmill's UAT and FGHs UAT. So I took some help from Kunika for that And also informed Jon about it and have asked for the next step.
</t>
    </r>
    <r>
      <rPr>
        <rFont val="Arial"/>
        <b/>
        <color theme="1"/>
      </rPr>
      <t xml:space="preserve">21-Jan-Closed:- </t>
    </r>
    <r>
      <rPr>
        <rFont val="Arial"/>
        <color theme="1"/>
      </rPr>
      <t>Closed</t>
    </r>
  </si>
  <si>
    <t>This ticket went back to the pool due to Alpha-docker Editor was not the same as the ticket has used. SO I was not able to make changes for that in my local Alpha.</t>
  </si>
  <si>
    <r>
      <rPr>
        <rFont val="Arial"/>
        <b/>
        <color theme="1"/>
      </rPr>
      <t xml:space="preserve">27-Dec-wip:- </t>
    </r>
    <r>
      <rPr>
        <rFont val="Arial"/>
        <color theme="1"/>
      </rPr>
      <t xml:space="preserve">I have checked issue on windmill-uat &amp; local. Issue is not reproduced on local. When applying for interview then interview popup not coming in local. On windmill UAT, when applied for interview. but on user dashboard, there is not cancel interview button showing, and interview type is also not showing
</t>
    </r>
    <r>
      <rPr>
        <rFont val="Arial"/>
        <b/>
        <color theme="1"/>
      </rPr>
      <t>28-Dec:-WIP :-</t>
    </r>
    <r>
      <rPr>
        <rFont val="Arial"/>
        <color theme="1"/>
      </rPr>
      <t xml:space="preserve"> Issue has been replicated on local and also found in code. Now Checking code files for solution, why different interview type are showing in user dashboard
</t>
    </r>
    <r>
      <rPr>
        <rFont val="Arial"/>
        <b/>
        <color theme="1"/>
      </rPr>
      <t xml:space="preserve">29-Dec:-WIP :- </t>
    </r>
    <r>
      <rPr>
        <rFont val="Arial"/>
        <color theme="1"/>
      </rPr>
      <t xml:space="preserve">Have worked on debbug the code, why incorrect interview type is showing &amp; found that, there is not any variable present in json by which we can get the value interview type in user dashboard, its remote or f2f
</t>
    </r>
    <r>
      <rPr>
        <rFont val="Arial"/>
        <b/>
        <color theme="1"/>
      </rPr>
      <t xml:space="preserve">30-Dec:-WIP:- </t>
    </r>
    <r>
      <rPr>
        <rFont val="Arial"/>
        <color theme="1"/>
      </rPr>
      <t xml:space="preserve">I have worked on issue, and found solution almost. The varialble which gives the value of interview type didn't exist but now i have declared variable and now value is getting in json format. Almost, solution is also completed, but there's confusion, as on ,if i am checking on local, there is address present in place of interview type, i can say, UI of that page is different in local &amp; yhg-uat, yhg-delta. Address is not showing in yhg, but its showing in local. As one more confusion is there, on yhg-uat &amp; yhg-delta, there is interview type names are different as compare to local.
</t>
    </r>
    <r>
      <rPr>
        <rFont val="Arial"/>
        <b/>
        <color theme="1"/>
      </rPr>
      <t>31:Dec:-WIP:-</t>
    </r>
    <r>
      <rPr>
        <rFont val="Arial"/>
        <color theme="1"/>
      </rPr>
      <t xml:space="preserve"> Issue is resolved, but when i m doing changes in page item.js , that's not reflecting in local server. 
-------------------------------------------------------Saurabh comment----------------------------------------------
</t>
    </r>
    <r>
      <rPr>
        <rFont val="Arial"/>
        <b/>
        <color theme="1"/>
      </rPr>
      <t xml:space="preserve">30-Dec:-WIP:- </t>
    </r>
    <r>
      <rPr>
        <rFont val="Arial"/>
        <color theme="1"/>
      </rPr>
      <t xml:space="preserve">Work with suraj to find isse and solution
</t>
    </r>
    <r>
      <rPr>
        <rFont val="Arial"/>
        <b/>
        <color theme="1"/>
      </rPr>
      <t>31-Dec:-WIP:-</t>
    </r>
    <r>
      <rPr>
        <rFont val="Arial"/>
        <color theme="1"/>
      </rPr>
      <t xml:space="preserve">Working on it. Not facing any tring to undstand code behaviour 
</t>
    </r>
    <r>
      <rPr>
        <rFont val="Arial"/>
        <b/>
        <color theme="1"/>
      </rPr>
      <t>04-Jan:-WIP:</t>
    </r>
    <r>
      <rPr>
        <rFont val="Arial"/>
        <color theme="1"/>
      </rPr>
      <t xml:space="preserve">-Working on it. Have some rquery egarding this ticket will ask from Jon 
</t>
    </r>
    <r>
      <rPr>
        <rFont val="Arial"/>
        <b/>
        <color theme="1"/>
      </rPr>
      <t>05-Jan:-WIP</t>
    </r>
    <r>
      <rPr>
        <rFont val="Arial"/>
        <color theme="1"/>
      </rPr>
      <t xml:space="preserve">:-Working on it. Jon have shared some code regarding this ticket so I am looking on that 
</t>
    </r>
    <r>
      <rPr>
        <rFont val="Arial"/>
        <b/>
        <color theme="1"/>
      </rPr>
      <t>06-Jan:-WIP:-</t>
    </r>
    <r>
      <rPr>
        <rFont val="Arial"/>
        <color theme="1"/>
      </rPr>
      <t xml:space="preserve">Working on it. I discussed with Jon about this and I shared my investigation and finding for this ticke but still we are missing something so I coneected with regarding this issue.
</t>
    </r>
    <r>
      <rPr>
        <rFont val="Arial"/>
        <b/>
        <color theme="1"/>
      </rPr>
      <t>07-Jan:-WIP:-</t>
    </r>
    <r>
      <rPr>
        <rFont val="Arial"/>
        <color theme="1"/>
      </rPr>
      <t xml:space="preserve">Working on it. I discussed with Jon about he checked with live database.  
</t>
    </r>
    <r>
      <rPr>
        <rFont val="Arial"/>
        <b/>
        <color theme="1"/>
      </rPr>
      <t xml:space="preserve">10-Jan:-Closed:- </t>
    </r>
    <r>
      <rPr>
        <rFont val="Arial"/>
        <color theme="1"/>
      </rPr>
      <t xml:space="preserve">Checked by Jon on client database and it is now closed </t>
    </r>
  </si>
  <si>
    <r>
      <rPr>
        <rFont val="Arial"/>
        <b/>
        <color theme="1"/>
      </rPr>
      <t xml:space="preserve">----------------------------------------------Anil Kumar Comment-------------------------------
27-Dec-Started:- </t>
    </r>
    <r>
      <rPr>
        <rFont val="Arial"/>
        <color theme="1"/>
      </rPr>
      <t xml:space="preserve">This issue has been replicated on UAT and as well as Alpha-docker. But After debugging with Saurabh we found this is related to PHP. So this ticket has been assigned to Saurabh.
</t>
    </r>
    <r>
      <rPr>
        <rFont val="Arial"/>
        <b/>
        <color theme="1"/>
      </rPr>
      <t>----------------------------------------------Saurabh Comment-------------------------------
27-Dec-Started:-</t>
    </r>
    <r>
      <rPr>
        <rFont val="Arial"/>
        <color theme="1"/>
      </rPr>
      <t xml:space="preserve"> Able to replicate the issue. Now working on code level
</t>
    </r>
    <r>
      <rPr>
        <rFont val="Arial"/>
        <b/>
        <color theme="1"/>
      </rPr>
      <t>28-Dec-Code review:-</t>
    </r>
    <r>
      <rPr>
        <rFont val="Arial"/>
        <color theme="1"/>
      </rPr>
      <t xml:space="preserve">Completed it and send it to code review
</t>
    </r>
    <r>
      <rPr>
        <rFont val="Arial"/>
        <b/>
        <color theme="1"/>
      </rPr>
      <t xml:space="preserve">11-Jan-Closed:- </t>
    </r>
    <r>
      <rPr>
        <rFont val="Arial"/>
        <color theme="1"/>
      </rPr>
      <t>Closed</t>
    </r>
  </si>
  <si>
    <r>
      <rPr>
        <rFont val="Arial"/>
        <b/>
        <color theme="1"/>
      </rPr>
      <t>29-Dec-Code review:-</t>
    </r>
    <r>
      <rPr>
        <rFont val="Arial"/>
        <color theme="1"/>
      </rPr>
      <t xml:space="preserve">  As per Ali’s discussion, I have removed the extra link(start with # icon) from the referral candidates. Now, this Ticket is moved to code review.</t>
    </r>
  </si>
  <si>
    <r>
      <rPr>
        <rFont val="Arial"/>
        <b/>
        <color theme="1"/>
      </rPr>
      <t xml:space="preserve">---------------------------------------------Anil comment----------------------------------------
8-Nov-reassign:- </t>
    </r>
    <r>
      <rPr>
        <rFont val="Arial"/>
        <color theme="1"/>
      </rPr>
      <t>This ticket was related to PHP not Ui. Reassign</t>
    </r>
    <r>
      <rPr>
        <rFont val="Arial"/>
        <b/>
        <color theme="1"/>
      </rPr>
      <t xml:space="preserve">
----------------------------------------------Saurabh Comment-------------------------------
29-Dec-WIP:-</t>
    </r>
    <r>
      <rPr>
        <rFont val="Arial"/>
        <color theme="1"/>
      </rPr>
      <t xml:space="preserve">  I found when super admin add custom field. he is not using correct html code for char è. to verify this I update field in local database with html code &amp;egrave; for è and I am  getting right french char at browser.
</t>
    </r>
    <r>
      <rPr>
        <rFont val="Arial"/>
        <b/>
        <color theme="1"/>
      </rPr>
      <t xml:space="preserve">30-Dec-Hold:- </t>
    </r>
    <r>
      <rPr>
        <rFont val="Arial"/>
        <color theme="1"/>
      </rPr>
      <t xml:space="preserve">I am not able to create custom field on my local so i need help from Jon to fix this. so I am going to make this tiket on Hold
</t>
    </r>
    <r>
      <rPr>
        <rFont val="Arial"/>
        <b/>
        <color theme="1"/>
      </rPr>
      <t>04-Jan-Hold</t>
    </r>
    <r>
      <rPr>
        <rFont val="Arial"/>
        <color theme="1"/>
      </rPr>
      <t xml:space="preserve">:-  discussed  this issue with Dan Dunford and he mentioned that this is  expect the manage tool is connecting as Latin and the ATS is on UTF8 or vice versa. Leave that one for us to pick up.It's a long on-going issue we're trying to solve.
</t>
    </r>
    <r>
      <rPr>
        <rFont val="Arial"/>
        <b/>
        <color theme="1"/>
      </rPr>
      <t>22-Feb-Closed</t>
    </r>
    <r>
      <rPr>
        <rFont val="Arial"/>
        <color theme="1"/>
      </rPr>
      <t>: closed</t>
    </r>
  </si>
  <si>
    <r>
      <rPr>
        <rFont val="Arial, sans-serif"/>
        <b/>
        <color rgb="FF000000"/>
      </rPr>
      <t>-------------------Varun comment-------------------------------------------------
08-Nov:-Started:-</t>
    </r>
    <r>
      <rPr>
        <rFont val="Arial, sans-serif"/>
        <b val="0"/>
        <color rgb="FF000000"/>
      </rPr>
      <t xml:space="preserve"> Getting error while switch to language (solving the issue with Dan Dunford).Dan Dunford had given some command for run in there ,I had run but I got some error then Dan had given the Instruction for reconfigure it now it is run but swtich to language issue have not resolved yet.</t>
    </r>
    <r>
      <rPr>
        <rFont val="Arial, sans-serif"/>
        <b/>
        <color rgb="FF000000"/>
      </rPr>
      <t xml:space="preserve">
11-Nov:-Hold:-</t>
    </r>
    <r>
      <rPr>
        <rFont val="Arial, sans-serif"/>
        <b val="0"/>
        <color rgb="FF000000"/>
      </rPr>
      <t xml:space="preserve"> Jon booted the docker instance now I can see issues but I need the clarifiation from code level as well as database
</t>
    </r>
    <r>
      <rPr>
        <rFont val="Arial, sans-serif"/>
        <b/>
        <color rgb="FF000000"/>
      </rPr>
      <t>-------------------Jay comment-------------------------------------------------</t>
    </r>
    <r>
      <rPr>
        <rFont val="Arial, sans-serif"/>
        <b val="0"/>
        <color rgb="FF000000"/>
      </rPr>
      <t xml:space="preserve">
</t>
    </r>
    <r>
      <rPr>
        <rFont val="Arial, sans-serif"/>
        <b/>
        <color rgb="FF000000"/>
      </rPr>
      <t xml:space="preserve">30-Dec:-WIP </t>
    </r>
    <r>
      <rPr>
        <rFont val="Arial, sans-serif"/>
        <b val="0"/>
        <color rgb="FF000000"/>
      </rPr>
      <t xml:space="preserve">I have worked on this issue and tried to find the job activity section in local but it is not there in local. also i have checked it on compass delta and i can find it there but based on ticket description i have gone to ticket TCI-14258 to check jon's comment and based on that started debug for the same but not able to find out how exactly the code for the job activity get's triggered from command and also no able to find the code that jon has mentioned in comment. further debug is in progress to check how exactly job activity is working in system.
</t>
    </r>
    <r>
      <rPr>
        <rFont val="Arial, sans-serif"/>
        <b/>
        <color rgb="FF000000"/>
      </rPr>
      <t xml:space="preserve">31-Dec:-Hold </t>
    </r>
    <r>
      <rPr>
        <rFont val="Arial, sans-serif"/>
        <b val="0"/>
        <color rgb="FF000000"/>
      </rPr>
      <t xml:space="preserve">I have worked for further debug on this ticket and now it is on hold due to jon’s dependency as not able to understand where exactly the code command is getting triggered as not able to find the code which is mentioned in jon's comment in TCI-14258
</t>
    </r>
    <r>
      <rPr>
        <rFont val="Arial, sans-serif"/>
        <b/>
        <color rgb="FF000000"/>
      </rPr>
      <t xml:space="preserve">-------------------Dan comment-------------------------------------------------
07-Jan:- Closed </t>
    </r>
    <r>
      <rPr>
        <rFont val="Arial, sans-serif"/>
        <b val="0"/>
        <color rgb="FF000000"/>
      </rPr>
      <t xml:space="preserve">If no candidates exist in the selected bucket (for activity)  it will default back to the creation date of the job. If this needs changing then this is new dev. Other than that, I don’t know what the issue here is being reported. Please provide examples / rep steps. 
</t>
    </r>
  </si>
  <si>
    <r>
      <rPr>
        <rFont val="Arial"/>
        <b/>
        <color theme="1"/>
      </rPr>
      <t xml:space="preserve">31-Dec:-WIP </t>
    </r>
    <r>
      <rPr>
        <rFont val="Arial"/>
        <b val="0"/>
        <color theme="1"/>
      </rPr>
      <t xml:space="preserve">I have worked on issue and as invite mail booking is working in my local so done that and now finding on where exactly the second time variable get populated in mail and for that debug is ongoing
</t>
    </r>
    <r>
      <rPr>
        <rFont val="Arial"/>
        <b/>
        <color theme="1"/>
      </rPr>
      <t xml:space="preserve">04-Jan:-WIP </t>
    </r>
    <r>
      <rPr>
        <rFont val="Arial"/>
        <b val="0"/>
        <color theme="1"/>
      </rPr>
      <t xml:space="preserve">I have worked on issue for further debug of mail second time var is getting changes but as per my debug i'm getting same value in the all mail data in db and the value for time is in 24 hours in local not 12 hours format so also checking for the same as of now may be because of this i'm getting the same value every time. as in local mail again stopped get sending and i have also checked on ygh delta over there also i'm not getting any mail as Hiring Manager or Super user so i'm doing debug as per local db stored mail data. mail not working is already informed to jon
</t>
    </r>
    <r>
      <rPr>
        <rFont val="Arial"/>
        <b/>
        <color theme="1"/>
      </rPr>
      <t xml:space="preserve">10-Jan:-WIP </t>
    </r>
    <r>
      <rPr>
        <rFont val="Arial"/>
        <b val="0"/>
        <color theme="1"/>
      </rPr>
      <t xml:space="preserve">I have worked on issue for further debug of mail second time var is getting changes. for that doing debug for it's code flow and checking where exactly data is getting changes in the flow for first time on wards as believe first time on wards it will be same for all try but not sure about it. also checking in local that why mail is not working in local again and even on yhg also mail is getting fired after long time this is something i need to discuss with jon so i'll discuss with him tomorrow when he comes back.
</t>
    </r>
    <r>
      <rPr>
        <rFont val="Arial"/>
        <b/>
        <color theme="1"/>
      </rPr>
      <t xml:space="preserve">11-Jan:-WIP </t>
    </r>
    <r>
      <rPr>
        <rFont val="Arial"/>
        <b val="0"/>
        <color theme="1"/>
      </rPr>
      <t xml:space="preserve">I have worked on issue for further debug of mail second time var is getting changes. working on code flow to further debug and it is in progress as of now. also i'm checking about where the time format for 12 hours or 24 hours settings are changed as i need to change it in local system.
</t>
    </r>
    <r>
      <rPr>
        <rFont val="Arial"/>
        <b/>
        <color theme="1"/>
      </rPr>
      <t xml:space="preserve">12-Jan:-WIP </t>
    </r>
    <r>
      <rPr>
        <rFont val="Arial"/>
        <b val="0"/>
        <color theme="1"/>
      </rPr>
      <t xml:space="preserve">I have worked on issue for further debug of mail second time var is getting changes. not sure why but able to get the actual desired issue gain in local system so trying to find the cause for the same and also just to verify it again on delta i have tried it on delta but not getting any mail from delta as of now. so doing debug in local for the same
</t>
    </r>
    <r>
      <rPr>
        <rFont val="Arial"/>
        <b/>
        <color theme="1"/>
      </rPr>
      <t xml:space="preserve">13-Jan:-Hold </t>
    </r>
    <r>
      <rPr>
        <rFont val="Arial"/>
        <b val="0"/>
        <color theme="1"/>
      </rPr>
      <t xml:space="preserve">I have worked on issue for further debug of mail second time var is getting changes and for that trying to checking with changing time format change and after discussion with jon i have put this ticket on hold for now.
</t>
    </r>
    <r>
      <rPr>
        <rFont val="Arial"/>
        <b/>
        <color theme="1"/>
      </rPr>
      <t xml:space="preserve">14-Feb:-WIP </t>
    </r>
    <r>
      <rPr>
        <rFont val="Arial"/>
        <b val="0"/>
        <color theme="1"/>
      </rPr>
      <t xml:space="preserve">I have worked on this issue by doing debug for the flow to check use cases provided by the jon and for that checking the code and data flow and it's in progress
</t>
    </r>
    <r>
      <rPr>
        <rFont val="Arial"/>
        <b/>
        <color theme="1"/>
      </rPr>
      <t xml:space="preserve">17-Feb:-WIP </t>
    </r>
    <r>
      <rPr>
        <rFont val="Arial"/>
        <b val="0"/>
        <color theme="1"/>
      </rPr>
      <t xml:space="preserve">I have worked on this issue by doing debug initialising values of interview time from multiple places and for that i found two places as of now and getting idea about how exactly it is changing on second time call. for that i'm checking flow of booking interview and it's in progress
</t>
    </r>
    <r>
      <rPr>
        <rFont val="Arial"/>
        <b/>
        <color theme="1"/>
      </rPr>
      <t xml:space="preserve">18-Feb:-WIP </t>
    </r>
    <r>
      <rPr>
        <rFont val="Arial"/>
        <b val="0"/>
        <color theme="1"/>
      </rPr>
      <t xml:space="preserve">I have worked on this issue by doing debug for the flow to check data flow to get idea about how exactly the values are getting updated from different places on second time operation of interview booking as of now it's in progress
</t>
    </r>
    <r>
      <rPr>
        <rFont val="Arial"/>
        <b/>
        <color theme="1"/>
      </rPr>
      <t xml:space="preserve">21-Feb:-WIP </t>
    </r>
    <r>
      <rPr>
        <rFont val="Arial"/>
        <b val="0"/>
        <color theme="1"/>
      </rPr>
      <t xml:space="preserve">I have done docker upgrade but it is having an issue in local so started work in backup of alpha docker and I have worked on this issue by doing debug for the flow as of now debug in progress and facing issue in receiving mails on Hiring manager side when candidate is book or cancel or rebook interview so working on same.
</t>
    </r>
    <r>
      <rPr>
        <rFont val="Arial"/>
        <b/>
        <color theme="1"/>
      </rPr>
      <t xml:space="preserve">22-Feb:-WIP </t>
    </r>
    <r>
      <rPr>
        <rFont val="Arial"/>
        <b val="0"/>
        <color theme="1"/>
      </rPr>
      <t xml:space="preserve">I have worked on this issue by finding solution for sending mails to hiring manager when candidate is booking or rebooking the interview as of now as per jon’s suggestion it is not sending any mails so looking deeper inside the flow for sending mails on the action and it’s in progress.
</t>
    </r>
    <r>
      <rPr>
        <rFont val="Arial"/>
        <b/>
        <color theme="1"/>
      </rPr>
      <t xml:space="preserve">23-Feb:-WIP </t>
    </r>
    <r>
      <rPr>
        <rFont val="Arial"/>
        <b val="0"/>
        <color theme="1"/>
      </rPr>
      <t xml:space="preserve">I have worked on this issue by checking main code to debug for mail flow but it’s not hitting the bookingNotifyRecruiter as jon said. so i have checked whole code flow and found that it there is method calling to bookingNotifyRecruiter from bookInterviewInternal but code is returning before that call so working on it’s debug point as of now to find out why it is not proceeding further. 
</t>
    </r>
    <r>
      <rPr>
        <rFont val="Arial"/>
        <b/>
        <color theme="1"/>
      </rPr>
      <t xml:space="preserve">24-Feb:-Hold </t>
    </r>
    <r>
      <rPr>
        <rFont val="Arial"/>
        <b val="0"/>
        <color theme="1"/>
      </rPr>
      <t>I have worked on this ticket to debug for main not working to hiring manager when candidate is booking or cancel the interview and rebooking the interview and for that i have talked with jon and he told me to put this ticket on hold for now as he wants to check this ticket later on so this ticket is on hold now</t>
    </r>
  </si>
  <si>
    <r>
      <rPr>
        <rFont val="Arial"/>
        <b/>
        <color theme="1"/>
      </rPr>
      <t>05-Jan:-Started:</t>
    </r>
    <r>
      <rPr>
        <rFont val="Arial"/>
        <color theme="1"/>
      </rPr>
      <t xml:space="preserve">- The issue has been replicated with the share brand details In the ticket. And have to fix this issue for Brand ID 302 and 304. I am working on it.
</t>
    </r>
    <r>
      <rPr>
        <rFont val="Arial"/>
        <b/>
        <color theme="1"/>
      </rPr>
      <t xml:space="preserve">06-Jan:-WIP:- </t>
    </r>
    <r>
      <rPr>
        <rFont val="Arial"/>
        <color theme="1"/>
      </rPr>
      <t xml:space="preserve">The issue has been fixed but I am not able to check for MKC. And as per Jon, I do have not any URL where can check that is working fine. I will be asked Matt for this code will work properly for MKC When my system is ready.
</t>
    </r>
    <r>
      <rPr>
        <rFont val="Arial"/>
        <b/>
        <color theme="1"/>
      </rPr>
      <t xml:space="preserve">11-Jan-:WIP:-  </t>
    </r>
    <r>
      <rPr>
        <rFont val="Arial"/>
        <color theme="1"/>
      </rPr>
      <t xml:space="preserve">After setup the Alpha-docker, I have started my work with Ticket TCI-14301 and I have done my changes for brand Id 304 and 302 and as per the last discussion with Jon, shared my code with Matt for verification. After verified, I will push this code for review. 
</t>
    </r>
    <r>
      <rPr>
        <rFont val="Arial"/>
        <b/>
        <color theme="1"/>
      </rPr>
      <t>10-Mar-Closed:-</t>
    </r>
    <r>
      <rPr>
        <rFont val="Arial"/>
        <color theme="1"/>
      </rPr>
      <t xml:space="preserve"> Status update to Closed</t>
    </r>
  </si>
  <si>
    <r>
      <rPr>
        <rFont val="Arial"/>
        <b/>
        <color theme="1"/>
      </rPr>
      <t xml:space="preserve">06-Jan:-Live Verify:- </t>
    </r>
    <r>
      <rPr>
        <rFont val="Arial"/>
        <color theme="1"/>
      </rPr>
      <t xml:space="preserve">I have connected with kunika and tried to reproduce issue on local server. But thatissue were showing on windmill UAT only, in superuser panel, when i tried to send offer contract in options tab, that shows error "Something Went Wrong", After discussion with Emily "she found that the config was not resaved as the dates were in the past so it wasnt correct. </t>
    </r>
  </si>
  <si>
    <r>
      <rPr>
        <rFont val="Arial"/>
        <b/>
        <color theme="1"/>
      </rPr>
      <t>06-Jan:-WIP:-</t>
    </r>
    <r>
      <rPr>
        <rFont val="Arial"/>
        <color theme="1"/>
      </rPr>
      <t xml:space="preserve"> Cheked ticket and trying to reproduce issue on local,why details are not forwarding on onboarding</t>
    </r>
  </si>
  <si>
    <r>
      <rPr>
        <rFont val="Arial"/>
        <b/>
        <color theme="1"/>
      </rPr>
      <t xml:space="preserve">7-Jan-WIP:- </t>
    </r>
    <r>
      <rPr>
        <rFont val="Arial"/>
        <color theme="1"/>
      </rPr>
      <t xml:space="preserve">Checked issue why packages are not saving when we clicking on finish, Now trying to reproducing issue in local.
</t>
    </r>
    <r>
      <rPr>
        <rFont val="Arial"/>
        <b/>
        <color theme="1"/>
      </rPr>
      <t xml:space="preserve">10-Jan-WIP:- </t>
    </r>
    <r>
      <rPr>
        <rFont val="Arial"/>
        <color theme="1"/>
      </rPr>
      <t xml:space="preserve"> I have checked issue on selfridges-uat &amp; also on local. I found that when we are reloading and re-editing page, there is only package-C is not saving, while all others packages are saving except package C. But on local i can’t see “Candidate Third Party Checks“ field. May be it needs some permission to how this field on alpha-docker. I tried to debug the code why i can't see the third party checks field on aplha-docker while its available on UAT.</t>
    </r>
  </si>
  <si>
    <r>
      <rPr>
        <rFont val="Arial"/>
        <b/>
        <color theme="1"/>
      </rPr>
      <t>07-Jan-Closed:-</t>
    </r>
    <r>
      <rPr>
        <rFont val="Arial"/>
        <color theme="1"/>
      </rPr>
      <t>when i am checking on local server &amp; turningp UAT. I can see location/address field on interview slot. when i am booking interview. After discussion with emily i found that its working fine on UAT but not on live.</t>
    </r>
  </si>
  <si>
    <r>
      <rPr>
        <rFont val="Arial"/>
        <b/>
        <color theme="1"/>
      </rPr>
      <t xml:space="preserve">11-Jan-Started :- </t>
    </r>
    <r>
      <rPr>
        <rFont val="Arial"/>
        <color theme="1"/>
      </rPr>
      <t xml:space="preserve"> I have checked issue on alphadocker &amp; UAT. Issue has been reproduced on local. But on alphadocker, file is not uploading, there were not any  response coming , file is uploaded or not. I have done some debugging in Code and if i am uploading wrong file, now error is showing on alpha docker. But there is some confusion, have to show error details on error badge after uploading file or show file validations on file uploader popup on time of uploading file. 
</t>
    </r>
    <r>
      <rPr>
        <rFont val="Arial"/>
        <b/>
        <color theme="1"/>
      </rPr>
      <t xml:space="preserve">12-Jan-Code Review:- </t>
    </r>
    <r>
      <rPr>
        <rFont val="Arial"/>
        <color theme="1"/>
      </rPr>
      <t xml:space="preserve">I have added the error details, on CV upload popup. If someone Will upload unaccepted file type it will show error their and will tell which file type is accepted.
I have added one div in file “app/Modules/Users/Resources/views/profile/header/cv_upload_popup.twig”&amp; onchange function fileuploadtypecheck() in file input box. 
Javascript for function fileuploadtypecheck() is added in “public/js/app/modules/users/profile/profile.js”I have used content for showing error details without using translation.
I think error details content  should be shown by using trans function, but i don’t have idea how to use the translation. So, i have used simple english content for this.
</t>
    </r>
    <r>
      <rPr>
        <rFont val="Arial"/>
        <b/>
        <color theme="1"/>
      </rPr>
      <t xml:space="preserve">13-jan-WIP:- </t>
    </r>
    <r>
      <rPr>
        <rFont val="Arial"/>
        <color theme="1"/>
      </rPr>
      <t xml:space="preserve">Jon have provided me translation for error detail statement. I have used javascript for showing error detail on onchange function of file upload input. But, Jon suggested me we can't use this trans in js. We have to use it in Php side or on template. 
</t>
    </r>
    <r>
      <rPr>
        <rFont val="Arial"/>
        <b/>
        <color theme="1"/>
      </rPr>
      <t xml:space="preserve">17-Jan-Code Review :- </t>
    </r>
    <r>
      <rPr>
        <rFont val="Arial"/>
        <color theme="1"/>
      </rPr>
      <t xml:space="preserve">I Have send the Code for review, and has fix the issue why unacceptable files are not showing error in details. Jon has provided me translation variable of error details statement, but that’s not working in alpha. Jon has told me to send code for review.
</t>
    </r>
    <r>
      <rPr>
        <rFont val="Arial"/>
        <b/>
        <color theme="1"/>
      </rPr>
      <t>1-Feb-Code Review :-</t>
    </r>
    <r>
      <rPr>
        <rFont val="Arial"/>
        <color theme="1"/>
      </rPr>
      <t xml:space="preserve"> I have recommited the code, there was the extra text in validations field in profile.js file
</t>
    </r>
    <r>
      <rPr>
        <rFont val="Arial"/>
        <b/>
        <color theme="1"/>
      </rPr>
      <t>21-Feb- WIP:-</t>
    </r>
    <r>
      <rPr>
        <rFont val="Arial"/>
        <color theme="1"/>
      </rPr>
      <t xml:space="preserve"> I have checked code ,&amp; merge request and there is merge conflict issue got, currently working on it to resolve this.
</t>
    </r>
    <r>
      <rPr>
        <rFont val="Arial"/>
        <b/>
        <color theme="1"/>
      </rPr>
      <t>28-Feb-Codereview:-</t>
    </r>
    <r>
      <rPr>
        <rFont val="Arial"/>
        <color theme="1"/>
      </rPr>
      <t xml:space="preserve"> I have reverted unused files and commited the code again
</t>
    </r>
    <r>
      <rPr>
        <rFont val="Arial"/>
        <b/>
        <color theme="1"/>
      </rPr>
      <t xml:space="preserve">13-Apr-Hold:- </t>
    </r>
    <r>
      <rPr>
        <rFont val="Arial"/>
        <color theme="1"/>
      </rPr>
      <t xml:space="preserve">I have tried to put JS in th resources from public folder, but that didn't work  out so i have putted in on hold, as need to confirming about compile of JS in resource folder from mark &amp; jon
</t>
    </r>
    <r>
      <rPr>
        <rFont val="Arial"/>
        <b/>
        <color theme="1"/>
      </rPr>
      <t xml:space="preserve">22-Apr-Code Review:- </t>
    </r>
    <r>
      <rPr>
        <rFont val="Arial"/>
        <color theme="1"/>
      </rPr>
      <t xml:space="preserve">I have putted JS in the resources/assets/js/build/app/modules/users/profile/profile.js and send code for review, now JS compiling to the public folder. Error is showing if we are uploading any other non-acceptable file.
</t>
    </r>
    <r>
      <rPr>
        <rFont val="Arial"/>
        <b/>
        <color theme="1"/>
      </rPr>
      <t>26-May-Code Review Rework Required
30-May- Code Review
8-June-Ready To Merge
15-June-Ready for gamma</t>
    </r>
  </si>
  <si>
    <r>
      <rPr>
        <rFont val="Arial"/>
        <b/>
        <color theme="1"/>
      </rPr>
      <t xml:space="preserve">11-Jan-Code-Review :- </t>
    </r>
    <r>
      <rPr>
        <rFont val="Arial"/>
        <color theme="1"/>
      </rPr>
      <t xml:space="preserve"> I have reproduced the error on UAT and Local and looking at the code for possible reasons for the behaviour. Checked the code and found that the code is using name instead of id for Questionnaire so used the id for resolving the issue.
</t>
    </r>
    <r>
      <rPr>
        <rFont val="Arial"/>
        <b/>
        <color theme="1"/>
      </rPr>
      <t>17-Jan-Code-Review:-</t>
    </r>
    <r>
      <rPr>
        <rFont val="Arial"/>
        <color theme="1"/>
      </rPr>
      <t xml:space="preserve"> The ticket was reviewed by Dan and was returned because the code would create issues for the external Questionaires. Consulted with dan and at last decided on testing the code because the issue might come at the time of translation which is hard for me to check.
</t>
    </r>
    <r>
      <rPr>
        <rFont val="Arial"/>
        <b/>
        <color theme="1"/>
      </rPr>
      <t xml:space="preserve">1-Feb-Ready to Merge:- </t>
    </r>
    <r>
      <rPr>
        <rFont val="Arial"/>
        <color theme="1"/>
      </rPr>
      <t xml:space="preserve">Status changed to ready to merge
</t>
    </r>
    <r>
      <rPr>
        <rFont val="Arial"/>
        <b/>
        <color theme="1"/>
      </rPr>
      <t xml:space="preserve">4-Feb-Gamma Testing:- </t>
    </r>
    <r>
      <rPr>
        <rFont val="Arial"/>
        <color theme="1"/>
      </rPr>
      <t xml:space="preserve">Status changed to Gamma Testing
</t>
    </r>
    <r>
      <rPr>
        <rFont val="Arial"/>
        <b/>
        <color theme="1"/>
      </rPr>
      <t xml:space="preserve">7-Feb-Ready for Live :- </t>
    </r>
    <r>
      <rPr>
        <rFont val="Arial"/>
        <color theme="1"/>
      </rPr>
      <t xml:space="preserve">Status change to Ready for Live
</t>
    </r>
    <r>
      <rPr>
        <rFont val="Arial"/>
        <b/>
        <color theme="1"/>
      </rPr>
      <t>8-Feb-Done:-</t>
    </r>
    <r>
      <rPr>
        <rFont val="Arial"/>
        <color theme="1"/>
      </rPr>
      <t xml:space="preserve"> Status changed to done.</t>
    </r>
  </si>
  <si>
    <r>
      <rPr>
        <rFont val="Arial"/>
        <b/>
        <color theme="1"/>
      </rPr>
      <t xml:space="preserve">12-Jan-Started:- </t>
    </r>
    <r>
      <rPr>
        <rFont val="Arial"/>
        <b val="0"/>
        <color theme="1"/>
      </rPr>
      <t xml:space="preserve">I have checked the issue, why candidates are able to apply on job with first and last name&amp; and now trying to reproducing on local &amp; checking issue on UAT
</t>
    </r>
    <r>
      <rPr>
        <rFont val="Arial"/>
        <b/>
        <color theme="1"/>
      </rPr>
      <t xml:space="preserve">13-jan-hold:- </t>
    </r>
    <r>
      <rPr>
        <rFont val="Arial"/>
        <b val="0"/>
        <color theme="1"/>
      </rPr>
      <t xml:space="preserve"> I have checked issue on UAT and where user is trying to register without first name and last name, that’s not happening. It’s showing first name &amp; last name is required.I think it comes in succes criteria 
Hi Emily Black I have checked issue on UAT and where user is trying to register without first name and last name, that’s not happening. It’s showing first name &amp; last name is required.I think it comes in succes criteria .
In 2nd case if user has to apply on any job, then his first name and last name automatically picked up by default from registration. I can’t see any field in job application form of first name &amp; last name.
According to me, if user is not able to register without first name &amp; last name, then there is no chance he/she will be able to apply on job without first name &amp; last name.
</t>
    </r>
    <r>
      <rPr>
        <rFont val="Arial"/>
        <b/>
        <color theme="1"/>
      </rPr>
      <t xml:space="preserve">19-Jan :- Closed
</t>
    </r>
    <r>
      <rPr>
        <rFont val="Arial"/>
        <b val="0"/>
        <color theme="1"/>
      </rPr>
      <t xml:space="preserve">----------------Amit Singh Karki---------------------------
</t>
    </r>
    <r>
      <rPr>
        <rFont val="Arial"/>
        <b/>
        <color theme="1"/>
      </rPr>
      <t xml:space="preserve">27-Jan-Started:- </t>
    </r>
    <r>
      <rPr>
        <rFont val="Arial"/>
        <b val="0"/>
        <color theme="1"/>
      </rPr>
      <t xml:space="preserve">I am able to reproduce the error on local and testing using the &amp;nbsp; character instead of blanks. created a basic function which replaces these special white spaces with normal spaces and shared the function with Jon for his input. As the application is being used in multi language environment need to be tested to make sure it won't affect anything.
</t>
    </r>
    <r>
      <rPr>
        <rFont val="Arial"/>
        <b/>
        <color theme="1"/>
      </rPr>
      <t>28-Jan-hold:-</t>
    </r>
    <r>
      <rPr>
        <rFont val="Arial"/>
        <b val="0"/>
        <color theme="1"/>
      </rPr>
      <t xml:space="preserve">Need to discuss with jon to decide what should be done regarding this issue. Putting this on hold and picking a new one.
</t>
    </r>
    <r>
      <rPr>
        <rFont val="Arial"/>
        <b/>
        <color theme="1"/>
      </rPr>
      <t xml:space="preserve">10-Feb-WIP:- </t>
    </r>
    <r>
      <rPr>
        <rFont val="Arial"/>
        <b val="0"/>
        <color theme="1"/>
      </rPr>
      <t xml:space="preserve">Trying to find any other code which might be causing candidates with no name to apply.
</t>
    </r>
    <r>
      <rPr>
        <rFont val="Arial"/>
        <b/>
        <color theme="1"/>
      </rPr>
      <t xml:space="preserve">11-Feb-Hold:- </t>
    </r>
    <r>
      <rPr>
        <rFont val="Arial"/>
        <b val="0"/>
        <color theme="1"/>
      </rPr>
      <t xml:space="preserve">On Scrum call jon asked to put my finding on the ticket so he can discuss with emilty if we want to make the changes. Putting this on hold for now and picking a new one.
</t>
    </r>
    <r>
      <rPr>
        <rFont val="Arial"/>
        <b/>
        <color theme="1"/>
      </rPr>
      <t xml:space="preserve">16-Feb-Reassigned:- </t>
    </r>
    <r>
      <rPr>
        <rFont val="Arial"/>
        <b val="0"/>
        <color theme="1"/>
      </rPr>
      <t>Reassigned after discussion on scrum call was on hold for a long time. -- Jon will check and let me know if any code changes required.</t>
    </r>
  </si>
  <si>
    <r>
      <rPr>
        <rFont val="Arial"/>
        <b/>
        <color theme="1"/>
      </rPr>
      <t xml:space="preserve">12-Jan-Started:- </t>
    </r>
    <r>
      <rPr>
        <rFont val="Arial"/>
        <b val="0"/>
        <color theme="1"/>
      </rPr>
      <t xml:space="preserve">Strated Investigating the Issue and cheked the code at job poster end and found that the candiate data submitted is having incorrect data for the field automatic_rejection. Now checking further at candidates end for issues.
</t>
    </r>
    <r>
      <rPr>
        <rFont val="Arial"/>
        <b/>
        <color theme="1"/>
      </rPr>
      <t xml:space="preserve">13-Jan-hold:- </t>
    </r>
    <r>
      <rPr>
        <rFont val="Arial"/>
        <b val="0"/>
        <color theme="1"/>
      </rPr>
      <t xml:space="preserve">Need branch ssh access to further work on this ticket.
</t>
    </r>
    <r>
      <rPr>
        <rFont val="Arial"/>
        <b/>
        <color theme="1"/>
      </rPr>
      <t>13-Jan-Reassigned</t>
    </r>
  </si>
  <si>
    <r>
      <rPr>
        <rFont val="Arial"/>
        <b/>
        <color theme="1"/>
      </rPr>
      <t xml:space="preserve">12-Jan-Started:- </t>
    </r>
    <r>
      <rPr>
        <rFont val="Arial"/>
        <b val="0"/>
        <color theme="1"/>
      </rPr>
      <t xml:space="preserve">I have checked this ticket in my Alpha-docker. The Alpha docker document editor is not the same one used in this ticket. And I have also checked this ticket on Windmill.uat also, this issue has been replicated, the font size is reduced and space comes between the paragraphs. But due to Alpha docker, I can't check any changes.
</t>
    </r>
    <r>
      <rPr>
        <rFont val="Arial"/>
        <b/>
        <color theme="1"/>
      </rPr>
      <t xml:space="preserve">18-Jan-WIP:- </t>
    </r>
    <r>
      <rPr>
        <rFont val="Arial"/>
        <b val="0"/>
        <color theme="1"/>
      </rPr>
      <t xml:space="preserve">Today I had some issues with my alpha-docker due to Dev.crt and Dev.key files. So I have taken help for that from my team as well as Dan Danford. Then I got a solution by Dan around 8:30 pm IST. Then It was working fine and now I started working on this ticket.
</t>
    </r>
    <r>
      <rPr>
        <rFont val="Arial"/>
        <b/>
        <color theme="1"/>
      </rPr>
      <t xml:space="preserve">4-Feb-Hold:- </t>
    </r>
    <r>
      <rPr>
        <rFont val="Arial"/>
        <b val="0"/>
        <color theme="1"/>
      </rPr>
      <t xml:space="preserve">I have taken the latest pull of v4.20 as Jon suggested to me. But still, the PDF issue has the same as before. So I have updated Jon regarding this. He is looking that issue.
</t>
    </r>
    <r>
      <rPr>
        <rFont val="Arial"/>
        <b/>
        <color theme="1"/>
      </rPr>
      <t xml:space="preserve">22-Mar-Reassigned:- </t>
    </r>
    <r>
      <rPr>
        <rFont val="Arial"/>
        <b val="0"/>
        <color theme="1"/>
      </rPr>
      <t>Reassigned due to alpha docker issue (PDF did not open in the document page after save and preview);</t>
    </r>
  </si>
  <si>
    <r>
      <rPr>
        <rFont val="Arial"/>
        <b/>
        <color theme="1"/>
      </rPr>
      <t>13-jan-Started:-</t>
    </r>
    <r>
      <rPr>
        <rFont val="Arial"/>
        <color theme="1"/>
      </rPr>
      <t xml:space="preserve">I am checking the error on UAT why,onboarding emails have question mark in it
</t>
    </r>
    <r>
      <rPr>
        <rFont val="Arial"/>
        <b/>
        <color theme="1"/>
      </rPr>
      <t xml:space="preserve">17-Jan-WIP:- </t>
    </r>
    <r>
      <rPr>
        <rFont val="Arial"/>
        <color theme="1"/>
      </rPr>
      <t xml:space="preserve">I have connected with kunika and tried to reproduce issue on alpha docker. I Have send onboarding email of job to the users, But remainder email will took 24 hours. so have to wait for 24 hours for remainder email.
</t>
    </r>
    <r>
      <rPr>
        <rFont val="Arial"/>
        <b/>
        <color theme="1"/>
      </rPr>
      <t>20-Jan-WIP:-</t>
    </r>
    <r>
      <rPr>
        <rFont val="Arial"/>
        <color theme="1"/>
      </rPr>
      <t xml:space="preserve">I have done onboarding candidate , but waiting for remainder email to come, as remainder mail will take 24 hours after the onboarding. Looking at the code why question mark is coming in email content.
</t>
    </r>
    <r>
      <rPr>
        <rFont val="Arial"/>
        <b/>
        <color theme="1"/>
      </rPr>
      <t xml:space="preserve">21-Jan-Hold:- </t>
    </r>
    <r>
      <rPr>
        <rFont val="Arial"/>
        <color theme="1"/>
      </rPr>
      <t>I have waited for remainder emails to come,  but i think there is some problem in that. I also checked code so i can hack and decrease the email remainder timing, but didn't found anything related to that
14-Mar- reassigned</t>
    </r>
  </si>
  <si>
    <r>
      <rPr>
        <rFont val="Arial"/>
        <b/>
        <color theme="1"/>
      </rPr>
      <t>13-Jan-Started:-</t>
    </r>
    <r>
      <rPr>
        <rFont val="Arial"/>
        <color theme="1"/>
      </rPr>
      <t xml:space="preserve"> Working on reproduse it try it on local but not able to do that so trying it on Delta
</t>
    </r>
    <r>
      <rPr>
        <rFont val="Arial"/>
        <b/>
        <color theme="1"/>
      </rPr>
      <t>14-Jan-Started:-</t>
    </r>
    <r>
      <rPr>
        <rFont val="Arial"/>
        <color theme="1"/>
      </rPr>
      <t xml:space="preserve">Try to replicate on alpha-docker bu not able to do it so checking fils and code and try to manupuation on code to reproduse
</t>
    </r>
    <r>
      <rPr>
        <rFont val="Arial"/>
        <b/>
        <color theme="1"/>
      </rPr>
      <t xml:space="preserve">17-Jan-Started:- </t>
    </r>
    <r>
      <rPr>
        <rFont val="Arial"/>
        <color theme="1"/>
      </rPr>
      <t xml:space="preserve">Issue is comming on live so Jon unassigned it to me
</t>
    </r>
    <r>
      <rPr>
        <rFont val="Arial"/>
        <b/>
        <color theme="1"/>
      </rPr>
      <t>04-Mar-Reassigned-</t>
    </r>
    <r>
      <rPr>
        <rFont val="Arial"/>
        <color theme="1"/>
      </rPr>
      <t xml:space="preserve"> Jon checked this issue Manage dashboard and change some setting to fox issue </t>
    </r>
  </si>
  <si>
    <r>
      <rPr>
        <rFont val="Arial"/>
        <b/>
        <color theme="1"/>
      </rPr>
      <t xml:space="preserve">13-Jan:-WIP </t>
    </r>
    <r>
      <rPr>
        <rFont val="Arial"/>
        <b val="0"/>
        <color theme="1"/>
      </rPr>
      <t xml:space="preserve">I have worked on this issue by reproducing the issue in local and having some doubt as in local job template is working for some fields and checking it's flow for further debug for Interview feedback questionnaire.
</t>
    </r>
    <r>
      <rPr>
        <rFont val="Arial"/>
        <b/>
        <color theme="1"/>
      </rPr>
      <t xml:space="preserve">17-Jan:-WIP </t>
    </r>
    <r>
      <rPr>
        <rFont val="Arial"/>
        <b val="0"/>
        <color theme="1"/>
      </rPr>
      <t xml:space="preserve">I have worked on this issue by checking it's flow for further debug for Interview feedback questionnaire as of now trying to check code flow for this as how this is getting executed for the questionnaire.
</t>
    </r>
    <r>
      <rPr>
        <rFont val="Arial"/>
        <b/>
        <color theme="1"/>
      </rPr>
      <t xml:space="preserve">19-Jan:WIP </t>
    </r>
    <r>
      <rPr>
        <rFont val="Arial"/>
        <b val="0"/>
        <color theme="1"/>
      </rPr>
      <t xml:space="preserve">I have worked on this issue by checking it's flow for further debug for Interview feedback questionnaire. for that tried to create new job but new job but not able to create new job in alpha then tried to understand flow for creating questionnaire in nhsp delta as there are two option for standard and branching so checking code flow about the same and understand how this will effect in job for that debug is in progress.
</t>
    </r>
    <r>
      <rPr>
        <rFont val="Arial"/>
        <b/>
        <color theme="1"/>
      </rPr>
      <t xml:space="preserve">24-Jan-WIP </t>
    </r>
    <r>
      <rPr>
        <rFont val="Arial"/>
        <b val="0"/>
        <color theme="1"/>
      </rPr>
      <t xml:space="preserve">I have worked on this issue by checking it's flow for further debug for questionnaire create in local and add it in job template and that was also done and working fine in local. then i have looked it's flow in local to select in job template andit is also working fine in system but job creation is not working in local so not able to check it properly what it is appening after job get's created and that i have already raised to jon on previous ticket and i'll check it again with jon the same as today he was busy with some ugent stuff so not able to get check done for job creation. but it looks fine in job create page. as of now doing debug for how the template it's getting effect for created job template and job questionnaire
</t>
    </r>
    <r>
      <rPr>
        <rFont val="Arial"/>
        <b/>
        <color theme="1"/>
      </rPr>
      <t xml:space="preserve">25-Jan-WIP </t>
    </r>
    <r>
      <rPr>
        <rFont val="Arial"/>
        <b val="0"/>
        <color theme="1"/>
      </rPr>
      <t xml:space="preserve">I have worked on this issue by solving job creation issue for that worked with jon and cleared cache idea and then create job but it failed and then bypass error check in job creation and then it worked but unfinished job. further i have checked the job template flow and everything looks fine in local so i have told to jon about creating account in live brand and then check everything again as of now checking code flow to debug if anything gets wrong with diff use cases.
</t>
    </r>
    <r>
      <rPr>
        <rFont val="Arial"/>
        <b/>
        <color theme="1"/>
      </rPr>
      <t xml:space="preserve">27-Jan-WIP :- </t>
    </r>
    <r>
      <rPr>
        <rFont val="Arial"/>
        <b val="0"/>
        <color theme="1"/>
      </rPr>
      <t xml:space="preserve">I have worked on this issue and this ticket is on hold now as jon said because need to grab data from live and then checked about issue jon will do it
</t>
    </r>
    <r>
      <rPr>
        <rFont val="Arial"/>
        <b/>
        <color theme="1"/>
      </rPr>
      <t xml:space="preserve">25-Feb-WIP :- </t>
    </r>
    <r>
      <rPr>
        <rFont val="Arial"/>
        <b val="0"/>
        <color theme="1"/>
      </rPr>
      <t xml:space="preserve">I have worked on this ticket by doing debug for the job template creation logic check about workflow and interview flow and also debug on going for job template fetching interview flow in job creation from job template and it's in progress.
</t>
    </r>
    <r>
      <rPr>
        <rFont val="Arial"/>
        <b/>
        <color theme="1"/>
      </rPr>
      <t xml:space="preserve">01-March-WIP:- </t>
    </r>
    <r>
      <rPr>
        <rFont val="Arial"/>
        <b val="0"/>
        <color theme="1"/>
      </rPr>
      <t xml:space="preserve">I have checked on Alpha docker and windmill for create Job with Job template. It is working fine both places. Now I will check on NHS Uat. I was not able to create job on Alpha docker. I had commented some code for create new job in Alpha. 
</t>
    </r>
    <r>
      <rPr>
        <rFont val="Arial"/>
        <b/>
        <color theme="1"/>
      </rPr>
      <t>02-March-Code Review:-</t>
    </r>
    <r>
      <rPr>
        <rFont val="Arial"/>
        <b val="0"/>
        <color theme="1"/>
      </rPr>
      <t xml:space="preserve"> I have fixed issue.Sent code for code review.
</t>
    </r>
    <r>
      <rPr>
        <rFont val="Arial"/>
        <b/>
        <color theme="1"/>
      </rPr>
      <t xml:space="preserve">08-March-Ready to Merge:- </t>
    </r>
    <r>
      <rPr>
        <rFont val="Arial"/>
        <b val="0"/>
        <color theme="1"/>
      </rPr>
      <t xml:space="preserve">Ready for merge
</t>
    </r>
    <r>
      <rPr>
        <rFont val="Arial"/>
        <b/>
        <color theme="1"/>
      </rPr>
      <t xml:space="preserve">17-March-Closed : </t>
    </r>
    <r>
      <rPr>
        <rFont val="Arial"/>
        <b val="0"/>
        <color theme="1"/>
      </rPr>
      <t>Closed</t>
    </r>
  </si>
  <si>
    <r>
      <rPr>
        <rFont val="Arial"/>
        <b/>
        <color theme="1"/>
      </rPr>
      <t>13-Jan-Started:-</t>
    </r>
    <r>
      <rPr>
        <rFont val="Arial"/>
        <color theme="1"/>
      </rPr>
      <t xml:space="preserve"> Working on reproduce it on delta but because of permission issues not able to do that. Talked with matt to get some clarification on the issue and now trying to reproduce it on alpha-docker.
</t>
    </r>
    <r>
      <rPr>
        <rFont val="Arial"/>
        <b/>
        <color theme="1"/>
      </rPr>
      <t>14-Jan-hold</t>
    </r>
    <r>
      <rPr>
        <rFont val="Arial"/>
        <color theme="1"/>
      </rPr>
      <t xml:space="preserve">:- placed on hold as don't have proper permissions.
</t>
    </r>
    <r>
      <rPr>
        <rFont val="Arial"/>
        <b/>
        <color theme="1"/>
      </rPr>
      <t xml:space="preserve">18-Jan-Reassigned:- </t>
    </r>
    <r>
      <rPr>
        <rFont val="Arial"/>
        <color theme="1"/>
      </rPr>
      <t xml:space="preserve">Reassigned after discussion on scrum call. </t>
    </r>
  </si>
  <si>
    <r>
      <rPr>
        <rFont val="Arial"/>
        <b/>
        <color theme="1"/>
      </rPr>
      <t xml:space="preserve">13-Jan-Started:- </t>
    </r>
    <r>
      <rPr>
        <rFont val="Arial"/>
        <color theme="1"/>
      </rPr>
      <t xml:space="preserve"> I got this ticket late night around 9 pm (IST) Currently, I am understanding about this ticket which part is related to the frontend
</t>
    </r>
    <r>
      <rPr>
        <rFont val="Arial"/>
        <b/>
        <color theme="1"/>
      </rPr>
      <t xml:space="preserve">14-Jan-Wip:- </t>
    </r>
    <r>
      <rPr>
        <rFont val="Arial"/>
        <color theme="1"/>
      </rPr>
      <t xml:space="preserve">I have replicated this issue in the testing environment. But I have need to same permissions ("Mark workflow items completed") on Alpha-docker. So DD shared with me a MySQL query ( INSERT INTO tribepad_job.sys_action SET name = 'onboarding_mark_completed', rules_type = 0, role_id = 0, role_client_id = 0; ) for permeation to Enable the force complete Button. But still, that is not showing so now DD will start his debugging on it. Why is the force complete button not showing in alpha-docker?  
</t>
    </r>
    <r>
      <rPr>
        <rFont val="Arial"/>
        <b/>
        <color theme="1"/>
      </rPr>
      <t xml:space="preserve">17-Jan-Hold:- </t>
    </r>
    <r>
      <rPr>
        <rFont val="Arial"/>
        <color theme="1"/>
      </rPr>
      <t xml:space="preserve">I am not able to replicate It on Alpha-docker due to the force-complete button was not showing. So needs some support on that by Jon. 
</t>
    </r>
    <r>
      <rPr>
        <rFont val="Arial"/>
        <b/>
        <color theme="1"/>
      </rPr>
      <t xml:space="preserve">20-Jan-Wip:- </t>
    </r>
    <r>
      <rPr>
        <rFont val="Arial"/>
        <color theme="1"/>
      </rPr>
      <t xml:space="preserve"> Now, this issue is replicated in my alpha-docker. so I have started debugging on this ticket. 
</t>
    </r>
    <r>
      <rPr>
        <rFont val="Arial"/>
        <b/>
        <color theme="1"/>
      </rPr>
      <t xml:space="preserve">21-Jan-Wip:- </t>
    </r>
    <r>
      <rPr>
        <rFont val="Arial"/>
        <color theme="1"/>
      </rPr>
      <t xml:space="preserve">After clicking the force complete button, The screen move to a blank page, this.user_components.find has not a find function. this.user_components should be a collection but when debugger comes on that function it was an object, not a collection. So this issue comes.  I am finding out why this does not come in the collection.
</t>
    </r>
    <r>
      <rPr>
        <rFont val="Arial"/>
        <b/>
        <color theme="1"/>
      </rPr>
      <t xml:space="preserve">24-Jan-Wip:- </t>
    </r>
    <r>
      <rPr>
        <rFont val="Arial"/>
        <color theme="1"/>
      </rPr>
      <t xml:space="preserve">As per my findings. When I hit the force complete button it sends a Post request and gets back a response with data and as per the code that response data overwrites the existing state so it is loosed its current state. So we need to make the correct response data for that. I have added more details  on jira. 
</t>
    </r>
    <r>
      <rPr>
        <rFont val="Arial"/>
        <b/>
        <color theme="1"/>
      </rPr>
      <t xml:space="preserve">25-Jan-Wip:- </t>
    </r>
    <r>
      <rPr>
        <rFont val="Arial"/>
        <color theme="1"/>
      </rPr>
      <t xml:space="preserve">I have checked with Jon it's was related to the backend functionality. I am trying to do this with another approach as I have informed to Jon. And Jon also looking from the backend side. 
</t>
    </r>
    <r>
      <rPr>
        <rFont val="Arial"/>
        <b/>
        <color theme="1"/>
      </rPr>
      <t>27-Jan-WIp:-</t>
    </r>
    <r>
      <rPr>
        <rFont val="Arial"/>
        <color theme="1"/>
      </rPr>
      <t xml:space="preserve"> The workflow still has need the sent_at value from the complete API. I have checked it with dummy data the single workflow item status was updated but the form page comes without form fields. So I am debugging why the full workflow is not showing as completed. And why form fields are not coming.
</t>
    </r>
    <r>
      <rPr>
        <rFont val="Arial"/>
        <b/>
        <color theme="1"/>
      </rPr>
      <t xml:space="preserve">28-Jan-Wip:- </t>
    </r>
    <r>
      <rPr>
        <rFont val="Arial"/>
        <color theme="1"/>
      </rPr>
      <t xml:space="preserve">After clicking the force complete button I have stopped going to the next form page. needs data from the PHP side to make a complete workflow.  Currently, I have set sent_at data by comleted_at and for workflow, I do have not any correct data so it’s needed inside the response data. And I am also investigating another way to make workflow completed. I have also committed my code as Jon suggest to me. 
</t>
    </r>
    <r>
      <rPr>
        <rFont val="Arial"/>
        <b/>
        <color theme="1"/>
      </rPr>
      <t xml:space="preserve">31-Jan-Wip:- </t>
    </r>
    <r>
      <rPr>
        <rFont val="Arial"/>
        <color theme="1"/>
      </rPr>
      <t xml:space="preserve">The complete workflow still not showing as completed, there is some state management issue with the workflow. I am investigating where is it. Till now i am not getting any solution about that. 
</t>
    </r>
    <r>
      <rPr>
        <rFont val="Arial"/>
        <b/>
        <color theme="1"/>
      </rPr>
      <t>02-Feb-Wip:-</t>
    </r>
    <r>
      <rPr>
        <rFont val="Arial"/>
        <color theme="1"/>
      </rPr>
      <t xml:space="preserve"> I am able to make workflow as completed. But I am sure on that if user has only user data as completed then its workflow should be completed. So I have asked to Jon and Dan for that. Is that a right way to make workflow as complted. 
</t>
    </r>
    <r>
      <rPr>
        <rFont val="Arial"/>
        <b/>
        <color theme="1"/>
      </rPr>
      <t xml:space="preserve">03-Feb-Hold:- </t>
    </r>
    <r>
      <rPr>
        <rFont val="Arial"/>
        <color theme="1"/>
      </rPr>
      <t xml:space="preserve">I have completed my finding and changes. And I have shared two scenarios with Jon to verified which one is right for this issue. So right now I am waiting for that.
</t>
    </r>
    <r>
      <rPr>
        <rFont val="Arial"/>
        <b/>
        <color theme="1"/>
      </rPr>
      <t>04-Feb-Wip:-</t>
    </r>
    <r>
      <rPr>
        <rFont val="Arial"/>
        <color theme="1"/>
      </rPr>
      <t xml:space="preserve"> After Ali’s comment, I am working on that.
</t>
    </r>
    <r>
      <rPr>
        <rFont val="Arial"/>
        <b/>
        <color theme="1"/>
      </rPr>
      <t xml:space="preserve">07-Feb-Code-review:- </t>
    </r>
    <r>
      <rPr>
        <rFont val="Arial"/>
        <color theme="1"/>
      </rPr>
      <t xml:space="preserve">I have fixed that now after clicking the force completed button the complete workflow is showing as completed. For that, I have needed some changes are required from the backend (PHP) side. I have needed the sent_at property in the complete API response. As of now in the frontend, I have set sent_at value by completed_at so after the correct API response, this will need to be updated.
</t>
    </r>
    <r>
      <rPr>
        <rFont val="Arial"/>
        <b/>
        <color theme="1"/>
      </rPr>
      <t>14-Feb-Code-review:-</t>
    </r>
    <r>
      <rPr>
        <rFont val="Arial"/>
        <color theme="1"/>
      </rPr>
      <t xml:space="preserve"> I have reverted all the last commits and re-commit them on a single commit.</t>
    </r>
  </si>
  <si>
    <r>
      <rPr>
        <rFont val="Arial"/>
        <b/>
        <color theme="1"/>
      </rPr>
      <t>14-Jan-hold:-</t>
    </r>
    <r>
      <rPr>
        <rFont val="Arial"/>
        <color theme="1"/>
      </rPr>
      <t xml:space="preserve"> Started working on this ticket and tried to reproduce it on brand-Uat but was getting some error which i reported on slack. In the meantime i am trying to understand the issue and trying to replicate it on the local server. after conversing with emaily came to know this is related to mange so need some to discuss with jon to work further on this ticket
</t>
    </r>
    <r>
      <rPr>
        <rFont val="Arial"/>
        <b/>
        <color theme="1"/>
      </rPr>
      <t xml:space="preserve">17-Jan-Wip:- </t>
    </r>
    <r>
      <rPr>
        <rFont val="Arial"/>
        <color theme="1"/>
      </rPr>
      <t xml:space="preserve">Got some feedback from jon and starting to investigate on this further.
</t>
    </r>
    <r>
      <rPr>
        <rFont val="Arial"/>
        <b/>
        <color theme="1"/>
      </rPr>
      <t>18-Jan-Wip:-</t>
    </r>
    <r>
      <rPr>
        <rFont val="Arial"/>
        <color theme="1"/>
      </rPr>
      <t xml:space="preserve"> Got Ssh login from jon. Trying to look at the code to find where the attach files are being included in code. I have consulted with jon to reproduce a scenario so the attachments are pre loaded so we can move further in the right direction from that point onwards.
</t>
    </r>
    <r>
      <rPr>
        <rFont val="Arial"/>
        <b/>
        <color theme="1"/>
      </rPr>
      <t xml:space="preserve">19-Jan-Closed:- </t>
    </r>
    <r>
      <rPr>
        <rFont val="Arial"/>
        <color theme="1"/>
      </rPr>
      <t>The code at ATS level is working and properly displaying the attached files which are included via manage.  I shared my finding with Jon and after confirming on live Jon reassigned me form the ticket and assigned to support to check and confirm.</t>
    </r>
  </si>
  <si>
    <r>
      <rPr>
        <rFont val="Arial"/>
        <b/>
        <color theme="1"/>
      </rPr>
      <t xml:space="preserve">17-Jan-Hold:- </t>
    </r>
    <r>
      <rPr>
        <rFont val="Arial"/>
        <color theme="1"/>
      </rPr>
      <t xml:space="preserve"> I have need support on that because the provided URL on the ticket is not working. it gives an error (no page found). So I have to need more clarification on that to replicate it.
</t>
    </r>
    <r>
      <rPr>
        <rFont val="Arial"/>
        <b/>
        <color theme="1"/>
      </rPr>
      <t xml:space="preserve">7-Feb-Live-verify:- </t>
    </r>
    <r>
      <rPr>
        <rFont val="Arial"/>
        <color theme="1"/>
      </rPr>
      <t>I have spotted out the script tag is missing in the snippet. So this issue comes and I did inform Jon about the missing tag he update it in the snippet. Then it's working fine.</t>
    </r>
  </si>
  <si>
    <r>
      <rPr>
        <rFont val="Arial"/>
        <b/>
        <color theme="1"/>
      </rPr>
      <t xml:space="preserve">17-Jan-Started:- </t>
    </r>
    <r>
      <rPr>
        <rFont val="Arial"/>
        <b val="0"/>
        <color theme="1"/>
      </rPr>
      <t xml:space="preserve">Other tickets came out of hold so haven't got much time to look at this one. will pick this up later.
----------------Suraj Comments---------------------------
</t>
    </r>
    <r>
      <rPr>
        <rFont val="Arial"/>
        <b/>
        <color theme="1"/>
      </rPr>
      <t xml:space="preserve">18-Jan-WIP:- </t>
    </r>
    <r>
      <rPr>
        <rFont val="Arial"/>
        <b val="0"/>
        <color theme="1"/>
      </rPr>
      <t xml:space="preserve">I have checked issue and tried to replicate on alpha-docker. But in alpha docker, there is only 3-4 apllications on job, so in this full list of downloads is coming. Need to check with more applications
</t>
    </r>
    <r>
      <rPr>
        <rFont val="Arial"/>
        <b/>
        <color theme="1"/>
      </rPr>
      <t>19-Jan-WIP:-</t>
    </r>
    <r>
      <rPr>
        <rFont val="Arial"/>
        <b val="0"/>
        <color theme="1"/>
      </rPr>
      <t xml:space="preserve"> I have talked with jon and he has checked on his behalf, he got proper data in csv , but when emily checked she got incomplete data in CSV.  Currently, trying to figure out why its happening, checking code, This issue can be of execution time limit or someting permission issue
</t>
    </r>
    <r>
      <rPr>
        <rFont val="Arial"/>
        <b/>
        <color theme="1"/>
      </rPr>
      <t xml:space="preserve">20-Jan- Hold :- </t>
    </r>
    <r>
      <rPr>
        <rFont val="Arial"/>
        <b val="0"/>
        <color theme="1"/>
      </rPr>
      <t xml:space="preserve">I am Putting it on hold as discussed with jon, he need to dump out the SQL from iso/live to compare them. 
</t>
    </r>
    <r>
      <rPr>
        <rFont val="Arial"/>
        <b/>
        <color theme="1"/>
      </rPr>
      <t>24-mar- closed</t>
    </r>
  </si>
  <si>
    <r>
      <rPr>
        <rFont val="Arial"/>
        <b/>
        <color theme="1"/>
      </rPr>
      <t>17-Jan-Started:-</t>
    </r>
    <r>
      <rPr>
        <rFont val="Arial"/>
        <color theme="1"/>
      </rPr>
      <t xml:space="preserve"> Trying to reproduce it on 
</t>
    </r>
    <r>
      <rPr>
        <rFont val="Arial"/>
        <b/>
        <color theme="1"/>
      </rPr>
      <t>18-Jan-wip:-</t>
    </r>
    <r>
      <rPr>
        <rFont val="Arial"/>
        <color theme="1"/>
      </rPr>
      <t xml:space="preserve"> I have created a senaro on local where i can check this issue. Now I Have Started debuging in code lavel.  
</t>
    </r>
    <r>
      <rPr>
        <rFont val="Arial"/>
        <b/>
        <color theme="1"/>
      </rPr>
      <t>19-Jan-wip:-</t>
    </r>
    <r>
      <rPr>
        <rFont val="Arial"/>
        <color theme="1"/>
      </rPr>
      <t xml:space="preserve"> Still debuging code but not able to reach exact point I belive there is no code that is resposible for sending email but still i am doing my debuging
</t>
    </r>
    <r>
      <rPr>
        <rFont val="Arial"/>
        <b/>
        <color theme="1"/>
      </rPr>
      <t xml:space="preserve">20-Jan-wip:- </t>
    </r>
    <r>
      <rPr>
        <rFont val="Arial"/>
        <color theme="1"/>
      </rPr>
      <t xml:space="preserve">This is type of feature and i am implementing it client ask to integrate email functionality when Shortlist questionnaires is submitted
</t>
    </r>
    <r>
      <rPr>
        <rFont val="Arial"/>
        <b/>
        <color theme="1"/>
      </rPr>
      <t xml:space="preserve">21-Jan-wip:- </t>
    </r>
    <r>
      <rPr>
        <rFont val="Arial"/>
        <color theme="1"/>
      </rPr>
      <t xml:space="preserve">During email integration. I faced issue like file including. As of now issue is resolve and asked to Jon about email content, email recipient, from email, translation and email template
</t>
    </r>
    <r>
      <rPr>
        <rFont val="Arial"/>
        <b/>
        <color theme="1"/>
      </rPr>
      <t xml:space="preserve">24-Jan-wip:- </t>
    </r>
    <r>
      <rPr>
        <rFont val="Arial"/>
        <color theme="1"/>
      </rPr>
      <t xml:space="preserve">I discuss it with Jon and He share some snippet of code for investigate. According to him it isn't feature it seems like bug. So again i need to investigate from start
</t>
    </r>
    <r>
      <rPr>
        <rFont val="Arial"/>
        <b/>
        <color theme="1"/>
      </rPr>
      <t xml:space="preserve">25-Jan-wip:- </t>
    </r>
    <r>
      <rPr>
        <rFont val="Arial"/>
        <color theme="1"/>
      </rPr>
      <t xml:space="preserve">Still I am working on it I am trying to understaed logic of  "function submitQuestionnaire($jobId,$q_type,$type)" . I discussed it with Jon and He said need to check
</t>
    </r>
    <r>
      <rPr>
        <rFont val="Arial"/>
        <b/>
        <color theme="1"/>
      </rPr>
      <t>27-Jan-wip:-I</t>
    </r>
    <r>
      <rPr>
        <rFont val="Arial"/>
        <color theme="1"/>
      </rPr>
      <t xml:space="preserve"> did some investigation on this issue. I found there are 4 record is showing on UI when I click on Submit button 4 record is saved in table "questionnaires_used_other_submitted" but only 3 record is saved in "emails_delivery_pool" where few column of date is not saved for in "emails_delivery_pool" I am not sure is this the cause but I have shared yfinding with Jon as well
</t>
    </r>
    <r>
      <rPr>
        <rFont val="Arial"/>
        <b/>
        <color theme="1"/>
      </rPr>
      <t>28-Jan-wip:-</t>
    </r>
    <r>
      <rPr>
        <rFont val="Arial"/>
        <color theme="1"/>
      </rPr>
      <t xml:space="preserve"> Bug is fixed and assing it to support team for review and closed</t>
    </r>
  </si>
  <si>
    <r>
      <rPr>
        <rFont val="Arial"/>
        <b/>
        <color theme="1"/>
      </rPr>
      <t xml:space="preserve">19-Jan-Started:- </t>
    </r>
    <r>
      <rPr>
        <rFont val="Arial"/>
        <color theme="1"/>
      </rPr>
      <t xml:space="preserve">Picked this ticket around 6 pm local time. I tried reproducing the issue in testing.uat but was not able to reproduce. The order is working properly for me. Trying to look at the code to find out what might be causing the issue.
</t>
    </r>
    <r>
      <rPr>
        <rFont val="Arial"/>
        <b/>
        <color theme="1"/>
      </rPr>
      <t>20-Jan-Hold:-</t>
    </r>
    <r>
      <rPr>
        <rFont val="Arial"/>
        <color theme="1"/>
      </rPr>
      <t xml:space="preserve">I looked at the code and found out that the ordering is based on modified time rather than the hired time so if the candidate application had any modification made the candidate record would show up at the top. I talked with Emily and asked her to confirm the candidate status and was told the candidate is no longer at the top of the list. As i don’t have access to the particular candidates record i am not able to verify the reason why the candidate was on top of the list for so long. Will need help form jon to move forward with the issue for now putting this on hold.
</t>
    </r>
    <r>
      <rPr>
        <rFont val="Arial"/>
        <b/>
        <color theme="1"/>
      </rPr>
      <t>24-Jan-Closed:-</t>
    </r>
    <r>
      <rPr>
        <rFont val="Arial"/>
        <color theme="1"/>
      </rPr>
      <t xml:space="preserve"> The issue is not longer happening.</t>
    </r>
  </si>
  <si>
    <r>
      <rPr>
        <rFont val="Arial"/>
        <b/>
        <color theme="1"/>
      </rPr>
      <t>20-Jan-Started:-</t>
    </r>
    <r>
      <rPr>
        <rFont val="Arial"/>
        <b val="0"/>
        <color theme="1"/>
      </rPr>
      <t>Picked up this ticket today. The Issue is replicating on server and is related to permissions. currently trying to replicate sucess criteria but still not able to on alpha docker using hiring.manager@tribepad.com. still debugging and tinkring with permission to get it to work</t>
    </r>
    <r>
      <rPr>
        <rFont val="Arial"/>
        <b/>
        <color theme="1"/>
      </rPr>
      <t xml:space="preserve">
21-Jan-Hold:- </t>
    </r>
    <r>
      <rPr>
        <rFont val="Arial"/>
        <b val="0"/>
        <color theme="1"/>
      </rPr>
      <t>Still not able to reproduce the error and seems like a simple permission issue rather than bug form initial findings. after discussion with John Plant putting this ticket on hold for now.</t>
    </r>
    <r>
      <rPr>
        <rFont val="Arial"/>
        <b/>
        <color theme="1"/>
      </rPr>
      <t xml:space="preserve">
25-Jan-WIP- </t>
    </r>
    <r>
      <rPr>
        <rFont val="Arial"/>
        <b val="0"/>
        <color theme="1"/>
      </rPr>
      <t xml:space="preserve">Came back from hold. The issue is in javacript part according to jon. the ajax request is updating the html page but the javascript is failing to enable the button. Looking at the flow to understand the actual cause.
</t>
    </r>
    <r>
      <rPr>
        <rFont val="Arial"/>
        <b/>
        <color theme="1"/>
      </rPr>
      <t xml:space="preserve">27-Jan-Hold:- </t>
    </r>
    <r>
      <rPr>
        <rFont val="Arial"/>
        <b val="0"/>
        <color theme="1"/>
      </rPr>
      <t xml:space="preserve">I debugged the code on java script side and found out the update button only shows when $tmtpl-&gt;assign('stop_score_edit', true); When i bypass this check i am able to update the scores from super user without any issue. as this seems like alpha issue need to discuss with jon regarding this finding.
</t>
    </r>
    <r>
      <rPr>
        <rFont val="Arial"/>
        <b/>
        <color theme="1"/>
      </rPr>
      <t xml:space="preserve">28-Jan-Code Review:- </t>
    </r>
    <r>
      <rPr>
        <rFont val="Arial"/>
        <b val="0"/>
        <color theme="1"/>
      </rPr>
      <t xml:space="preserve">After consulting with Jon Braud created a new permission to allow a user to update scores previously set by another user and submitted the code for review.
</t>
    </r>
    <r>
      <rPr>
        <rFont val="Arial"/>
        <b/>
        <color theme="1"/>
      </rPr>
      <t xml:space="preserve">1-Feb-Ready to Merge:- </t>
    </r>
    <r>
      <rPr>
        <rFont val="Arial"/>
        <b val="0"/>
        <color theme="1"/>
      </rPr>
      <t xml:space="preserve">Status changed to ready to merge
</t>
    </r>
    <r>
      <rPr>
        <rFont val="Arial"/>
        <b/>
        <color theme="1"/>
      </rPr>
      <t xml:space="preserve">4-Feb-Gamma Testing:- </t>
    </r>
    <r>
      <rPr>
        <rFont val="Arial"/>
        <b val="0"/>
        <color theme="1"/>
      </rPr>
      <t xml:space="preserve">Status changed to Gamma Testing
</t>
    </r>
    <r>
      <rPr>
        <rFont val="Arial"/>
        <b/>
        <color theme="1"/>
      </rPr>
      <t xml:space="preserve">7-Feb-Ready for Live :- </t>
    </r>
    <r>
      <rPr>
        <rFont val="Arial"/>
        <b val="0"/>
        <color theme="1"/>
      </rPr>
      <t xml:space="preserve">Status change to Ready for Live
</t>
    </r>
    <r>
      <rPr>
        <rFont val="Arial"/>
        <b/>
        <color theme="1"/>
      </rPr>
      <t>8-Feb-Done:- Status changed to done.</t>
    </r>
  </si>
  <si>
    <r>
      <rPr>
        <rFont val="Arial"/>
        <b/>
        <color theme="1"/>
      </rPr>
      <t xml:space="preserve">21-Jan-Started:- </t>
    </r>
    <r>
      <rPr>
        <rFont val="Arial"/>
        <b val="0"/>
        <color theme="1"/>
      </rPr>
      <t xml:space="preserve"> I</t>
    </r>
    <r>
      <rPr>
        <rFont val="Arial"/>
        <b/>
        <color theme="1"/>
      </rPr>
      <t xml:space="preserve"> </t>
    </r>
    <r>
      <rPr>
        <rFont val="Arial"/>
        <b val="0"/>
        <color theme="1"/>
      </rPr>
      <t xml:space="preserve">have checked hide/show toggle job templates on windmill, Diabetes-Uat, Diabetes Beta &amp; its working, as mentioned in success criteria, i don;'t have any access to check it on live. 
</t>
    </r>
    <r>
      <rPr>
        <rFont val="Arial"/>
        <b/>
        <color theme="1"/>
      </rPr>
      <t xml:space="preserve">24-jan-Hold : </t>
    </r>
    <r>
      <rPr>
        <rFont val="Arial"/>
        <b val="0"/>
        <color theme="1"/>
      </rPr>
      <t xml:space="preserve"> this issue can’t be checked on live, as discussed with jon , he suggested to put it on hold
</t>
    </r>
    <r>
      <rPr>
        <rFont val="Arial"/>
        <b/>
        <color theme="1"/>
      </rPr>
      <t xml:space="preserve">-------------------------------------------------- Anil Working------------------------------------------------------------------------
14-Mar-WIP: </t>
    </r>
    <r>
      <rPr>
        <rFont val="Arial"/>
        <b val="0"/>
        <color theme="1"/>
      </rPr>
      <t xml:space="preserve">This is not replicated on my local(Alpha). So I have done my code as per mentioned comment on the ticket. And I shared my solution with Tom to check it's was as expected.Now I am waiting for  Tom reply.
</t>
    </r>
    <r>
      <rPr>
        <rFont val="Arial"/>
        <b/>
        <color theme="1"/>
      </rPr>
      <t xml:space="preserve">15-Mar-Code-review:- </t>
    </r>
    <r>
      <rPr>
        <rFont val="Arial"/>
        <b val="0"/>
        <color theme="1"/>
      </rPr>
      <t xml:space="preserve">I have fixed this issue as mentioned Tom's comment and sent it to code-review.
</t>
    </r>
    <r>
      <rPr>
        <rFont val="Arial"/>
        <b/>
        <color theme="1"/>
      </rPr>
      <t>24-Mar-Done:-</t>
    </r>
    <r>
      <rPr>
        <rFont val="Arial"/>
        <b val="0"/>
        <color theme="1"/>
      </rPr>
      <t xml:space="preserve"> Status changed to Done</t>
    </r>
  </si>
  <si>
    <r>
      <rPr>
        <rFont val="Arial"/>
        <b/>
        <color theme="1"/>
      </rPr>
      <t xml:space="preserve">21-Jan-Started:- </t>
    </r>
    <r>
      <rPr>
        <rFont val="Arial"/>
        <b val="0"/>
        <color theme="1"/>
      </rPr>
      <t xml:space="preserve">Trying to replicate it on the testing environment. The ticket doesn't say the exact job flow for which this error is occurring. for now Trying with different cases to see if i can replicate the issue.
</t>
    </r>
    <r>
      <rPr>
        <rFont val="Arial"/>
        <b/>
        <color theme="1"/>
      </rPr>
      <t xml:space="preserve">24-Jan-Wip:- </t>
    </r>
    <r>
      <rPr>
        <rFont val="Arial"/>
        <b val="0"/>
        <color theme="1"/>
      </rPr>
      <t xml:space="preserve"> I am now able to replicate the issue without modifying the database reliably. Application filling code is not checking for ref and we can move between application processes freely via url for example we can move from start to summary page without filling any data. When a candidate opens the start page maybe from bookmark the created date is set to 0000:00 thus creating the above issue if he has already submitted the application. Need to consult for best solution for the above issue as this might cause quite few issues and i am not aware how much of the code is affected by this.  
</t>
    </r>
    <r>
      <rPr>
        <rFont val="Arial"/>
        <b/>
        <color theme="1"/>
      </rPr>
      <t xml:space="preserve">25-Jan-Hold:- </t>
    </r>
    <r>
      <rPr>
        <rFont val="Arial"/>
        <b val="0"/>
        <color theme="1"/>
      </rPr>
      <t xml:space="preserve">Found the issue and discussed on scrum call. was told to keep on hold for now need to discuss with jon for the optimal solution.
</t>
    </r>
    <r>
      <rPr>
        <rFont val="Arial"/>
        <b/>
        <color theme="1"/>
      </rPr>
      <t xml:space="preserve">28-Jan-Reassigned(Closed):- </t>
    </r>
    <r>
      <rPr>
        <rFont val="Arial"/>
        <b val="0"/>
        <color theme="1"/>
      </rPr>
      <t>The Success criteria can be achieved with just a single permission. As no code changes are needed and the problem can be solved with permission. Reassigned to Jon as instructed. Jon verified it on live and its done now.</t>
    </r>
  </si>
  <si>
    <r>
      <rPr>
        <rFont val="Arial"/>
        <b/>
        <color theme="1"/>
      </rPr>
      <t>24-Jan-Started:</t>
    </r>
    <r>
      <rPr>
        <rFont val="Arial"/>
        <color theme="1"/>
      </rPr>
      <t xml:space="preserve"> I have checked issue in alpha docker and found that there is UK flag showing, but when i checked code members/modules/myprofile/index.php,  I found that there is     $countryCode="gb"; variable defined , its taking value of country code, when i changed it to $countryCode="in" , then there is india flag showing on. Its picking up that default value of $countryCode.  Need to check more, why its picking up that value of $countryCode
</t>
    </r>
    <r>
      <rPr>
        <rFont val="Arial"/>
        <b/>
        <color theme="1"/>
      </rPr>
      <t>25-jan-WIP :-</t>
    </r>
    <r>
      <rPr>
        <rFont val="Arial"/>
        <color theme="1"/>
      </rPr>
      <t xml:space="preserve"> I have investigate issue , why default country code is not coming as per IP, and found that , the geo location DB needs to be update. Jon will check geo location DB . Issue has been replicated on alpha docker. But without VPN i can see UK flag only by default in country code.
</t>
    </r>
    <r>
      <rPr>
        <rFont val="Arial"/>
        <b/>
        <color theme="1"/>
      </rPr>
      <t>27-jan-WIP:-</t>
    </r>
    <r>
      <rPr>
        <rFont val="Arial"/>
        <color theme="1"/>
      </rPr>
      <t xml:space="preserve"> I have discuss with jon, and jon shared updated geo localite db file with me and i have putted updated file. I have done some more investigation in alpha-docker, but i think in aplha docker, live IP is not updating, so will check in delta . Have got google authenticator key from jon. Setted up ssh and google authenticator.
</t>
    </r>
    <r>
      <rPr>
        <rFont val="Arial"/>
        <b/>
        <color theme="1"/>
      </rPr>
      <t>28-Jan-WIP:-</t>
    </r>
    <r>
      <rPr>
        <rFont val="Arial"/>
        <color theme="1"/>
      </rPr>
      <t xml:space="preserve"> I have uploaded the db file on uat delta server After this have checked scenario of country code, Its still showing the UK, in country code. Working ion replicating issue in delta server and checking the code
</t>
    </r>
    <r>
      <rPr>
        <rFont val="Arial"/>
        <b/>
        <color theme="1"/>
      </rPr>
      <t>31-Jan- Ready for Development :-</t>
    </r>
    <r>
      <rPr>
        <rFont val="Arial"/>
        <color theme="1"/>
      </rPr>
      <t xml:space="preserve"> When i am SCP the file, into SSH from local, that's showing permission denied, this ticket is dependent on this issue.eb
</t>
    </r>
    <r>
      <rPr>
        <rFont val="Arial"/>
        <b/>
        <color theme="1"/>
      </rPr>
      <t xml:space="preserve">1-Feb- Hold </t>
    </r>
    <r>
      <rPr>
        <rFont val="Arial"/>
        <color theme="1"/>
      </rPr>
      <t xml:space="preserve">- I have conected with saurabh and tried to upload the file into delta , by using SSH, using saurabh credentials also, but that shows the same error permission denied, I think, we don't have the permission of write. So putting this on hold
</t>
    </r>
    <r>
      <rPr>
        <rFont val="Arial"/>
        <b/>
        <color theme="1"/>
      </rPr>
      <t>8-Feb- Ready To Merge</t>
    </r>
  </si>
  <si>
    <r>
      <rPr>
        <rFont val="Arial"/>
        <b/>
        <color theme="1"/>
      </rPr>
      <t xml:space="preserve">24-Jan-started:- </t>
    </r>
    <r>
      <rPr>
        <rFont val="Arial"/>
        <color theme="1"/>
      </rPr>
      <t xml:space="preserve">This is new functionality to remove a candidate and move that to other messages funnel. The scenario is created on the windmill.uat but in the Alpha docket the same scenario I am not able to make.  The recipients are not showing in the invited message. So needs some helps to make same scenario.
</t>
    </r>
    <r>
      <rPr>
        <rFont val="Arial"/>
        <b/>
        <color theme="1"/>
      </rPr>
      <t xml:space="preserve">25-Jan-Ready-for-Development:- </t>
    </r>
    <r>
      <rPr>
        <rFont val="Arial"/>
        <color theme="1"/>
      </rPr>
      <t xml:space="preserve">After a long discussion with Mick Byrne, I got a solution to make the same scenario in the Alpha docker.  So now I have a complete scenario to make the required changes in Alpha-docker. I will pick this ticket after the Ticket TCI-14702. 
</t>
    </r>
    <r>
      <rPr>
        <rFont val="Arial"/>
        <b/>
        <color theme="1"/>
      </rPr>
      <t>3-Feb-WIP:-</t>
    </r>
    <r>
      <rPr>
        <rFont val="Arial"/>
        <color theme="1"/>
      </rPr>
      <t xml:space="preserve"> I have picked this ticket. But when I started my work on that the changes are not visible on the Alpha. I have asked Tom, how can debugger on CRM's react app. but he was quite busy So he was not giving me any answering o that. Now still, I am investigating that.
</t>
    </r>
    <r>
      <rPr>
        <rFont val="Arial"/>
        <b/>
        <color theme="1"/>
      </rPr>
      <t xml:space="preserve">4-Feb-Hold:- </t>
    </r>
    <r>
      <rPr>
        <rFont val="Arial"/>
        <color theme="1"/>
      </rPr>
      <t xml:space="preserve">After Tom's solution, I can check changes on the browser but still have a big challenge for debugging. I am not able to debug my code. So I have needed because production mode always makes minify files and these files can not easy to understand. 
</t>
    </r>
    <r>
      <rPr>
        <rFont val="Arial"/>
        <b/>
        <color theme="1"/>
      </rPr>
      <t xml:space="preserve">29-APR-WIP: </t>
    </r>
    <r>
      <rPr>
        <rFont val="Arial"/>
        <color theme="1"/>
      </rPr>
      <t xml:space="preserve">I have started my work as Mark shared a solution to the dev environment updates in the browser. So it's working now but every code change needs to be recompiled. Now I have started my work and debugging on that, how can add a new button to delete the candidate form the email funnel.
</t>
    </r>
    <r>
      <rPr>
        <rFont val="Arial"/>
        <b/>
        <color theme="1"/>
      </rPr>
      <t xml:space="preserve">02-May-WIP:- </t>
    </r>
    <r>
      <rPr>
        <rFont val="Arial"/>
        <color theme="1"/>
      </rPr>
      <t xml:space="preserve">I have started my work on that ticket. I need some more clarification on that So I have sent an email for that to Mark and the team. I think I also need action APIs to perform the action. Meanwhile, I am trying to implement UI for that. 
</t>
    </r>
    <r>
      <rPr>
        <rFont val="Arial"/>
        <b/>
        <color theme="1"/>
      </rPr>
      <t xml:space="preserve">03-May-WIP:- </t>
    </r>
    <r>
      <rPr>
        <rFont val="Arial"/>
        <color theme="1"/>
      </rPr>
      <t xml:space="preserve">I have implemented delete functionality with the local react state. but it's not working with API so I am debugging that. 
</t>
    </r>
    <r>
      <rPr>
        <rFont val="Arial"/>
        <b/>
        <color theme="1"/>
      </rPr>
      <t xml:space="preserve">04-May-WIP:- </t>
    </r>
    <r>
      <rPr>
        <rFont val="Arial"/>
        <color theme="1"/>
      </rPr>
      <t xml:space="preserve">I need some clarification on these points. Please let me know, why this happening on the unsubscribe API(/messages/scheduled/{scheduledMessage}/recipients/unsubscribe/{contact}). The endpoint not working with the delete request, it was giving a 405 error (Method not allow). I have sent it by post request. Is it ok or it should be a delete request only? because with the post request working and it was returning true in the response. 2. But After sending Post request, The recipient was not deleted from the list. it was showing again when I refresh the page.3. I have also checked the PHP file (app/Actions/Campaign/ScheduledMessages/ScheduledMessageUnsubscribe.php) and debug on that. It was showing some data please check it on the image. 
</t>
    </r>
    <r>
      <rPr>
        <rFont val="Arial"/>
        <b/>
        <color theme="1"/>
      </rPr>
      <t>5-MAY-WIP:-</t>
    </r>
    <r>
      <rPr>
        <rFont val="Arial"/>
        <color theme="1"/>
      </rPr>
      <t xml:space="preserve">  I have integrated a switch scheduled message UI for the candidate and How can list all scheduled messages on that, I am debugging on that. I am not getting any updates and solutions on the delete API. 
</t>
    </r>
    <r>
      <rPr>
        <rFont val="Arial"/>
        <b/>
        <color theme="1"/>
      </rPr>
      <t>10-May-WIP:-</t>
    </r>
    <r>
      <rPr>
        <rFont val="Arial"/>
        <color theme="1"/>
      </rPr>
      <t xml:space="preserve"> Today, I have added switch API with the scheduled messages and I have passed the required data with API but it gives a 404 error. So now I am working on that why this is happening. There is a need for some PHP support in the API, Jay helping me with that.
</t>
    </r>
    <r>
      <rPr>
        <rFont val="Arial"/>
        <b/>
        <color theme="1"/>
      </rPr>
      <t>11-MAY-WIP:-</t>
    </r>
    <r>
      <rPr>
        <rFont val="Arial"/>
        <color theme="1"/>
      </rPr>
      <t xml:space="preserve"> I have listed all the schedules in the popover and buind the Switch API call on the click handler. I think now the data is correct from the frontend side. But API gives the same error in response as before. Now, this is a blocker for the front-end work, and meanwhile, I have shared the popover design with Matt for approval. If he needs any changes to the design. He can update me.
</t>
    </r>
    <r>
      <rPr>
        <rFont val="Arial"/>
        <b/>
        <color theme="1"/>
      </rPr>
      <t xml:space="preserve">12-MAY-Ready-for-evelopment:- </t>
    </r>
    <r>
      <rPr>
        <rFont val="Arial"/>
        <color theme="1"/>
      </rPr>
      <t xml:space="preserve">I have needed some PHP support in the delete and switch API. So Jay will be helping me on that part. So I put it ready for development as of now. 
</t>
    </r>
    <r>
      <rPr>
        <rFont val="Arial"/>
        <b/>
        <color theme="1"/>
      </rPr>
      <t>13-MAY-WIP:-</t>
    </r>
    <r>
      <rPr>
        <rFont val="Arial"/>
        <color theme="1"/>
      </rPr>
      <t xml:space="preserve"> I have integrated all the PHP-related code as Jay did. Now delete and switch APIs are working fine but still has needed worked in switch API from the frontend so I am looking that.  
</t>
    </r>
    <r>
      <rPr>
        <rFont val="Arial"/>
        <b/>
        <color theme="1"/>
      </rPr>
      <t>17-MAY-Hold:-</t>
    </r>
    <r>
      <rPr>
        <rFont val="Arial"/>
        <color theme="1"/>
      </rPr>
      <t xml:space="preserve"> I have need conformation on, When candidates switch the email funnel, Then evidence should show in UI or that should be only backend side only. 
</t>
    </r>
    <r>
      <rPr>
        <rFont val="Arial"/>
        <b/>
        <color theme="1"/>
      </rPr>
      <t>18-MAY-WIP:-</t>
    </r>
    <r>
      <rPr>
        <rFont val="Arial"/>
        <color theme="1"/>
      </rPr>
      <t xml:space="preserve"> I have needed some PHP support to show the evidence of switching candidates.  So I have ask Saurabh for that and I am trying to show it in the frontend.    
</t>
    </r>
    <r>
      <rPr>
        <rFont val="Arial"/>
        <b/>
        <color theme="1"/>
      </rPr>
      <t>19-May-WIP:</t>
    </r>
    <r>
      <rPr>
        <rFont val="Arial"/>
        <color theme="1"/>
      </rPr>
      <t>- I have needed some PHP support on that ticket, So jay doing my help with that. In the front-end, I added an icon to show the details.
26-May-Worked by Amit(PHP support):- Got the initial setup on my alpha to replicate and understand the issue. Will start looking at the code and find the issues with the API.
27-May-WIP:- Worked by Amit(PHP support):- I am understanding the models and debuggin at code level to understand the flow.
30-May-Hold:- Worked by Amit(PHP support):- I made changes in relationship to show on not unsubscribed records by default and created a new endpoint for contact history. Some query still pending form the client side so i put it hold as of now.</t>
    </r>
  </si>
  <si>
    <r>
      <rPr>
        <rFont val="Arial"/>
        <b/>
        <color theme="1"/>
      </rPr>
      <t>28-Jan-Started:-</t>
    </r>
    <r>
      <rPr>
        <rFont val="Arial"/>
        <b val="0"/>
        <color theme="1"/>
      </rPr>
      <t xml:space="preserve">Trying to reproduce the error on testing server. Not able to access Candidate Search on alpha docker trying to replicate the error on testing.uat
</t>
    </r>
    <r>
      <rPr>
        <rFont val="Arial"/>
        <b/>
        <color theme="1"/>
      </rPr>
      <t>31-Jan-WIP :-</t>
    </r>
    <r>
      <rPr>
        <rFont val="Arial"/>
        <b val="0"/>
        <color theme="1"/>
      </rPr>
      <t xml:space="preserve"> Looking at code to recreate the issue. can create a similar situation where if i try to make an Internal candidate apply for external only job. It says completed successfully but the candidate is not applied for the job. Need to look further to find the root cause. 
</t>
    </r>
    <r>
      <rPr>
        <rFont val="Arial"/>
        <b/>
        <color theme="1"/>
      </rPr>
      <t xml:space="preserve">1-Feb-Hold :- </t>
    </r>
    <r>
      <rPr>
        <rFont val="Arial"/>
        <b val="0"/>
        <color theme="1"/>
      </rPr>
      <t xml:space="preserve">Found a piece of code that is not working as intended as far as I can understand which is causing different behaviors on the "invite or apply" button click. As I can't use alpha docker and don't have permission to change files to test on testing Uat. Putting this on hold for now.
</t>
    </r>
    <r>
      <rPr>
        <rFont val="Arial"/>
        <b/>
        <color theme="1"/>
      </rPr>
      <t xml:space="preserve">2-Feb-WIP :- </t>
    </r>
    <r>
      <rPr>
        <rFont val="Arial"/>
        <b val="0"/>
        <color theme="1"/>
      </rPr>
      <t xml:space="preserve">Updating my alpha docker as instructed to get the cv search option to work on alpha.
</t>
    </r>
    <r>
      <rPr>
        <rFont val="Arial"/>
        <b/>
        <color theme="1"/>
      </rPr>
      <t xml:space="preserve">3-Feb-Code-Review:- </t>
    </r>
    <r>
      <rPr>
        <rFont val="Arial"/>
        <b val="0"/>
        <color theme="1"/>
      </rPr>
      <t xml:space="preserve">After consulting with Jon Pushing code for review with fixes to the button which will stop users from applying to restricted jobs by filtering the jobs beforehand. Also fixed an issue where for some users the filter was not working.
</t>
    </r>
    <r>
      <rPr>
        <rFont val="Arial"/>
        <b/>
        <color theme="1"/>
      </rPr>
      <t xml:space="preserve">14-Feb-Ready to Merge:- </t>
    </r>
    <r>
      <rPr>
        <rFont val="Arial"/>
        <b val="0"/>
        <color theme="1"/>
      </rPr>
      <t xml:space="preserve">Status change to Ready to Merge
</t>
    </r>
    <r>
      <rPr>
        <rFont val="Arial"/>
        <b/>
        <color theme="1"/>
      </rPr>
      <t xml:space="preserve">17-Feb-Ready for Live:- </t>
    </r>
    <r>
      <rPr>
        <rFont val="Arial"/>
        <b val="0"/>
        <color theme="1"/>
      </rPr>
      <t xml:space="preserve">Status change to Ready for Live
</t>
    </r>
    <r>
      <rPr>
        <rFont val="Arial"/>
        <b/>
        <color theme="1"/>
      </rPr>
      <t xml:space="preserve">18-Feb-Done:- </t>
    </r>
    <r>
      <rPr>
        <rFont val="Arial"/>
        <b val="0"/>
        <color theme="1"/>
      </rPr>
      <t>Status change to Done</t>
    </r>
  </si>
  <si>
    <r>
      <rPr>
        <rFont val="Arial"/>
        <b/>
        <color theme="1"/>
      </rPr>
      <t xml:space="preserve">28-Jan-Started :-  </t>
    </r>
    <r>
      <rPr>
        <rFont val="Arial"/>
        <color theme="1"/>
      </rPr>
      <t xml:space="preserve">I have checked issue - When user add all variables in the template and click on the "Save &amp; Preview" button then preview page appears blank and after refresh the page the template not saved. I have tried to replicate this issue in alpha docker. Still working on replicating this issue.
</t>
    </r>
    <r>
      <rPr>
        <rFont val="Arial"/>
        <b/>
        <color theme="1"/>
      </rPr>
      <t xml:space="preserve">31-Jan- WIP :- </t>
    </r>
    <r>
      <rPr>
        <rFont val="Arial"/>
        <color theme="1"/>
      </rPr>
      <t xml:space="preserve">I have checked issue on alpha docker , when we click on save &amp; preview button, template got saved but preview page is blank, there is no any data, checking code for this issue
</t>
    </r>
    <r>
      <rPr>
        <rFont val="Arial"/>
        <b/>
        <color theme="1"/>
      </rPr>
      <t xml:space="preserve">1-Feb-WIP:- </t>
    </r>
    <r>
      <rPr>
        <rFont val="Arial"/>
        <color theme="1"/>
      </rPr>
      <t xml:space="preserve">I have conected with kunika and checked the ticket issue and found that,  When we are clicking on jobs-&gt;Document templates in alpha-docker &amp; Testing Uat. There is different page opening in both cases.when we are saving document templates , then its got saving in alpha-docker , but in testing brand and on live server (as confirmed by kunika) its not saving when we are refreshing the page, I think i have old data on alpha-docker, need to get new data as on testing brand.
</t>
    </r>
    <r>
      <rPr>
        <rFont val="Arial"/>
        <b/>
        <color theme="1"/>
      </rPr>
      <t xml:space="preserve">2-Feb-WIP:- </t>
    </r>
    <r>
      <rPr>
        <rFont val="Arial"/>
        <color theme="1"/>
      </rPr>
      <t xml:space="preserve">I have checked issue and found that,  there is one variable expression , which is creating problem, when we are leaving blank to expression , document template is not saving and all variables also not showing on after clicking save &amp; preview button. But in other scenario, when we are giving any value to expression variable, documents templates its saving and all variables are showing after clicking on save &amp; preview button. 
</t>
    </r>
    <r>
      <rPr>
        <rFont val="Arial"/>
        <b/>
        <color theme="1"/>
      </rPr>
      <t xml:space="preserve">3-feb-WIP:- </t>
    </r>
    <r>
      <rPr>
        <rFont val="Arial"/>
        <color theme="1"/>
      </rPr>
      <t xml:space="preserve">I have discussed with jon regarding this , &amp; when i debug this, i found that, when we are not passing any value to the expression variable, it's creating error in whole template and showing status 302, &amp; picking &amp;nbsp; by default which is creating the error. Still debuging the code.
</t>
    </r>
    <r>
      <rPr>
        <rFont val="Arial"/>
        <b/>
        <color theme="1"/>
      </rPr>
      <t>4-Feb-WIP:-</t>
    </r>
    <r>
      <rPr>
        <rFont val="Arial"/>
        <color theme="1"/>
      </rPr>
      <t xml:space="preserve"> I have debbuged the code and found that there is one function validateExpression() it's using trim and validations for the complete expression which creating the error. Trim() function is removing the blank spaces from whole expression , which is coming after submitting whole content. Basically validations is for, so nobody enter blank data in variables, but if leaving , expression variable is blank, it's creating problem, and throwing an exception. For this issue we can, remove that validations functions, but it is not good way. Another way to do this, is to make validations in frontend side, if there is any blank variable, then we can show validations if someone will try to submit form, and show error of validations.
</t>
    </r>
    <r>
      <rPr>
        <rFont val="Arial"/>
        <b/>
        <color theme="1"/>
      </rPr>
      <t>7-Feb-WIP:-</t>
    </r>
    <r>
      <rPr>
        <rFont val="Arial"/>
        <color theme="1"/>
      </rPr>
      <t xml:space="preserve"> i have debbuuged php side, there is save function in DocumenttemplateController.php, this is using for saving the document template, and one error function is used for  showing error, this error is showing on status in network tab but not in frontend side, Now, working on react side for showing error on frontend side, 
</t>
    </r>
    <r>
      <rPr>
        <rFont val="Arial"/>
        <b/>
        <color theme="1"/>
      </rPr>
      <t xml:space="preserve">8-Feb-Hold:-  </t>
    </r>
    <r>
      <rPr>
        <rFont val="Arial"/>
        <color theme="1"/>
      </rPr>
      <t xml:space="preserve">I have done my investigation and found that, there is one error redirecting function, which means, when there will be any error it will be redirecting to error page, but it’s not happening as i have putted it on hold, jon will check it further
</t>
    </r>
    <r>
      <rPr>
        <rFont val="Arial"/>
        <b/>
        <color theme="1"/>
      </rPr>
      <t xml:space="preserve">3 Mar-Code Review:- </t>
    </r>
    <r>
      <rPr>
        <rFont val="Arial"/>
        <color theme="1"/>
      </rPr>
      <t xml:space="preserve">I have send it for code review, there is the if() condition which is throwing the exception and removing the templates from saving. So i have commented that if condition in file app/Modules/Documents/Services/DocumentTemplate.php,and it's working fine now. 
</t>
    </r>
    <r>
      <rPr>
        <rFont val="Arial"/>
        <b/>
        <color theme="1"/>
      </rPr>
      <t>7-Mar- WIP:-</t>
    </r>
    <r>
      <rPr>
        <rFont val="Arial"/>
        <color theme="1"/>
      </rPr>
      <t xml:space="preserve">I have debugged the code and find data-type name is different in both cases if expression is blank or have value. Have also talked to Jon and he also don't have any update still.Currently debugging validateexpression()
</t>
    </r>
    <r>
      <rPr>
        <rFont val="Arial"/>
        <b/>
        <color theme="1"/>
      </rPr>
      <t xml:space="preserve">8-Mar-Ready For Development :- </t>
    </r>
    <r>
      <rPr>
        <rFont val="Arial"/>
        <color theme="1"/>
      </rPr>
      <t xml:space="preserve">I have tried to remove ! from that preg_match() from file app/Modules/Documents/Services/DocumentTemplate.php, and found that it's working fine in both cases if expression variable is blank or expression variable have value
</t>
    </r>
    <r>
      <rPr>
        <rFont val="Arial"/>
        <b/>
        <color theme="1"/>
      </rPr>
      <t>11-Mar-readyForDevelopment:-</t>
    </r>
    <r>
      <rPr>
        <rFont val="Arial"/>
        <color theme="1"/>
      </rPr>
      <t xml:space="preserve"> Worked with saurabh,&amp;amit,  how can we handle error from react side. When expression variable is blank in document template,  have tried abort error function in php side,  and it's work, but any error is not showing. In file, DocumentTemplateController.php, redirecting function is used , but that's not showing any error and forwarding to next page
</t>
    </r>
    <r>
      <rPr>
        <rFont val="Arial"/>
        <b/>
        <color theme="1"/>
      </rPr>
      <t xml:space="preserve">23-Mar- </t>
    </r>
    <r>
      <rPr>
        <rFont val="Arial"/>
        <color theme="1"/>
      </rPr>
      <t xml:space="preserve">I have checked this, when expression variable is blank and saving document template, there's validations stopping form form the saving. but there is a issue, when i edited the existing document template &amp;, put expression variable blank, that's saving, but , that' also should show validation error, as i saw in url bar, there is 2 different url passing on the time of edit &amp; saving from. i done some debug on php side, so i can put validation on edit also for blank expression. But there is not any validation checking on php side before saving the form, i think this is the main reason.
---------------------------------------------------Saurabh comment------------------------------------------------------------------
</t>
    </r>
    <r>
      <rPr>
        <rFont val="Arial"/>
        <b/>
        <color theme="1"/>
      </rPr>
      <t>24-Mar-start:-</t>
    </r>
    <r>
      <rPr>
        <rFont val="Arial"/>
        <color theme="1"/>
      </rPr>
      <t xml:space="preserve"> Setup regading this ticet is done on my system so start debugging on this issue
</t>
    </r>
    <r>
      <rPr>
        <rFont val="Arial"/>
        <b/>
        <color theme="1"/>
      </rPr>
      <t>25-Mar-WIP:-</t>
    </r>
    <r>
      <rPr>
        <rFont val="Arial"/>
        <color theme="1"/>
      </rPr>
      <t xml:space="preserve">I found issue and able to rep on alpha-doker. So trying to find proper fix. I found one soln but I am not sure it is perfect so need some more time to debug
</t>
    </r>
    <r>
      <rPr>
        <rFont val="Arial"/>
        <b/>
        <color theme="1"/>
      </rPr>
      <t>28-Mar-Code review:-</t>
    </r>
    <r>
      <rPr>
        <rFont val="Arial"/>
        <color theme="1"/>
      </rPr>
      <t xml:space="preserve"> Code review</t>
    </r>
  </si>
  <si>
    <r>
      <rPr>
        <rFont val="Arial"/>
        <b/>
        <color theme="1"/>
      </rPr>
      <t xml:space="preserve">1-Feb-Started :- </t>
    </r>
    <r>
      <rPr>
        <rFont val="Arial"/>
        <color theme="1"/>
      </rPr>
      <t xml:space="preserve">Starting this ticket late in the day. Trying to understand the issue and recreate.
</t>
    </r>
    <r>
      <rPr>
        <rFont val="Arial"/>
        <b/>
        <color theme="1"/>
      </rPr>
      <t xml:space="preserve">2-Feb-Hold :- </t>
    </r>
    <r>
      <rPr>
        <rFont val="Arial"/>
        <color theme="1"/>
      </rPr>
      <t xml:space="preserve">Still trying to understand the issue. Need more clarification as this seems to be a brand-specific feature. Some changes are being made on the flow asked Emily and she was not sure so raised a question on the slack dev channel. The custom section seems to be updated by someone. Now not able to replicate the issue. Might be some other developer working on this or the client is updating the custom section. Need support on this one from Jon Braud or Dan Dunford as it seems a custom brand specific section.
</t>
    </r>
    <r>
      <rPr>
        <rFont val="Arial"/>
        <b/>
        <color theme="1"/>
      </rPr>
      <t xml:space="preserve">7-Feb-WIP:- </t>
    </r>
    <r>
      <rPr>
        <rFont val="Arial"/>
        <color theme="1"/>
      </rPr>
      <t xml:space="preserve">After consulting with Dan got some insight on the file_history type and now trying to find the cause which is causing this error. able to replicate it now on GT UAT
</t>
    </r>
    <r>
      <rPr>
        <rFont val="Arial"/>
        <b/>
        <color theme="1"/>
      </rPr>
      <t xml:space="preserve">8-Feb-WIP:- </t>
    </r>
    <r>
      <rPr>
        <rFont val="Arial"/>
        <color theme="1"/>
      </rPr>
      <t xml:space="preserve">Was able to get the custom section working on the aplha docker after using the database queries shared by Dan. Getting some errors while trying to upload any files. Currently debugging to find the cause of the error. 
</t>
    </r>
    <r>
      <rPr>
        <rFont val="Arial"/>
        <b/>
        <color theme="1"/>
      </rPr>
      <t xml:space="preserve">9-Feb-WIP:- </t>
    </r>
    <r>
      <rPr>
        <rFont val="Arial"/>
        <color theme="1"/>
      </rPr>
      <t xml:space="preserve">Got the file upload working after help fom tom martin. Now working on the issue. Found a solution and currenlty testing it on my end.
</t>
    </r>
    <r>
      <rPr>
        <rFont val="Arial"/>
        <b/>
        <color theme="1"/>
      </rPr>
      <t>10-Feb-Hold:-</t>
    </r>
    <r>
      <rPr>
        <rFont val="Arial"/>
        <color theme="1"/>
      </rPr>
      <t xml:space="preserve"> Need to consult with Dan before pushing the code for review to make sure it won't affect any other functionality. Dan was not available so putting this on hold.
</t>
    </r>
    <r>
      <rPr>
        <rFont val="Arial"/>
        <b/>
        <color theme="1"/>
      </rPr>
      <t xml:space="preserve">11-Feb-Code Review:- </t>
    </r>
    <r>
      <rPr>
        <rFont val="Arial"/>
        <color theme="1"/>
      </rPr>
      <t>Created an array to store all the current answers and updated the query to check against that array so it's not shown in file history. Wanted to consult dan before pushing the code but as he was not available pushed the code for review.</t>
    </r>
  </si>
  <si>
    <r>
      <rPr>
        <rFont val="Arial"/>
        <b/>
        <color theme="1"/>
      </rPr>
      <t>02-Feb-Code review</t>
    </r>
    <r>
      <rPr>
        <rFont val="Arial"/>
        <color theme="1"/>
      </rPr>
      <t xml:space="preserve">:- I checked code and understand its behaviour the issue is that shortlist and offer questionnaires is appear when candidate in review stage. To fix this issue I have made a condition thease questionnaires should not display in review stage as of now I chaged ticket status to code review
</t>
    </r>
    <r>
      <rPr>
        <rFont val="Arial"/>
        <b/>
        <color theme="1"/>
      </rPr>
      <t>08-Feb-Wip:</t>
    </r>
    <r>
      <rPr>
        <rFont val="Arial"/>
        <color theme="1"/>
      </rPr>
      <t xml:space="preserve">- Tom chaked code and suggest that we can fix this issue with permission not need to add manipulation on code
</t>
    </r>
    <r>
      <rPr>
        <rFont val="Arial"/>
        <b/>
        <color theme="1"/>
      </rPr>
      <t xml:space="preserve">17-Feb-Wip:- </t>
    </r>
    <r>
      <rPr>
        <rFont val="Arial"/>
        <color theme="1"/>
      </rPr>
      <t xml:space="preserve"> I have  wrapped code in a perm and pushed updated code to repo
</t>
    </r>
    <r>
      <rPr>
        <rFont val="Arial"/>
        <b/>
        <color theme="1"/>
      </rPr>
      <t xml:space="preserve">18-Feb-Wip:- </t>
    </r>
    <r>
      <rPr>
        <rFont val="Arial"/>
        <color theme="1"/>
      </rPr>
      <t>Need some improvement according to Jon the fix that i have done will not work so need to recheck it again</t>
    </r>
  </si>
  <si>
    <r>
      <rPr>
        <rFont val="Arial"/>
        <b/>
        <color theme="1"/>
      </rPr>
      <t>03-Feb:-wip</t>
    </r>
    <r>
      <rPr>
        <rFont val="Arial"/>
        <color theme="1"/>
      </rPr>
      <t xml:space="preserve">:- Trying to reproduce issue on local
</t>
    </r>
    <r>
      <rPr>
        <rFont val="Arial"/>
        <b/>
        <color theme="1"/>
      </rPr>
      <t xml:space="preserve">08-Feb-:Reassigned- </t>
    </r>
    <r>
      <rPr>
        <rFont val="Arial"/>
        <color theme="1"/>
      </rPr>
      <t xml:space="preserve">Have discussed with Jon and it is new development so Jon will let me know when it need to start work
</t>
    </r>
    <r>
      <rPr>
        <rFont val="Arial"/>
        <b/>
        <color theme="1"/>
      </rPr>
      <t>25-Mar-Closed:</t>
    </r>
    <r>
      <rPr>
        <rFont val="Arial"/>
        <color theme="1"/>
      </rPr>
      <t>- closed</t>
    </r>
  </si>
  <si>
    <r>
      <rPr>
        <rFont val="Arial"/>
        <b/>
        <color theme="1"/>
      </rPr>
      <t xml:space="preserve">3-Feb-Started:- </t>
    </r>
    <r>
      <rPr>
        <rFont val="Arial"/>
        <b val="0"/>
        <color theme="1"/>
      </rPr>
      <t>Started this ticket which is also from Grant Thornton and from same flow as TCI-14945. Looking at the code to see if the issue mention is related. Emily closed the ticket as Won't fix.</t>
    </r>
  </si>
  <si>
    <r>
      <rPr>
        <rFont val="Arial"/>
        <b/>
        <color theme="1"/>
      </rPr>
      <t xml:space="preserve">4-Feb-Started:- </t>
    </r>
    <r>
      <rPr>
        <rFont val="Arial"/>
        <b val="0"/>
        <color theme="1"/>
      </rPr>
      <t xml:space="preserve">Started Working on this ticket and able to replicate the issue as have already worked with a similar one. Can replicate now Looking at different flow to find complete solution.
</t>
    </r>
    <r>
      <rPr>
        <rFont val="Arial"/>
        <b/>
        <color theme="1"/>
      </rPr>
      <t xml:space="preserve">7-Feb-Code Review:- </t>
    </r>
    <r>
      <rPr>
        <rFont val="Arial"/>
        <b val="0"/>
        <color theme="1"/>
      </rPr>
      <t xml:space="preserve">Did some finding need to consult with jon to move forward with Query change for the solution need to understand to make sure it won't break anything else. After consulting with Jon Braud pushing the code for review. Updated the query to redefine what is considered application completed to fix the wrong status being displayed on the dashboard.
</t>
    </r>
    <r>
      <rPr>
        <rFont val="Arial"/>
        <b/>
        <color theme="1"/>
      </rPr>
      <t xml:space="preserve">14-Feb-Ready to Merge:- </t>
    </r>
    <r>
      <rPr>
        <rFont val="Arial"/>
        <b val="0"/>
        <color theme="1"/>
      </rPr>
      <t xml:space="preserve">Status change to Ready to Merge
</t>
    </r>
    <r>
      <rPr>
        <rFont val="Arial"/>
        <b/>
        <color theme="1"/>
      </rPr>
      <t xml:space="preserve">17-Feb-Ready for Live:- </t>
    </r>
    <r>
      <rPr>
        <rFont val="Arial"/>
        <b val="0"/>
        <color theme="1"/>
      </rPr>
      <t xml:space="preserve">Status change to Ready for Live
</t>
    </r>
    <r>
      <rPr>
        <rFont val="Arial"/>
        <b/>
        <color theme="1"/>
      </rPr>
      <t>18-Feb-Done:-</t>
    </r>
    <r>
      <rPr>
        <rFont val="Arial"/>
        <b val="0"/>
        <color theme="1"/>
      </rPr>
      <t xml:space="preserve"> Status change to Done</t>
    </r>
  </si>
  <si>
    <r>
      <rPr>
        <rFont val="Arial"/>
        <b/>
        <color theme="1"/>
      </rPr>
      <t xml:space="preserve">7-Feb-Started:- </t>
    </r>
    <r>
      <rPr>
        <rFont val="Arial"/>
        <b val="0"/>
        <color theme="1"/>
      </rPr>
      <t>Picked up a new ticket to work on. according to the ticket the mail is not shooting for a specific onboarding but when i tried that on the UAT as mentioned in ticket was able to receive the mail. After consulting closed the ticket as issue is already fixed.</t>
    </r>
  </si>
  <si>
    <r>
      <rPr>
        <rFont val="Arial"/>
        <b/>
        <color theme="1"/>
      </rPr>
      <t xml:space="preserve">7-Feb-Started:- </t>
    </r>
    <r>
      <rPr>
        <rFont val="Arial"/>
        <color theme="1"/>
      </rPr>
      <t xml:space="preserve">Tried to reproduce and ther understand its flow Basicilly I am working on code lavel
</t>
    </r>
    <r>
      <rPr>
        <rFont val="Arial"/>
        <b/>
        <color theme="1"/>
      </rPr>
      <t>08-Feb-Wip:-</t>
    </r>
    <r>
      <rPr>
        <rFont val="Arial"/>
        <color theme="1"/>
      </rPr>
      <t xml:space="preserve"> Still debugging it not able to reporduce on UI so checking in Javascript code
</t>
    </r>
    <r>
      <rPr>
        <rFont val="Arial"/>
        <b/>
        <color theme="1"/>
      </rPr>
      <t>09-Feb-Wip:-</t>
    </r>
    <r>
      <rPr>
        <rFont val="Arial"/>
        <color theme="1"/>
      </rPr>
      <t xml:space="preserve"> I am not able to reporduce issue that emilly mention for this ticket at local and UAT/Delta. But I found the different issue that is validation messages. Validation messages is not showing for some filed on local and UAT/Delta.  So,  I checked and fixed that issue and now validation message is showing. 
</t>
    </r>
    <r>
      <rPr>
        <rFont val="Arial"/>
        <b/>
        <color theme="1"/>
      </rPr>
      <t xml:space="preserve">01-Mar-Hold:- </t>
    </r>
    <r>
      <rPr>
        <rFont val="Arial"/>
        <color theme="1"/>
      </rPr>
      <t xml:space="preserve">Jon will discuss wil emily regarding this ticket because issue is not rep on alpha docker
</t>
    </r>
    <r>
      <rPr>
        <rFont val="Arial"/>
        <b/>
        <color theme="1"/>
      </rPr>
      <t>07-Mar-Reassign</t>
    </r>
    <r>
      <rPr>
        <rFont val="Arial"/>
        <color theme="1"/>
      </rPr>
      <t>: Assign it to Jon</t>
    </r>
  </si>
  <si>
    <r>
      <rPr>
        <rFont val="Arial"/>
        <b/>
        <color theme="1"/>
      </rPr>
      <t xml:space="preserve">8-Feb-Started:- </t>
    </r>
    <r>
      <rPr>
        <rFont val="Arial"/>
        <b val="0"/>
        <color theme="1"/>
      </rPr>
      <t xml:space="preserve">I have installed “ReciteMe” script in the full.twig. It's working fine. But as Matt already suggests it should become from any config file. I have made a block in .twig file with {% if can('isAccessibilityTool') %} So if I am on right track I have a need isAccessibilityTool value from the PHP side and I have also need "serviceKey" from the PHP file in the .twig file. After that, I will be put this code in all the layout files.
</t>
    </r>
    <r>
      <rPr>
        <rFont val="Arial"/>
        <b/>
        <color theme="1"/>
      </rPr>
      <t xml:space="preserve">9-Feb-Hold:- </t>
    </r>
    <r>
      <rPr>
        <rFont val="Arial"/>
        <b val="0"/>
        <color theme="1"/>
      </rPr>
      <t xml:space="preserve">According to Matt, this ticket is related to jobsearch/careers of (https://careers.agincare.com/). How can run this project with Alpha? So that I can make these changes for jobsearch/career. Currently, I have made these changes in Ats. Please let me know these changes are needed in Ats also. So that I can commit my code.
</t>
    </r>
    <r>
      <rPr>
        <rFont val="Arial"/>
        <b/>
        <color theme="1"/>
      </rPr>
      <t xml:space="preserve">14-Feb-Code-Review:- </t>
    </r>
    <r>
      <rPr>
        <rFont val="Arial"/>
        <b val="0"/>
        <color theme="1"/>
      </rPr>
      <t xml:space="preserve">I have added ReciteMe accessibility tool in Ats. Needs to build permission(isAccessibilityTool) to view it in ATS. And needs translation variable(accessibilityBtn) in the header for translation.
</t>
    </r>
    <r>
      <rPr>
        <rFont val="Arial"/>
        <b/>
        <color theme="1"/>
      </rPr>
      <t xml:space="preserve">15-Feb-Wip:- </t>
    </r>
    <r>
      <rPr>
        <rFont val="Arial"/>
        <b val="0"/>
        <color theme="1"/>
      </rPr>
      <t xml:space="preserve">I have added the ReciteMe accessibility tool in Job/search project also. Now serviceKey and isAccessibilityTool needs to add to the config file and where you want to display that tool add other code. Currently i just waiting for commint my code on git it's gives an error. 
</t>
    </r>
    <r>
      <rPr>
        <rFont val="Arial"/>
        <b/>
        <color theme="1"/>
      </rPr>
      <t xml:space="preserve">24-Feb-Hold: </t>
    </r>
    <r>
      <rPr>
        <rFont val="Arial"/>
        <b val="0"/>
        <color theme="1"/>
      </rPr>
      <t xml:space="preserve">It's finished from my side. Some configuration needs from Jon or PHP side so I reassigned this to Jon.
</t>
    </r>
    <r>
      <rPr>
        <rFont val="Arial"/>
        <b/>
        <color theme="1"/>
      </rPr>
      <t xml:space="preserve">13-MAY-Ressign:- </t>
    </r>
    <r>
      <rPr>
        <rFont val="Arial"/>
        <b val="0"/>
        <color theme="1"/>
      </rPr>
      <t>The Js code was giving some errors, I needed some js modification for that code. Now it's resolved and updated Matt regarding this. He will be working on it now.</t>
    </r>
  </si>
  <si>
    <r>
      <rPr>
        <rFont val="Arial"/>
        <b/>
        <color theme="1"/>
      </rPr>
      <t xml:space="preserve">8-Feb-Started:-  </t>
    </r>
    <r>
      <rPr>
        <rFont val="Arial"/>
        <b val="0"/>
        <color theme="1"/>
      </rPr>
      <t xml:space="preserve">I have checked issue and trying to reproduce it in alpha-docker, &amp; understanding its flow, Still working on it
</t>
    </r>
    <r>
      <rPr>
        <rFont val="Arial"/>
        <b/>
        <color theme="1"/>
      </rPr>
      <t>9-Feb-WIP:-</t>
    </r>
    <r>
      <rPr>
        <rFont val="Arial"/>
        <b val="0"/>
        <color theme="1"/>
      </rPr>
      <t xml:space="preserve"> I tried to reproduce it in alpha-docker, when as candidate am applying to any job, i can successfully apply on the job and from , super user account, i can successfully change the status like, hired, shortlisted, and icon is also green.I have attached some screenshots, can you please look into that and if you can suggest me , how can i reproduce it in my alpha-docker. But i can't see video assessment in alpha-docker, i got only feedback questionarieslink on email. I have also discussed with emily, but i didn't found, hirevue and external questionaries, when applying to any job as candidate
</t>
    </r>
    <r>
      <rPr>
        <rFont val="Arial"/>
        <b/>
        <color theme="1"/>
      </rPr>
      <t>10-feb-Reassigned:-</t>
    </r>
    <r>
      <rPr>
        <rFont val="Arial"/>
        <b val="0"/>
        <color theme="1"/>
      </rPr>
      <t xml:space="preserve"> I have checked alpha-docker, it's need to be permission on for hirevue assesment / mindX Questionaire. Jon will check this ticket, and i have reassigned it</t>
    </r>
  </si>
  <si>
    <r>
      <rPr>
        <rFont val="Arial"/>
        <b/>
        <color theme="1"/>
      </rPr>
      <t xml:space="preserve">10-Feb-Started:-  </t>
    </r>
    <r>
      <rPr>
        <rFont val="Arial"/>
        <b val="0"/>
        <color theme="1"/>
      </rPr>
      <t xml:space="preserve"> I have checked this issue on brand UAT and found that referrals emails are showing also in dashboard and i also got on email. I don't have access to cantium-solution emails, can't check there, but it's showing in dashboard its sent, so it can be problem in cantium - solutions email service. I have put it on hold, coz i need to discussion with support for next steps
</t>
    </r>
    <r>
      <rPr>
        <rFont val="Arial"/>
        <b/>
        <color theme="1"/>
      </rPr>
      <t xml:space="preserve">25-Feb-WIP:- </t>
    </r>
    <r>
      <rPr>
        <rFont val="Arial"/>
        <b val="0"/>
        <color theme="1"/>
      </rPr>
      <t xml:space="preserve">I am checking code, why emails are not delivering for cantium.solutions
</t>
    </r>
    <r>
      <rPr>
        <rFont val="Arial"/>
        <b/>
        <color theme="1"/>
      </rPr>
      <t xml:space="preserve">28-Feb-WIP:- </t>
    </r>
    <r>
      <rPr>
        <rFont val="Arial"/>
        <b val="0"/>
        <color theme="1"/>
      </rPr>
      <t xml:space="preserve">I have checked the brand UAT and have done referral emails to canitum.solutions &amp; on yopmail, i got mail on yopmail and also success status on network tab for cantium.solutions. I have checked code also and i think this issue is not in the code, this is server issue
</t>
    </r>
    <r>
      <rPr>
        <rFont val="Arial"/>
        <b/>
        <color theme="1"/>
      </rPr>
      <t xml:space="preserve">1-March-WIP:- </t>
    </r>
    <r>
      <rPr>
        <rFont val="Arial"/>
        <b val="0"/>
        <color theme="1"/>
      </rPr>
      <t xml:space="preserve">I have checked again and sent referrals email  again, it's showing status success. I Have checked with jon and he checked in database , that's showing status-1, email is sending from brand UAT, Need to checked with client, they got email or not, as it may be issue in client domain or email server
</t>
    </r>
    <r>
      <rPr>
        <rFont val="Arial"/>
        <b/>
        <color theme="1"/>
      </rPr>
      <t xml:space="preserve">2-March -CLOSED - </t>
    </r>
    <r>
      <rPr>
        <rFont val="Arial"/>
        <b val="0"/>
        <color theme="1"/>
      </rPr>
      <t>This ticket has been closed, as emily has been sent from brand UAT</t>
    </r>
  </si>
  <si>
    <r>
      <rPr>
        <rFont val="Arial"/>
        <b/>
        <color theme="1"/>
      </rPr>
      <t xml:space="preserve">10-Feb-Started:- </t>
    </r>
    <r>
      <rPr>
        <rFont val="Arial"/>
        <b val="0"/>
        <color theme="1"/>
      </rPr>
      <t xml:space="preserve">I Have checked this issue on brand UAT &amp; alpha-docker, issue has been replicated on alpha-docker, Now checking code &amp; debbuging the code for more.
</t>
    </r>
    <r>
      <rPr>
        <rFont val="Arial"/>
        <b/>
        <color theme="1"/>
      </rPr>
      <t>11-Feb-WIP:-</t>
    </r>
    <r>
      <rPr>
        <rFont val="Arial"/>
        <b val="0"/>
        <color theme="1"/>
      </rPr>
      <t xml:space="preserve"> I am debugging the code and checing the database tables of interview slots &amp; job applicaton. We need to get the status of job application &amp; Match with the interview slots.
</t>
    </r>
    <r>
      <rPr>
        <rFont val="Arial"/>
        <b/>
        <color theme="1"/>
      </rPr>
      <t xml:space="preserve">14-Feb-WIP:- </t>
    </r>
    <r>
      <rPr>
        <rFont val="Arial"/>
        <b val="0"/>
        <color theme="1"/>
      </rPr>
      <t xml:space="preserve">I am debugging code for future bookings interview. There is one application status id, by us of it, its showing no of upcoming imterview .
</t>
    </r>
    <r>
      <rPr>
        <rFont val="Arial"/>
        <b/>
        <color theme="1"/>
      </rPr>
      <t>15-Feb-WIP:-</t>
    </r>
    <r>
      <rPr>
        <rFont val="Arial"/>
        <b val="0"/>
        <color theme="1"/>
      </rPr>
      <t xml:space="preserve"> I am debugging the code, find out that, if we can update the ats_interview table, on the time of updating the job application, then it can be solution. As, i am not able to find from where we are getting data in interview slots page. I know its, ats_interview table, but not able to find query in code.
</t>
    </r>
    <r>
      <rPr>
        <rFont val="Arial"/>
        <b/>
        <color theme="1"/>
      </rPr>
      <t xml:space="preserve">16-Feb-WIP:- </t>
    </r>
    <r>
      <rPr>
        <rFont val="Arial"/>
        <b val="0"/>
        <color theme="1"/>
      </rPr>
      <t xml:space="preserve">I have send the query to jon which used for the getting data in interview slots page, I have shared som eother query with jon, which will be use for getting data by using application status. Jon has shared some code with me, Investigating that code
</t>
    </r>
    <r>
      <rPr>
        <rFont val="Arial"/>
        <b/>
        <color theme="1"/>
      </rPr>
      <t xml:space="preserve">17-Feb-WIP:- </t>
    </r>
    <r>
      <rPr>
        <rFont val="Arial"/>
        <b val="0"/>
        <color theme="1"/>
      </rPr>
      <t xml:space="preserve">I have checked with jon on sql query for flags the interview, jon provided me query for flags-1 in ats_interview_slot table, but when i am doing flags in this table, the interview is still showing in interview slots. When i checked, flags-1 in ats_interview table, it worked for me.
</t>
    </r>
    <r>
      <rPr>
        <rFont val="Arial"/>
        <b/>
        <color theme="1"/>
      </rPr>
      <t>21-feb-WIP:-</t>
    </r>
    <r>
      <rPr>
        <rFont val="Arial"/>
        <b val="0"/>
        <color theme="1"/>
      </rPr>
      <t xml:space="preserve"> I have checked function move_application() &amp; now debuging code , and finding function where is it calling, i have also discussed with jon, jon will alter the query of ats_interview_slots.
</t>
    </r>
    <r>
      <rPr>
        <rFont val="Arial"/>
        <b/>
        <color theme="1"/>
      </rPr>
      <t>22-Feb-WIP:-</t>
    </r>
    <r>
      <rPr>
        <rFont val="Arial"/>
        <b val="0"/>
        <color theme="1"/>
      </rPr>
      <t xml:space="preserve"> I have debugged the code and i don't find move_application() function has any relation with application status change, I have tried to commenting function &amp;  applications is still updating, there is a file action_tracking.php, in which cases is defined and status are passing from cases, we can use cases  for updating table in relative to job applications
</t>
    </r>
    <r>
      <rPr>
        <rFont val="Arial"/>
        <b/>
        <color theme="1"/>
      </rPr>
      <t>23-Feb-WIP:-</t>
    </r>
    <r>
      <rPr>
        <rFont val="Arial"/>
        <b val="0"/>
        <color theme="1"/>
      </rPr>
      <t xml:space="preserve"> I have debugged the code for changing application status &amp; showing interview details in interview slot page &amp; there is one query which is showing the intervew slots in file members/modules/ats/interviewClass.php . It is using query - $query = "SELECT * from ats_interview where id='$id' AND flags = 0 ";  I have created new query with join - $query = "SELECT * FROM ats_interview LEFT JOIN ats_interview_slot ON ats_interview.id=ats_interview_slot.interview_id where ats_interview_slot.application_id IN(Select id from ats_job_application where job_id='.$job_id' And Status = 4)"; I have tested this above query in workbench and its fetching accurate data, but when i putted this in code, it's not showing any data. Currently working on this query to get accurate data in code.
</t>
    </r>
    <r>
      <rPr>
        <rFont val="Arial"/>
        <b/>
        <color theme="1"/>
      </rPr>
      <t xml:space="preserve">24-Feb-WIP:- </t>
    </r>
    <r>
      <rPr>
        <rFont val="Arial"/>
        <b val="0"/>
        <color theme="1"/>
      </rPr>
      <t xml:space="preserve">I have debugged file members/modules/job/atsApplicationClass.php, there is a function updatestatus(), which is using for updating status, have debbuged all the code till commit, i think there is a some error in sql query
</t>
    </r>
    <r>
      <rPr>
        <rFont val="Arial"/>
        <b/>
        <color theme="1"/>
      </rPr>
      <t>25-Feb-Hold:-</t>
    </r>
    <r>
      <rPr>
        <rFont val="Arial"/>
        <b val="0"/>
        <color theme="1"/>
      </rPr>
      <t xml:space="preserve"> I have done my findings and putting it on hold, there is a function bookInterview(), when we are booking interview from community manager credentials, it's returning , $user_id of super user , But on other hand, if ($mode == 1), it's for cancellation of interview, it's updating, modified_user_id` in ats_interview_slot, and the user_id is of user which interview has been booked ,in both scenarios, it's returning, 2 different values of $user_id, update `ats_interview_slot` set `flags` = 1, `modified_user_id` = 32, `modified_time` = NOW() where `interview_id` = 69 and `application_id` = 19and `flags` = 0 and `user_id` = 32 [rowCount:protected] =&gt; 0 [parameters:protected] =&gt; Array ( [1] =&gt; 1 [2] =&gt; 32 [3] =&gt; 2022-02-24 15:21:03 [4] =&gt; 69[5] =&gt; 19 [6] =&gt; 0 [7] =&gt; 32 ),this query is updating ats_interview_slot when cancel function is calling in where condition, i think,user_id is taken from ats_job_application table , coz in ats_interview_table, this user_id is not exist. if possible, we can use update query without comparing user_id in where clause
</t>
    </r>
    <r>
      <rPr>
        <rFont val="Arial"/>
        <b/>
        <color theme="1"/>
      </rPr>
      <t>28-Feb- Code review :-</t>
    </r>
    <r>
      <rPr>
        <rFont val="Arial"/>
        <b val="0"/>
        <color theme="1"/>
      </rPr>
      <t xml:space="preserve"> I have fixed the when application is moving from interview to shortlisted then interview slot is become available freely. I have added if condition on shortlist case, and if its true then,$need_status_update = true; in file members/modules/ats/action_tracking.php
</t>
    </r>
    <r>
      <rPr>
        <rFont val="Arial"/>
        <b/>
        <color theme="1"/>
      </rPr>
      <t>07-Mar-Ready to marge:</t>
    </r>
    <r>
      <rPr>
        <rFont val="Arial"/>
        <b val="0"/>
        <color theme="1"/>
      </rPr>
      <t>- Ready to marge</t>
    </r>
  </si>
  <si>
    <r>
      <rPr>
        <rFont val="Arial"/>
        <b/>
        <color theme="1"/>
      </rPr>
      <t xml:space="preserve">10-Feb-Started:- </t>
    </r>
    <r>
      <rPr>
        <rFont val="Arial"/>
        <color theme="1"/>
      </rPr>
      <t xml:space="preserve">Start looking on it try to understand issue so will dicusss with Kunika to understand  the functionality
</t>
    </r>
    <r>
      <rPr>
        <rFont val="Arial"/>
        <b/>
        <color theme="1"/>
      </rPr>
      <t>11-Feb-Closed:-</t>
    </r>
    <r>
      <rPr>
        <rFont val="Arial"/>
        <color theme="1"/>
      </rPr>
      <t xml:space="preserve"> Non issue Tom closed this ticket</t>
    </r>
  </si>
  <si>
    <r>
      <rPr>
        <rFont val="Arial"/>
        <b/>
        <color theme="1"/>
      </rPr>
      <t xml:space="preserve">10-Feb-Code-Review:-  </t>
    </r>
    <r>
      <rPr>
        <rFont val="Arial"/>
        <color theme="1"/>
      </rPr>
      <t xml:space="preserve">Updated the condition to consider value 0 as valid input and submitted the code for review.
</t>
    </r>
    <r>
      <rPr>
        <rFont val="Arial"/>
        <b/>
        <color theme="1"/>
      </rPr>
      <t>25-Feb-Closed:-</t>
    </r>
    <r>
      <rPr>
        <rFont val="Arial"/>
        <color theme="1"/>
      </rPr>
      <t xml:space="preserve"> Status changed to done.</t>
    </r>
  </si>
  <si>
    <r>
      <rPr>
        <rFont val="Arial"/>
        <b/>
        <color theme="1"/>
      </rPr>
      <t>10-Feb-WIP:-</t>
    </r>
    <r>
      <rPr>
        <rFont val="Arial"/>
        <color theme="1"/>
      </rPr>
      <t xml:space="preserve"> I have added all the provided variables in the document folder files. But I saw there are more static words. So Please let me know these also needs to be changed or I could leave them? One word (Customise) was not matched with any static text. and In the variable-form.twig there is not any static text match with any variable text.
</t>
    </r>
    <r>
      <rPr>
        <rFont val="Arial"/>
        <b/>
        <color theme="1"/>
      </rPr>
      <t>11-FEB-WIP:-</t>
    </r>
    <r>
      <rPr>
        <rFont val="Arial"/>
        <color theme="1"/>
      </rPr>
      <t xml:space="preserve"> I have replaced the static code in the document files as provided in the sheet. But when I tried to run the production build it gives some error so I am working on that.
</t>
    </r>
    <r>
      <rPr>
        <rFont val="Arial"/>
        <b/>
        <color theme="1"/>
      </rPr>
      <t xml:space="preserve">14-Feb-Code-Review:- </t>
    </r>
    <r>
      <rPr>
        <rFont val="Arial"/>
        <color theme="1"/>
      </rPr>
      <t xml:space="preserve">I have updated the static text by provided an excel sheet trans variables. All changes are done in V2 document files. But for “laravel/app/Modules/Documents/Resources/views/variable-form.twig” I have not got any text in the excel sheet so I have not done any change in this file. 
</t>
    </r>
    <r>
      <rPr>
        <rFont val="Arial"/>
        <b/>
        <color theme="1"/>
      </rPr>
      <t>22-Feb-Code-review:-</t>
    </r>
    <r>
      <rPr>
        <rFont val="Arial"/>
        <color theme="1"/>
      </rPr>
      <t xml:space="preserve">I have taken an update from v.4.21 and the production command run in the react app. Now the conflicts have been removed from all build files. Please review the code with mentioned PR. https://gitlab.tribepad.com/core/ats/-/merge_requests/3185 
</t>
    </r>
    <r>
      <rPr>
        <rFont val="Arial"/>
        <b/>
        <color theme="1"/>
      </rPr>
      <t>22-APR-WIP:-</t>
    </r>
    <r>
      <rPr>
        <rFont val="Arial"/>
        <color theme="1"/>
      </rPr>
      <t xml:space="preserve"> I have checked all the translations which are mention in the provided sheet. All are added in the files. Need some more clrefication on that where is the gap in the translations. I have asked to Mark regarding this. 
</t>
    </r>
    <r>
      <rPr>
        <rFont val="Arial"/>
        <b/>
        <color theme="1"/>
      </rPr>
      <t>25-ARR-Code-review-rework-required:-</t>
    </r>
    <r>
      <rPr>
        <rFont val="Arial"/>
        <color theme="1"/>
      </rPr>
      <t xml:space="preserve"> I have updated all changes to the altest version v4.23 and removed all confilect. But after sent is back into code review, Jamine Mann has changed its status as before. So I have not any idea what actually needed in this ticket now. So I have asked Jon regarding this. 
</t>
    </r>
    <r>
      <rPr>
        <rFont val="Arial"/>
        <b/>
        <color theme="1"/>
      </rPr>
      <t>26-APR-Code-review:-</t>
    </r>
    <r>
      <rPr>
        <rFont val="Arial"/>
        <color theme="1"/>
      </rPr>
      <t xml:space="preserve"> After the code was verified by Jon sent it to code-review
</t>
    </r>
    <r>
      <rPr>
        <rFont val="Arial"/>
        <b/>
        <color theme="1"/>
      </rPr>
      <t>9-May-ready-to-merge:-</t>
    </r>
    <r>
      <rPr>
        <rFont val="Arial"/>
        <color theme="1"/>
      </rPr>
      <t xml:space="preserve"> Status update ready to merge.</t>
    </r>
  </si>
  <si>
    <r>
      <rPr>
        <rFont val="Arial"/>
        <b/>
        <color theme="1"/>
      </rPr>
      <t xml:space="preserve">11-Feb-Started/Ready for development:- </t>
    </r>
    <r>
      <rPr>
        <rFont val="Arial"/>
        <color theme="1"/>
      </rPr>
      <t>Manage related email scheduler. Email will only shoot after 48 hours of not completing the application so will check later to see if its reproducing. As the scheduler is on manage can't check on code side might need support to work on this one so picking anohter one in the mean time.</t>
    </r>
  </si>
  <si>
    <r>
      <rPr>
        <rFont val="Arial"/>
        <b/>
        <color theme="1"/>
      </rPr>
      <t xml:space="preserve">11-Feb-Started/WIP:- </t>
    </r>
    <r>
      <rPr>
        <rFont val="Arial"/>
        <color theme="1"/>
      </rPr>
      <t xml:space="preserve">Consulted with Emily to get to know the job structure so I can rule out some stuff like killer questions etc when filtering the data as I found that if a candidate fails a killer question he’s being filtered out but as per conversation with Emily, the questionnaire is not active for the job as it's only for external candidates and the job is only for internal candidates. Currently looking at the code to find the cause.
</t>
    </r>
    <r>
      <rPr>
        <rFont val="Arial"/>
        <b/>
        <color theme="1"/>
      </rPr>
      <t>14-Feb-Hold:-</t>
    </r>
    <r>
      <rPr>
        <rFont val="Arial"/>
        <color theme="1"/>
      </rPr>
      <t xml:space="preserve"> Created the code to make sure the start route is not setting the complete date to '0000' This will fix the future issues but will not fix the current wrong status as the data is already inputted in the database. We can solve this by using the sub status instead of complete time but not recomended as this will cause inconsistancies. Need to consult with jon before pushing for review.
</t>
    </r>
    <r>
      <rPr>
        <rFont val="Arial"/>
        <b/>
        <color theme="1"/>
      </rPr>
      <t>15-Feb-Hold:-</t>
    </r>
    <r>
      <rPr>
        <rFont val="Arial"/>
        <color theme="1"/>
      </rPr>
      <t xml:space="preserve"> Updated the code to redirect to summary page instead of calling the function on the start page and implemented the logic to display the correct status as per discussion with jon. Need to show Jon the changes made to correctly display before pushing the code for review.
</t>
    </r>
    <r>
      <rPr>
        <rFont val="Arial"/>
        <b/>
        <color theme="1"/>
      </rPr>
      <t xml:space="preserve">16-Feb-Code-Review:- </t>
    </r>
    <r>
      <rPr>
        <rFont val="Arial"/>
        <color theme="1"/>
      </rPr>
      <t xml:space="preserve">Pushed the code for review. Updated the start method on controller to check for completion and if found redirect to summary page to solve the base cause of the issue. Also updated the tracking_load page to fix the incorrect status by considering sub_staus!=-1 for any stage as completed.
</t>
    </r>
    <r>
      <rPr>
        <rFont val="Arial"/>
        <b/>
        <color theme="1"/>
      </rPr>
      <t xml:space="preserve">21-Feb-WIP:- </t>
    </r>
    <r>
      <rPr>
        <rFont val="Arial"/>
        <color theme="1"/>
      </rPr>
      <t xml:space="preserve">Currently working on changes Jon requested to fix the issues. Updated the redirect with full path redirect as well if needed still looking at the code to get a solution which doens't effect other functionality.
</t>
    </r>
    <r>
      <rPr>
        <rFont val="Arial"/>
        <b/>
        <color theme="1"/>
      </rPr>
      <t>22-Feb-Hold:-</t>
    </r>
    <r>
      <rPr>
        <rFont val="Arial"/>
        <color theme="1"/>
      </rPr>
      <t xml:space="preserve"> Updated the route as per jons request to use the named route defined in aplication route file. Will consult with jon Rand update the codes second par as per required. 
</t>
    </r>
    <r>
      <rPr>
        <rFont val="Arial"/>
        <b/>
        <color theme="1"/>
      </rPr>
      <t xml:space="preserve">24-Feb-Code-Review:- </t>
    </r>
    <r>
      <rPr>
        <rFont val="Arial"/>
        <color theme="1"/>
      </rPr>
      <t xml:space="preserve">Updated the route as per jons request to use the named route defined in aplication route file. pushed the code for review
</t>
    </r>
    <r>
      <rPr>
        <rFont val="Arial"/>
        <b/>
        <color theme="1"/>
      </rPr>
      <t>7-Mar-Ready-to-Merge:-</t>
    </r>
    <r>
      <rPr>
        <rFont val="Arial"/>
        <color theme="1"/>
      </rPr>
      <t xml:space="preserve"> Ready to Merge
9-Mar-ready for Isolated:- Status changed to ready for Isolated
10-Mar-Closed:- Status updated to done</t>
    </r>
  </si>
  <si>
    <r>
      <rPr>
        <rFont val="Arial"/>
        <b/>
        <color theme="1"/>
      </rPr>
      <t xml:space="preserve">14-Feb-Started:-  </t>
    </r>
    <r>
      <rPr>
        <rFont val="Arial"/>
        <b val="0"/>
        <color theme="1"/>
      </rPr>
      <t xml:space="preserve">I am able to edit the onbording started by Super user without any issues on alpha. Emily Shared some more tickets with these kind of issues studying them and trying on brand UAT to reproduce the issue.
</t>
    </r>
    <r>
      <rPr>
        <rFont val="Arial"/>
        <b/>
        <color theme="1"/>
      </rPr>
      <t xml:space="preserve">15-Feb-WIP:- </t>
    </r>
    <r>
      <rPr>
        <rFont val="Arial"/>
        <b val="0"/>
        <color theme="1"/>
      </rPr>
      <t xml:space="preserve">Able to replicate the issue on alpha and on testing uat. Looking if the issue is only blocking for questionnaires or other items also.
</t>
    </r>
    <r>
      <rPr>
        <rFont val="Arial"/>
        <b/>
        <color theme="1"/>
      </rPr>
      <t xml:space="preserve">16-Feb-WIP:- </t>
    </r>
    <r>
      <rPr>
        <rFont val="Arial"/>
        <b val="0"/>
        <color theme="1"/>
      </rPr>
      <t xml:space="preserve">Looking at the flow to see if we can set the questionnaire user as end-user. Data is mostly coming from react currently looking at the flow and further debugging the code to get a good solution for the problem. The questionnaire is being created when the flow reaches the questionnaire. Trying to check if we can fetch the original user form onboarding ref.
</t>
    </r>
    <r>
      <rPr>
        <rFont val="Arial"/>
        <b/>
        <color theme="1"/>
      </rPr>
      <t xml:space="preserve">17-Feb-WIP:- </t>
    </r>
    <r>
      <rPr>
        <rFont val="Arial"/>
        <b val="0"/>
        <color theme="1"/>
      </rPr>
      <t xml:space="preserve">Found a solution which is working for me currently testing this to make sure it won't break anything else as it involves using the onbording owner id instead of the current user id if the current user is of role 2 or 3. Will consult will jon to see if this solution is acceptable.
</t>
    </r>
    <r>
      <rPr>
        <rFont val="Arial"/>
        <b/>
        <color theme="1"/>
      </rPr>
      <t xml:space="preserve">18-Feb-Code Review:- </t>
    </r>
    <r>
      <rPr>
        <rFont val="Arial"/>
        <b val="0"/>
        <color theme="1"/>
      </rPr>
      <t xml:space="preserve">Placed a check at the time of onboarding questionnaire creation which checks if the admin is trying to create the onboarding questionnaire. if so it's allocating the onboarding user id to the questionnaire instead of using the admin's id to create the questionnaire so the user can access it and not get blocked if the admin has already started the onboarding.
</t>
    </r>
    <r>
      <rPr>
        <rFont val="Arial"/>
        <b/>
        <color theme="1"/>
      </rPr>
      <t xml:space="preserve">25-Feb-Closed:- </t>
    </r>
    <r>
      <rPr>
        <rFont val="Arial"/>
        <b val="0"/>
        <color theme="1"/>
      </rPr>
      <t>Status changed to done.</t>
    </r>
  </si>
  <si>
    <r>
      <rPr>
        <rFont val="Arial"/>
        <b/>
        <color theme="1"/>
      </rPr>
      <t>14-Feb-Started:</t>
    </r>
    <r>
      <rPr>
        <rFont val="Arial"/>
        <color theme="1"/>
      </rPr>
      <t xml:space="preserve">- Able to replicate the issue on alpha. Now working on code level
</t>
    </r>
    <r>
      <rPr>
        <rFont val="Arial"/>
        <b/>
        <color theme="1"/>
      </rPr>
      <t xml:space="preserve">15-Feb-wip:- </t>
    </r>
    <r>
      <rPr>
        <rFont val="Arial"/>
        <color theme="1"/>
      </rPr>
      <t xml:space="preserve">Now working on code level try to find and understanding unction and queries
</t>
    </r>
    <r>
      <rPr>
        <rFont val="Arial"/>
        <b/>
        <color theme="1"/>
      </rPr>
      <t>16-Feb-Code review:-</t>
    </r>
    <r>
      <rPr>
        <rFont val="Arial"/>
        <color theme="1"/>
      </rPr>
      <t xml:space="preserve">Fixed issue and send it to code review
</t>
    </r>
  </si>
  <si>
    <r>
      <rPr>
        <rFont val="Arial"/>
        <b/>
        <color theme="1"/>
      </rPr>
      <t>16-Feb-Wip:-</t>
    </r>
    <r>
      <rPr>
        <rFont val="Arial"/>
        <color theme="1"/>
      </rPr>
      <t xml:space="preserve"> I have reproduced the ticket (TCI-15120) on provided URL(Client UAT). I have need some clarification on that. 1. The date field is mandatory as mentioned on the label. But when I edit these files and fill blank values the validation is not working And the form was successfully submitted. And the requirement is also the same, the User can edit data with blank values. In that case, why did mention a mandatory label on the date label? 2. And Can the user fill other fields with blank values? 3. How can reproduce this on Alpha? This option is not coming Alpha.
</t>
    </r>
    <r>
      <rPr>
        <rFont val="Arial"/>
        <b/>
        <color theme="1"/>
      </rPr>
      <t xml:space="preserve">17-Feb-WIP:- </t>
    </r>
    <r>
      <rPr>
        <rFont val="Arial"/>
        <color theme="1"/>
      </rPr>
      <t xml:space="preserve">I have replicated this issue on Amit's machine and fixed that issue. But I have need some clarification on the date.twig. Is it the correct file of this ticket? Because the Tab's name is looking different in our Alpha. So I have asked Jon regarding the date.twig file on slack.
</t>
    </r>
    <r>
      <rPr>
        <rFont val="Arial"/>
        <b/>
        <color theme="1"/>
      </rPr>
      <t xml:space="preserve">21-Feb-code-review:- </t>
    </r>
    <r>
      <rPr>
        <rFont val="Arial"/>
        <color theme="1"/>
      </rPr>
      <t xml:space="preserve">Now users can fill the date filed with blank values in NHSP. for this, we have to need to create permission(allow-blank-date). then these changes will work. Please check the below PR for the code-review. https://gitlab.tribepad.com/core/ats/-/merge_requests/3201 
</t>
    </r>
    <r>
      <rPr>
        <rFont val="Arial"/>
        <b/>
        <color theme="1"/>
      </rPr>
      <t xml:space="preserve">01-Mar-code-review:- </t>
    </r>
    <r>
      <rPr>
        <rFont val="Arial"/>
        <color theme="1"/>
      </rPr>
      <t xml:space="preserve"> I have changed the permission name (custom_fields_allow_blank_date) as provided by Jon.
</t>
    </r>
    <r>
      <rPr>
        <rFont val="Arial"/>
        <b/>
        <color theme="1"/>
      </rPr>
      <t xml:space="preserve">24-Mar-Gamma-Testing:- </t>
    </r>
    <r>
      <rPr>
        <rFont val="Arial"/>
        <color theme="1"/>
      </rPr>
      <t xml:space="preserve"> Status changed Gamma Testing.
</t>
    </r>
    <r>
      <rPr>
        <rFont val="Arial"/>
        <b/>
        <color theme="1"/>
      </rPr>
      <t xml:space="preserve">25-Mar-Ready-for-live:- </t>
    </r>
    <r>
      <rPr>
        <rFont val="Arial"/>
        <color theme="1"/>
      </rPr>
      <t xml:space="preserve">Status change as Ready for live
</t>
    </r>
    <r>
      <rPr>
        <rFont val="Arial"/>
        <b/>
        <color theme="1"/>
      </rPr>
      <t>28-Mar-Closed:-</t>
    </r>
    <r>
      <rPr>
        <rFont val="Arial"/>
        <color theme="1"/>
      </rPr>
      <t xml:space="preserve"> Status change as closed</t>
    </r>
  </si>
  <si>
    <r>
      <rPr>
        <rFont val="Arial"/>
        <b/>
        <color theme="1"/>
      </rPr>
      <t xml:space="preserve">18-Feb-WIP:- </t>
    </r>
    <r>
      <rPr>
        <rFont val="Arial"/>
        <color theme="1"/>
      </rPr>
      <t xml:space="preserve">Able to replicate the issue. Currenlty looking for cause.
</t>
    </r>
    <r>
      <rPr>
        <rFont val="Arial"/>
        <b/>
        <color theme="1"/>
      </rPr>
      <t>21-Feb-Ready for Development:-</t>
    </r>
    <r>
      <rPr>
        <rFont val="Arial"/>
        <color theme="1"/>
      </rPr>
      <t xml:space="preserve"> After consulting with jon and claire found that the issue is occuring on manage url and need manage access to properly test the code.
</t>
    </r>
    <r>
      <rPr>
        <rFont val="Arial"/>
        <b/>
        <color theme="1"/>
      </rPr>
      <t xml:space="preserve">3-Mar-WIP:- </t>
    </r>
    <r>
      <rPr>
        <rFont val="Arial"/>
        <color theme="1"/>
      </rPr>
      <t xml:space="preserve">I have tested the functionality on local alpha and everything is working as intended. Consulted with clair regarding this and the issue is till occuring on the NHS int. Will debug some more on the client UAT to see if i can find any issues which is causing this behaviour.
</t>
    </r>
    <r>
      <rPr>
        <rFont val="Arial"/>
        <b/>
        <color theme="1"/>
      </rPr>
      <t xml:space="preserve">4-Mar-Hold:- </t>
    </r>
    <r>
      <rPr>
        <rFont val="Arial"/>
        <color theme="1"/>
      </rPr>
      <t xml:space="preserve">Need support from jon as the feature is working as intended on alpha without any issues.
</t>
    </r>
    <r>
      <rPr>
        <rFont val="Arial"/>
        <b/>
        <color theme="1"/>
      </rPr>
      <t xml:space="preserve">8-Mar-WIP:- </t>
    </r>
    <r>
      <rPr>
        <rFont val="Arial"/>
        <color theme="1"/>
      </rPr>
      <t xml:space="preserve">Checking the data flow on alpha to find any cases which might be modifying the variable to make the variable not replace on NHSInt brand. Also having issues when trying to modify files on delta folder for testing purpose.
</t>
    </r>
    <r>
      <rPr>
        <rFont val="Arial"/>
        <b/>
        <color theme="1"/>
      </rPr>
      <t xml:space="preserve">9-Mar-WIP:- </t>
    </r>
    <r>
      <rPr>
        <rFont val="Arial"/>
        <color theme="1"/>
      </rPr>
      <t xml:space="preserve">I tested the code on delta server and was able to find the cause of the issue. The code is being replace to html code before the variables are replaced. I have found a solution by creating adding the html code to preg_match but need more testing also found that the outer.mail is not set on testing.uat which might be causing this issue. Will check some more and consult with jon to find the solution.
</t>
    </r>
    <r>
      <rPr>
        <rFont val="Arial"/>
        <b/>
        <color theme="1"/>
      </rPr>
      <t xml:space="preserve">10-Mar-Code Review:- </t>
    </r>
    <r>
      <rPr>
        <rFont val="Arial"/>
        <color theme="1"/>
      </rPr>
      <t>Moved variables replace to be executed before CSS inline conversion to avoid URL encoding on variables. Also added the variable ats_login_url which was missing and was being used in translation.
17-Mar-Closed:- Status changed to Done.</t>
    </r>
  </si>
  <si>
    <r>
      <rPr>
        <rFont val="Arial"/>
        <b/>
        <color theme="1"/>
      </rPr>
      <t xml:space="preserve">18-Feb-WIP:- </t>
    </r>
    <r>
      <rPr>
        <rFont val="Arial"/>
        <color theme="1"/>
      </rPr>
      <t xml:space="preserve">I have replicated this issue on Alpha. So now I am trying to find correct file to change. The rest of the time I did update Alpha docker.
</t>
    </r>
    <r>
      <rPr>
        <rFont val="Arial"/>
        <b/>
        <color theme="1"/>
      </rPr>
      <t xml:space="preserve">21-Feb-Hold:- </t>
    </r>
    <r>
      <rPr>
        <rFont val="Arial"/>
        <color theme="1"/>
      </rPr>
      <t xml:space="preserve">After Alpha docker update, I am not able to view questions in the popup. it's showing a 502 error in the network tab. As per Matt's suggestion, I have a need to add a PDF button to the title section. Please check why this gives a 502 error. 
</t>
    </r>
    <r>
      <rPr>
        <rFont val="Arial"/>
        <b/>
        <color theme="1"/>
      </rPr>
      <t>24-Feb-WIP:-</t>
    </r>
    <r>
      <rPr>
        <rFont val="Arial"/>
        <color theme="1"/>
      </rPr>
      <t xml:space="preserve"> As Matt suggested, I have placed the Pdf button in the header title section. For this, I have added some js code in the standard.tpl file for the PDF click event and button.
</t>
    </r>
    <r>
      <rPr>
        <rFont val="Arial"/>
        <b/>
        <color theme="1"/>
      </rPr>
      <t>28-Feb-Hold:</t>
    </r>
    <r>
      <rPr>
        <rFont val="Arial"/>
        <color theme="1"/>
      </rPr>
      <t xml:space="preserve">- I have committed my code and sent it to review and test to Jon.
</t>
    </r>
    <r>
      <rPr>
        <rFont val="Arial"/>
        <b/>
        <color theme="1"/>
      </rPr>
      <t>01-Mar-Code-review:-</t>
    </r>
    <r>
      <rPr>
        <rFont val="Arial"/>
        <color theme="1"/>
      </rPr>
      <t xml:space="preserve">  I have done my changes and now I sent to review this code.
</t>
    </r>
    <r>
      <rPr>
        <rFont val="Arial"/>
        <b/>
        <color theme="1"/>
      </rPr>
      <t xml:space="preserve">05-Apr-Ready-for-isolation:- </t>
    </r>
    <r>
      <rPr>
        <rFont val="Arial"/>
        <color theme="1"/>
      </rPr>
      <t xml:space="preserve">Status Updated as Ready for iso.
</t>
    </r>
    <r>
      <rPr>
        <rFont val="Arial"/>
        <b/>
        <color theme="1"/>
      </rPr>
      <t>6-APR-Closed:</t>
    </r>
    <r>
      <rPr>
        <rFont val="Arial"/>
        <color theme="1"/>
      </rPr>
      <t xml:space="preserve"> Status update as Closed</t>
    </r>
  </si>
  <si>
    <t>saurabh srivastava</t>
  </si>
  <si>
    <r>
      <rPr>
        <rFont val="Arial"/>
        <b/>
        <color theme="1"/>
      </rPr>
      <t xml:space="preserve">21-Feb-WIP:- </t>
    </r>
    <r>
      <rPr>
        <rFont val="Arial"/>
        <color theme="1"/>
      </rPr>
      <t xml:space="preserve">Start looking on it try to understand issue so will dicusss with Kunika to understand  the functionality
</t>
    </r>
    <r>
      <rPr>
        <rFont val="Arial"/>
        <b/>
        <color theme="1"/>
      </rPr>
      <t xml:space="preserve">22-Feb-WIP:- </t>
    </r>
    <r>
      <rPr>
        <rFont val="Arial"/>
        <color theme="1"/>
      </rPr>
      <t xml:space="preserve">Debugging on code Jon shared some information about this ticket so i am looking on that
</t>
    </r>
    <r>
      <rPr>
        <rFont val="Arial"/>
        <b/>
        <color theme="1"/>
      </rPr>
      <t>23-Feb-WIP:-</t>
    </r>
    <r>
      <rPr>
        <rFont val="Arial"/>
        <color theme="1"/>
      </rPr>
      <t xml:space="preserve"> Debugging on code Not getting exact point from where issue can replecate
</t>
    </r>
    <r>
      <rPr>
        <rFont val="Arial"/>
        <b/>
        <color theme="1"/>
      </rPr>
      <t>24-Feb-Wip:</t>
    </r>
    <r>
      <rPr>
        <rFont val="Arial"/>
        <color theme="1"/>
      </rPr>
      <t xml:space="preserve">- Looking on postman colection that Jon shared with me
</t>
    </r>
    <r>
      <rPr>
        <rFont val="Arial"/>
        <b/>
        <color theme="1"/>
      </rPr>
      <t>25-Feb-Wip:-</t>
    </r>
    <r>
      <rPr>
        <rFont val="Arial"/>
        <color theme="1"/>
      </rPr>
      <t xml:space="preserve"> Debug in code I couldn't get issue as of now
</t>
    </r>
    <r>
      <rPr>
        <rFont val="Arial"/>
        <b/>
        <color theme="1"/>
      </rPr>
      <t>28-Feb-Wip:-</t>
    </r>
    <r>
      <rPr>
        <rFont val="Arial"/>
        <color theme="1"/>
      </rPr>
      <t xml:space="preserve">I am not able to reporoduce issue. Mail is shooting only once when user apply for job from indeed 
</t>
    </r>
    <r>
      <rPr>
        <rFont val="Arial"/>
        <b/>
        <color theme="1"/>
      </rPr>
      <t>01-Mar-Hold:-</t>
    </r>
    <r>
      <rPr>
        <rFont val="Arial"/>
        <color theme="1"/>
      </rPr>
      <t xml:space="preserve"> Jon will discuss wil emily regarding this ticket because issue is not rep on alpha docker
</t>
    </r>
    <r>
      <rPr>
        <rFont val="Arial"/>
        <b/>
        <color theme="1"/>
      </rPr>
      <t>07-Mar-Closed:</t>
    </r>
    <r>
      <rPr>
        <rFont val="Arial"/>
        <color theme="1"/>
      </rPr>
      <t xml:space="preserve"> Closed</t>
    </r>
  </si>
  <si>
    <r>
      <rPr>
        <rFont val="Arial"/>
        <b/>
        <color theme="1"/>
      </rPr>
      <t xml:space="preserve">22-Feb-Started:- </t>
    </r>
    <r>
      <rPr>
        <rFont val="Arial"/>
        <color theme="1"/>
      </rPr>
      <t xml:space="preserve">Picked up this new ticket and currently trying to find the code causing the issue.
</t>
    </r>
    <r>
      <rPr>
        <rFont val="Arial"/>
        <b/>
        <color theme="1"/>
      </rPr>
      <t>23-Feb-Hold:-</t>
    </r>
    <r>
      <rPr>
        <rFont val="Arial"/>
        <color theme="1"/>
      </rPr>
      <t xml:space="preserve"> I have found the issue and updated the same on jira ticket. This issue need manage access to fully varify the falut as i can't replicate the issue but using the hard code i was able the replicate and found that the switch case responsible for fetching the currency code return the code in default clause. This is okay if the search is made using currency text but if the currency code is used the same is returned and appened to the variable causing the issue. I think the code just used the wrong variable in switch case default option. Will consult with jon with my finding and push for review if no other change needed.
</t>
    </r>
    <r>
      <rPr>
        <rFont val="Arial"/>
        <b/>
        <color theme="1"/>
      </rPr>
      <t xml:space="preserve">24-Feb-Code-Reveiw:- </t>
    </r>
    <r>
      <rPr>
        <rFont val="Arial"/>
        <color theme="1"/>
      </rPr>
      <t xml:space="preserve">Changed the variable causing the issue by returning currency id instead of name if failing. Pushed for code review. 
</t>
    </r>
    <r>
      <rPr>
        <rFont val="Arial"/>
        <b/>
        <color theme="1"/>
      </rPr>
      <t xml:space="preserve">8-Mar-Ready for Live:- </t>
    </r>
    <r>
      <rPr>
        <rFont val="Arial"/>
        <color theme="1"/>
      </rPr>
      <t xml:space="preserve">Status changed to ready for Live
</t>
    </r>
    <r>
      <rPr>
        <rFont val="Arial"/>
        <b/>
        <color theme="1"/>
      </rPr>
      <t>9-Mar-Closed:-</t>
    </r>
    <r>
      <rPr>
        <rFont val="Arial"/>
        <color theme="1"/>
      </rPr>
      <t xml:space="preserve"> Status changed to done.</t>
    </r>
  </si>
  <si>
    <r>
      <rPr>
        <rFont val="Arial"/>
        <b/>
        <color theme="1"/>
      </rPr>
      <t xml:space="preserve">23-Feb-Started:- </t>
    </r>
    <r>
      <rPr>
        <rFont val="Arial"/>
        <b val="0"/>
        <color theme="1"/>
      </rPr>
      <t xml:space="preserve">In my initial finding found that the code is removing withdrawn candidate form the list. Also looking at the code further as the code suggest that rejected candidates are also filtered out but its not working as intended for me. Currently debugging the query to see why the results are different.
</t>
    </r>
    <r>
      <rPr>
        <rFont val="Arial"/>
        <b/>
        <color theme="1"/>
      </rPr>
      <t xml:space="preserve">24-Feb-WIP:- </t>
    </r>
    <r>
      <rPr>
        <rFont val="Arial"/>
        <b val="0"/>
        <color theme="1"/>
      </rPr>
      <t xml:space="preserve">Currently working on this. The code was recently changed by Dan so need to find a solution which can solve both issues. Currently working on creating a new route so we can have two seprate pages instead of having only one page as status is quite different.
</t>
    </r>
    <r>
      <rPr>
        <rFont val="Arial"/>
        <b/>
        <color theme="1"/>
      </rPr>
      <t xml:space="preserve">25-Feb-Hold:- </t>
    </r>
    <r>
      <rPr>
        <rFont val="Arial"/>
        <b val="0"/>
        <color theme="1"/>
      </rPr>
      <t xml:space="preserve">Shared my finding with possible solution with jon on slack. Will need clarification from jon to finalize the ticket as there is mismatch between laravel and v2 code for active applications.
</t>
    </r>
    <r>
      <rPr>
        <rFont val="Arial"/>
        <b/>
        <color theme="1"/>
      </rPr>
      <t xml:space="preserve">1-Mar-Hold:- </t>
    </r>
    <r>
      <rPr>
        <rFont val="Arial"/>
        <b val="0"/>
        <color theme="1"/>
      </rPr>
      <t xml:space="preserve">Updated the code as suggested by jon. Still can't find any translation for 'Open' in the application so using 'Active' for now. Need to consult with jon regarding the final text and also regarding the default filter as the orignal one was filtring out withdraws for some reason.
</t>
    </r>
    <r>
      <rPr>
        <rFont val="Arial"/>
        <b/>
        <color theme="1"/>
      </rPr>
      <t xml:space="preserve">2-Mar-Hold:- </t>
    </r>
    <r>
      <rPr>
        <rFont val="Arial"/>
        <b val="0"/>
        <color theme="1"/>
      </rPr>
      <t xml:space="preserve">Made changes to the UI and need approval from matt to go forward with the changes.
</t>
    </r>
    <r>
      <rPr>
        <rFont val="Arial"/>
        <b/>
        <color theme="1"/>
      </rPr>
      <t xml:space="preserve">7-Mar-Code-Review:- </t>
    </r>
    <r>
      <rPr>
        <rFont val="Arial"/>
        <b val="0"/>
        <color theme="1"/>
      </rPr>
      <t xml:space="preserve">Pushed the code for review.
</t>
    </r>
    <r>
      <rPr>
        <rFont val="Arial"/>
        <b/>
        <color theme="1"/>
      </rPr>
      <t xml:space="preserve">22-Mar-Closed:- </t>
    </r>
    <r>
      <rPr>
        <rFont val="Arial"/>
        <b val="0"/>
        <color theme="1"/>
      </rPr>
      <t>Status changed to Done</t>
    </r>
  </si>
  <si>
    <r>
      <rPr>
        <rFont val="Arial"/>
        <b/>
        <color theme="1"/>
      </rPr>
      <t>23-Feb-WIP:-</t>
    </r>
    <r>
      <rPr>
        <rFont val="Arial"/>
        <color theme="1"/>
      </rPr>
      <t xml:space="preserve"> I have needed a new translation variable for this. Currently, I have made my change with the old translation variable branding.ats_head_admin_tracking_code for all users and I have checked with the following users like (Hiring manager, Area manager,Superuser,Candidate user, Restricted manager. if I missed any user please share with me the user's details.Note: if I will add any variable like branding.ats_head_admin_tracking_code_all_users  this variable will not work until the translation variable will set for this.
</t>
    </r>
    <r>
      <rPr>
        <rFont val="Arial"/>
        <b/>
        <color theme="1"/>
      </rPr>
      <t>24-Feb-Hold:-</t>
    </r>
    <r>
      <rPr>
        <rFont val="Arial"/>
        <color theme="1"/>
      </rPr>
      <t xml:space="preserve"> Hi @Jon, Can you please check, Is this approach is correct for this issue? I have needed to up some code to achieve this functionality. I have updated code for this in the jIra ticket. 
</t>
    </r>
    <r>
      <rPr>
        <rFont val="Arial"/>
        <b/>
        <color theme="1"/>
      </rPr>
      <t xml:space="preserve">25-Feb-Hold:- </t>
    </r>
    <r>
      <rPr>
        <rFont val="Arial"/>
        <color theme="1"/>
      </rPr>
      <t xml:space="preserve">I have updated the translation variable in the code but due to the blank value coming in the Alpha I am not able to test it is working correctly or not. And I asked Jon regarding this.  
</t>
    </r>
    <r>
      <rPr>
        <rFont val="Arial"/>
        <b/>
        <color theme="1"/>
      </rPr>
      <t>28-Feb-Hold:-</t>
    </r>
    <r>
      <rPr>
        <rFont val="Arial"/>
        <color theme="1"/>
      </rPr>
      <t xml:space="preserve"> I have committed my code and sent it to review and test to Jon.
</t>
    </r>
    <r>
      <rPr>
        <rFont val="Arial"/>
        <b/>
        <color theme="1"/>
      </rPr>
      <t>01-Mar-Code-review:-</t>
    </r>
    <r>
      <rPr>
        <rFont val="Arial"/>
        <color theme="1"/>
      </rPr>
      <t xml:space="preserve">  I have done my changes and now I sent to review this code.
</t>
    </r>
    <r>
      <rPr>
        <rFont val="Arial"/>
        <b/>
        <color theme="1"/>
      </rPr>
      <t xml:space="preserve">09-Mar-Ready-for-isolated: </t>
    </r>
    <r>
      <rPr>
        <rFont val="Arial"/>
        <color theme="1"/>
      </rPr>
      <t xml:space="preserve">Status update.
</t>
    </r>
    <r>
      <rPr>
        <rFont val="Arial"/>
        <b/>
        <color theme="1"/>
      </rPr>
      <t>10-Mar-Closed:-</t>
    </r>
    <r>
      <rPr>
        <rFont val="Arial"/>
        <color theme="1"/>
      </rPr>
      <t xml:space="preserve"> Status update.</t>
    </r>
  </si>
  <si>
    <r>
      <rPr>
        <rFont val="Arial"/>
        <b/>
        <color theme="1"/>
      </rPr>
      <t xml:space="preserve">25-Feb-Started:- </t>
    </r>
    <r>
      <rPr>
        <rFont val="Arial"/>
        <color theme="1"/>
      </rPr>
      <t xml:space="preserve">Started working on this. Conversed with emaily to calrify the issue will try to reproduce on alpha but not able to now trying on brand uat.
</t>
    </r>
    <r>
      <rPr>
        <rFont val="Arial"/>
        <b/>
        <color theme="1"/>
      </rPr>
      <t xml:space="preserve">28-Feb-WIP:- </t>
    </r>
    <r>
      <rPr>
        <rFont val="Arial"/>
        <color theme="1"/>
      </rPr>
      <t xml:space="preserve">Able to replicate some part of the issue on TLI uat. Was able to replicate the same when i tried switching off the internal_fields_auto_update permission on aplha. Will consult with emily and confirm with her.
</t>
    </r>
    <r>
      <rPr>
        <rFont val="Arial"/>
        <b/>
        <color theme="1"/>
      </rPr>
      <t xml:space="preserve">1-Mar-WIP:- </t>
    </r>
    <r>
      <rPr>
        <rFont val="Arial"/>
        <color theme="1"/>
      </rPr>
      <t xml:space="preserve">I consulted with Emily and she told me that the permission was truned off for the branch. I asked her to enable the permission on UAT but sill not able to create a internal candidate while registering. Also while resarching the permission found something regarding featues and not sure if the feature is diabled on the brand. Still looking at the code for other reasons for the issue.
</t>
    </r>
    <r>
      <rPr>
        <rFont val="Arial"/>
        <b/>
        <color theme="1"/>
      </rPr>
      <t xml:space="preserve">2-Mar-Code-review:- </t>
    </r>
    <r>
      <rPr>
        <rFont val="Arial"/>
        <color theme="1"/>
      </rPr>
      <t xml:space="preserve">Updated the code to change a Null return which is breaking the permission and allowing candidates to set themselfs as internal even when the permission is turned off. 
</t>
    </r>
    <r>
      <rPr>
        <rFont val="Arial"/>
        <b/>
        <color theme="1"/>
      </rPr>
      <t xml:space="preserve">7-Mar-Ready to Merge:- </t>
    </r>
    <r>
      <rPr>
        <rFont val="Arial"/>
        <color theme="1"/>
      </rPr>
      <t xml:space="preserve">Ready to Merge
</t>
    </r>
    <r>
      <rPr>
        <rFont val="Arial"/>
        <b/>
        <color theme="1"/>
      </rPr>
      <t>9-Mar-Gamma Testing:-</t>
    </r>
    <r>
      <rPr>
        <rFont val="Arial"/>
        <color theme="1"/>
      </rPr>
      <t xml:space="preserve"> Status changed to Gamma Testing.
</t>
    </r>
    <r>
      <rPr>
        <rFont val="Arial"/>
        <b/>
        <color theme="1"/>
      </rPr>
      <t>10-Mar-Closed:-</t>
    </r>
    <r>
      <rPr>
        <rFont val="Arial"/>
        <color theme="1"/>
      </rPr>
      <t xml:space="preserve"> Status updated to done</t>
    </r>
  </si>
  <si>
    <r>
      <rPr>
        <rFont val="Arial"/>
        <b/>
        <color theme="1"/>
      </rPr>
      <t>1-Mar-WIP:-</t>
    </r>
    <r>
      <rPr>
        <rFont val="Arial"/>
        <b val="0"/>
        <color theme="1"/>
      </rPr>
      <t xml:space="preserve"> The issue has been replicated in Alpha and I have started my debugging on that.
</t>
    </r>
    <r>
      <rPr>
        <rFont val="Arial"/>
        <b/>
        <color theme="1"/>
      </rPr>
      <t xml:space="preserve">3-Mar-Reassigned:- </t>
    </r>
    <r>
      <rPr>
        <rFont val="Arial"/>
        <b val="0"/>
        <color theme="1"/>
      </rPr>
      <t xml:space="preserve">As Jon suggested to me this is related to the PHP. So I am unassigning this. This ticket is similar to ticket TCI-14810 and related to the PHP as Jon said in the scrum. So I did unassign this from itself.
</t>
    </r>
    <r>
      <rPr>
        <rFont val="Arial"/>
        <b/>
        <color theme="1"/>
      </rPr>
      <t xml:space="preserve">21-Mar-Closed: </t>
    </r>
    <r>
      <rPr>
        <rFont val="Arial"/>
        <b val="0"/>
        <color theme="1"/>
      </rPr>
      <t>Status updated as Closed.</t>
    </r>
  </si>
  <si>
    <r>
      <rPr>
        <rFont val="Arial"/>
        <b/>
        <color theme="1"/>
      </rPr>
      <t xml:space="preserve">2-Mar-WIP:-  </t>
    </r>
    <r>
      <rPr>
        <rFont val="Arial"/>
        <b val="0"/>
        <color theme="1"/>
      </rPr>
      <t xml:space="preserve">I have checked this issue and conected with kunika &amp; understand the flow of ticket, how we can create killer questionaire &amp; auto reject candidate on failure of assignment. currently understanding flow and working on it 
</t>
    </r>
    <r>
      <rPr>
        <rFont val="Arial"/>
        <b/>
        <color theme="1"/>
      </rPr>
      <t xml:space="preserve">3-Mar-Reassigned :- </t>
    </r>
    <r>
      <rPr>
        <rFont val="Arial"/>
        <b val="0"/>
        <color theme="1"/>
      </rPr>
      <t>I have unassigned thic ticket as there is some environment issues on alpha-docker. As, i checked, on alpha-docker &amp; brand UAT, issue was'n there</t>
    </r>
  </si>
  <si>
    <r>
      <rPr>
        <rFont val="Arial"/>
        <b/>
        <color theme="1"/>
      </rPr>
      <t>2-Mar-Start:-</t>
    </r>
    <r>
      <rPr>
        <rFont val="Arial"/>
        <color theme="1"/>
      </rPr>
      <t xml:space="preserve">Start working on this issue try to create same scenario to rep issue on Alpha-docker
</t>
    </r>
    <r>
      <rPr>
        <rFont val="Arial"/>
        <b/>
        <color theme="1"/>
      </rPr>
      <t>3-Mar-wip:</t>
    </r>
    <r>
      <rPr>
        <rFont val="Arial"/>
        <color theme="1"/>
      </rPr>
      <t xml:space="preserve">-I am able to rep issue on Delta. the attachemnt in the email is not having DateGap information. Trying to rep same things but on Alpha pfd file is not genrated.
</t>
    </r>
    <r>
      <rPr>
        <rFont val="Arial"/>
        <b/>
        <color theme="1"/>
      </rPr>
      <t>4-Mar-wip:</t>
    </r>
    <r>
      <rPr>
        <rFont val="Arial"/>
        <color theme="1"/>
      </rPr>
      <t xml:space="preserve">-Issue is able to reproduce on UAT/Delta but not able to rep on local that's why trying to debug code on UAT 
</t>
    </r>
    <r>
      <rPr>
        <rFont val="Arial"/>
        <b/>
        <color theme="1"/>
      </rPr>
      <t xml:space="preserve">07-Mar:-wip:- </t>
    </r>
    <r>
      <rPr>
        <rFont val="Arial"/>
        <color theme="1"/>
      </rPr>
      <t xml:space="preserve">I checked code and found that if datagap work flow is completed than dateGap info will visible in Pdf. I ask it to Emily and waiting for her comment 
</t>
    </r>
    <r>
      <rPr>
        <rFont val="Arial"/>
        <b/>
        <color theme="1"/>
      </rPr>
      <t xml:space="preserve">08-Mar:-wip:- </t>
    </r>
    <r>
      <rPr>
        <rFont val="Arial"/>
        <color theme="1"/>
      </rPr>
      <t>Waiting for Emily comment</t>
    </r>
  </si>
  <si>
    <r>
      <rPr>
        <rFont val="Arial"/>
        <b/>
        <color theme="1"/>
      </rPr>
      <t xml:space="preserve">3-Mar-WIP:-  </t>
    </r>
    <r>
      <rPr>
        <rFont val="Arial"/>
        <b val="0"/>
        <color theme="1"/>
      </rPr>
      <t xml:space="preserve">Started working on this issue and try to reproduce on Alpha docker. I created candidate account and invite job to friends for check email template. Email template is diffrent as shared on ticket. I will check more about email temaplate.
</t>
    </r>
    <r>
      <rPr>
        <rFont val="Arial"/>
        <b/>
        <color theme="1"/>
      </rPr>
      <t xml:space="preserve">4-Mar-WIP:- </t>
    </r>
    <r>
      <rPr>
        <rFont val="Arial"/>
        <b val="0"/>
        <color theme="1"/>
      </rPr>
      <t xml:space="preserve">I have checked referral email template variable how its work. Still I am finding how I can create email static varible from manage. I have checked database table entry of static_emails_variables for referral email template. I got 7 records from tables,But email template content have one variable "{$from_fullName}" does not exist on database table. When updating email template content,it is updating globaly for all. My email template updates shown on Amit manage board. After updating email template content from manage and checking on Job,it is not refelecting. 
</t>
    </r>
    <r>
      <rPr>
        <rFont val="Arial"/>
        <b/>
        <color theme="1"/>
      </rPr>
      <t xml:space="preserve">7-Mar-WIP:- </t>
    </r>
    <r>
      <rPr>
        <rFont val="Arial"/>
        <b val="0"/>
        <color theme="1"/>
      </rPr>
      <t xml:space="preserve">I have checked code for email template variable. There are two emails sent when candidate refer job to the friend. One email sent to friend for apply job and another  email sent to candidate as well.  Both email haves uses same email template but defined static variable different. Friend is getting correct email content but candidate is getting wrong email content. If I will do change same variable as candidate then it will work fine.
</t>
    </r>
    <r>
      <rPr>
        <rFont val="Arial"/>
        <b/>
        <color theme="1"/>
      </rPr>
      <t xml:space="preserve">8-Mar-Hold:- </t>
    </r>
    <r>
      <rPr>
        <rFont val="Arial"/>
        <b val="0"/>
        <color theme="1"/>
      </rPr>
      <t xml:space="preserve">I have fixed email temaplate issue,I have sent message on ticket about confirmation from Jon then i will push code on code review.
</t>
    </r>
    <r>
      <rPr>
        <rFont val="Arial"/>
        <b/>
        <color theme="1"/>
      </rPr>
      <t xml:space="preserve">9-march-Code Review:- </t>
    </r>
    <r>
      <rPr>
        <rFont val="Arial"/>
        <b val="0"/>
        <color theme="1"/>
      </rPr>
      <t xml:space="preserve">I have fixed issue and push code on code review.
</t>
    </r>
    <r>
      <rPr>
        <rFont val="Arial"/>
        <b/>
        <color theme="1"/>
      </rPr>
      <t xml:space="preserve">21-March-Ready for isolated : </t>
    </r>
    <r>
      <rPr>
        <rFont val="Arial"/>
        <b val="0"/>
        <color theme="1"/>
      </rPr>
      <t xml:space="preserve">Ready for isolated
</t>
    </r>
    <r>
      <rPr>
        <rFont val="Arial"/>
        <b/>
        <color theme="1"/>
      </rPr>
      <t>22-March-Closed: Closed</t>
    </r>
  </si>
  <si>
    <r>
      <rPr>
        <rFont val="Arial"/>
        <b/>
        <color theme="1"/>
      </rPr>
      <t xml:space="preserve">4-Mar-Started:- </t>
    </r>
    <r>
      <rPr>
        <rFont val="Arial"/>
        <b val="0"/>
        <color theme="1"/>
      </rPr>
      <t xml:space="preserve">Started working on this. from my initial findings can see that the language code being used in manage for Sweden is wrong as the code should be "SE" also checked how the flags are fetched as the "SV" is being used for the Swedish language it's fetching the flag for SV (El Salvador) thus causing the issue. The best solution would be to use the correct code for Swedish which is "SE" as the same is being used in Country table "sys_country".
</t>
    </r>
    <r>
      <rPr>
        <rFont val="Arial"/>
        <b/>
        <color theme="1"/>
      </rPr>
      <t>7-Mar-WIP:-</t>
    </r>
    <r>
      <rPr>
        <rFont val="Arial"/>
        <b val="0"/>
        <color theme="1"/>
      </rPr>
      <t xml:space="preserve"> Created a solution by directly changing the code to SE whenever we find SV thus fetching the correct flag for sweden. Will consult with jon regarding this solution.
</t>
    </r>
    <r>
      <rPr>
        <rFont val="Arial"/>
        <b/>
        <color theme="1"/>
      </rPr>
      <t xml:space="preserve">8-Mar-Code Review:- </t>
    </r>
    <r>
      <rPr>
        <rFont val="Arial"/>
        <b val="0"/>
        <color theme="1"/>
      </rPr>
      <t xml:space="preserve">Pushed for code review. The current code was using language code to fetch the flags and thus it's causing issues for swedish language flag. to fix this just changed the code from “sv” to “se” for fetching flag 
</t>
    </r>
    <r>
      <rPr>
        <rFont val="Arial"/>
        <b/>
        <color theme="1"/>
      </rPr>
      <t>24-Mar-Closed:- Status changed to Done</t>
    </r>
  </si>
  <si>
    <r>
      <rPr>
        <rFont val="Arial"/>
        <b/>
        <color theme="1"/>
      </rPr>
      <t xml:space="preserve">4-Mar-Started:- </t>
    </r>
    <r>
      <rPr>
        <rFont val="Arial"/>
        <b val="0"/>
        <color theme="1"/>
      </rPr>
      <t xml:space="preserve">As per my understanding,  here have some build processes which all js made as minify and make a build. I can not see my changes on the browse only by simple js changes. So   Please let me know how can I see my js changes on the browser?
</t>
    </r>
    <r>
      <rPr>
        <rFont val="Arial"/>
        <b/>
        <color theme="1"/>
      </rPr>
      <t xml:space="preserve">7-Mar-Hold:- </t>
    </r>
    <r>
      <rPr>
        <rFont val="Arial"/>
        <b val="0"/>
        <color theme="1"/>
      </rPr>
      <t xml:space="preserve">This ticket is now on hold due to js build process still pending from Jon
</t>
    </r>
    <r>
      <rPr>
        <rFont val="Arial"/>
        <b/>
        <color theme="1"/>
      </rPr>
      <t xml:space="preserve">15-Mar-Hold:- </t>
    </r>
    <r>
      <rPr>
        <rFont val="Arial"/>
        <b val="0"/>
        <color theme="1"/>
      </rPr>
      <t xml:space="preserve">For this ticket, Still have some issues in the Alpha so I am trying to solve it with Jon.
</t>
    </r>
    <r>
      <rPr>
        <rFont val="Arial"/>
        <b/>
        <color theme="1"/>
      </rPr>
      <t xml:space="preserve">16-Mar-Hold: </t>
    </r>
    <r>
      <rPr>
        <rFont val="Arial"/>
        <b val="0"/>
        <color theme="1"/>
      </rPr>
      <t xml:space="preserve">I have done my changes for this ticket but due to Gulp, I can not make the build and test it after making the build.  So I shared the required changes for this. If Jon or Jon's team can make a build for that then I can test it. Or I have needed a gulp setup at my local machine.
</t>
    </r>
    <r>
      <rPr>
        <rFont val="Arial"/>
        <b/>
        <color theme="1"/>
      </rPr>
      <t xml:space="preserve">24-Mar-Code-review:- </t>
    </r>
    <r>
      <rPr>
        <rFont val="Arial"/>
        <b val="0"/>
        <color theme="1"/>
      </rPr>
      <t xml:space="preserve">The issue has been fixed as mentioned on the ticket.
</t>
    </r>
    <r>
      <rPr>
        <rFont val="Arial"/>
        <b/>
        <color theme="1"/>
      </rPr>
      <t xml:space="preserve">29-Mar-Ready-to-marge:- </t>
    </r>
    <r>
      <rPr>
        <rFont val="Arial"/>
        <b val="0"/>
        <color theme="1"/>
      </rPr>
      <t xml:space="preserve">Status update as ready to marge.
</t>
    </r>
    <r>
      <rPr>
        <rFont val="Arial"/>
        <b/>
        <color theme="1"/>
      </rPr>
      <t>5-APR-Ready-for-iso:</t>
    </r>
    <r>
      <rPr>
        <rFont val="Arial"/>
        <b val="0"/>
        <color theme="1"/>
      </rPr>
      <t xml:space="preserve"> Status updats s ready for iso.
</t>
    </r>
    <r>
      <rPr>
        <rFont val="Arial"/>
        <b/>
        <color theme="1"/>
      </rPr>
      <t xml:space="preserve">6-APR-Closed: </t>
    </r>
    <r>
      <rPr>
        <rFont val="Arial"/>
        <b val="0"/>
        <color theme="1"/>
      </rPr>
      <t>Status update as Closed</t>
    </r>
  </si>
  <si>
    <r>
      <rPr>
        <rFont val="Arial"/>
        <b/>
        <color theme="1"/>
      </rPr>
      <t xml:space="preserve">7-Mar-Started:- </t>
    </r>
    <r>
      <rPr>
        <rFont val="Arial"/>
        <color theme="1"/>
      </rPr>
      <t xml:space="preserve">I have stated my work on that.
</t>
    </r>
    <r>
      <rPr>
        <rFont val="Arial"/>
        <b/>
        <color theme="1"/>
      </rPr>
      <t>8-Mar-WIP:-</t>
    </r>
    <r>
      <rPr>
        <rFont val="Arial"/>
        <color theme="1"/>
      </rPr>
      <t xml:space="preserve"> I am adding the required field, label, text and removing the extra heading tags as mentioned in the ticket.
</t>
    </r>
    <r>
      <rPr>
        <rFont val="Arial"/>
        <b/>
        <color theme="1"/>
      </rPr>
      <t xml:space="preserve">9-Mar-WIP:- </t>
    </r>
    <r>
      <rPr>
        <rFont val="Arial"/>
        <color theme="1"/>
      </rPr>
      <t xml:space="preserve">I have almost completed the recruiter dashboard for all the mentioned points in the ticket.  I have needed some translation text from Matt.
</t>
    </r>
    <r>
      <rPr>
        <rFont val="Arial"/>
        <b/>
        <color theme="1"/>
      </rPr>
      <t>10-Mar-WIP:-</t>
    </r>
    <r>
      <rPr>
        <rFont val="Arial"/>
        <color theme="1"/>
      </rPr>
      <t xml:space="preserve"> Almost all points are done. only one issue remaining for heading in missing this heading is hidden so it's taking time. So i am finding it to fix.
</t>
    </r>
    <r>
      <rPr>
        <rFont val="Arial"/>
        <b/>
        <color theme="1"/>
      </rPr>
      <t>11-Mar-Hold:-</t>
    </r>
    <r>
      <rPr>
        <rFont val="Arial"/>
        <color theme="1"/>
      </rPr>
      <t xml:space="preserve"> I am waiting to commit my code due to I have not any idea of CRM origin. I have asked Jon for that. 
</t>
    </r>
    <r>
      <rPr>
        <rFont val="Arial"/>
        <b/>
        <color theme="1"/>
      </rPr>
      <t>15-Mar-Hold:-</t>
    </r>
    <r>
      <rPr>
        <rFont val="Arial"/>
        <color theme="1"/>
      </rPr>
      <t xml:space="preserve"> I have fixed this issue and As per Matt suggested we have needed it to screen test. I have sent my code to Matt for the screen reador test. 
</t>
    </r>
    <r>
      <rPr>
        <rFont val="Arial"/>
        <b/>
        <color theme="1"/>
      </rPr>
      <t>30-Mar-Hold:-</t>
    </r>
    <r>
      <rPr>
        <rFont val="Arial"/>
        <color theme="1"/>
      </rPr>
      <t xml:space="preserve"> I have fixed Matt's feedback. And now I have also shared my code again for the screen reader test. I think Matt working on it.
</t>
    </r>
    <r>
      <rPr>
        <rFont val="Arial"/>
        <b/>
        <color theme="1"/>
      </rPr>
      <t xml:space="preserve">31-Mar-Code-review:- </t>
    </r>
    <r>
      <rPr>
        <rFont val="Arial"/>
        <color theme="1"/>
      </rPr>
      <t xml:space="preserve">I have moved ticket TCI-15281 to code-review. I have merged the latest v4.22 version and recompiled all brand's CSS also.
</t>
    </r>
    <r>
      <rPr>
        <rFont val="Arial"/>
        <b/>
        <color theme="1"/>
      </rPr>
      <t>8-APR-WIP:-</t>
    </r>
    <r>
      <rPr>
        <rFont val="Arial"/>
        <color theme="1"/>
      </rPr>
      <t xml:space="preserve"> I think It has some conflict in the mix-manifest.json (path:v2/public/brands/mix-manifest.json). I have run the command (npm run styles) that's shared by Matt with me to compile all brand's ".less" files. But after run this command it's make two css for each Brands. I think i have need right command to compile the all  brands .less file. Now i have needed a right command to resolve this conflict.
</t>
    </r>
    <r>
      <rPr>
        <rFont val="Arial"/>
        <b/>
        <color theme="1"/>
      </rPr>
      <t>19-APR-Code-review:</t>
    </r>
    <r>
      <rPr>
        <rFont val="Arial"/>
        <color theme="1"/>
      </rPr>
      <t xml:space="preserve"> The conflict issue has fixed now. I have send this ticket to code-review.
</t>
    </r>
    <r>
      <rPr>
        <rFont val="Arial"/>
        <b/>
        <color theme="1"/>
      </rPr>
      <t>25-APR-Reday-to-Marge:</t>
    </r>
    <r>
      <rPr>
        <rFont val="Arial"/>
        <color theme="1"/>
      </rPr>
      <t xml:space="preserve"> The status has changed as reday to marge.
</t>
    </r>
    <r>
      <rPr>
        <rFont val="Arial"/>
        <b/>
        <color theme="1"/>
      </rPr>
      <t xml:space="preserve">17-May-UAT-testing:- </t>
    </r>
    <r>
      <rPr>
        <rFont val="Arial"/>
        <color theme="1"/>
      </rPr>
      <t xml:space="preserve">Status update </t>
    </r>
    <r>
      <rPr>
        <rFont val="Arial"/>
        <b/>
        <color theme="1"/>
      </rPr>
      <t xml:space="preserve"> </t>
    </r>
    <r>
      <rPr>
        <rFont val="Arial"/>
        <color theme="1"/>
      </rPr>
      <t xml:space="preserve">UAT testing.
</t>
    </r>
    <r>
      <rPr>
        <rFont val="Arial"/>
        <b/>
        <color theme="1"/>
      </rPr>
      <t>24-May-closed:-</t>
    </r>
    <r>
      <rPr>
        <rFont val="Arial"/>
        <color theme="1"/>
      </rPr>
      <t xml:space="preserve"> Status updated as closed.</t>
    </r>
  </si>
  <si>
    <r>
      <rPr>
        <rFont val="Arial"/>
        <b/>
        <color theme="1"/>
      </rPr>
      <t>8-Mar-Started:-</t>
    </r>
    <r>
      <rPr>
        <rFont val="Arial"/>
        <color theme="1"/>
      </rPr>
      <t xml:space="preserve"> I have replicated issue on local &amp; checking code for solution and finding error in code
</t>
    </r>
    <r>
      <rPr>
        <rFont val="Arial"/>
        <b/>
        <color theme="1"/>
      </rPr>
      <t>10-Mar-WIP:-</t>
    </r>
    <r>
      <rPr>
        <rFont val="Arial"/>
        <color theme="1"/>
      </rPr>
      <t xml:space="preserve"> I have debugged code for issue, in controller file - modules/CandidateCustomFields/Http/Controllers/CustomFieldsController.php, there is a variable , which is referring to path - modules/CandidateCustomFields/Resources/views/index.blade.php &amp; from here , one model is included, checking the code for more info
</t>
    </r>
    <r>
      <rPr>
        <rFont val="Arial"/>
        <b/>
        <color theme="1"/>
      </rPr>
      <t xml:space="preserve">11-Mar-WIP:- </t>
    </r>
    <r>
      <rPr>
        <rFont val="Arial"/>
        <color theme="1"/>
      </rPr>
      <t xml:space="preserve">I have debugged code there is a function editoption() in file, customFieldsController.php,  in this function,   all parameter are passing, but when I an trying to that parameter in route, file, , that's throwing the error. debugging more code for getting exact issue
</t>
    </r>
    <r>
      <rPr>
        <rFont val="Arial"/>
        <b/>
        <color theme="1"/>
      </rPr>
      <t xml:space="preserve">14-Mar-Code-review:- </t>
    </r>
    <r>
      <rPr>
        <rFont val="Arial"/>
        <color theme="1"/>
      </rPr>
      <t xml:space="preserve">i have fixed issue, on clicking label field , in candidates custom field generating 500 ERROR, I have added option parameter in OptionID, in edit route parameter of candidatecustomfields.option.edit method in line 12 of file, modules/CandidateCustomFields/Http/routes.php. I have checked it &amp; it's working fine, labels are updating now.
</t>
    </r>
    <r>
      <rPr>
        <rFont val="Arial"/>
        <b/>
        <color theme="1"/>
      </rPr>
      <t>28-mar- Ready to merge</t>
    </r>
  </si>
  <si>
    <r>
      <rPr>
        <rFont val="Arial"/>
        <b/>
        <color theme="1"/>
      </rPr>
      <t xml:space="preserve">8-Mar-WIP:- </t>
    </r>
    <r>
      <rPr>
        <rFont val="Arial"/>
        <b val="0"/>
        <color theme="1"/>
      </rPr>
      <t xml:space="preserve">I have started working on it. I have created new and checking how activity will be set for job.
</t>
    </r>
    <r>
      <rPr>
        <rFont val="Arial"/>
        <b/>
        <color theme="1"/>
      </rPr>
      <t xml:space="preserve">9-mar-WIP:- </t>
    </r>
    <r>
      <rPr>
        <rFont val="Arial"/>
        <b val="0"/>
        <color theme="1"/>
      </rPr>
      <t xml:space="preserve">I am still checking activity logs how its work. Jon have shared some command related activity.
</t>
    </r>
    <r>
      <rPr>
        <rFont val="Arial"/>
        <b/>
        <color theme="1"/>
      </rPr>
      <t xml:space="preserve">10-March-hold:- </t>
    </r>
    <r>
      <rPr>
        <rFont val="Arial"/>
        <b val="0"/>
        <color theme="1"/>
      </rPr>
      <t xml:space="preserve">have created new job and set Job Activity  auto close Job on 1 day for new applicants.  I have checked JobActivity scheduler code for updating status of job application. Closing Job application update flags=2 then application will move to active to close.I am not able to run scheduler on Alpha docker to continue further investigation for closing job and reject of candidate. 
</t>
    </r>
    <r>
      <rPr>
        <rFont val="Arial"/>
        <b/>
        <color theme="1"/>
      </rPr>
      <t xml:space="preserve">11-March-Reassigned:- </t>
    </r>
    <r>
      <rPr>
        <rFont val="Arial"/>
        <b val="0"/>
        <color theme="1"/>
      </rPr>
      <t xml:space="preserve">I am not able to run scheduler on Alpha docker to continue further investigation for closing job and reject of candidate. I have talked to Jon about to ticket he told me reassign to me.
</t>
    </r>
    <r>
      <rPr>
        <rFont val="Arial"/>
        <b/>
        <color theme="1"/>
      </rPr>
      <t>25-March-Closed:- Closed</t>
    </r>
  </si>
  <si>
    <r>
      <rPr>
        <rFont val="Arial"/>
        <b/>
        <color theme="1"/>
        <u/>
      </rPr>
      <t>8-Mar-Started:-</t>
    </r>
    <r>
      <rPr>
        <rFont val="Arial"/>
        <color theme="1"/>
        <u/>
      </rPr>
      <t xml:space="preserve">Start looking on ticket, try to understant the requirement, Have shared my query related to this ticket on slack and jira 
</t>
    </r>
    <r>
      <rPr>
        <rFont val="Arial"/>
        <b/>
        <color theme="1"/>
        <u/>
      </rPr>
      <t>9-Mar-Wip:-</t>
    </r>
    <r>
      <rPr>
        <rFont val="Arial"/>
        <color theme="1"/>
        <u/>
      </rPr>
      <t xml:space="preserve"> I have disscuss with Chris and ali regarding the functionality but ali suggested to discuss with Paul so I am conncting with Paul MacFarlane
</t>
    </r>
    <r>
      <rPr>
        <rFont val="Arial"/>
        <b/>
        <color theme="1"/>
        <u/>
      </rPr>
      <t>10-Mar-Wip:-</t>
    </r>
    <r>
      <rPr>
        <rFont val="Arial"/>
        <color theme="1"/>
        <u/>
      </rPr>
      <t xml:space="preserve">After discussion with Paul and Jon regarding TCI:-4522. Now able to check "day pass ticket" functionality so I am dubuging in code and try to find how this functionality work. This is referece for TCI-9799  
</t>
    </r>
    <r>
      <rPr>
        <rFont val="Arial"/>
        <b/>
        <color theme="1"/>
        <u/>
      </rPr>
      <t>11-Mar-wip:-</t>
    </r>
    <r>
      <rPr>
        <rFont val="Arial"/>
        <color theme="1"/>
        <u/>
      </rPr>
      <t xml:space="preserve">Facing issue like " Class 'Memcached' not found at /home/espire/Desktop/alpha-docker/codebases/ats/codebases/v2/vendor/laravel/framework/src/Illuminate/Cache/MemcachedConnector.php:69)" So I asked to Jon and shared issue on slack
</t>
    </r>
    <r>
      <rPr>
        <rFont val="Arial"/>
        <b/>
        <color theme="1"/>
        <u/>
      </rPr>
      <t>14-Mar-wip:-</t>
    </r>
    <r>
      <rPr>
        <rFont val="Arial"/>
        <color theme="1"/>
        <u/>
      </rPr>
      <t xml:space="preserve"> I am blocked on Memcached issue so I will discussed with Jon to fix that as Jon was busy so we have schedule a call for tommrow
</t>
    </r>
    <r>
      <rPr>
        <rFont val="Arial"/>
        <b/>
        <color theme="1"/>
        <u/>
      </rPr>
      <t>15-Mar-wip:-</t>
    </r>
    <r>
      <rPr>
        <rFont val="Arial"/>
        <color theme="1"/>
        <u/>
      </rPr>
      <t xml:space="preserve">I am working on second part of this ticket that is Genrate pdf link
</t>
    </r>
    <r>
      <rPr>
        <rFont val="Arial"/>
        <b/>
        <color theme="1"/>
        <u/>
      </rPr>
      <t>16-Mar-wip:-</t>
    </r>
    <r>
      <rPr>
        <rFont val="Arial"/>
        <color theme="1"/>
        <u/>
      </rPr>
      <t xml:space="preserve">I am able to crete pdf link to to taht i have created some new file and have written sone logic there so, I will take a call with Jon for his feedback 
</t>
    </r>
    <r>
      <rPr>
        <rFont val="Arial"/>
        <b/>
        <color theme="1"/>
        <u/>
      </rPr>
      <t>17-Mar-wip:-</t>
    </r>
    <r>
      <rPr>
        <rFont val="Arial"/>
        <color theme="1"/>
        <u/>
      </rPr>
      <t xml:space="preserve">I am working on third part of this ticket that is view creation I am taking help from anil regading this
</t>
    </r>
    <r>
      <rPr>
        <rFont val="Arial"/>
        <b/>
        <color theme="1"/>
        <u/>
      </rPr>
      <t>21-Mar-wip:-</t>
    </r>
    <r>
      <rPr>
        <rFont val="Arial"/>
        <color theme="1"/>
        <u/>
      </rPr>
      <t xml:space="preserve">Deployed all my changes on Delta server with backed and frontend facing some issue on delta serve so looking on that   
-------------------------------------------------------Anil Comment ----------------------------------------------------------
</t>
    </r>
    <r>
      <rPr>
        <rFont val="Arial"/>
        <b/>
        <color theme="1"/>
        <u/>
      </rPr>
      <t>21-Mar-wip:-</t>
    </r>
    <r>
      <rPr>
        <rFont val="Arial"/>
        <b/>
        <color theme="1"/>
        <u/>
      </rPr>
      <t xml:space="preserve"> </t>
    </r>
    <r>
      <rPr>
        <rFont val="Arial"/>
        <color theme="1"/>
        <u/>
      </rPr>
      <t xml:space="preserve">I have created an HTML for the New Entrant Travel Pass and shared it with Saurabh.
----------------------------------------------Saurabh srivastava------------------------------------------------------------------
</t>
    </r>
    <r>
      <rPr>
        <rFont val="Arial"/>
        <b/>
        <color theme="1"/>
        <u/>
      </rPr>
      <t>22-Mar-wip:</t>
    </r>
    <r>
      <rPr>
        <rFont val="Arial"/>
        <color theme="1"/>
        <u/>
      </rPr>
      <t xml:space="preserve">-Waitng for config variable that Jon will provide then will check all functionality on delta. fFom my side functionality is completed
</t>
    </r>
    <r>
      <rPr>
        <rFont val="Arial"/>
        <b/>
        <color theme="1"/>
        <u/>
      </rPr>
      <t>23-Mar-Wip:-</t>
    </r>
    <r>
      <rPr>
        <rFont val="Arial"/>
        <color theme="1"/>
        <u/>
      </rPr>
      <t xml:space="preserve">Done from my end. Will discuss with Mark regading code like code review, the approch that I am taking for this ticket. After that will move ticket to code review 
</t>
    </r>
    <r>
      <rPr>
        <rFont val="Arial"/>
        <b/>
        <color theme="1"/>
        <u/>
      </rPr>
      <t xml:space="preserve">07-April:wip:- </t>
    </r>
    <r>
      <rPr>
        <rFont val="Arial"/>
        <color theme="1"/>
        <u/>
      </rPr>
      <t xml:space="preserve">Tom review on code and coment on PR so need to some work on this
</t>
    </r>
    <r>
      <rPr>
        <rFont val="Arial"/>
        <b/>
        <color theme="1"/>
        <u/>
      </rPr>
      <t>16-May:wip:-</t>
    </r>
    <r>
      <rPr>
        <rFont val="Arial"/>
        <color theme="1"/>
        <u/>
      </rPr>
      <t xml:space="preserve"> Work on Jon feedback actually  Jon is asking to re-raised PR with master branch and then need to check functionality is work or not. so I did same and re-raised PR</t>
    </r>
  </si>
  <si>
    <r>
      <rPr>
        <rFont val="Arial"/>
        <b/>
        <color theme="1"/>
      </rPr>
      <t>10-Mar-Started:-</t>
    </r>
    <r>
      <rPr>
        <rFont val="Arial"/>
        <color theme="1"/>
      </rPr>
      <t xml:space="preserve"> Started working on this and found some code which might be causing the issue. Still trying to debug further to  understand the code and make sure no other functionality is changed.
</t>
    </r>
    <r>
      <rPr>
        <rFont val="Arial"/>
        <b/>
        <color theme="1"/>
      </rPr>
      <t xml:space="preserve">11-Mar-Hold:- </t>
    </r>
    <r>
      <rPr>
        <rFont val="Arial"/>
        <color theme="1"/>
      </rPr>
      <t xml:space="preserve">Jon will review and let me know if this is the correct solution. Awaiting jons resonse. Putting this on hold for now. 
</t>
    </r>
    <r>
      <rPr>
        <rFont val="Arial"/>
        <b/>
        <color theme="1"/>
      </rPr>
      <t>15-Mar-Code Review:-</t>
    </r>
    <r>
      <rPr>
        <rFont val="Arial"/>
        <color theme="1"/>
      </rPr>
      <t xml:space="preserve"> The function get_custom_status was returning all the statuses when getting null i.e. param $_GET["current_status"] was not set. To tackle this issue I have moved the relevant code behind check and as the code is placed on the else part of ($_GET['popup'] == "open") it was executing all the time if custom_status permission is on.
23-Mar-Closed:- Status changed to done.</t>
    </r>
  </si>
  <si>
    <r>
      <rPr>
        <rFont val="Arial"/>
        <b/>
        <color theme="1"/>
      </rPr>
      <t xml:space="preserve">11-Mar-Started:- </t>
    </r>
    <r>
      <rPr>
        <rFont val="Arial"/>
        <color theme="1"/>
      </rPr>
      <t xml:space="preserve">Trying to reproduce the issue but facing problems as can't find any option in the manage to cancel Idel deletion. Debugging at the code level to check if it's behind some permission or not.
</t>
    </r>
    <r>
      <rPr>
        <rFont val="Arial"/>
        <b/>
        <color theme="1"/>
      </rPr>
      <t xml:space="preserve">14-Mar-Hold:- </t>
    </r>
    <r>
      <rPr>
        <rFont val="Arial"/>
        <color theme="1"/>
      </rPr>
      <t xml:space="preserve">After consulting with Emily and Tom found out the functionality required to replicate this error on alpha is not correctly implemented right now. I will put this on hold for now.
</t>
    </r>
    <r>
      <rPr>
        <rFont val="Arial"/>
        <b/>
        <color theme="1"/>
      </rPr>
      <t xml:space="preserve">15-Mar-Reassigned:- </t>
    </r>
    <r>
      <rPr>
        <rFont val="Arial"/>
        <color theme="1"/>
      </rPr>
      <t>Not able to replicate As manage have some docker environment issue which needs to be fixed before I can work on this. After consultation with Jon Braud sending it back to the pool.</t>
    </r>
  </si>
  <si>
    <r>
      <rPr>
        <rFont val="Arial"/>
        <b/>
        <color theme="1"/>
      </rPr>
      <t xml:space="preserve">11-Mar-Started:- </t>
    </r>
    <r>
      <rPr>
        <rFont val="Arial"/>
        <color theme="1"/>
      </rPr>
      <t xml:space="preserve">I have started working on ticket for replicate issue on UAT brand, I am getting some issue related to langugae which is not setup on brand while create job and email template.I have connected with Jon for language update on on UAT.
</t>
    </r>
    <r>
      <rPr>
        <rFont val="Arial"/>
        <b/>
        <color theme="1"/>
      </rPr>
      <t xml:space="preserve">14-March-WIP:- </t>
    </r>
    <r>
      <rPr>
        <rFont val="Arial"/>
        <color theme="1"/>
      </rPr>
      <t xml:space="preserve">I have tested rejacted email of candate on testing UAT. It is working fine as expacted result. Jon have set email template for french.I have tested both English and French both works fine on test UAT. I have also tested email for confirm interview it is also work fine.
</t>
    </r>
    <r>
      <rPr>
        <rFont val="Arial"/>
        <b/>
        <color theme="1"/>
      </rPr>
      <t>15-March-WIP:-</t>
    </r>
    <r>
      <rPr>
        <rFont val="Arial"/>
        <color theme="1"/>
      </rPr>
      <t xml:space="preserve">I have checked code and found email template rejected template based on job language, I am still checking more details of email template.
</t>
    </r>
    <r>
      <rPr>
        <rFont val="Arial"/>
        <b/>
        <color theme="1"/>
      </rPr>
      <t xml:space="preserve">16-March-WIP:- </t>
    </r>
    <r>
      <rPr>
        <rFont val="Arial"/>
        <color theme="1"/>
      </rPr>
      <t xml:space="preserve">Still I am debugging code for rejection email sent to candidate. I am debugging code on UAT as well how emails work.
</t>
    </r>
    <r>
      <rPr>
        <rFont val="Arial"/>
        <b/>
        <color theme="1"/>
      </rPr>
      <t xml:space="preserve">17-March-Hold:- </t>
    </r>
    <r>
      <rPr>
        <rFont val="Arial"/>
        <color theme="1"/>
      </rPr>
      <t xml:space="preserve">I am not able to reproduce email template error on UAT. It is working fine.Here are steps I have taken to replicate on UAT.1)I have created new Job on French language. 2)Added candidate on the newly created Job.3)Once a candidate added, then reject the candidate from French Job. 4)I have checked emails, I have received  French content as intended.
-------------------------------------------Amit Singh Karki --------------------------------------------------------------------------
25-Mar-WIP:-  I have found a way to replicate this issue by rejecting the candidate from some other job he applied for. At the time of rejection, it shows all the other jobs candidates applied for and we can reject them all by selecting the checkbox then the reject message will always be the default. Need to confirm with Emily if this might be the case. Still debugging more as for any other situation where this issue can occur.
28-Mar-Reassinged:- Moved back to pool.
</t>
    </r>
    <r>
      <rPr>
        <rFont val="Arial"/>
        <b/>
        <color theme="1"/>
      </rPr>
      <t xml:space="preserve">8-April-Closed:- </t>
    </r>
    <r>
      <rPr>
        <rFont val="Arial"/>
        <color theme="1"/>
      </rPr>
      <t>closing due to the reported user has now been scrubbed. we are unable to replicate this any longer.</t>
    </r>
  </si>
  <si>
    <r>
      <rPr>
        <rFont val="Arial"/>
        <b/>
        <color theme="1"/>
      </rPr>
      <t xml:space="preserve">14-Mar-Started:-  </t>
    </r>
    <r>
      <rPr>
        <rFont val="Arial"/>
        <b val="0"/>
        <color theme="1"/>
      </rPr>
      <t xml:space="preserve">Started working. Able to replicate on the alpha currently looking for a good fix.
</t>
    </r>
    <r>
      <rPr>
        <rFont val="Arial"/>
        <b/>
        <color theme="1"/>
      </rPr>
      <t xml:space="preserve">15-Mar-WIP:- </t>
    </r>
    <r>
      <rPr>
        <rFont val="Arial"/>
        <b val="0"/>
        <color theme="1"/>
      </rPr>
      <t xml:space="preserve">I used Strip_tags fucntion to remove the html tags but that might remove any formatting when we save the data so looking to enable ckeditor on the onboarding page.
</t>
    </r>
    <r>
      <rPr>
        <rFont val="Arial"/>
        <b/>
        <color theme="1"/>
      </rPr>
      <t xml:space="preserve">16-Mar-Hold:- </t>
    </r>
    <r>
      <rPr>
        <rFont val="Arial"/>
        <b val="0"/>
        <color theme="1"/>
      </rPr>
      <t xml:space="preserve">Got ckeditor to work by changing texbox to ckedit and adding the script for ckeditor config and initialization. Waiting for approval from jon to push for review.
</t>
    </r>
    <r>
      <rPr>
        <rFont val="Arial"/>
        <b/>
        <color theme="1"/>
      </rPr>
      <t>17-Mar-Code-Review:- Added ckeditor and config to employ edit and fixed employ display to use html formatting.</t>
    </r>
  </si>
  <si>
    <r>
      <rPr>
        <rFont val="Arial"/>
        <b/>
        <color theme="1"/>
      </rPr>
      <t xml:space="preserve">14-Mar-Started:- I have checked issue &amp; now trying to replicating it on local. as i checked, "interview invite &amp; conformation of interview is not available in alpha-docker, so for this i have runned the some sql queries. And now i am tying to replicating this issue
15-Mar-WIP:-  I have checked this issue on alpha-docker &amp; brand UAT. When i am changing interview stage after booking of interview, then i can see, interview is still booked. It's working fine as mentioned in succes criteria of ticket. 
16-Mar-Hold:- </t>
    </r>
    <r>
      <rPr>
        <rFont val="Arial"/>
        <b val="0"/>
        <color theme="1"/>
      </rPr>
      <t xml:space="preserve">I have putted it on hold, as issue is not replicated on alpha-docker &amp; UAT, everything is working fine regarding this ticket. I have checked in both scenarios with - $need_cancel_interviews = true; this permission &amp; without this permission
21-Mar-reassigned
-------------------------------------------------------Upendra----------------------------------------------------------------------------
</t>
    </r>
    <r>
      <rPr>
        <rFont val="Arial"/>
        <b/>
        <color theme="1"/>
      </rPr>
      <t xml:space="preserve">25-Mar-WIP:- </t>
    </r>
    <r>
      <rPr>
        <rFont val="Arial"/>
        <b val="0"/>
        <color theme="1"/>
      </rPr>
      <t xml:space="preserve">I have started debugging code, and I am able to replicate the issue on client UAT, Testing UAT and Alpha. I am checking code and find solution for it.
</t>
    </r>
    <r>
      <rPr>
        <rFont val="Arial"/>
        <b/>
        <color theme="1"/>
      </rPr>
      <t xml:space="preserve">28-March-WIP:- </t>
    </r>
    <r>
      <rPr>
        <rFont val="Arial"/>
        <b val="0"/>
        <color theme="1"/>
      </rPr>
      <t xml:space="preserve">I have checked code and I have fixed issue. I need to review and recheck then I will push code on code review.
</t>
    </r>
    <r>
      <rPr>
        <rFont val="Arial"/>
        <b/>
        <color theme="1"/>
      </rPr>
      <t xml:space="preserve">29-March-Code-Review:- </t>
    </r>
    <r>
      <rPr>
        <rFont val="Arial"/>
        <b val="0"/>
        <color theme="1"/>
      </rPr>
      <t xml:space="preserve">I have fixed issue when updating interview stage then listing of booked interview was not show correctly. After changes of code, all is working fine while schedule interview or edit interview slot &amp; stages.
</t>
    </r>
    <r>
      <rPr>
        <rFont val="Arial"/>
        <b/>
        <color theme="1"/>
      </rPr>
      <t xml:space="preserve">7-April-WIP:- </t>
    </r>
    <r>
      <rPr>
        <rFont val="Arial"/>
        <b val="0"/>
        <color theme="1"/>
      </rPr>
      <t xml:space="preserve">As Tom suggested need to add more checks for update Job application log when change status of application.
</t>
    </r>
    <r>
      <rPr>
        <rFont val="Arial"/>
        <b/>
        <color theme="1"/>
      </rPr>
      <t xml:space="preserve">8-April-WIP:- </t>
    </r>
    <r>
      <rPr>
        <rFont val="Arial"/>
        <b val="0"/>
        <color theme="1"/>
      </rPr>
      <t xml:space="preserve">I am updating aplication status using Models suggested by Tom. I am getting some issue while updating multiple interview slots. I am finding solutions for multiple update interview slots.
</t>
    </r>
    <r>
      <rPr>
        <rFont val="Arial"/>
        <b/>
        <color theme="1"/>
      </rPr>
      <t xml:space="preserve">11-April-Code-Review:- </t>
    </r>
    <r>
      <rPr>
        <rFont val="Arial"/>
        <b val="0"/>
        <color theme="1"/>
      </rPr>
      <t xml:space="preserve">I have updated status of Application using Models and I also updated log tables as well. I have checked functionality it is working fine.
</t>
    </r>
    <r>
      <rPr>
        <rFont val="Arial"/>
        <b/>
        <color theme="1"/>
      </rPr>
      <t xml:space="preserve">19-May-Ready-to-Merge:- </t>
    </r>
    <r>
      <rPr>
        <rFont val="Arial"/>
        <b val="0"/>
        <color theme="1"/>
      </rPr>
      <t xml:space="preserve">Ready to Merge
</t>
    </r>
    <r>
      <rPr>
        <rFont val="Arial"/>
        <b/>
        <color theme="1"/>
      </rPr>
      <t xml:space="preserve">26-May-Ready-to-Isolated:- Ready for isolated
31-May-WIP:- WIP
1-June-Code-Review 1:- </t>
    </r>
    <r>
      <rPr>
        <rFont val="Arial"/>
        <b val="0"/>
        <color theme="1"/>
      </rPr>
      <t xml:space="preserve">I have fixed issue ,when edit interview slots which was not booked,So made a check before saving candidate details. If we create new slots on edit job it works fine.
</t>
    </r>
    <r>
      <rPr>
        <rFont val="Arial"/>
        <b/>
        <color theme="1"/>
      </rPr>
      <t xml:space="preserve">08-June-Ready-to-Merge:- </t>
    </r>
    <r>
      <rPr>
        <rFont val="Arial"/>
        <b val="0"/>
        <color theme="1"/>
      </rPr>
      <t xml:space="preserve">Ready to Merge
</t>
    </r>
    <r>
      <rPr>
        <rFont val="Arial"/>
        <b/>
        <color theme="1"/>
      </rPr>
      <t>24-June-Gamma-Testing:- Status change
28-June-Closed:- Closed</t>
    </r>
  </si>
  <si>
    <r>
      <rPr>
        <rFont val="Arial"/>
        <b/>
        <color theme="1"/>
      </rPr>
      <t xml:space="preserve">15-Mar-Started:- </t>
    </r>
    <r>
      <rPr>
        <rFont val="Arial"/>
        <b val="0"/>
        <color theme="1"/>
      </rPr>
      <t xml:space="preserve">I have checked this issue &amp; checked on brand UAT, &amp; the profile of 2 candidates is not available in brand UAT, so for further , steps, i have asked to claire, so i can replicate this issue on brand UAT or alpha docker
</t>
    </r>
    <r>
      <rPr>
        <rFont val="Arial"/>
        <b/>
        <color theme="1"/>
      </rPr>
      <t>16-Mar-Reassigned:-</t>
    </r>
    <r>
      <rPr>
        <rFont val="Arial"/>
        <b val="0"/>
        <color theme="1"/>
      </rPr>
      <t xml:space="preserve"> I have checked issue on UAT, &amp; found it's not replicating on UAT, as some mentioned users are not available, It's live issue.</t>
    </r>
  </si>
  <si>
    <r>
      <rPr>
        <rFont val="Arial"/>
        <b/>
        <color theme="1"/>
      </rPr>
      <t xml:space="preserve">16-Mar-Started:- </t>
    </r>
    <r>
      <rPr>
        <rFont val="Arial"/>
        <b val="0"/>
        <color theme="1"/>
      </rPr>
      <t xml:space="preserve">I have checked issue and tried replicate it on manage, but on manage in custom fields there is only 2 pages available, but as mentioned on ticket, error is in 6th page,I am checking code for this issue, it may be some issue in pagnations, For more steps of replication i have asked to claire &amp; jon , And waiting for their response.
</t>
    </r>
    <r>
      <rPr>
        <rFont val="Arial"/>
        <b/>
        <color theme="1"/>
      </rPr>
      <t>17-Mar-WIP:-</t>
    </r>
    <r>
      <rPr>
        <rFont val="Arial"/>
        <b val="0"/>
        <color theme="1"/>
      </rPr>
      <t xml:space="preserve"> I have added custom fields till page 8th &amp; i checked the 6th page as mentioned in ticket scenario &amp; page is opening fine, if i am going forward and backward from page 6 &amp; back to page 6. It's working fine , i can't see any 504 error on the page.
</t>
    </r>
    <r>
      <rPr>
        <rFont val="Arial"/>
        <b/>
        <color theme="1"/>
      </rPr>
      <t xml:space="preserve">21-Mar-reassigned :- </t>
    </r>
    <r>
      <rPr>
        <rFont val="Arial"/>
        <b val="0"/>
        <color theme="1"/>
      </rPr>
      <t xml:space="preserve">I have check this issue on manage, and everything is working fine on my side, I can't replicate this issue on manage
</t>
    </r>
    <r>
      <rPr>
        <rFont val="Arial"/>
        <b/>
        <color theme="1"/>
      </rPr>
      <t>3-Mar:- Closed</t>
    </r>
  </si>
  <si>
    <r>
      <rPr>
        <rFont val="Arial"/>
        <b/>
        <color theme="1"/>
      </rPr>
      <t xml:space="preserve">16-Mar-Started:- </t>
    </r>
    <r>
      <rPr>
        <rFont val="Arial"/>
        <b val="0"/>
        <color theme="1"/>
      </rPr>
      <t xml:space="preserve">Was able to locate the issue and replicate the same on brand delta. Currently debuggin and checking various solutions.
</t>
    </r>
    <r>
      <rPr>
        <rFont val="Arial"/>
        <b/>
        <color theme="1"/>
      </rPr>
      <t>17-Mar-Code-Review:-added safe_latin function to answer fields to show them correctly
23-Mar-Closed:- Status changed to done.</t>
    </r>
  </si>
  <si>
    <r>
      <rPr>
        <rFont val="Arial"/>
        <b/>
        <color theme="1"/>
      </rPr>
      <t xml:space="preserve">17-Mar-Started:- </t>
    </r>
    <r>
      <rPr>
        <rFont val="Arial"/>
        <b val="0"/>
        <color theme="1"/>
      </rPr>
      <t xml:space="preserve">Trying to debug on brand UAT to see if the issue is replicating. According to the screenshot emily provided the the email list is not showing properly. will double check code on brand delta and see if i can replicate.
</t>
    </r>
    <r>
      <rPr>
        <rFont val="Arial"/>
        <b/>
        <color theme="1"/>
      </rPr>
      <t xml:space="preserve">21-Mar-Closed:- </t>
    </r>
    <r>
      <rPr>
        <rFont val="Arial"/>
        <b val="0"/>
        <color theme="1"/>
      </rPr>
      <t xml:space="preserve">The Issue was closed by Emily. The Custom pack "from Email list" was seprate from the default one.  </t>
    </r>
  </si>
  <si>
    <r>
      <rPr>
        <b/>
      </rPr>
      <t xml:space="preserve">17-Mar-Started:- </t>
    </r>
    <r>
      <rPr>
        <b val="0"/>
      </rPr>
      <t xml:space="preserve">Now I have a new design setup for the settings and as per Matt, Here should be a single save button or an auto save. I am debugging on that. 
</t>
    </r>
    <r>
      <rPr>
        <b/>
      </rPr>
      <t xml:space="preserve">22-Mar-WIP:- </t>
    </r>
    <r>
      <rPr>
        <b val="0"/>
      </rPr>
      <t xml:space="preserve">I am working on autosave functionality, I have written some code for this but from the PHP side, the data was not saved as expected. So I am looking at that with the PHP team.
</t>
    </r>
    <r>
      <rPr>
        <b/>
      </rPr>
      <t xml:space="preserve">23-Mar-WIP:- </t>
    </r>
    <r>
      <rPr>
        <b val="0"/>
      </rPr>
      <t xml:space="preserve">As per the conversation with Matt, There should be only three Tab (Account settings, Defaults, and Format/Function &amp; Business Unit). And now no more needs to make auto-save functionality but after saving the form alert popup will come. So I am working on that approch. 
</t>
    </r>
    <r>
      <rPr>
        <b/>
      </rPr>
      <t>24-Mar-WIP:-</t>
    </r>
    <r>
      <rPr>
        <b val="0"/>
      </rPr>
      <t xml:space="preserve"> I have converted all the Tabs into three tabs And I am working on form data saving functionality by Ajax. Some changes are also needed from the PHP side so Jay is working on PHP side.
</t>
    </r>
    <r>
      <rPr>
        <b/>
      </rPr>
      <t xml:space="preserve">25-Mar-WIP:- </t>
    </r>
    <r>
      <rPr>
        <b val="0"/>
      </rPr>
      <t xml:space="preserve"> I have added Ajax functionality to submit the form and also added Alerts for success and faild message. Some validation are not working on the client-side So I am looking that why this happens. this issue comes in the UAT also.
</t>
    </r>
    <r>
      <rPr>
        <b/>
      </rPr>
      <t xml:space="preserve">28-Mar-WIP:- </t>
    </r>
    <r>
      <rPr>
        <b val="0"/>
      </rPr>
      <t xml:space="preserve">I have added all the front-end validation. I got some hidden sections I have also made changes for that and now I am waiting for the PHP changes only.  Jay working on that. 
</t>
    </r>
    <r>
      <rPr>
        <b/>
      </rPr>
      <t xml:space="preserve">29-Mar-WIP:- </t>
    </r>
    <r>
      <rPr>
        <b val="0"/>
      </rPr>
      <t xml:space="preserve">I am integrating PHP-related changes in the front end. Some changes are pending and the rest are completed. And The translation messages are pending from Matt. 
</t>
    </r>
    <r>
      <rPr>
        <b/>
      </rPr>
      <t xml:space="preserve">01-APR-WIP:- </t>
    </r>
    <r>
      <rPr>
        <b val="0"/>
      </rPr>
      <t xml:space="preserve">having some issue in the get request, the data is not set after page refresh in the relative fields. I have shared all the changes with Jon and Jay. He will be looking at this from the PHP side. 
</t>
    </r>
    <r>
      <rPr>
        <b/>
      </rPr>
      <t xml:space="preserve">5-APR-WIP:- </t>
    </r>
    <r>
      <rPr>
        <b val="0"/>
      </rPr>
      <t xml:space="preserve"> The development has been completed from PHP and the front-end. The translation variables are not working with the js due to these translation variables are not available in the Alha. It gives an error after submitting the form. Now I have asked Jon is any alternative way to add the translations variables in js.  
</t>
    </r>
    <r>
      <rPr>
        <b/>
      </rPr>
      <t xml:space="preserve">6-APR-WIP: </t>
    </r>
    <r>
      <rPr>
        <b val="0"/>
      </rPr>
      <t xml:space="preserve">Jon has shared with me a docker command for the translation but still, translations are not showing in the alpha. It gives an error. I am waiting for that solution only. With the static sting, code is working fine.
</t>
    </r>
    <r>
      <rPr>
        <b/>
      </rPr>
      <t xml:space="preserve">7-APR-Code-review: </t>
    </r>
    <r>
      <rPr>
        <b val="0"/>
      </rPr>
      <t>I have implemented a new Setting design with Ajax. Please review the below PR.</t>
    </r>
    <r>
      <rPr>
        <b/>
      </rPr>
      <t xml:space="preserve"> </t>
    </r>
    <r>
      <rPr>
        <b/>
        <color rgb="FF1155CC"/>
        <u/>
      </rPr>
      <t>https://gitlab.tribepad.com/core/ats/-/merge_requests/333</t>
    </r>
    <r>
      <rPr>
        <b val="0"/>
        <color rgb="FF1155CC"/>
        <u/>
      </rPr>
      <t>1</t>
    </r>
    <r>
      <rPr>
        <b/>
      </rPr>
      <t xml:space="preserve"> 
27-APR-Ready-to-Merge: </t>
    </r>
    <r>
      <rPr>
        <b val="0"/>
      </rPr>
      <t xml:space="preserve">status updated as reday to merge.
</t>
    </r>
    <r>
      <rPr>
        <b/>
      </rPr>
      <t xml:space="preserve">17-May-ready-for-development:- </t>
    </r>
    <r>
      <rPr>
        <b val="0"/>
      </rPr>
      <t>I have raised a new PR for that. because this should be with the master branch. And Status Update by Jon ready-for-development. due to Tom should have visibility of this ticket from Architecture.</t>
    </r>
  </si>
  <si>
    <r>
      <rPr>
        <rFont val="Arial"/>
        <b/>
        <color theme="1"/>
      </rPr>
      <t xml:space="preserve">17-mar-Started:- </t>
    </r>
    <r>
      <rPr>
        <rFont val="Arial"/>
        <b val="0"/>
        <color theme="1"/>
      </rPr>
      <t xml:space="preserve">I have started working on ticket.I have replicated issue on UAT. I am trying to replicate issue on Alpha.
</t>
    </r>
    <r>
      <rPr>
        <rFont val="Arial"/>
        <b/>
        <color theme="1"/>
      </rPr>
      <t xml:space="preserve">21-March-WIP:- </t>
    </r>
    <r>
      <rPr>
        <rFont val="Arial"/>
        <b val="0"/>
        <color theme="1"/>
      </rPr>
      <t xml:space="preserve">I am debuging code for solution. When I am searching canddiate name getting result set wrong. All candiate  search works with ElasticSearch.
</t>
    </r>
    <r>
      <rPr>
        <rFont val="Arial"/>
        <b/>
        <color theme="1"/>
      </rPr>
      <t xml:space="preserve">22-March-Code-Review:- </t>
    </r>
    <r>
      <rPr>
        <rFont val="Arial"/>
        <b val="0"/>
        <color theme="1"/>
      </rPr>
      <t xml:space="preserve">I have fixed issue related to search candidate with capital latter. I have added lcfirst() for convert first sting to lower case.
</t>
    </r>
    <r>
      <rPr>
        <rFont val="Arial"/>
        <b/>
        <color theme="1"/>
      </rPr>
      <t xml:space="preserve">7-April-Ready-to-Merge:- </t>
    </r>
    <r>
      <rPr>
        <rFont val="Arial"/>
        <b val="0"/>
        <color theme="1"/>
      </rPr>
      <t xml:space="preserve">Ready for merge
</t>
    </r>
    <r>
      <rPr>
        <rFont val="Arial"/>
        <b/>
        <color theme="1"/>
      </rPr>
      <t xml:space="preserve">25-April-Ready-For-Isolated: </t>
    </r>
    <r>
      <rPr>
        <rFont val="Arial"/>
        <b val="0"/>
        <color theme="1"/>
      </rPr>
      <t xml:space="preserve">Ready For Isolated
</t>
    </r>
    <r>
      <rPr>
        <rFont val="Arial"/>
        <b/>
        <color theme="1"/>
      </rPr>
      <t xml:space="preserve">27-April-Closed:- </t>
    </r>
    <r>
      <rPr>
        <rFont val="Arial"/>
        <b val="0"/>
        <color theme="1"/>
      </rPr>
      <t>Closed</t>
    </r>
  </si>
  <si>
    <r>
      <rPr>
        <rFont val="Arial"/>
        <b/>
        <color theme="1"/>
      </rPr>
      <t xml:space="preserve">21-Mar-Started:- </t>
    </r>
    <r>
      <rPr>
        <rFont val="Arial"/>
        <b val="0"/>
        <color theme="1"/>
      </rPr>
      <t xml:space="preserve">  Found a solution as the query was not checking if the tag is deleted or not before applying the same. Added a where condition which checks the flag for deletion. Not able to replicate the suggested candidate part on alpha currently trying to check the issue at code level.
</t>
    </r>
    <r>
      <rPr>
        <rFont val="Arial"/>
        <b/>
        <color theme="1"/>
      </rPr>
      <t xml:space="preserve">22-Mar-Hold:- </t>
    </r>
    <r>
      <rPr>
        <rFont val="Arial"/>
        <b val="0"/>
        <color theme="1"/>
      </rPr>
      <t xml:space="preserve">After consulting with jon found out that some brands are using the old atRisk tag which might get affected if i were to use the newer tagRepo. I have updated the code on manage to update the relationship flags too at the time of tags deletion. Need to discuss with jon before finalization.
</t>
    </r>
    <r>
      <rPr>
        <rFont val="Arial"/>
        <b/>
        <color theme="1"/>
      </rPr>
      <t>23-Mar-WIP:- I have consulted with jon and will push the code for review.
24-Mar-Code-Review:- I have updated the flags of tags_relationships table along with tags at the time of tag deletion from Manage. Pushed the code for review.
30-Mar-Closed:- Status changed to done.</t>
    </r>
  </si>
  <si>
    <r>
      <rPr>
        <rFont val="Arial"/>
        <b/>
        <color theme="1"/>
      </rPr>
      <t xml:space="preserve">21-Mar-Started:-  </t>
    </r>
    <r>
      <rPr>
        <rFont val="Arial"/>
        <b val="0"/>
        <color theme="1"/>
      </rPr>
      <t xml:space="preserve">i have checked this issue on brand-UAT, &amp; When i am sharing questionaire to candidate.Then, from candidate account, i have completed that questionaire, also got success message after completed questionnaire.As, after completed questionaire from candidate account, questinaire turned to green.
</t>
    </r>
    <r>
      <rPr>
        <rFont val="Arial"/>
        <b/>
        <color theme="1"/>
      </rPr>
      <t xml:space="preserve">22-Mar-WIP:- </t>
    </r>
    <r>
      <rPr>
        <rFont val="Arial"/>
        <b val="0"/>
        <color theme="1"/>
      </rPr>
      <t xml:space="preserve">I have checked this issue in the case of killer questions, i have created some killer  questionaier &amp; chared to candidate, when candidate clicked on wrong answer, so i checked that questionaires is not turned to green.I think, this issue can become in this scenario only, if candidate is failed in killer questionaires, This is the scenario which is stoping questionaries turned to green.There is another scenario if candidate haven’t still completed questionaries or attended it. then questionaire not turned to green
</t>
    </r>
    <r>
      <rPr>
        <rFont val="Arial"/>
        <b/>
        <color theme="1"/>
      </rPr>
      <t>23-Mar-Hold:-</t>
    </r>
    <r>
      <rPr>
        <rFont val="Arial"/>
        <b val="0"/>
        <color theme="1"/>
      </rPr>
      <t xml:space="preserve"> I have putted it on hold after discussion with jon as i have checked all scenarios again and everything is working fine on my end regarding to tickets. 
</t>
    </r>
    <r>
      <rPr>
        <rFont val="Arial"/>
        <b/>
        <color theme="1"/>
      </rPr>
      <t xml:space="preserve">28-Mar-WIP:- </t>
    </r>
    <r>
      <rPr>
        <rFont val="Arial"/>
        <b val="0"/>
        <color theme="1"/>
      </rPr>
      <t xml:space="preserve">I have checked it again, i have found one other scenario where questionaire icon is not turning to green, as superuser have send questionaire to candidate, &amp; before attempting the questionaire by candidate, the candidate applicaton is moved to hired, then, the application is also not available in candidate account after moved to hired. so there is not any option remains for candidate, so he/she can attempt questionnaire. As mentioned in ticket, it happens with only on specific candidate &amp; emily told me the candidate application status is hired, so may be this scenario happens with that candidate.I have checked code, database &amp; everything is working fine. As, on this am waiting for jon response.
</t>
    </r>
    <r>
      <rPr>
        <rFont val="Arial"/>
        <b/>
        <color theme="1"/>
      </rPr>
      <t>29-Mar-Reassigned-</t>
    </r>
    <r>
      <rPr>
        <rFont val="Arial"/>
        <b val="0"/>
        <color theme="1"/>
      </rPr>
      <t xml:space="preserve"> </t>
    </r>
    <r>
      <rPr>
        <rFont val="Arial"/>
        <b/>
        <color theme="1"/>
      </rPr>
      <t>I</t>
    </r>
    <r>
      <rPr>
        <rFont val="Arial"/>
        <b val="0"/>
        <color theme="1"/>
      </rPr>
      <t xml:space="preserve"> have checked this issue  again &amp; shared my finding with jon. i have reasigned it,as jon will look into it. </t>
    </r>
  </si>
  <si>
    <r>
      <rPr>
        <rFont val="Arial"/>
        <b/>
        <color theme="1"/>
      </rPr>
      <t xml:space="preserve">22-Mar-WIP:- </t>
    </r>
    <r>
      <rPr>
        <rFont val="Arial"/>
        <b val="0"/>
        <color theme="1"/>
      </rPr>
      <t>I</t>
    </r>
    <r>
      <rPr>
        <rFont val="Arial"/>
        <b/>
        <color theme="1"/>
      </rPr>
      <t xml:space="preserve"> </t>
    </r>
    <r>
      <rPr>
        <rFont val="Arial"/>
        <b val="0"/>
        <color theme="1"/>
      </rPr>
      <t xml:space="preserve">have check the docker and found that the jobsearch and main ats reside on different containers and jobsearch is not able to curl request to the main ats. Elastic serch is also on php70 container with jobsearch. Currently debugging at my end to try and solve the issue.
</t>
    </r>
    <r>
      <rPr>
        <rFont val="Arial"/>
        <b/>
        <color theme="1"/>
      </rPr>
      <t>23-Mar-Ready for Development:- I have tested the issue on delta server and able to rectify the issue but as the ticket is asking for all the jobs to be activated on calling the alljobs url Need to confirm if i should just add the external candidate view along with internal or some other approch need to be taken.
24-Mar-WIP:- Consulted with jon. Now will test the code and will push for review. Also need information of the branch where i need to push the JOBSearch
25-Mar-Code-Review:- Added View mode to enable showing external only jobs also when all jobs URL is hit which set an internal cookie to true. Puhsed for code review.
7-April-Closed:- Status changed to Done.</t>
    </r>
  </si>
  <si>
    <r>
      <rPr>
        <rFont val="Arial"/>
        <b/>
        <color theme="1"/>
      </rPr>
      <t>22-march-Started:-</t>
    </r>
    <r>
      <rPr>
        <rFont val="Arial"/>
        <b val="0"/>
        <color theme="1"/>
      </rPr>
      <t xml:space="preserve">I have started working on ticket. I am trying to replicate the issue on Alpha. I  have created candidate and  new job for reproduce issue.
</t>
    </r>
    <r>
      <rPr>
        <rFont val="Arial"/>
        <b/>
        <color theme="1"/>
      </rPr>
      <t xml:space="preserve">23-March-WIP:- </t>
    </r>
    <r>
      <rPr>
        <rFont val="Arial"/>
        <b val="0"/>
        <color theme="1"/>
      </rPr>
      <t xml:space="preserve">I have replicated some part of issue on UAT and Alpha while candidate apply job and complete profile.When candidate complete his/her profile then go to dashboard for check status of application. On UAT and Alpha userdashboard on Upcoming Events tab is not showing any data regarding status of application. I am checking on it.
</t>
    </r>
    <r>
      <rPr>
        <rFont val="Arial"/>
        <b/>
        <color theme="1"/>
      </rPr>
      <t xml:space="preserve">24-March-Reassigned- </t>
    </r>
    <r>
      <rPr>
        <rFont val="Arial"/>
        <b val="0"/>
        <color theme="1"/>
      </rPr>
      <t xml:space="preserve">I have checked code and replicate issue on Alpha and UAT regarding showing candidate status pending on user dashboard after complete profile. Another loader issue replicated on UAT when candidate submit questionare and update questionire score loader show every time after update. I am replicating on alpha then add solution for it.Jon commented on ticket Looks like a single candidate issue that needs to be investigated in the live database.  So I would return this to the pool.  I’ll mark the title as onshore.
</t>
    </r>
    <r>
      <rPr>
        <rFont val="Arial"/>
        <b/>
        <color theme="1"/>
      </rPr>
      <t xml:space="preserve">31-March-WIP:- </t>
    </r>
    <r>
      <rPr>
        <rFont val="Arial"/>
        <b val="0"/>
        <color theme="1"/>
      </rPr>
      <t xml:space="preserve">I have started again reassigned ticket. I have replicated issue on Alpha and UAT. Now i am checking code and find solutions for both issue.
</t>
    </r>
    <r>
      <rPr>
        <rFont val="Arial"/>
        <b/>
        <color theme="1"/>
      </rPr>
      <t xml:space="preserve">1-April-WIP:- </t>
    </r>
    <r>
      <rPr>
        <rFont val="Arial"/>
        <b val="0"/>
        <color theme="1"/>
      </rPr>
      <t xml:space="preserve">I am still checking code and find solutions. I have taken updated pull of code and rechecking both issue on Alpha. There are two parts on ticket issue. I have got some solution of one issue.
</t>
    </r>
    <r>
      <rPr>
        <rFont val="Arial"/>
        <b/>
        <color theme="1"/>
      </rPr>
      <t xml:space="preserve">4-April-WIP:- </t>
    </r>
    <r>
      <rPr>
        <rFont val="Arial"/>
        <b val="0"/>
        <color theme="1"/>
      </rPr>
      <t xml:space="preserve">The development has been completed from PHP and the front-end. The translation variables are not working with the js due to these translation variables are not available in the Alpha. It gives an error after submitting the form. Now I have asked Jon is any alternative way to add the translations variables in js.  
</t>
    </r>
    <r>
      <rPr>
        <rFont val="Arial"/>
        <b/>
        <color theme="1"/>
      </rPr>
      <t xml:space="preserve">5-April-Hold:- </t>
    </r>
    <r>
      <rPr>
        <rFont val="Arial"/>
        <b val="0"/>
        <color theme="1"/>
      </rPr>
      <t xml:space="preserve">I have fixed both issue for incomplete Job and Candidate can not update his own score once submit questionnaire. I have shared solution of disable questaionnaire update score button for candidate. I am waiting for feedback from Jon then I will submit code for code review.
</t>
    </r>
    <r>
      <rPr>
        <rFont val="Arial"/>
        <b/>
        <color theme="1"/>
      </rPr>
      <t xml:space="preserve">6-April-Code Review:- </t>
    </r>
    <r>
      <rPr>
        <rFont val="Arial"/>
        <b val="0"/>
        <color theme="1"/>
      </rPr>
      <t xml:space="preserve">I have fixed issue of incomplete profile on user dashboard and candidate trying to update questionnaire score after submit quenstionnaire. Now candidate can not see Update questionnaire score button for adding check for it.
</t>
    </r>
    <r>
      <rPr>
        <rFont val="Arial"/>
        <b/>
        <color theme="1"/>
      </rPr>
      <t xml:space="preserve">09-may-Ready for Isolated:- </t>
    </r>
    <r>
      <rPr>
        <rFont val="Arial"/>
        <b val="0"/>
        <color theme="1"/>
      </rPr>
      <t xml:space="preserve">Ready for Isolated
</t>
    </r>
    <r>
      <rPr>
        <rFont val="Arial"/>
        <b/>
        <color theme="1"/>
      </rPr>
      <t xml:space="preserve">10-May-Closed:- </t>
    </r>
    <r>
      <rPr>
        <rFont val="Arial"/>
        <b val="0"/>
        <color theme="1"/>
      </rPr>
      <t xml:space="preserve">Closed
</t>
    </r>
    <r>
      <rPr>
        <rFont val="Arial"/>
        <b/>
        <color theme="1"/>
      </rPr>
      <t xml:space="preserve">11-May-Code-review:- </t>
    </r>
    <r>
      <rPr>
        <rFont val="Arial"/>
        <b val="0"/>
        <color theme="1"/>
      </rPr>
      <t xml:space="preserve">Jon suggested to revert fixes of button score edit.I have changes and pushed again.
</t>
    </r>
    <r>
      <rPr>
        <rFont val="Arial"/>
        <b/>
        <color theme="1"/>
      </rPr>
      <t xml:space="preserve">19-May-Ready-to-Merge:- </t>
    </r>
    <r>
      <rPr>
        <rFont val="Arial"/>
        <b val="0"/>
        <color theme="1"/>
      </rPr>
      <t xml:space="preserve">Ready to Merge
</t>
    </r>
    <r>
      <rPr>
        <rFont val="Arial"/>
        <b/>
        <color theme="1"/>
      </rPr>
      <t>20-May-Ready-For-Isolated:- Ready for isolated
31-May-Closed:- Closed</t>
    </r>
  </si>
  <si>
    <r>
      <rPr>
        <rFont val="Arial"/>
        <b/>
        <color theme="1"/>
      </rPr>
      <t xml:space="preserve">23-Mar-Started:- </t>
    </r>
    <r>
      <rPr>
        <rFont val="Arial"/>
        <b val="0"/>
        <color theme="1"/>
      </rPr>
      <t>I have checked thiss issue &amp; replicating it on manage why insights 2fa is not getting reset.Currrently understanding flow of process</t>
    </r>
  </si>
  <si>
    <r>
      <rPr>
        <rFont val="Arial"/>
        <b/>
        <color theme="1"/>
      </rPr>
      <t xml:space="preserve">24-Mar-Started:-  I have checked issue on manage , trying to replicate it on manage, as i have checked n scheduler tasks page, there were not any task for summary details email, so for that, i have asked from emily,how i can turn off summary emails and delete the config
25-Mar-WIP:-   </t>
    </r>
    <r>
      <rPr>
        <rFont val="Arial"/>
        <b val="0"/>
        <color theme="1"/>
      </rPr>
      <t xml:space="preserve">i have checked this issue, and also discussed with Emily Black , i can’t see any fields under the collections.I have also asked to jon and mark about this issue, do we need any permission for showing fields under collection, as of now i can't see any fields under collection? if, it's something related to permission, i need to know about this permission ,I have also debugged code and &amp; tried to find something from which i can know about these colections fields
</t>
    </r>
    <r>
      <rPr>
        <rFont val="Arial"/>
        <b/>
        <color theme="1"/>
      </rPr>
      <t xml:space="preserve">28-Mar-Reassigned
---------------------------------------------------------Upendra Prasad-------------------------------------------------------------------------------------
5-April-WIP:- </t>
    </r>
    <r>
      <rPr>
        <rFont val="Arial"/>
        <b val="0"/>
        <color theme="1"/>
      </rPr>
      <t xml:space="preserve">I have started working on ticket. I have added enable/Disable button on schedule task listing on manage platform. I am creating functionality for enable and disable schedule task.
</t>
    </r>
    <r>
      <rPr>
        <rFont val="Arial"/>
        <b/>
        <color theme="1"/>
      </rPr>
      <t xml:space="preserve">6-April-Hold:- </t>
    </r>
    <r>
      <rPr>
        <rFont val="Arial"/>
        <b val="0"/>
        <color theme="1"/>
      </rPr>
      <t xml:space="preserve">I have added button enabled/disabled and functionality as well on schedule task listing.I have shared screeshort of button on slack for approval with Jon and mark then I will push code on code review.
</t>
    </r>
    <r>
      <rPr>
        <rFont val="Arial"/>
        <b/>
        <color theme="1"/>
      </rPr>
      <t xml:space="preserve">7-April-Code-Review: </t>
    </r>
    <r>
      <rPr>
        <rFont val="Arial"/>
        <b val="0"/>
        <color theme="1"/>
      </rPr>
      <t xml:space="preserve">I have fixed issue and pushed code on code review.
</t>
    </r>
    <r>
      <rPr>
        <rFont val="Arial"/>
        <b/>
        <color theme="1"/>
      </rPr>
      <t xml:space="preserve">20-April-Ready-to-Merge: </t>
    </r>
    <r>
      <rPr>
        <rFont val="Arial"/>
        <b val="0"/>
        <color theme="1"/>
      </rPr>
      <t xml:space="preserve">Ready to Merge
</t>
    </r>
    <r>
      <rPr>
        <rFont val="Arial"/>
        <b/>
        <color theme="1"/>
      </rPr>
      <t xml:space="preserve">25-April-Ready-For-Isolated:- </t>
    </r>
    <r>
      <rPr>
        <rFont val="Arial"/>
        <b val="0"/>
        <color theme="1"/>
      </rPr>
      <t xml:space="preserve">Ready For Isolated
</t>
    </r>
    <r>
      <rPr>
        <rFont val="Arial"/>
        <b/>
        <color theme="1"/>
      </rPr>
      <t xml:space="preserve">06-May-Ready-For-Live: </t>
    </r>
    <r>
      <rPr>
        <rFont val="Arial"/>
        <b val="0"/>
        <color theme="1"/>
      </rPr>
      <t xml:space="preserve">Ready For Live
</t>
    </r>
    <r>
      <rPr>
        <rFont val="Arial"/>
        <b/>
        <color theme="1"/>
      </rPr>
      <t xml:space="preserve">09-May-Live Verify: </t>
    </r>
    <r>
      <rPr>
        <rFont val="Arial"/>
        <b val="0"/>
        <color theme="1"/>
      </rPr>
      <t xml:space="preserve">Live verify
</t>
    </r>
    <r>
      <rPr>
        <rFont val="Arial"/>
        <b/>
        <color theme="1"/>
      </rPr>
      <t>10-July-Closed:Closed</t>
    </r>
  </si>
  <si>
    <t xml:space="preserve">24-Mar-Closed:- After discussion with Emily confirmed that the issue was caused by permission “Use new questionnaire rich text editor” and it's working properly after changing the perm on UAT </t>
  </si>
  <si>
    <r>
      <rPr>
        <rFont val="Arial"/>
        <b/>
        <color theme="1"/>
      </rPr>
      <t xml:space="preserve">24-Mar-Started:- </t>
    </r>
    <r>
      <rPr>
        <rFont val="Arial"/>
        <b val="0"/>
        <color theme="1"/>
      </rPr>
      <t xml:space="preserve">I have debugged this issue and found out that the path used to fetch the image is {$baseUrl}/../v2/brands/281/images/logo.png which is failing for some mail paths. Other brands are using {$baseUrl}/tpl/284/images/logo.png path for logo. Currently trying to understand where the logo is being fetched from for incorrect path. I have tried updating the path on email layout and “ats/smarty/templates/281.email_outer.tpl” but still the email is fetching the wrong URL. Currently debugging further to find where the content is being loaded from.
</t>
    </r>
    <r>
      <rPr>
        <rFont val="Arial"/>
        <b/>
        <color theme="1"/>
      </rPr>
      <t>25-Mar-Hold:- After Consulting with Emily Found the issue is with email_alert:email_outer and changing  {$baseUrl}/v2/brands/281/images/logo.png to {$baseUrl}/tpl/281/images/logo.png is working on UAT. Need to confirm why {$baseUrl}/v2/brands/281/images/logo.png was used and if it's okay to make this change on the live server to fix the issue.
28-Mar-Closed:- After Consultation with Emily was able to rectify the Issue on live too. Emily closed the issue after confirming the fix.</t>
    </r>
  </si>
  <si>
    <t>28-Mar-WIP:- I was able to replicate the issue on Saga UAT by creating a user super user and sending contract from this user. When i tried using a normal super user i was receiving the change request mail without any issue but after renaming the username from mysql i was able to replicate the issue as the username no longer contains the email_id. Debugging further to find where the email_id is failing.
29-Mar-Hold:- The Issue is only occuring for the specific user. When i tried to replicate the issue with same conditions i recived the emails without any issue. Need to discuss with jon on further actions.
31-Mar-Hold:- I have consulted with Jon regarding this and the emails are shooting from our end but no being recevied by the client as informed by Emily. Currently testing on delta server to see the Email logs which are reflecting the mails are going out to the client.
1-April-Closed:- After Confirmation from the client Emily Closed the issue as the mails are working as intended.</t>
  </si>
  <si>
    <t>29-Mar-Hold:- The Permission only displays when the source is present and won't show for direct candidates. Reopned as for Indeed the Source shows Unknown. Need support from devs to confirm if the source from indeed working or not. 
31-Mar-Closed:- After consultation with Jon the tracking Issue was solved by him and the permission is working now as intended. The ticket was closed by Emily</t>
  </si>
  <si>
    <r>
      <rPr>
        <rFont val="Arial"/>
        <b/>
        <color theme="1"/>
      </rPr>
      <t xml:space="preserve">29-March-WIP:- </t>
    </r>
    <r>
      <rPr>
        <rFont val="Arial"/>
        <b val="0"/>
        <color theme="1"/>
      </rPr>
      <t xml:space="preserve">I am checking shortlist issue while create new Job from template. I am trying to replicate issue on client UAT when create Job through Job template.
</t>
    </r>
    <r>
      <rPr>
        <rFont val="Arial"/>
        <b/>
        <color theme="1"/>
      </rPr>
      <t xml:space="preserve">30-March-WIP:- </t>
    </r>
    <r>
      <rPr>
        <rFont val="Arial"/>
        <b val="0"/>
        <color theme="1"/>
      </rPr>
      <t xml:space="preserve">I have got account Resource manager from Jon. I am replicating issue on UAT.I have also created new account resource manager for Alpha for replicate issue. I am checking code to find issue. Still work in progress for replicating issue.
</t>
    </r>
    <r>
      <rPr>
        <rFont val="Arial"/>
        <b/>
        <color theme="1"/>
      </rPr>
      <t xml:space="preserve">31st-March-Hold:- </t>
    </r>
    <r>
      <rPr>
        <rFont val="Arial"/>
        <b val="0"/>
        <color theme="1"/>
      </rPr>
      <t xml:space="preserve">I have checked issue with resource Manager on UAT and Alpha. In both places works fine when create new job from Job template with assign shortlist questionnaire. In ticket have mentioned hierarchy node is set to /division AHP. I have told Jon to set hierarchy so that i will recheck steps on UAT.I have sent message to Jon regarding to set hierrachy node.
</t>
    </r>
    <r>
      <rPr>
        <rFont val="Arial"/>
        <b/>
        <color theme="1"/>
      </rPr>
      <t xml:space="preserve">1st-April-Reassigned: - </t>
    </r>
    <r>
      <rPr>
        <rFont val="Arial"/>
        <b val="0"/>
        <color theme="1"/>
      </rPr>
      <t xml:space="preserve">Issue was not replicated on UAT and Alpha. UAT and Alpha works fine,This issue comes on client live site. Jon have reassigned ticket and run some SQL command on Live site. Now this ticket on code review.
</t>
    </r>
    <r>
      <rPr>
        <rFont val="Arial"/>
        <b/>
        <color theme="1"/>
      </rPr>
      <t xml:space="preserve">18-May-Closed: </t>
    </r>
    <r>
      <rPr>
        <rFont val="Arial"/>
        <b val="0"/>
        <color theme="1"/>
      </rPr>
      <t>I have checked comment on ticket have mentioned it.This will clash with TCI-15905:  so this fix has become redundant so I’m going to close it.</t>
    </r>
  </si>
  <si>
    <t>29-Mar-WIP:- I am currently trying to replicate the issue. The code is working as intented on alpha and brand delta.
30-Mar-WIP:- I have tried to replicate the issue on brands delta server with the same template in question but wasn't able to replicate the issue. After consultation with emily she told me the issue is only occuring on live server. I have replicated the issue somewhat by diabling the template and creating a job form that. Will check some more on code level.
31-Mar-WIP:- I have tried to replicated the issue but not able to replicate as the anonymous_candidates_ats_lock filed are storing only 1 or 0 and the data is being stored only in template and being fetch direcly and the same file ats/smarty/templates/job_create/candidate_processing/anonymize.tpl is being used to display this information.
1-April-WIP:- Found an issue on UAT which might be causing the override_job_create_template_locks  Permission to not work at all. The entry for permission in the database is wrong as the name and handle fields seem to have been interchanged. This permission is not working on UAT and the same is set as active on server. Need confirmation from someone who can test on live server.
4-April-Closed:- After updating the UAT record for permission to solve the Permission not applying issue on UAT. Emily checked the issue on Live and the issue was no longer replicable. The lock fileds in template can be overridden by permission. As the issue solution required no code change and the issue was no longer replicable Emily closed the ticket.</t>
  </si>
  <si>
    <r>
      <rPr>
        <rFont val="Arial"/>
        <b/>
        <color theme="1"/>
      </rPr>
      <t xml:space="preserve">29-Mar-Wip:- </t>
    </r>
    <r>
      <rPr>
        <rFont val="Arial"/>
        <color theme="1"/>
      </rPr>
      <t xml:space="preserve">Start working on try to find Why 12 sec time is taken to showing onbarding icon. This is live issue although .008 sec is taken on local machine. So still debugging it
</t>
    </r>
    <r>
      <rPr>
        <rFont val="Arial"/>
        <b/>
        <color theme="1"/>
      </rPr>
      <t>30-Mar:-</t>
    </r>
    <r>
      <rPr>
        <rFont val="Arial"/>
        <color theme="1"/>
      </rPr>
      <t>Reasigned</t>
    </r>
  </si>
  <si>
    <r>
      <rPr>
        <rFont val="Arial"/>
        <b/>
        <color theme="1"/>
      </rPr>
      <t xml:space="preserve">29-Mar-WIP:- </t>
    </r>
    <r>
      <rPr>
        <rFont val="Arial"/>
        <color theme="1"/>
      </rPr>
      <t xml:space="preserve">I have checked issue , when we are downloading csv file, answer of questionaire is not matching. i have checked it on alpha-docker with different-different application statuses &amp; found that, answers are matching to respective questionnaire.I have tried to download one application at a time, select more than 1 application at a time, all applications at a time. I have checked code &amp; done some debugging. 
</t>
    </r>
    <r>
      <rPr>
        <rFont val="Arial"/>
        <b/>
        <color theme="1"/>
      </rPr>
      <t>30-Mar-Hold:-</t>
    </r>
    <r>
      <rPr>
        <rFont val="Arial"/>
        <color theme="1"/>
      </rPr>
      <t>I have checked csv in alpha-docker &amp; found that answer is matching to their corresponding questionnaire. I am debugging the ats_csv_download() function.Mark told me to put it on hold, as have to wait for today release.</t>
    </r>
  </si>
  <si>
    <r>
      <rPr>
        <rFont val="Arial"/>
        <b/>
        <color theme="1"/>
      </rPr>
      <t xml:space="preserve">30-Mar-Started:- </t>
    </r>
    <r>
      <rPr>
        <rFont val="Arial"/>
        <b val="0"/>
        <color theme="1"/>
      </rPr>
      <t xml:space="preserve"> I have checked this issue, and tried to replicate it on alpha-docker &amp; brand UAT, but, it's something regarding API. I have reassigned it, as mark told me to do because it requires live access to fix.</t>
    </r>
  </si>
  <si>
    <r>
      <rPr>
        <rFont val="Arial"/>
        <b/>
        <color theme="1"/>
      </rPr>
      <t xml:space="preserve">30-Mar-Started:- I have checked this issue why Adding snippets to a contract template is adding large line breaks &amp; now trying to replicate it on alpha-docker, understanding flow of replication of ticket. 
31-Mar-WIP :- I have worked on this ticket by checking it's information and trying to understand the information provided and then reproduce in alpha and working on the same. work done by Jay.
1-Mar-WIP:-  I have tried to replicate it on brand UAT &amp; alpha-docker. As mentioned in ticket when we are adding snippets in documents templates, there's large line break coming automatic. I have connected with kunika also and checked it. As i have edited, snippets, created new snippets. I can see aligment is okay and there is no extra space.I have checked code &amp; it was working fine. May be, this is live issue of some specific template. I am waiting for emily respone is, it  some specific template issue O coming in all templates.
4-Mar-WIP:- </t>
    </r>
    <r>
      <rPr>
        <rFont val="Arial"/>
        <b val="0"/>
        <color theme="1"/>
      </rPr>
      <t xml:space="preserve">I have replicated issue on brand-UAT. When we have added one snippet in template between 2 lines &amp; then clicked to save &amp; preview. Now there is preview page, in which all spacing is okay. But if we got back to edit &amp; try to add another snippet below to first one we have entered previously, then there is no option to input or enter. For this we have to press enter , then there will be line break can  be seen between 2 snippets in preview.Now checking code for the solutions
</t>
    </r>
    <r>
      <rPr>
        <rFont val="Arial"/>
        <b/>
        <color theme="1"/>
      </rPr>
      <t xml:space="preserve">5-Mar-WIP:- </t>
    </r>
    <r>
      <rPr>
        <rFont val="Arial"/>
        <b val="0"/>
        <color theme="1"/>
      </rPr>
      <t xml:space="preserve">I am debugging code for this, and there is one file - /home/espire/Desktop/alpha-docker/alpha-docker/codebases/ats/codebases/laravel/app/Modules/Documents/Entities/DocumentTemplate.php, in this file snippets are defined and data is passed , currently finding logic where is custom variable &amp; snippets pased in div
</t>
    </r>
    <r>
      <rPr>
        <rFont val="Arial"/>
        <b/>
        <color theme="1"/>
      </rPr>
      <t xml:space="preserve">6-Mar-WIP:- </t>
    </r>
    <r>
      <rPr>
        <rFont val="Arial"/>
        <b val="0"/>
        <color theme="1"/>
      </rPr>
      <t xml:space="preserve">I have debbuged code &amp; checked inspect html, in pdf page, and have found there is automatic &lt;br&gt; creating which it taking height of 19px. When we adding snippets in the document teamplate that's doing misbehave many times. Currently debugging code for more info.
</t>
    </r>
    <r>
      <rPr>
        <rFont val="Arial"/>
        <b/>
        <color theme="1"/>
      </rPr>
      <t>7-Mar-WIP:-</t>
    </r>
    <r>
      <rPr>
        <rFont val="Arial"/>
        <b val="0"/>
        <color theme="1"/>
      </rPr>
      <t xml:space="preserve">I have debugged php code and i found , the correct data is passing to react side. But there is some, issue in react side , which is making that line break. I am debugging react code &amp; floara editor for more information.
</t>
    </r>
    <r>
      <rPr>
        <rFont val="Arial"/>
        <b/>
        <color theme="1"/>
      </rPr>
      <t>8-Mar-Reassigned:-</t>
    </r>
    <r>
      <rPr>
        <rFont val="Arial"/>
        <b val="0"/>
        <color theme="1"/>
      </rPr>
      <t xml:space="preserve"> I have reassigned this ticket, as after debuging code i found issue almost. But there is some react side dependency.</t>
    </r>
  </si>
  <si>
    <r>
      <rPr>
        <rFont val="Arial"/>
        <b/>
        <color theme="1"/>
      </rPr>
      <t xml:space="preserve">31-Mar-WIP </t>
    </r>
    <r>
      <rPr>
        <rFont val="Arial"/>
        <color theme="1"/>
      </rPr>
      <t xml:space="preserve">:- Start working on this ticket. I am trying to implement Hubspot support form 
</t>
    </r>
    <r>
      <rPr>
        <rFont val="Arial"/>
        <b/>
        <color theme="1"/>
      </rPr>
      <t xml:space="preserve">01-April-WIP:- </t>
    </r>
    <r>
      <rPr>
        <rFont val="Arial"/>
        <color theme="1"/>
      </rPr>
      <t xml:space="preserve">I have integrated Hubspot form on local But At UI lavel I need some point to discuss with Jon or Mark
</t>
    </r>
    <r>
      <rPr>
        <rFont val="Arial"/>
        <b/>
        <color theme="1"/>
      </rPr>
      <t xml:space="preserve">04-April-WIP:- </t>
    </r>
    <r>
      <rPr>
        <rFont val="Arial"/>
        <color theme="1"/>
      </rPr>
      <t xml:space="preserve">UI confirmed by Matt so I am trying to show hubspot support form in pop up
</t>
    </r>
    <r>
      <rPr>
        <rFont val="Arial"/>
        <b/>
        <color theme="1"/>
      </rPr>
      <t>05-April-wip:</t>
    </r>
    <r>
      <rPr>
        <rFont val="Arial"/>
        <color theme="1"/>
      </rPr>
      <t xml:space="preserve">-when user close support form then thank you msg is displaying however after close support form by close button and again click on link then mas is not remove and form is not displaying so I am looking on that issue
</t>
    </r>
    <r>
      <rPr>
        <rFont val="Arial"/>
        <b/>
        <color theme="1"/>
      </rPr>
      <t>06-April-wip:-</t>
    </r>
    <r>
      <rPr>
        <rFont val="Arial"/>
        <color theme="1"/>
      </rPr>
      <t xml:space="preserve">I have done this ticket from my side however there is some dependency on Jon and Matt so waiting for them reply 
</t>
    </r>
    <r>
      <rPr>
        <rFont val="Arial"/>
        <b/>
        <color theme="1"/>
      </rPr>
      <t>07-April-wip:</t>
    </r>
    <r>
      <rPr>
        <rFont val="Arial"/>
        <color theme="1"/>
      </rPr>
      <t xml:space="preserve">-I am wodking on its UI. I am cratein hubspot link in main menu &gt; Help. 
</t>
    </r>
    <r>
      <rPr>
        <rFont val="Arial"/>
        <b/>
        <color theme="1"/>
      </rPr>
      <t>08-April-wip:-</t>
    </r>
    <r>
      <rPr>
        <rFont val="Arial"/>
        <color theme="1"/>
      </rPr>
      <t xml:space="preserve">Ticket is comleted so I am tesing it and will push to code review on monday
</t>
    </r>
    <r>
      <rPr>
        <rFont val="Arial"/>
        <b/>
        <color theme="1"/>
      </rPr>
      <t>12-April-wip:-I</t>
    </r>
    <r>
      <rPr>
        <rFont val="Arial"/>
        <color theme="1"/>
      </rPr>
      <t xml:space="preserve"> am still looking for trans variable and still not getting from Jon's reply on that that's why I put it on Hold
</t>
    </r>
    <r>
      <rPr>
        <rFont val="Arial"/>
        <b/>
        <color theme="1"/>
      </rPr>
      <t>13-April-wip:-</t>
    </r>
    <r>
      <rPr>
        <rFont val="Arial"/>
        <color theme="1"/>
      </rPr>
      <t xml:space="preserve">I have integrated trans variable that Jon shared. But today i am facing Js conflict issue so working on it &lt;script type="text/javascript" src="/members/tpl/x/bootstrap/js/bootstrap-dropdown.js"&gt;&lt;/script&gt;&lt;script src="/members/tpl/x/bootstrap/v3/js/bootstrap.min.js"&gt;&lt;/script&gt;
</t>
    </r>
    <r>
      <rPr>
        <rFont val="Arial"/>
        <b/>
        <color theme="1"/>
      </rPr>
      <t>14-April:-Code review:-</t>
    </r>
    <r>
      <rPr>
        <rFont val="Arial"/>
        <color theme="1"/>
      </rPr>
      <t xml:space="preserve"> Code review</t>
    </r>
  </si>
  <si>
    <t>04-April-WIP:- I have started working on this ticket. Currently familiarizing myself with the VI Code. From my initial finding, I can see the VI config is being fetched from the database So assuming we need to store configurations on the Database. Also, need to go through various Models related to VI to understand the scope of changes required.
05-April-WIP:- I am currently looking at the ms_graph api for login integration into the ats as the entry point. I would require a demo application register into microsoft portal with the redirect url set to alpha so i can test the login integration on alpha setup.
06-April-WIP:- I am currently checking the flow of VI to understand what extra fields are being saved when the VI flow is selected. While looking at the interview class found that the interviews are being created based on different ats_interview_type which are currently face_to_face and live_vi can’t we just the integrations we want to add directly here as a handle type and perform all the work VI is currently doing and just change the Link creation logic based on the handle in ats_interview_type. I still need to understand ATS VI part to fully understand how and where the data is being saved.
07-April-WIP:-I have consulted with jon and now creating logic to handle the Interview buttons of various integration directly from database for this I am thinking of using the ats_interview_type and creating 3 new fileds i.e. permission_handle,trans_variable and trans_defulat and use this table to feed the data to be displayed. As for the autorization part we have to create a seprate table for this and this will store the authrization code received form api once the user authenticated himself using the settings page. If not authenticated we can just show a link to settings page so user can authenticate himself.
08-April-WIP:- Currenlty working on understanding how the inegration will work with ATS. After consultation with Jon will try to come up with how the inegration will work for multiple integration.
11-April-WIP:- I have Posted the database schema and the service class which will handle all the logic for various api's as requested by Jon and awaiting Suggestions. 
12-April-WIP:- I'll prepare the updated schema and the documentation as per Suggested by Jon and will start working on the prototype. Also need to get the MSteams Dev account to start working on the integration part.
13-April-WIP:- I have created the basic migrations and installed the required sdk's on ATS for the Integration part. Also received the MSTeams App info and will start testing the Integrations tomorrow.
14-April-WIP:-I am currently working on testing the integration by creating the meetings directly via API requests to check everything is working okay. Also working on storing the authentication data received from the API to the database and working on generating tokes via refresh_tokens. It would be helpful if I can receive an organizational MSTeams account for testing purposes.
18-April-WIP:- I have created the basic tables for saving the tokens and user details and am now able to use the tokens saved in the database to execute queries on the API. Also thinking of using multiple logins from a Single user by fetching the latest entry from the external user table ( userid, external_email) for all the new invite generation and keeping the older settings saved in (user_external_meeting_config) to make changes to already saved invites if required.
19-April-WIP:- I have uploaded the updated Database schema and also have moved the Files to the V2 Folders and installed the packages required on V2. Now fixing the namespace and working on creating the sign-in and callback route and controller.
20-April-WIP:- I am now trying to create meetings by directly using the interview slot details but having some issues in the progress. When I tried to create the meetings for any of the timezones it always went back to UTC still looking for a solution on my end. Another major blocker that I just realized is that the team's meetings I am creating are only creating the event entry and not supplying any join Links as it's showing provider not supported. I am able to get online links for skype without any issues. Not sure if this is being caused because of using a consumer account instead of an organization one or some other issues. It would be really helpful if you can provide me with a Teams organization account that I can use for testing.
21-April-WIP:- I have created a function to get all the available providers by checking permission and then populating the interview types from the database. will need these new permissions to be created,  I have created dummy permissions for now. Also, the MS Teams account will be required so I can start saving the meeting and perform modifications on it.
22-April-WIP:- I am currently working on the provider listing part and also checking the code for interview creation on the candidate end. Also regarding the bulk interview option does this only creates the slots or does it also books the meetings? The code for the bulk interviews is currently only creating slots in alpha and am concerned regarding how the bulk slots going to interact with MS Teams. I am still awaiting the MS Teams account for testing the meetings integration.
25-April-WIP:- Pushing the code to server to share with Jon,Tom and others. I have moved the callback to the V2 but having issues while trying to use ats models in v2 routes. Posted in slack but still waiting for replay. 
26-April-WIP:-  I have creating the routes for login to MSteams and added them to the interview creation and settings page.Will need to work on authentication as the permission need to be checked based on the user-supplied instead of a logged-in user to allow candidates to create a meeting by supplying the slot creator as the user. Also having some issues in finding the call which is handling cancellation of the interview at the time the rebook is called.
27-April-WIP:-  I Will Consult with Anil and make the changes as Suggested. Also, I am able to create the meetings link and delete the same using the demo skype links. was having some issues using the Interverview Slot ID as found out that multiple slots can have the same Slot ID. Also as the booking is being mostly done using the InterviewID using this instead of Slot Id and will consult regarding this with Jon.  
28-April-WIP:- I have worked on interview deletion and can see that the only interview_id is being provided to interviewClass booking and when I tried to retrieve the active slot from the Interview model using activeBookedSlots() I was getting Issues. I can get the interview slots using the Interview Model’s bookedSlots() but it will give all the slots and the query might get very heavy. Also while working on the candidate's email sent option for an external interview the template is being loaded before the booking interview code is being run. Still looking for a good approach to changing the email template depending on the interview type. We will also need to hold onto email till the booking is completed by API and the interview link is generated.
29-April-WIP:- I have received the Teams account from Mark but am still not able to log in to app as it requires admins' approval. Tom is working on getting it fixed. I am also awaiting reply to a few of the questions raised on slack. Currently, I am working on sending the generated meeting links to attendees.
02-May-WIP:- I am working on online meeting timezone and attendees list. Able to create and cancel meetings with attandees. now working on adding the external_email and changing the settings page.
03-May-WIP:- I have worked on the old settings page and was able to create the integration tab. Using a tag parameter in GET query to open the integration tab from the job page. Still waiting for MS Teams account to finalize the meeting model and functions.
04-May-WIP:- I have changed the code to use Type constants instead of Int values in most of the code as tom suggested and now working on saving errors to the session to display on the settings page. I have also checked to find a way to deactivate the automatic emails on Event creation but as per my findings, the feature is missing for the API. Will work on rebooking and checking how the errors are being handled for interview booking. Also posted the latest updated code for review by Jon, Tom and Mark.
05-May-WIP:- I have worked on Rebooking meetings and fixed the issue by refreshing the modle relationships. Also worked on Settings page and now using the errors in sessions. I have updated the merge request with the latest changes. Was not able to find any reliable solution to the MS team's auto emails to attendees on event creation. I have also investigated how the error codes returned by booking are used and found that the v2 react is converting those codes to generic messages and can’t seem to find how the ats is handling these errors.
06-May-WIP:- I have updated the merge request with the latest changes and awating review form jon and tom and will make changes as needed. Strarting working on bugs for now.
09-May-WIP:- Jon has suggested some changes and now I am going through and implementing them to the code.
10-May-WIP:- I have worked on the changes suggested by Jon and will push the code with latest changes for review. I have added the translations to the MR as requested and also created a new legacy route for setting in v2.
11-May-Hold:- Putting this on Hold as Awaiting MS teams account and review from Jon and Tom. Working on bugs for now.
24-May-Code-Review:- Was changed to code review by Mark.
23-Sep-
"What is Done: I have setup the MS Teams on Alpha and tested the functionality to see why the emails were not being received by end users. On debugging the issue found out the mails are being rejected by the email providers.
What is pending:- Still need to find out why emails are being rejected. 
What support is required:- NA"</t>
  </si>
  <si>
    <r>
      <rPr>
        <rFont val="Arial"/>
        <b/>
        <color theme="1"/>
      </rPr>
      <t xml:space="preserve">6-April-Ready-for-development:- </t>
    </r>
    <r>
      <rPr>
        <rFont val="Arial"/>
        <b val="0"/>
        <color theme="1"/>
      </rPr>
      <t xml:space="preserve">I am checking issue and trying to replicate issue on UAT and Alpha for email variable issue.
</t>
    </r>
    <r>
      <rPr>
        <rFont val="Arial"/>
        <b/>
        <color theme="1"/>
      </rPr>
      <t xml:space="preserve">7-April-WIP:- </t>
    </r>
    <r>
      <rPr>
        <rFont val="Arial"/>
        <b val="0"/>
        <color theme="1"/>
      </rPr>
      <t xml:space="preserve">I am creating workflow for replicate issue.Still work in progress for replicate issue on UAT and Alpha.
</t>
    </r>
    <r>
      <rPr>
        <rFont val="Arial"/>
        <b/>
        <color theme="1"/>
      </rPr>
      <t xml:space="preserve">11-April-WIP:- </t>
    </r>
    <r>
      <rPr>
        <rFont val="Arial"/>
        <b val="0"/>
        <color theme="1"/>
      </rPr>
      <t xml:space="preserve">Currently working on understanding how the onboarding candidate create and invite Job to the other referee.
</t>
    </r>
    <r>
      <rPr>
        <rFont val="Arial"/>
        <b/>
        <color theme="1"/>
      </rPr>
      <t>12-April-WIP:-</t>
    </r>
    <r>
      <rPr>
        <rFont val="Arial"/>
        <b val="0"/>
        <color theme="1"/>
      </rPr>
      <t xml:space="preserve">I have replicated email variable issue on UAT and Alpha while sending invite to referee.Now i am checking code for solution to assign correct value of variable.
</t>
    </r>
    <r>
      <rPr>
        <rFont val="Arial"/>
        <b/>
        <color theme="1"/>
      </rPr>
      <t xml:space="preserve">13-April-WIP:- </t>
    </r>
    <r>
      <rPr>
        <rFont val="Arial"/>
        <b val="0"/>
        <color theme="1"/>
      </rPr>
      <t xml:space="preserve">I have checked code for solution of user workflow email issue. I have created onboarding package and assign Job role to onboarding package and invite candidate for onboarding. When create workflow of user, wrong user_id saved into onboarding_user_workflow tables. When sent email to referee, wrong candidate first name and last name assigned to the email template. Still, I am debugging code for solutions.
</t>
    </r>
    <r>
      <rPr>
        <rFont val="Arial"/>
        <b/>
        <color theme="1"/>
      </rPr>
      <t xml:space="preserve">14:April-WIP:- </t>
    </r>
    <r>
      <rPr>
        <rFont val="Arial"/>
        <b val="0"/>
        <color theme="1"/>
      </rPr>
      <t xml:space="preserve">I have debug code and find solution of candidate details. I have added code on application. I need to test application then send to code review.
</t>
    </r>
    <r>
      <rPr>
        <rFont val="Arial"/>
        <b/>
        <color theme="1"/>
      </rPr>
      <t xml:space="preserve">18-April-WIP:- </t>
    </r>
    <r>
      <rPr>
        <rFont val="Arial"/>
        <b val="0"/>
        <color theme="1"/>
      </rPr>
      <t xml:space="preserve">I have fetched data from the user models instead of workflow user which was saving Admin details when assign any Job Roles.
</t>
    </r>
    <r>
      <rPr>
        <rFont val="Arial"/>
        <b/>
        <color theme="1"/>
      </rPr>
      <t xml:space="preserve">22-April-Ready-to-Merge: </t>
    </r>
    <r>
      <rPr>
        <rFont val="Arial"/>
        <b val="0"/>
        <color theme="1"/>
      </rPr>
      <t xml:space="preserve">Ready to merge
</t>
    </r>
    <r>
      <rPr>
        <rFont val="Arial"/>
        <b/>
        <color theme="1"/>
      </rPr>
      <t xml:space="preserve">26-April-Gamma-Testing:- </t>
    </r>
    <r>
      <rPr>
        <rFont val="Arial"/>
        <b val="0"/>
        <color theme="1"/>
      </rPr>
      <t xml:space="preserve">Gamma testing
</t>
    </r>
    <r>
      <rPr>
        <rFont val="Arial"/>
        <b/>
        <color theme="1"/>
      </rPr>
      <t xml:space="preserve">27-April-Closed:- </t>
    </r>
    <r>
      <rPr>
        <rFont val="Arial"/>
        <b val="0"/>
        <color theme="1"/>
      </rPr>
      <t>Closed</t>
    </r>
  </si>
  <si>
    <r>
      <rPr>
        <rFont val="Arial"/>
        <b/>
        <color theme="1"/>
      </rPr>
      <t xml:space="preserve">7-April-WIP:- </t>
    </r>
    <r>
      <rPr>
        <rFont val="Arial"/>
        <b val="0"/>
        <color theme="1"/>
      </rPr>
      <t xml:space="preserve">Start to replicate issue on local
</t>
    </r>
    <r>
      <rPr>
        <rFont val="Arial"/>
        <b/>
        <color theme="1"/>
      </rPr>
      <t xml:space="preserve">11-April-WIP:- </t>
    </r>
    <r>
      <rPr>
        <rFont val="Arial"/>
        <b val="0"/>
        <color theme="1"/>
      </rPr>
      <t xml:space="preserve">I am not able to rep on local. At local its working fine but for sure I am checking this issue on delta. However I cant send sms because of perm so I masseged to Jon once I am able to do that then I will check it on delta as well 
</t>
    </r>
    <r>
      <rPr>
        <rFont val="Arial"/>
        <b/>
        <color theme="1"/>
      </rPr>
      <t>12-April-Reassigned:</t>
    </r>
    <r>
      <rPr>
        <rFont val="Arial"/>
        <b val="0"/>
        <color theme="1"/>
      </rPr>
      <t xml:space="preserve">-I cant rep the same innsue on my alpha-docker. At local it work fine there is no issue . I cant check this issue on delta because fo perm. So I put ticket back to pool </t>
    </r>
  </si>
  <si>
    <r>
      <rPr>
        <rFont val="Arial"/>
        <b/>
        <color theme="1"/>
      </rPr>
      <t xml:space="preserve">8-April-WIP:-  </t>
    </r>
    <r>
      <rPr>
        <rFont val="Arial"/>
        <b val="0"/>
        <color theme="1"/>
      </rPr>
      <t xml:space="preserve">I have checked this issue on brand UAT &amp; alpha-docker . There is a issue in downloading and view pdf on chrome on brand UAT. On alpha-docker i got 502 gateway error. currently debugging code modules/myprofile/pdf.php file for this issue.
</t>
    </r>
    <r>
      <rPr>
        <rFont val="Arial"/>
        <b/>
        <color theme="1"/>
      </rPr>
      <t>11-April-WIP</t>
    </r>
    <r>
      <rPr>
        <rFont val="Arial"/>
        <b val="0"/>
        <color theme="1"/>
      </rPr>
      <t xml:space="preserve">:- I have checked again pdf in brand-UAT, and its working in chrome. I have also discussed with emily, she told me , its still showing error in edge and chrome on client side. so for this issue i am debugging members/modules/myprofile/PDFController.php, file. 
</t>
    </r>
    <r>
      <rPr>
        <rFont val="Arial"/>
        <b/>
        <color theme="1"/>
      </rPr>
      <t xml:space="preserve">12-April-Reassigned :- </t>
    </r>
    <r>
      <rPr>
        <rFont val="Arial"/>
        <b val="0"/>
        <color theme="1"/>
      </rPr>
      <t>I have worked on this ticket by reproducing the issue on UAT in google chrome browser and it was worked fine and then i have get it checked by kunika for windows based browser microsoft internet explorer and edge and in all the browser it is working fine and also installed the browsers in ubuntu to check it and still it is working fine. I have also checked the code for download pdf as per suraj's flow explained it is also looks good members/modules/myprofile/PDFController.php Might be this issue is related to live only so I request Jon or Mark to please take a look on it. Work done by Jay</t>
    </r>
  </si>
  <si>
    <r>
      <rPr>
        <rFont val="Arial"/>
        <b/>
        <color theme="1"/>
      </rPr>
      <t xml:space="preserve">8-APR-wip:- </t>
    </r>
    <r>
      <rPr>
        <rFont val="Arial"/>
        <b val="0"/>
        <color theme="1"/>
      </rPr>
      <t xml:space="preserve">I have started debugging on that. The story has clear. I have needed some PHP support on that. 
</t>
    </r>
    <r>
      <rPr>
        <rFont val="Arial"/>
        <b/>
        <color theme="1"/>
      </rPr>
      <t xml:space="preserve">11-APR-WIP:  </t>
    </r>
    <r>
      <rPr>
        <rFont val="Arial"/>
        <b val="0"/>
        <color theme="1"/>
      </rPr>
      <t xml:space="preserve">I have written some code to fix the mini profile cog menu. Now The user is coming back again on the mini-profile after closing the cog menu activity. I have some queries on the cog menu option. 1. Some options move the user to another state and close the mini-profile.2. Some options are open a new tab.I need clarification on these two points. what should I make for min-profile in these two cases?
</t>
    </r>
    <r>
      <rPr>
        <rFont val="Arial"/>
        <b/>
        <color theme="1"/>
      </rPr>
      <t xml:space="preserve">12-APR-WIP: </t>
    </r>
    <r>
      <rPr>
        <rFont val="Arial"/>
        <b val="0"/>
        <color theme="1"/>
      </rPr>
      <t xml:space="preserve">Now user stays on the mini-profile after doing its cog menu action. some issues coming because the cog menu is common for mini-profile and user lists. I am working on that.
</t>
    </r>
    <r>
      <rPr>
        <rFont val="Arial"/>
        <b/>
        <color theme="1"/>
      </rPr>
      <t xml:space="preserve">13:-APR-WIP: </t>
    </r>
    <r>
      <rPr>
        <rFont val="Arial"/>
        <b val="0"/>
        <color theme="1"/>
      </rPr>
      <t xml:space="preserve">I have some random issues with this code. Some time mini-profile is closed and an interview popup comes. This is coming in some cases. so I am working on that.
</t>
    </r>
    <r>
      <rPr>
        <rFont val="Arial"/>
        <b/>
        <color theme="1"/>
      </rPr>
      <t xml:space="preserve">18-APR-WIP:- </t>
    </r>
    <r>
      <rPr>
        <rFont val="Arial"/>
        <b val="0"/>
        <color theme="1"/>
      </rPr>
      <t xml:space="preserve">I have checked after submitting the form that there is not any success and error message for the user. It should be there. In the ajax call data comes a blank string. So i think need some support from the PHP side to show the message. I have fixed some random issues but still, one issue comes randomly for the "Review selected candidates" count. Sometimes count comes and sometimes not. So I am looking that why this happing. this issue is currently coming to the UAT also.
</t>
    </r>
    <r>
      <rPr>
        <rFont val="Arial"/>
        <b/>
        <color theme="1"/>
      </rPr>
      <t xml:space="preserve">19-APR-WIP:- </t>
    </r>
    <r>
      <rPr>
        <rFont val="Arial"/>
        <b val="0"/>
        <color theme="1"/>
      </rPr>
      <t xml:space="preserve">Mini profile functionality is working fine now only the "Review selected candidates" number is not showing correctly so i am debugging on that.
</t>
    </r>
    <r>
      <rPr>
        <rFont val="Arial"/>
        <b/>
        <color theme="1"/>
      </rPr>
      <t xml:space="preserve">20-APR-WIP:- </t>
    </r>
    <r>
      <rPr>
        <rFont val="Arial"/>
        <b val="0"/>
        <color theme="1"/>
      </rPr>
      <t xml:space="preserve">The Mini-profile functionality is working fine with the single profile. But when I test it with multiple candidates and clicked the next and back buttons times it was not working properly. So I am fixing that issue.
</t>
    </r>
    <r>
      <rPr>
        <rFont val="Arial"/>
        <b/>
        <color theme="1"/>
      </rPr>
      <t xml:space="preserve">21-APR-WIP:- </t>
    </r>
    <r>
      <rPr>
        <rFont val="Arial"/>
        <b val="0"/>
        <color theme="1"/>
      </rPr>
      <t xml:space="preserve">I have checked this functionality with multiple users, there was an issue with the next and back button, they were not working properly. Today, I was working on that. And now it's working. I am just doing some manual testing with different scenarios.  
</t>
    </r>
    <r>
      <rPr>
        <rFont val="Arial"/>
        <b/>
        <color theme="1"/>
      </rPr>
      <t xml:space="preserve">22-APR-Code-review:- </t>
    </r>
    <r>
      <rPr>
        <rFont val="Arial"/>
        <b val="0"/>
        <color theme="1"/>
      </rPr>
      <t xml:space="preserve"> I have complted my code and move it to code-review. 
</t>
    </r>
    <r>
      <rPr>
        <rFont val="Arial"/>
        <b/>
        <color theme="1"/>
      </rPr>
      <t xml:space="preserve">27-May-gamma-testing:- </t>
    </r>
    <r>
      <rPr>
        <rFont val="Arial"/>
        <b val="0"/>
        <color theme="1"/>
      </rPr>
      <t xml:space="preserve">I have fixed an issue that was raised by Poonam on the ticket.
</t>
    </r>
    <r>
      <rPr>
        <rFont val="Arial"/>
        <b/>
        <color theme="1"/>
      </rPr>
      <t xml:space="preserve">30-May-WIP:- </t>
    </r>
    <r>
      <rPr>
        <rFont val="Arial"/>
        <b val="0"/>
        <color theme="1"/>
      </rPr>
      <t xml:space="preserve">I replicated this issue at my end. I did some changes as required for this ticket now I got the confirmed interview and book interview option on my local machine. I am trying to fix that issue as mentioned on the ticket by Poonam and Ali.
</t>
    </r>
    <r>
      <rPr>
        <rFont val="Arial"/>
        <b/>
        <color theme="1"/>
      </rPr>
      <t xml:space="preserve">31-May-WIP:- </t>
    </r>
    <r>
      <rPr>
        <rFont val="Arial"/>
        <b val="0"/>
        <color theme="1"/>
      </rPr>
      <t xml:space="preserve">There is a multiple cog menu option in job list. so I am trying to fix that When I go normally on the cog menu and select the book then it's working but when I go with min profile then some issue comes with that fix so I am debugging on that. 
</t>
    </r>
    <r>
      <rPr>
        <rFont val="Arial"/>
        <b/>
        <color theme="1"/>
      </rPr>
      <t xml:space="preserve">1-Jun-WIP:- </t>
    </r>
    <r>
      <rPr>
        <rFont val="Arial"/>
        <b val="0"/>
        <color theme="1"/>
      </rPr>
      <t xml:space="preserve">I have made some changes regarding the book interview issue. that is working fine. But When I am checking this for the Email CV / Questionnaire option popup and hit the submit button then it gives an error. It is something in my local Alpha-docker as Mark said it was working on at his system. So I am looking at that and I think I have needed some help for that because it gives a 502 Bad Gateway error. Ajax call gives this error. I think it is related to something from the PHP side. 
</t>
    </r>
    <r>
      <rPr>
        <rFont val="Arial"/>
        <b/>
        <color theme="1"/>
      </rPr>
      <t>2-Jun-WIP:-</t>
    </r>
    <r>
      <rPr>
        <rFont val="Arial"/>
        <b val="0"/>
        <color theme="1"/>
      </rPr>
      <t xml:space="preserve"> In this cog, the menu has multiple options with multiple scenarios. When I fixed the popup issue the other issues opened with the mini-profile. Still have some issues with that so I am debugging that. 
</t>
    </r>
    <r>
      <rPr>
        <rFont val="Arial"/>
        <b/>
        <color theme="1"/>
      </rPr>
      <t xml:space="preserve">3-Jun-WIP:- </t>
    </r>
    <r>
      <rPr>
        <rFont val="Arial"/>
        <b val="0"/>
        <color theme="1"/>
      </rPr>
      <t xml:space="preserve">I have fixed book intervew popup issue. Now it's working fine and send it to code-review.
</t>
    </r>
    <r>
      <rPr>
        <rFont val="Arial"/>
        <b/>
        <color theme="1"/>
      </rPr>
      <t>14-Jun-code-review-rework-2:-</t>
    </r>
    <r>
      <rPr>
        <rFont val="Arial"/>
        <b val="0"/>
        <color theme="1"/>
      </rPr>
      <t xml:space="preserve"> This ticket failed due to the editor added some blank space in each line of the code. Now I have removed all the blank spaces from the code and sent it back to code review.    
</t>
    </r>
    <r>
      <rPr>
        <rFont val="Arial"/>
        <b/>
        <color theme="1"/>
      </rPr>
      <t xml:space="preserve">16-Jun-code-review-rework-2:- </t>
    </r>
    <r>
      <rPr>
        <rFont val="Arial"/>
        <b val="0"/>
        <color theme="1"/>
      </rPr>
      <t xml:space="preserve">Hi @Jon Braud , I took an update from my hotfix/TCI-15996 branch. The tree is looking already updated. And the new PR was not created. Then I have taken the latest version of v4.25  then only one file got merged conflict. I updated script_4.js with my latest code. Then it was showing multiple changes and many files so I revert it. Please let me know, Can I create a branch with a different name and push my changes on that branch?
---------------------------------------------------- Abhay Morya ----------------------------------------------------------------------------------------------------------------
</t>
    </r>
    <r>
      <rPr>
        <rFont val="Arial"/>
        <b/>
        <color theme="1"/>
      </rPr>
      <t>29-June-Ready-for-Development:-</t>
    </r>
    <r>
      <rPr>
        <rFont val="Arial"/>
        <b val="0"/>
        <color theme="1"/>
      </rPr>
      <t xml:space="preserve"> I have identified the requirement, and took updates from Anil. Now looking into the code to implement functionality.
</t>
    </r>
    <r>
      <rPr>
        <rFont val="Arial"/>
        <b/>
        <color theme="1"/>
      </rPr>
      <t xml:space="preserve">4-July-WIP:- </t>
    </r>
    <r>
      <rPr>
        <rFont val="Arial"/>
        <b val="0"/>
        <color theme="1"/>
      </rPr>
      <t xml:space="preserve">What is done:- Initial analysis has been done to understand the requirement and what needs to be done exactly within the code, Now started implement the code.
What is pending:- Code complition and testing
</t>
    </r>
    <r>
      <rPr>
        <rFont val="Arial"/>
        <b/>
        <color theme="1"/>
      </rPr>
      <t>5-July-Code-review:-</t>
    </r>
    <r>
      <rPr>
        <rFont val="Arial"/>
        <b val="0"/>
        <color theme="1"/>
      </rPr>
      <t xml:space="preserve">
What is done:- Integrated permission code and raised code review
What is pending:- Nothing
What support is required: Needs to add a permission in order to work, that is stay_on_mini_profile_popup
</t>
    </r>
    <r>
      <rPr>
        <rFont val="Arial"/>
        <b/>
        <color theme="1"/>
      </rPr>
      <t>11-July-code-review-rework-1:-</t>
    </r>
    <r>
      <rPr>
        <rFont val="Arial"/>
        <b val="0"/>
        <color theme="1"/>
      </rPr>
      <t xml:space="preserve"> What is done:- Rechecked functionality, discussed it with Anil as per mark and jon comments, Put some modification and raised code review
What is pending:- Nothing, but testing required from QA
What support is required:- N/A
</t>
    </r>
    <r>
      <rPr>
        <rFont val="Arial"/>
        <b/>
        <color theme="1"/>
      </rPr>
      <t>18-July-code-review-rework2:-</t>
    </r>
    <r>
      <rPr>
        <rFont val="Arial"/>
        <b val="0"/>
        <color theme="1"/>
      </rPr>
      <t xml:space="preserve">
</t>
    </r>
    <r>
      <rPr>
        <rFont val="Arial"/>
        <b/>
        <color theme="1"/>
      </rPr>
      <t xml:space="preserve">What is done:- </t>
    </r>
    <r>
      <rPr>
        <rFont val="Arial"/>
        <b val="0"/>
        <color theme="1"/>
      </rPr>
      <t>Fixed a miising code from PR and verified other issues, raised by QA.</t>
    </r>
    <r>
      <rPr>
        <rFont val="Arial"/>
        <b/>
        <color theme="1"/>
      </rPr>
      <t xml:space="preserve">
What is pending:- </t>
    </r>
    <r>
      <rPr>
        <rFont val="Arial"/>
        <b val="0"/>
        <color theme="1"/>
      </rPr>
      <t>Nothing</t>
    </r>
    <r>
      <rPr>
        <rFont val="Arial"/>
        <b/>
        <color theme="1"/>
      </rPr>
      <t xml:space="preserve">
What support is required:- </t>
    </r>
    <r>
      <rPr>
        <rFont val="Arial"/>
        <b val="0"/>
        <color theme="1"/>
      </rPr>
      <t xml:space="preserve">NA
</t>
    </r>
    <r>
      <rPr>
        <rFont val="Arial"/>
        <b/>
        <color theme="1"/>
      </rPr>
      <t xml:space="preserve">20-July-Done:- Status Changed
</t>
    </r>
  </si>
  <si>
    <r>
      <rPr>
        <rFont val="Arial"/>
        <b/>
        <color theme="1"/>
      </rPr>
      <t xml:space="preserve">13-Apr-Started:- </t>
    </r>
    <r>
      <rPr>
        <rFont val="Arial"/>
        <b val="0"/>
        <color theme="1"/>
      </rPr>
      <t xml:space="preserve"> I have checked it on brand-UAT &amp; alphadocker. I have tried to reproduce issue, and i see that calendar is working fine on the confirmation of interview popup. Have also discussed with Emily. This is live issue as i am checking the code and trying to replicating the issue on alpha-docker.</t>
    </r>
    <r>
      <rPr>
        <rFont val="Arial"/>
        <b/>
        <color theme="1"/>
      </rPr>
      <t xml:space="preserve">
14-Apr-WIP:- </t>
    </r>
    <r>
      <rPr>
        <rFont val="Arial"/>
        <b val="0"/>
        <color theme="1"/>
      </rPr>
      <t xml:space="preserve">I have checked code regarding this issue, i checked tpl file:- codebases/ats/codebases/ats/themes/bootstrap_3/x.ats_tracking_interview_new.tpl. There is jquery defined on line no. 579, which is creating this datepicker calendar. When i am removing this variable then i am able to replicate this issue on alpha-docker.Now, by removing this variable,calendar is not opening. I am waiting for jon &amp; mark response on this.
</t>
    </r>
    <r>
      <rPr>
        <rFont val="Arial"/>
        <b/>
        <color theme="1"/>
      </rPr>
      <t xml:space="preserve">18-Apr-WIP:- </t>
    </r>
    <r>
      <rPr>
        <rFont val="Arial"/>
        <b val="0"/>
        <color theme="1"/>
      </rPr>
      <t xml:space="preserve">I have continued debugigng file members/modules/ats/tracking_load_interview.php, themes/bootstrap_3/x.ats_tracking_interview_new.tpl and checked datepicker code. There seems to be jquery conflict of datepicker only. May be datepicker jquery is not working on live. So i will be waiting response from jon and mark, if it can be checked on live
</t>
    </r>
    <r>
      <rPr>
        <rFont val="Arial"/>
        <b/>
        <color theme="1"/>
      </rPr>
      <t xml:space="preserve">19-Apr-WIP:- </t>
    </r>
    <r>
      <rPr>
        <rFont val="Arial"/>
        <b val="0"/>
        <color theme="1"/>
      </rPr>
      <t>This is live environment issue, issue has been replicated on alpha-docker, but needs to debug on live.</t>
    </r>
  </si>
  <si>
    <r>
      <rPr>
        <rFont val="Arial"/>
        <b/>
        <color theme="1"/>
      </rPr>
      <t>14-Apr-WIP:-</t>
    </r>
    <r>
      <rPr>
        <rFont val="Arial"/>
        <color theme="1"/>
      </rPr>
      <t xml:space="preserve"> In Starting ticket was not clear lack of information so I discussed it wit Ali and checked issue on UAT so now I am trying to rep in local but I am facing issue in extended offer 
</t>
    </r>
    <r>
      <rPr>
        <rFont val="Arial"/>
        <b/>
        <color theme="1"/>
      </rPr>
      <t xml:space="preserve">19-Apr-WIP:- </t>
    </r>
    <r>
      <rPr>
        <rFont val="Arial"/>
        <color theme="1"/>
      </rPr>
      <t xml:space="preserve">This issue is related to Offer job [extended process]. However this functionality doesnt work on my local machine. So I am debugging it. I cheeck on database table and found offer table some how related to wizard table but wizard table is empty. So I asked it to Jon and Mark as well
</t>
    </r>
    <r>
      <rPr>
        <rFont val="Arial"/>
        <b/>
        <color theme="1"/>
      </rPr>
      <t>20-Apr-WIP:</t>
    </r>
    <r>
      <rPr>
        <rFont val="Arial"/>
        <color theme="1"/>
      </rPr>
      <t xml:space="preserve">-Still working ont this issue. I am not able to rep on local yet. Jon have shared some table data with me so I am trying uploading it
</t>
    </r>
    <r>
      <rPr>
        <rFont val="Arial"/>
        <b/>
        <color theme="1"/>
      </rPr>
      <t>21-Apr-WIP:-I</t>
    </r>
    <r>
      <rPr>
        <rFont val="Arial"/>
        <color theme="1"/>
      </rPr>
      <t xml:space="preserve"> am still debugging in code finally I found sendOfferController.php file and trying to check in the code
</t>
    </r>
    <r>
      <rPr>
        <rFont val="Arial"/>
        <b/>
        <color theme="1"/>
      </rPr>
      <t>22-Apr-WIP:</t>
    </r>
    <r>
      <rPr>
        <rFont val="Arial"/>
        <color theme="1"/>
      </rPr>
      <t xml:space="preserve">-So Today I discussed with Jon reading this ticket as I dint have Idea about how to run scheduler for reminderoffer on local so I asked it Jon and he sheared with me a command  and also shared with me what you need to start looking on first.and I am going same way
</t>
    </r>
    <r>
      <rPr>
        <rFont val="Arial"/>
        <b/>
        <color theme="1"/>
      </rPr>
      <t>25-Apr-WIP:-</t>
    </r>
    <r>
      <rPr>
        <rFont val="Arial"/>
        <color theme="1"/>
      </rPr>
      <t xml:space="preserve">I am still working on it. The model file approch,  I am taking to save data into "ats_remider" table rather then Event listner concept because in ATS legacy code we are using Event listner
</t>
    </r>
    <r>
      <rPr>
        <rFont val="Arial"/>
        <b/>
        <color theme="1"/>
      </rPr>
      <t>26-Apr-WIP:-</t>
    </r>
    <r>
      <rPr>
        <rFont val="Arial"/>
        <color theme="1"/>
      </rPr>
      <t xml:space="preserve">This issue is fixed when we create extended offer, Now I am working on update side. So , when super user update existing extended offer it should not add new entry into "ats_reminder" 
</t>
    </r>
    <r>
      <rPr>
        <rFont val="Arial"/>
        <b/>
        <color theme="1"/>
      </rPr>
      <t>27-Apr-code review:-</t>
    </r>
    <r>
      <rPr>
        <rFont val="Arial"/>
        <color theme="1"/>
      </rPr>
      <t xml:space="preserve">I have done this ticket from my side and put it to code review
</t>
    </r>
    <r>
      <rPr>
        <rFont val="Arial"/>
        <b/>
        <color theme="1"/>
      </rPr>
      <t>17-May-code review 1</t>
    </r>
    <r>
      <rPr>
        <rFont val="Arial"/>
        <color theme="1"/>
      </rPr>
      <t xml:space="preserve">:-Work on feedback that Jon share on MR. I asked my query to Jon and waiting for his reply
</t>
    </r>
    <r>
      <rPr>
        <rFont val="Arial"/>
        <b/>
        <color theme="1"/>
      </rPr>
      <t>18-May-code review 1:-</t>
    </r>
    <r>
      <rPr>
        <rFont val="Arial"/>
        <color theme="1"/>
      </rPr>
      <t xml:space="preserve">Worked on feedback that Jon have shared on MR
</t>
    </r>
    <r>
      <rPr>
        <rFont val="Arial"/>
        <b/>
        <color theme="1"/>
      </rPr>
      <t>24-May-code review 1</t>
    </r>
    <r>
      <rPr>
        <rFont val="Arial"/>
        <color theme="1"/>
      </rPr>
      <t xml:space="preserve">:-Dan shared some feedback on given MR so I asked it to Jon and waiting for his replay 
</t>
    </r>
    <r>
      <rPr>
        <rFont val="Arial"/>
        <b/>
        <color theme="1"/>
      </rPr>
      <t>20-July-code review 2:-</t>
    </r>
    <r>
      <rPr>
        <rFont val="Arial"/>
        <color theme="1"/>
      </rPr>
      <t>What is done:- 
What is pending:- The proper application status must be set.
What support is required:- I have point that need to discuss with Jon, 
21-July-code review 2:-What is done:- Have set rType value to 3 because application status will always be 5 
What is pending:- merge with 4.28 and push to code review
What support is required:- NA</t>
    </r>
  </si>
  <si>
    <r>
      <rPr>
        <rFont val="Arial"/>
        <b/>
        <color theme="1"/>
      </rPr>
      <t xml:space="preserve">18-Apr-Started:- </t>
    </r>
    <r>
      <rPr>
        <rFont val="Arial"/>
        <color theme="1"/>
      </rPr>
      <t xml:space="preserve"> I have started working on this ticket, and checked issue on brand UAT, if i am selecting candidates of job in bulk and sending emails to all candidate, then i am getting emails on every email. I have checked candidate, in which they have associated with yopmail. For now i am debugging members/modules/ats/action_tracking.php file.
</t>
    </r>
    <r>
      <rPr>
        <rFont val="Arial"/>
        <b/>
        <color theme="1"/>
      </rPr>
      <t>19-Apr-WIP:-</t>
    </r>
    <r>
      <rPr>
        <rFont val="Arial"/>
        <color theme="1"/>
      </rPr>
      <t xml:space="preserve"> I am checking issue, on alpha-docker, and i have checked that when we are sending bulk email, then receiving emails,  have also checked mail function in action-tracking.php. and everything is working fine for mail. i am debugging more code, or this issue is exist on live only. 
</t>
    </r>
    <r>
      <rPr>
        <rFont val="Arial"/>
        <b/>
        <color theme="1"/>
      </rPr>
      <t xml:space="preserve">20-Apr-Reassigned:- </t>
    </r>
    <r>
      <rPr>
        <rFont val="Arial"/>
        <color theme="1"/>
      </rPr>
      <t>I have reassigned this ticket, as issue is not replicated on brand-UAT &amp; alpha-docker. It exist on ove only. live envirnment issue</t>
    </r>
  </si>
  <si>
    <r>
      <rPr>
        <rFont val="Arial"/>
        <color theme="1"/>
      </rPr>
      <t xml:space="preserve">18-April-WIP:- I have started working on ticket to reproduce issue on UAT and Alpha. Still work in progress to reproduce issue.
19-April-WIP:-Today I have created new job and added questaionnaire on new job. Once job was created then as candidate apply job  and on summary page I have withdrew application.Again I have logged as super user and delete candidate application.While deleting candidate application getting warning issue count() must be array parameter.Issue comes due to when delete application sending form data with comma seprated.After deletion of application candidate reapply same job and  complete application. I have notice that second time when candidate apply job questaionnaire already field with answer and I am able to complete profile.When I am checking as candidate dashboard Job application is showing  Action pending questaionnaire button for complete application it is wrong. I am still debuging code for solutions.
20-April-WIP:-I have debug code and find solution of candidate can reapply Job once super user have deleted application. Alpha docker works fine for both cases like with questionnaire application without quenstionaire application. If job have multiple quenstionnaire it will work for all. I am sharing solution with Jon/mark once they will confrim then i will push code on code review. 
21-April-Code-Review:I have fixed issue of reapply same Job by candidate when application deleted from super user.I have pushed code on code review.
25-April-Ready-to-Merge:- Ready to Merge
26-April-Gamma-Testing:- Gamma Testing
</t>
    </r>
    <r>
      <rPr>
        <rFont val="Arial"/>
        <b/>
        <color theme="1"/>
      </rPr>
      <t>27-April-Closed:- Closed</t>
    </r>
  </si>
  <si>
    <r>
      <rPr>
        <rFont val="Arial"/>
        <b/>
        <color theme="1"/>
      </rPr>
      <t xml:space="preserve">20-Apr-Started:-  </t>
    </r>
    <r>
      <rPr>
        <rFont val="Arial"/>
        <b val="0"/>
        <color theme="1"/>
      </rPr>
      <t>I have checked this issue and tried to replicate it on brand UAT. I have tried many different type of XSS script on input boxes. but there wasn't any error shown. as there is not any input field available on application summary page. I have tried these scripts:</t>
    </r>
    <r>
      <rPr>
        <rFont val="Arial"/>
        <b/>
        <color theme="1"/>
      </rPr>
      <t xml:space="preserve"> &lt;p&gt;&lt;script&gt;/* Bad stuff here... */&lt;/script&gt;&lt;/p&gt; , &lt;body onload=alert(‘something’)&gt;,&lt;script&gt;alert(document.cookie)&lt;/script&gt;
21-Apr-WIP:- </t>
    </r>
    <r>
      <rPr>
        <rFont val="Arial"/>
        <b val="0"/>
        <color theme="1"/>
      </rPr>
      <t xml:space="preserve">I tried to replicate issue on windmill-UAT. firtsly i filled interest &amp; hobbies in customer account, then from their i completed job application, and tried to refresh application summary page. I also filed the script given in reproduce steps. but there wasn't any alert on application summary page.
</t>
    </r>
    <r>
      <rPr>
        <rFont val="Arial"/>
        <b/>
        <color theme="1"/>
      </rPr>
      <t xml:space="preserve">22-Apr-WIP:- </t>
    </r>
    <r>
      <rPr>
        <rFont val="Arial"/>
        <b val="0"/>
        <color theme="1"/>
      </rPr>
      <t xml:space="preserve">I have installed burp suite software, and able to install proxy by help of burp suite. I intercepted the request when i entered data in the 'Interest &amp; Hobies', after that i forwarded the request. But i got same text on application summary page, as same i entered in candidate profile, 'Interest &amp; Hobies'
</t>
    </r>
    <r>
      <rPr>
        <rFont val="Arial"/>
        <b/>
        <color theme="1"/>
      </rPr>
      <t>25-Apr-WIP:-</t>
    </r>
    <r>
      <rPr>
        <rFont val="Arial"/>
        <b val="0"/>
        <color theme="1"/>
      </rPr>
      <t xml:space="preserve"> Issue has been replicated on brand-UAT &amp; alpha-docker. Now investigating code for finding the solution. There is a function Interestsave() &amp; Interestsedit() in file app/Modules/Users/Http/Controllers/ProfileController.php. As, interest&amp;hobbies, is textarea, by using CK editor that's why its using HTML tags and script tags. 
</t>
    </r>
    <r>
      <rPr>
        <rFont val="Arial"/>
        <b/>
        <color theme="1"/>
      </rPr>
      <t xml:space="preserve">26-Apr-Code Review:- </t>
    </r>
    <r>
      <rPr>
        <rFont val="Arial"/>
        <b val="0"/>
        <color theme="1"/>
      </rPr>
      <t xml:space="preserve">I have fixed issue of XSS stored, there was three fields in user profile objectives, summary , interests &amp; hobbies. These three fields using CKEditor and storing the XSS.For handling this i have created one function named sanitizeCKEditor() in helpers.php, by using strip_tags() function and allowed some html inputs that used by ckeditor only. i have call this sanitizeCKEditor() function in UserCvRepository.php file in functions updateObjective(),updateSummary() &amp; updateInterests(). Strip_tags() function is used for clearing unnecessary tags like script &amp; iframe 
</t>
    </r>
    <r>
      <rPr>
        <rFont val="Arial"/>
        <b/>
        <color theme="1"/>
      </rPr>
      <t>20-May-Ready To Merge
15-June-Ready for development
16-June- Code Review
1-july-Ready for isolated</t>
    </r>
  </si>
  <si>
    <r>
      <rPr>
        <rFont val="Arial"/>
        <b/>
        <color theme="1"/>
      </rPr>
      <t xml:space="preserve">21-April-WIP:- </t>
    </r>
    <r>
      <rPr>
        <rFont val="Arial"/>
        <b val="0"/>
        <color theme="1"/>
      </rPr>
      <t xml:space="preserve">I have started new ticket and replicated issue on Alpha and UAT. I have found solutions and added on code. I need to test then send to code review.
</t>
    </r>
    <r>
      <rPr>
        <rFont val="Arial"/>
        <b/>
        <color theme="1"/>
      </rPr>
      <t xml:space="preserve">22-April-Code Review:- </t>
    </r>
    <r>
      <rPr>
        <rFont val="Arial"/>
        <b val="0"/>
        <color theme="1"/>
      </rPr>
      <t xml:space="preserve">Ref variable was missed on template.I have assigned the variable value.
</t>
    </r>
    <r>
      <rPr>
        <rFont val="Arial"/>
        <b/>
        <color theme="1"/>
      </rPr>
      <t xml:space="preserve">25-April-Ready-To-Merge:- </t>
    </r>
    <r>
      <rPr>
        <rFont val="Arial"/>
        <b val="0"/>
        <color theme="1"/>
      </rPr>
      <t xml:space="preserve">Ready to merge
</t>
    </r>
    <r>
      <rPr>
        <rFont val="Arial"/>
        <b/>
        <color theme="1"/>
      </rPr>
      <t xml:space="preserve">27-April-Closed:- </t>
    </r>
    <r>
      <rPr>
        <rFont val="Arial"/>
        <b val="0"/>
        <color theme="1"/>
      </rPr>
      <t>Closed</t>
    </r>
  </si>
  <si>
    <r>
      <rPr>
        <rFont val="Arial"/>
        <b/>
        <color theme="1"/>
      </rPr>
      <t xml:space="preserve">22-April-WIP:- </t>
    </r>
    <r>
      <rPr>
        <rFont val="Arial"/>
        <b val="0"/>
        <color theme="1"/>
      </rPr>
      <t xml:space="preserve">I have started worked on ticket to reproduce issue on Alpha and UAT. Still work on progress for reproducing issue.
</t>
    </r>
    <r>
      <rPr>
        <rFont val="Arial"/>
        <b/>
        <color theme="1"/>
      </rPr>
      <t>25-April-WIP:-</t>
    </r>
    <r>
      <rPr>
        <rFont val="Arial"/>
        <b val="0"/>
        <color theme="1"/>
      </rPr>
      <t xml:space="preserve">I have tested on UAT,Delta,Alpha and windmill for replicate issue. I have replicated issue on windmill UAT of PDF issue Employer name. I have checked code on Alpha to reproduce the issue. I have added $this-&gt;anonymise = true; for test Anonymous Application of PDF issue. Now I am able to reproduce the issue on Alpha. I am checking code how its work and I am also finding solutions for it.
</t>
    </r>
    <r>
      <rPr>
        <rFont val="Arial"/>
        <b/>
        <color theme="1"/>
      </rPr>
      <t xml:space="preserve">26-April-Code-Review:- </t>
    </r>
    <r>
      <rPr>
        <rFont val="Arial"/>
        <b val="0"/>
        <color theme="1"/>
      </rPr>
      <t xml:space="preserve">I have removed override employer name from CV download PDF of anonymise candidate.
</t>
    </r>
    <r>
      <rPr>
        <rFont val="Arial"/>
        <b/>
        <color theme="1"/>
      </rPr>
      <t xml:space="preserve">09-may-WIP:- 
10-may-WIP:- </t>
    </r>
    <r>
      <rPr>
        <rFont val="Arial"/>
        <b val="0"/>
        <color theme="1"/>
      </rPr>
      <t xml:space="preserve">I have started for adding permission for show Employer name on CV.
</t>
    </r>
    <r>
      <rPr>
        <rFont val="Arial"/>
        <b/>
        <color theme="1"/>
      </rPr>
      <t xml:space="preserve">11-May-Code-Review:- </t>
    </r>
    <r>
      <rPr>
        <rFont val="Arial"/>
        <b val="0"/>
        <color theme="1"/>
      </rPr>
      <t xml:space="preserve">I have added permission anonymous_candidates_allow_employer_name for show Employer name.
</t>
    </r>
    <r>
      <rPr>
        <rFont val="Arial"/>
        <b/>
        <color theme="1"/>
      </rPr>
      <t xml:space="preserve">19-May-Ready-to-Merge:- </t>
    </r>
    <r>
      <rPr>
        <rFont val="Arial"/>
        <b val="0"/>
        <color theme="1"/>
      </rPr>
      <t xml:space="preserve">Ready to Merge
</t>
    </r>
    <r>
      <rPr>
        <rFont val="Arial"/>
        <b/>
        <color theme="1"/>
      </rPr>
      <t>26-May-Gamma-Testing:- Gamma testing
27-May-Ready-for-Isolation:-</t>
    </r>
    <r>
      <rPr>
        <rFont val="Arial"/>
        <b val="0"/>
        <color theme="1"/>
      </rPr>
      <t xml:space="preserve">Ready-for-Isolation
</t>
    </r>
    <r>
      <rPr>
        <rFont val="Arial"/>
        <b/>
        <color theme="1"/>
      </rPr>
      <t>31-May-Closed:- Closed</t>
    </r>
  </si>
  <si>
    <r>
      <rPr>
        <rFont val="Arial"/>
        <b/>
        <color theme="1"/>
      </rPr>
      <t xml:space="preserve">25-APR-Hold:- </t>
    </r>
    <r>
      <rPr>
        <rFont val="Arial"/>
        <b val="0"/>
        <color theme="1"/>
      </rPr>
      <t xml:space="preserve">I have seen ticket TCI-15626 as Jhon Plant said to pick that one. I have checked it with "Arrange an interview option". But in the popup, there is not showing any content. I am not able to replicate it on Alpha-docker so I have asked Jon regarding this. But till now I am not getting any solution.
</t>
    </r>
    <r>
      <rPr>
        <rFont val="Arial"/>
        <b/>
        <color theme="1"/>
      </rPr>
      <t xml:space="preserve">26-APR-Hold:- </t>
    </r>
    <r>
      <rPr>
        <rFont val="Arial"/>
        <b val="0"/>
        <color theme="1"/>
      </rPr>
      <t xml:space="preserve">Jon shared with me some SQL queries but after that still, this was not working. I was also debugging on that for the permission with Jay. Till now still have the data and the cog menu options are not coming.
</t>
    </r>
    <r>
      <rPr>
        <rFont val="Arial"/>
        <b/>
        <color theme="1"/>
      </rPr>
      <t xml:space="preserve">24-May-Reday-for-development:- </t>
    </r>
    <r>
      <rPr>
        <rFont val="Arial"/>
        <b val="0"/>
        <color theme="1"/>
      </rPr>
      <t xml:space="preserve">I have tried it to set up on my local machine. this is still in process. 
</t>
    </r>
    <r>
      <rPr>
        <rFont val="Arial"/>
        <b/>
        <color theme="1"/>
      </rPr>
      <t>25-May-WIP:-</t>
    </r>
    <r>
      <rPr>
        <rFont val="Arial"/>
        <b val="0"/>
        <color theme="1"/>
      </rPr>
      <t xml:space="preserve"> I am facing an issue to install the setup of the calendar in the alpha-docker. Today, I did a long discussion with Mark but still have some issues with that. So this is a blocker for me as of now.
</t>
    </r>
    <r>
      <rPr>
        <rFont val="Arial"/>
        <b/>
        <color theme="1"/>
      </rPr>
      <t xml:space="preserve">26-May-Hold:- </t>
    </r>
    <r>
      <rPr>
        <rFont val="Arial"/>
        <b val="0"/>
        <color theme="1"/>
      </rPr>
      <t xml:space="preserve">I have tried to set alpha for the calendar again. and I have take Amit help to resolve the issues but still it is not working on my end. So I think, I have followed all the steps mentioned in the readme.md  file. but now I have not any idea about that. I am stuck here so I put it to hold on this ticket.
</t>
    </r>
    <r>
      <rPr>
        <rFont val="Arial"/>
        <b/>
        <color theme="1"/>
      </rPr>
      <t xml:space="preserve">27-May-WIP:- </t>
    </r>
    <r>
      <rPr>
        <rFont val="Arial"/>
        <b val="0"/>
        <color theme="1"/>
      </rPr>
      <t xml:space="preserve">I did again the calendar setup and then took some help from Upender. Finally, now I am able to access the calendar on my local machine. Now I am debugging how can develop this new design in code.
</t>
    </r>
    <r>
      <rPr>
        <rFont val="Arial"/>
        <b/>
        <color theme="1"/>
      </rPr>
      <t xml:space="preserve">30-May-WIP:- </t>
    </r>
    <r>
      <rPr>
        <rFont val="Arial"/>
        <b val="0"/>
        <color theme="1"/>
      </rPr>
      <t xml:space="preserve">I have started my work on this ticket but I have some issues with npm run dev command. So currently I am working in production mode. 
</t>
    </r>
    <r>
      <rPr>
        <rFont val="Arial"/>
        <b/>
        <color theme="1"/>
      </rPr>
      <t xml:space="preserve">31-May-WIP:- </t>
    </r>
    <r>
      <rPr>
        <rFont val="Arial"/>
        <b val="0"/>
        <color theme="1"/>
      </rPr>
      <t xml:space="preserve">I was started on ticket TCI-15596, It was come back form the gamma
</t>
    </r>
    <r>
      <rPr>
        <rFont val="Arial"/>
        <b/>
        <color theme="1"/>
      </rPr>
      <t xml:space="preserve">3-Jun-WIP:- </t>
    </r>
    <r>
      <rPr>
        <rFont val="Arial"/>
        <b val="0"/>
        <color theme="1"/>
      </rPr>
      <t xml:space="preserve">I have started my work on this ticket but still have an issue with dev mode, when I run the npm run dev it's not working, only showing loading. So I am trying to do mine with npm run prod command. 
</t>
    </r>
    <r>
      <rPr>
        <rFont val="Arial"/>
        <b/>
        <color theme="1"/>
      </rPr>
      <t xml:space="preserve">6-Jun-WIP:- </t>
    </r>
    <r>
      <rPr>
        <rFont val="Arial"/>
        <b val="0"/>
        <color theme="1"/>
      </rPr>
      <t xml:space="preserve">I have created a screen for this ticket as mentioned on the ticket and started 2nd screen. But I have not got any font icon for that so I have spoken to matt about that. He will look that how can get updated icons. 
</t>
    </r>
    <r>
      <rPr>
        <rFont val="Arial"/>
        <b/>
        <color theme="1"/>
      </rPr>
      <t xml:space="preserve">7-Jun-WIP:- </t>
    </r>
    <r>
      <rPr>
        <rFont val="Arial"/>
        <b val="0"/>
        <color theme="1"/>
      </rPr>
      <t xml:space="preserve">I have completed 2nd screen UI. But there is some business logic to display that screen. So I am debugging on that.
</t>
    </r>
    <r>
      <rPr>
        <rFont val="Arial"/>
        <b/>
        <color theme="1"/>
      </rPr>
      <t xml:space="preserve">8-Jun-WIP:- </t>
    </r>
    <r>
      <rPr>
        <rFont val="Arial"/>
        <b val="0"/>
        <color theme="1"/>
      </rPr>
      <t xml:space="preserve">I have completed 1st, and 2nd screens, and now both are connected. But still updated font is not coming after adding the script as Matt shared with me. I think needs some updated font for the complete view. Now I have started the next screen I did some changes as mentioned in the ticket, this screen will take time. There are many changes are required for that.
</t>
    </r>
    <r>
      <rPr>
        <rFont val="Arial"/>
        <b/>
        <color theme="1"/>
      </rPr>
      <t xml:space="preserve">9-Jun-WIP:- </t>
    </r>
    <r>
      <rPr>
        <rFont val="Arial"/>
        <b val="0"/>
        <color theme="1"/>
      </rPr>
      <t xml:space="preserve">I have working on booking an interview. there is some section that will come after configuring my team's or google account. For this, I have created a requiter account as Kunika said but after that, in that case, Arrange an interview option is not coming in the cog menu so I take some help from Amit and gave permission 667 to show the arrange an interview. But having still Arrange an interview option is not cooming. I am looking at it and making changes accordingly. 
</t>
    </r>
    <r>
      <rPr>
        <rFont val="Arial"/>
        <b/>
        <color theme="1"/>
      </rPr>
      <t>10-Jun-WIP:-</t>
    </r>
    <r>
      <rPr>
        <rFont val="Arial"/>
        <b val="0"/>
        <color theme="1"/>
      </rPr>
      <t xml:space="preserve"> I have made some changes according to the design And got older functionality documents to compare new design functionality. I am taking an understanding of new functionality and old design functionality.
</t>
    </r>
    <r>
      <rPr>
        <rFont val="Arial"/>
        <b/>
        <color theme="1"/>
      </rPr>
      <t xml:space="preserve">13-jun-WIP:- </t>
    </r>
    <r>
      <rPr>
        <rFont val="Arial"/>
        <b val="0"/>
        <color theme="1"/>
      </rPr>
      <t xml:space="preserve">I am creating a booking interview screen two sections are completed in the UI. And now I have started a new section.
</t>
    </r>
    <r>
      <rPr>
        <rFont val="Arial"/>
        <b/>
        <color theme="1"/>
      </rPr>
      <t xml:space="preserve">14-jun-WIP:- </t>
    </r>
    <r>
      <rPr>
        <rFont val="Arial"/>
        <b val="0"/>
        <color theme="1"/>
      </rPr>
      <t xml:space="preserve">I am creating UI for the calendar section in the book interview popup.
</t>
    </r>
    <r>
      <rPr>
        <rFont val="Arial"/>
        <b/>
        <color theme="1"/>
      </rPr>
      <t xml:space="preserve">15-jun-wip:- </t>
    </r>
    <r>
      <rPr>
        <rFont val="Arial"/>
        <b val="0"/>
        <color theme="1"/>
      </rPr>
      <t xml:space="preserve">I have got the interview book popup within the calendar component it will come when user teams/google accounts will configure with the calendar. Now I am working on that and I have mostly completed the rest components for the interview book mentioned in the new design. 
</t>
    </r>
    <r>
      <rPr>
        <rFont val="Arial"/>
        <b/>
        <color theme="1"/>
      </rPr>
      <t>16-jun-wip:-</t>
    </r>
    <r>
      <rPr>
        <rFont val="Arial"/>
        <b val="0"/>
        <color theme="1"/>
      </rPr>
      <t xml:space="preserve"> I got a solution to work on the interview book pop up and now I have started on that. there are some challenges with the color code and backdrop so I am also looking at that part also.
</t>
    </r>
    <r>
      <rPr>
        <rFont val="Arial"/>
        <b/>
        <color theme="1"/>
      </rPr>
      <t xml:space="preserve">17-Jun-wip:- </t>
    </r>
    <r>
      <rPr>
        <rFont val="Arial"/>
        <b val="0"/>
        <color theme="1"/>
      </rPr>
      <t xml:space="preserve">Select interview popup backdrop has been created and working on editing the time and date popup details.
</t>
    </r>
    <r>
      <rPr>
        <rFont val="Arial"/>
        <b/>
        <color theme="1"/>
      </rPr>
      <t xml:space="preserve">20-Jun-wip:- </t>
    </r>
    <r>
      <rPr>
        <rFont val="Arial"/>
        <b val="0"/>
        <color theme="1"/>
      </rPr>
      <t xml:space="preserve">I discussed some queries with Sam but some queries are still pending from Matt and Sam. I am working on those queies which have cleared by Sam and Matt. 
</t>
    </r>
    <r>
      <rPr>
        <rFont val="Arial"/>
        <b/>
        <color theme="1"/>
      </rPr>
      <t xml:space="preserve">21-Jun-Wip:- </t>
    </r>
    <r>
      <rPr>
        <rFont val="Arial"/>
        <b val="0"/>
        <color theme="1"/>
      </rPr>
      <t xml:space="preserve">I have made functionality for editing Attendees and add role. Now I have needed a calendar account to make changes in the calendar popup event changes.
</t>
    </r>
    <r>
      <rPr>
        <rFont val="Arial"/>
        <b/>
        <color theme="1"/>
      </rPr>
      <t xml:space="preserve">22-Jun-WIP:- </t>
    </r>
    <r>
      <rPr>
        <rFont val="Arial"/>
        <b val="0"/>
        <color theme="1"/>
      </rPr>
      <t xml:space="preserve">I am working on creating an Interview slots popup. I have fixed the add attendees issue now it will work with add button as mentioned in the design.
</t>
    </r>
    <r>
      <rPr>
        <rFont val="Arial"/>
        <b/>
        <color theme="1"/>
      </rPr>
      <t xml:space="preserve">23-Jun-WIP:- </t>
    </r>
    <r>
      <rPr>
        <rFont val="Arial"/>
        <b val="0"/>
        <color theme="1"/>
      </rPr>
      <t xml:space="preserve">I am working on the Invite to interview section. I have made the changes as per the new design for that only one add attendees have some challenges to move on another component so I am looking that how can move it to the calendar component. 
</t>
    </r>
    <r>
      <rPr>
        <rFont val="Arial"/>
        <b/>
        <color theme="1"/>
      </rPr>
      <t xml:space="preserve">24-Jun-WIP:- </t>
    </r>
    <r>
      <rPr>
        <rFont val="Arial"/>
        <b val="0"/>
        <color theme="1"/>
      </rPr>
      <t xml:space="preserve">I have added add attendees section on the top of the calendar in creating an interview slot. Now started on creating a slot functionality. 
</t>
    </r>
    <r>
      <rPr>
        <rFont val="Arial"/>
        <b/>
        <color theme="1"/>
      </rPr>
      <t xml:space="preserve">27-Jun-WIP:- </t>
    </r>
    <r>
      <rPr>
        <rFont val="Arial"/>
        <b val="0"/>
        <color theme="1"/>
      </rPr>
      <t xml:space="preserve">I am working on the interview slot booking component. I am trying to change the placement of that logic and component according to the design. but when I try to change it, it is not working. So I am looking that how can solve that issue. 
</t>
    </r>
    <r>
      <rPr>
        <rFont val="Arial"/>
        <b/>
        <color theme="1"/>
      </rPr>
      <t>29-Jun-WIP:- What is done:-</t>
    </r>
    <r>
      <rPr>
        <rFont val="Arial"/>
        <b val="0"/>
        <color theme="1"/>
      </rPr>
      <t xml:space="preserve"> Create slot issue has been resolved now slot is visible in the expected location. Now I am working on the booking interview for my calendar. </t>
    </r>
    <r>
      <rPr>
        <rFont val="Arial"/>
        <b/>
        <color theme="1"/>
      </rPr>
      <t xml:space="preserve">What is pending:- </t>
    </r>
    <r>
      <rPr>
        <rFont val="Arial"/>
        <b val="0"/>
        <color theme="1"/>
      </rPr>
      <t>In the calendar book interview for the user is pending and workflow.</t>
    </r>
    <r>
      <rPr>
        <rFont val="Arial"/>
        <b/>
        <color theme="1"/>
      </rPr>
      <t xml:space="preserve"> Dependency, Support Required:</t>
    </r>
    <r>
      <rPr>
        <rFont val="Arial"/>
        <b val="0"/>
        <color theme="1"/>
      </rPr>
      <t xml:space="preserve"> 1. When I try to log in with shared user details then it gives an authentication error.  I followed all the steps which come after the login I have also downloaded the Microsoft login app to give the code, After that, it was showing an authentication error. 2. The new design has interview view duration in a single field and the old design has two fields so needs more clarification on that. 3. I have also needed all the icons which have been used in the new design. These are related to the updated font-awesome version. 
</t>
    </r>
    <r>
      <rPr>
        <rFont val="Arial"/>
        <b/>
        <color theme="1"/>
      </rPr>
      <t>30-Jun-WIp:- What is done:-</t>
    </r>
    <r>
      <rPr>
        <rFont val="Arial"/>
        <b val="0"/>
        <color theme="1"/>
      </rPr>
      <t xml:space="preserve"> Now book interview calendar is working without login. I have placed the candidate's name with its color and as well as in the calendar. </t>
    </r>
    <r>
      <rPr>
        <rFont val="Arial"/>
        <b/>
        <color theme="1"/>
      </rPr>
      <t xml:space="preserve">What is doing:- </t>
    </r>
    <r>
      <rPr>
        <rFont val="Arial"/>
        <b val="0"/>
        <color theme="1"/>
      </rPr>
      <t xml:space="preserve"> I am now working on edit popup of the booking interview popup.  </t>
    </r>
    <r>
      <rPr>
        <rFont val="Arial"/>
        <b/>
        <color theme="1"/>
      </rPr>
      <t>What is pending:-</t>
    </r>
    <r>
      <rPr>
        <rFont val="Arial"/>
        <b val="0"/>
        <color theme="1"/>
      </rPr>
      <t xml:space="preserve"> Book interview edit popup, workflow, and calendar booking with 0365. </t>
    </r>
    <r>
      <rPr>
        <rFont val="Arial"/>
        <b/>
        <color theme="1"/>
      </rPr>
      <t>What support is required:</t>
    </r>
    <r>
      <rPr>
        <rFont val="Arial"/>
        <b val="0"/>
        <color theme="1"/>
      </rPr>
      <t xml:space="preserve"> Needed all the related front-icon and translations
</t>
    </r>
    <r>
      <rPr>
        <rFont val="Arial"/>
        <b/>
        <color theme="1"/>
      </rPr>
      <t>1-July-Wip:- What is done:-</t>
    </r>
    <r>
      <rPr>
        <rFont val="Arial"/>
        <b val="0"/>
        <color theme="1"/>
      </rPr>
      <t xml:space="preserve"> Now I can book an interview in the calendar, there are two types of edit components in the calendar. First when the user books an interview and as per the new design here after submitting the form user can again edit same the details on the same page. Second, when once a slot creates the user can click on the slot and edit it. The first one is completed and I am working on the second one I think there are only some design changes. I am working on, as well as looking complete the book interview functionality.</t>
    </r>
    <r>
      <rPr>
        <rFont val="Arial"/>
        <b/>
        <color theme="1"/>
      </rPr>
      <t>What is pending:-</t>
    </r>
    <r>
      <rPr>
        <rFont val="Arial"/>
        <b val="0"/>
        <color theme="1"/>
      </rPr>
      <t xml:space="preserve"> Book an interview, Book an interview, and send the invite. </t>
    </r>
    <r>
      <rPr>
        <rFont val="Arial"/>
        <b/>
        <color theme="1"/>
      </rPr>
      <t xml:space="preserve">What support is required: </t>
    </r>
    <r>
      <rPr>
        <rFont val="Arial"/>
        <b val="0"/>
        <color theme="1"/>
      </rPr>
      <t xml:space="preserve">Needed all the related front-icon and translations
</t>
    </r>
    <r>
      <rPr>
        <rFont val="Arial"/>
        <b/>
        <color theme="1"/>
      </rPr>
      <t xml:space="preserve">4-july-wip:- </t>
    </r>
    <r>
      <rPr>
        <rFont val="Arial"/>
        <b val="0"/>
        <color theme="1"/>
      </rPr>
      <t xml:space="preserve">What is done:- I got the workflow component, This is coming from the Ats. But there is a challenge to show workflow inside the calendar form because this is an outside .tpl file where does it come from it is showing after the calendar saves button. I have updated the edit interview design. Now I am checking how can add a backdrop and workflow to the interview slot.
What is pending:- workflow, book interview. New icon, All new translation.
What support is required: in workflow, New icon, All new translation.
</t>
    </r>
    <r>
      <rPr>
        <rFont val="Arial"/>
        <b/>
        <color theme="1"/>
      </rPr>
      <t xml:space="preserve">5-July-WIP:- What is done:- </t>
    </r>
    <r>
      <rPr>
        <rFont val="Arial"/>
        <b val="0"/>
        <color theme="1"/>
      </rPr>
      <t xml:space="preserve"> I have discussed with Matt and Sam regarding my queries. He gave me update on that. There are some changes in the functionality. The color code should be more the three and Matt suggested me two more colors but he will share with me more colors for that. And In the booked interview at a time, only one user can select and edit and the multi-user option will not be there as discussed. The Currently multi-candidate can select in one book interview.  As discussed with Matt invited to interview should only field for the interview duration. But this should be a scroll timer type component.  And for workflow, I have needed the API according to the functionality to implement it to react. For translation, I have needed to create it by itself.  I am doing the edit book interview edit part.  I think it will take some to implement these changes. 
</t>
    </r>
    <r>
      <rPr>
        <rFont val="Arial"/>
        <b/>
        <color theme="1"/>
      </rPr>
      <t>What is pending:-</t>
    </r>
    <r>
      <rPr>
        <rFont val="Arial"/>
        <b val="0"/>
        <color theme="1"/>
      </rPr>
      <t xml:space="preserve"> Workflow, book interview, new icon, Translations, invite interview convert into one filed. 
</t>
    </r>
    <r>
      <rPr>
        <rFont val="Arial"/>
        <b/>
        <color theme="1"/>
      </rPr>
      <t xml:space="preserve">What support is required:- </t>
    </r>
    <r>
      <rPr>
        <rFont val="Arial"/>
        <b val="0"/>
        <color theme="1"/>
      </rPr>
      <t xml:space="preserve">Workflow API, remaining colour code, new Icon, 
</t>
    </r>
    <r>
      <rPr>
        <rFont val="Arial"/>
        <b/>
        <color theme="1"/>
      </rPr>
      <t xml:space="preserve">6-July-WIP:- </t>
    </r>
    <r>
      <rPr>
        <rFont val="Arial"/>
        <b val="0"/>
        <color theme="1"/>
      </rPr>
      <t xml:space="preserve">What is done:-  The Multi user edit work is in progress. 
What is pending:- Workflow, book interview, new icon, Translations, invite interview convert into one filed. 
What support is required:- Workflow api, remaning colour code, new Icon, 
</t>
    </r>
    <r>
      <rPr>
        <rFont val="Arial"/>
        <b/>
        <color theme="1"/>
      </rPr>
      <t>8-July-WIP:- What is done:-</t>
    </r>
    <r>
      <rPr>
        <rFont val="Arial"/>
        <b val="0"/>
        <color theme="1"/>
      </rPr>
      <t xml:space="preserve">  I did find out all the translations and shared them with Sam as well as on the ticket. I also did a pre-testing of this functionality by Kunika and got three issues related to the to confirm interview and edit book interview. So I am trying to fix that issue. 
</t>
    </r>
    <r>
      <rPr>
        <rFont val="Arial"/>
        <b/>
        <color theme="1"/>
      </rPr>
      <t>What support is required And Pending:-</t>
    </r>
    <r>
      <rPr>
        <rFont val="Arial"/>
        <b val="0"/>
        <color theme="1"/>
      </rPr>
      <t xml:space="preserve"> Workflow API by Pramod, Remaining color code, new Icon By Matt, 
</t>
    </r>
    <r>
      <rPr>
        <rFont val="Arial"/>
        <b/>
        <color theme="1"/>
      </rPr>
      <t xml:space="preserve">7-July-WIP:- </t>
    </r>
    <r>
      <rPr>
        <rFont val="Arial"/>
        <b val="0"/>
        <color theme="1"/>
      </rPr>
      <t xml:space="preserve">What is Done: I am working on issues that Konica told. Default attendees are not coming when I am doing book interviews. Book Interview details are not showing on the user list. I have fixed one and working on the rest two issues. These are related to booking interviews and Add attendees. 
What is pending: Book interview issues, Workflow, new icons, Translations, 
What support is required:  Workflow, new icons, Translations,  
</t>
    </r>
    <r>
      <rPr>
        <rFont val="Arial"/>
        <b/>
        <color theme="1"/>
      </rPr>
      <t xml:space="preserve">11-July-wip: </t>
    </r>
    <r>
      <rPr>
        <rFont val="Arial"/>
        <b val="0"/>
        <color theme="1"/>
      </rPr>
      <t xml:space="preserve">What is done:- In Today's meeting with Sam and the team. I have shown all the completed functionality to her. And he shared with me some observations on that. 1. Location should have multiple options based on manage parameters. some time user needs to fill all the location fields or sometimes not required. 2. In Invite sloat the button is not enabled. 3. After creating the book sloat, in the user dashboard should show a confirm sloat option then he can select anyone provided sloat. 4. The interview Sloat should have a delete button. 5. The Edit book interview popup should have a close button. I am working on that sections. What is pending: Workflow, Today's Sam observations, New font icons, translations. What is support required: New font icons, translations, workflow.
</t>
    </r>
    <r>
      <rPr>
        <rFont val="Arial"/>
        <b/>
        <color theme="1"/>
      </rPr>
      <t xml:space="preserve">12-July-WIp:- </t>
    </r>
    <r>
      <rPr>
        <rFont val="Arial"/>
        <b val="0"/>
        <color theme="1"/>
      </rPr>
      <t xml:space="preserve">What is done: Default attendees have been shown in the ad attendees components. The book interview button handle code implemented. The interview stage should be reset, and when a user comes back interview selection popup. 
What is pending:  onboarding Workflow, New icon, translations, And check complete interview flow. 
what is support required: onboarding Workflow, New icon, translations, 
</t>
    </r>
    <r>
      <rPr>
        <rFont val="Arial"/>
        <b/>
        <color theme="1"/>
      </rPr>
      <t xml:space="preserve">13-July-Wip:- </t>
    </r>
    <r>
      <rPr>
        <rFont val="Arial"/>
        <b val="0"/>
        <color theme="1"/>
      </rPr>
      <t>What is Done: I have implemented workflow API in my local machine. OnbordingData now fetches in React. I am trying to implate all the workflow logic in the react. 
What is pending: workflow logic, New Icon, translation, and complete flow to check to invite and book an interview. 
What is support required: New Icon by Matt, translation by Sam, and complete flow to check to invite and book an interview. The interview screen is not working by Mark.</t>
    </r>
    <r>
      <rPr>
        <rFont val="Arial"/>
        <b/>
        <color theme="1"/>
      </rPr>
      <t xml:space="preserve"> 
14-July-WIP:- </t>
    </r>
    <r>
      <rPr>
        <rFont val="Arial"/>
        <b val="0"/>
        <color theme="1"/>
      </rPr>
      <t xml:space="preserve">What is done:- The workflow logic has been implemented in the react now it's working fine. And after booking an interview, the candidate will have a button in his dashboard for Further action required. I have also fixed the candidate Book/rebook interview page, it is working, but when I try to book an interview slot, it gives an error. 
What is pending:- workflow permission, New Icon, translation, and complete flow to check to invite and book an interview. Address and slot conditions which are coming from Manage.  
What is support required:- New Icon by Matt, translation by Sam, and complete flow to check to invite and book an interview. The interview screen is not working by Mark.
</t>
    </r>
    <r>
      <rPr>
        <rFont val="Arial"/>
        <b/>
        <color theme="1"/>
      </rPr>
      <t xml:space="preserve">15-July-WIP:- What is Done: </t>
    </r>
    <r>
      <rPr>
        <rFont val="Arial"/>
        <b val="0"/>
        <color theme="1"/>
      </rPr>
      <t xml:space="preserve">The workflow implementation was done but during the testing, I got some issues in the slot creation with the onboarding workflow. in the new design, the onboarding workflows are being added to the slot creation page. In that case, all slots can have different workflows. also, the backend currently does not support saving onboarding workflows for each slot. That is the issue. Now Sam gives me clarification that the slots and the workflows are independent of each other so only when you are at the point of choosing to send the email (or not send) should the onboarding workflows be shown and Ignore the workflows on the slot screen. As discussed with Sam I have removed workflow from the react. 
</t>
    </r>
    <r>
      <rPr>
        <rFont val="Arial"/>
        <b/>
        <color theme="1"/>
      </rPr>
      <t xml:space="preserve">What is pending and support required: </t>
    </r>
    <r>
      <rPr>
        <rFont val="Arial"/>
        <b val="0"/>
        <color theme="1"/>
      </rPr>
      <t xml:space="preserve">New Icon by Matt, translation by Sam, and complete flow to check to invite and book an interview. All slot are not showing on the candidate screen 
</t>
    </r>
    <r>
      <rPr>
        <rFont val="Arial"/>
        <b/>
        <color theme="1"/>
      </rPr>
      <t xml:space="preserve">18-July-WIP:- What is Done:- </t>
    </r>
    <r>
      <rPr>
        <rFont val="Arial"/>
        <b val="0"/>
        <color theme="1"/>
      </rPr>
      <t xml:space="preserve"> Workflow code reverted. And make conditions and a function to show it when the user sends an email to the candidate. Update UI alignments, on all screens and send all the screenshots to Matt to review and feedback. And also checked with Amit, about why is the candidate's interview not showing. I was not got any solution for that so I think, it needs some support here to show all the interviews on the candidate screens. 
</t>
    </r>
    <r>
      <rPr>
        <rFont val="Arial"/>
        <b/>
        <color theme="1"/>
      </rPr>
      <t>What is pending and support required:</t>
    </r>
    <r>
      <rPr>
        <rFont val="Arial"/>
        <b val="0"/>
        <color theme="1"/>
      </rPr>
      <t xml:space="preserve"> New Icon by Matt, translation by Sam, Candidate's interviews screen was not showing any interview.
</t>
    </r>
    <r>
      <rPr>
        <rFont val="Arial"/>
        <b/>
        <color theme="1"/>
      </rPr>
      <t xml:space="preserve">19-july-Wip:- </t>
    </r>
    <r>
      <rPr>
        <rFont val="Arial"/>
        <b val="0"/>
        <color theme="1"/>
      </rPr>
      <t xml:space="preserve">What is done: The book interview is not showing on the candidate's book interview screen. For this, I also took help from Suraj but did not get any solution. I also gave a Knowledge transfer session to Abhay for this ticket.  
What is pending and support required: New Icon by Matt, translation by Sam, and complete flow to check to invite and book an interview. The candidate's interview screen is not working.
</t>
    </r>
    <r>
      <rPr>
        <rFont val="Arial"/>
        <b/>
        <color theme="1"/>
      </rPr>
      <t xml:space="preserve">2--July-WIP:- </t>
    </r>
    <r>
      <rPr>
        <rFont val="Arial"/>
        <b val="0"/>
        <color theme="1"/>
      </rPr>
      <t xml:space="preserve">What is done: I have given all my knowledge of my tickets to Abhay. I have made video sessions and documents for that and shared all the assets with Abhay and the team.
What is pending and support required: New Icon by Matt, translation by Sam, and complete flow to check to invite and book an interview. The candidate's interview screen is not working.
---------------------------------------------------------------------------------------------------------------------------------------------------------------------------------------------
</t>
    </r>
    <r>
      <rPr>
        <rFont val="Arial"/>
        <b/>
        <color theme="1"/>
      </rPr>
      <t>25-July-Ready-For-Development:-</t>
    </r>
    <r>
      <rPr>
        <rFont val="Arial"/>
        <b val="0"/>
        <color theme="1"/>
      </rPr>
      <t xml:space="preserve">
What is done:- Going through the documentation, Analyzing the ticket requirement, and what have done in past
What is pending:- Nothing
What support is required:- NA
26-July-UAT Testing:- Status Changed</t>
    </r>
  </si>
  <si>
    <r>
      <rPr>
        <rFont val="Arial"/>
        <b/>
        <color theme="1"/>
      </rPr>
      <t xml:space="preserve">26-April-WIP:- </t>
    </r>
    <r>
      <rPr>
        <rFont val="Arial"/>
        <b val="0"/>
        <color theme="1"/>
      </rPr>
      <t xml:space="preserve">I have started working on ticket today. I am checking code and trying to replicate issue on UAT and Alpha.
</t>
    </r>
    <r>
      <rPr>
        <rFont val="Arial"/>
        <b/>
        <color theme="1"/>
      </rPr>
      <t xml:space="preserve">27-April-WIP:- </t>
    </r>
    <r>
      <rPr>
        <rFont val="Arial"/>
        <b val="0"/>
        <color theme="1"/>
      </rPr>
      <t xml:space="preserve">I have checked code on Alpha and I am able to replicate issue on UAT while change email template correct content not loading. I have debug code and found that when loading email template from load list its load all template. Same email template id coming two times on collection that why picked first collection data on change.I am debugging more for solutions.
</t>
    </r>
    <r>
      <rPr>
        <rFont val="Arial"/>
        <b/>
        <color theme="1"/>
      </rPr>
      <t xml:space="preserve">28-April-WIP:- </t>
    </r>
    <r>
      <rPr>
        <rFont val="Arial"/>
        <b val="0"/>
        <color theme="1"/>
      </rPr>
      <t xml:space="preserve">I have checked code of Alpha and UAT and discussed issue with Jon as well. I have replicated issue on UAT about Email template is not updating when change from dropdown template list. Some code was mismatched on Alpha and UAT. I have discussed with Saurabh about it. Saurabh had fixed issue of banner issue of email template. He had added some code on template file it was conflict with dropdown. He had reverted code and commit code. Now template dropdown changes works fine once Saurabh code made live. However I have got issue on UAT beacuse of saurabh fixes for TCI-14116. But I believe Saurabh's code shouldn't on live without test pass. According to Saurabh, UAT test has failed and ticket is in WIP state. So I would say here it is seems live environment issue
</t>
    </r>
    <r>
      <rPr>
        <rFont val="Arial"/>
        <b/>
        <color theme="1"/>
      </rPr>
      <t>29-April-Hold: -</t>
    </r>
    <r>
      <rPr>
        <rFont val="Arial"/>
        <b val="0"/>
        <color theme="1"/>
      </rPr>
      <t xml:space="preserve"> This ticket on hold after discussion with Jon and mark on scrum. This ticket will be resolved once Saurabh ticket will push code on code review.I have shared code and refernace on slack for review code changes so that Jon will take decison about ticket.
</t>
    </r>
    <r>
      <rPr>
        <rFont val="Arial"/>
        <b/>
        <color theme="1"/>
      </rPr>
      <t xml:space="preserve">16-June-Awaiting Customer Feedback:- </t>
    </r>
    <r>
      <rPr>
        <rFont val="Arial"/>
        <b val="0"/>
        <color theme="1"/>
      </rPr>
      <t xml:space="preserve">I have checked issue on Gamma its work fine. This ticket was depends on Saurabh ticket TCI-14116.
</t>
    </r>
    <r>
      <rPr>
        <rFont val="Arial"/>
        <b/>
        <color theme="1"/>
      </rPr>
      <t>17-June-Closed:- Closed</t>
    </r>
  </si>
  <si>
    <r>
      <rPr>
        <rFont val="Arial"/>
        <b/>
        <color theme="1"/>
      </rPr>
      <t xml:space="preserve">27-April-WIP:- </t>
    </r>
    <r>
      <rPr>
        <rFont val="Arial"/>
        <b val="0"/>
        <color theme="1"/>
      </rPr>
      <t xml:space="preserve">I have checked this ticket, and found route of app/api/users/register-and-apply . I need to know the actual place of functionality where its exists in the application. waiting to response from mark &amp; jon on it. Jon shared me api endpoint file app/Modules/Users/Services/Api/V1/Endpoint/RegisterAndApply/Create.php .  I have investigated it and understood the flow of code. Have also setted payload $this-&gt;payload-&gt;set('send_email', true);. But for checking i need to know actual place of this functionality in application. 
</t>
    </r>
    <r>
      <rPr>
        <rFont val="Arial"/>
        <b/>
        <color theme="1"/>
      </rPr>
      <t>28-April-Hold:-</t>
    </r>
    <r>
      <rPr>
        <rFont val="Arial"/>
        <b val="0"/>
        <color theme="1"/>
      </rPr>
      <t xml:space="preserve"> I am investigating api endpoint code,Have changed it to hold, as there is some dependecy from mark side. need to know exact use and place of register-and-apply api.
</t>
    </r>
    <r>
      <rPr>
        <rFont val="Arial"/>
        <b/>
        <color theme="1"/>
      </rPr>
      <t>29-April-WIP:-</t>
    </r>
    <r>
      <rPr>
        <rFont val="Arial"/>
        <b val="0"/>
        <color theme="1"/>
      </rPr>
      <t xml:space="preserve"> Jon have provided me some commands &amp; api. Have tried them in postman , but when i investigate this  api https://job.tribepad.dev/app/api/users/register-and-apply, It was showing error {"message":"stream_socket_client(): php_network_getaddresses: getaddrinfo failed: Name or service not known","status_code":500}. Debugging code for this issue.
</t>
    </r>
    <r>
      <rPr>
        <rFont val="Arial"/>
        <b/>
        <color theme="1"/>
      </rPr>
      <t>2-May-WIP:-</t>
    </r>
    <r>
      <rPr>
        <rFont val="Arial"/>
        <b val="0"/>
        <color theme="1"/>
      </rPr>
      <t xml:space="preserve"> I am debugging code, as getting this error in postman:{"message":"stream_socket_client(): php_network_getaddresses: getaddrinfo failed: Name or service not known","status_code":500}. This is something mailer issue,in code as mail is not delivering. debugged this file /home/espire/Desktop/alpha-docker/alpha-docker/codebases/ats/codebases/laravel/app/Http/Controllers/ApiController.php. From here i got php api endpoint :- app/Modules/Users/Services/Api/V1/Endpoint/RegisterAndApply/Create.php.  In this file, i find out RegisterAndApply Class, debugging in this file also.
</t>
    </r>
    <r>
      <rPr>
        <rFont val="Arial"/>
        <b/>
        <color theme="1"/>
      </rPr>
      <t xml:space="preserve">3-May-WIP :- </t>
    </r>
    <r>
      <rPr>
        <rFont val="Arial"/>
        <b val="0"/>
        <color theme="1"/>
      </rPr>
      <t xml:space="preserve">I have setup all query and api call in alpha as per information provided by upendra to make api calls and api call is working fine after that and after that i'm doing code debug to solve the error for stream_socket_client(): php_network_getaddresses: getaddrinfo failed: Name or service not known and it's in progress. Work done by Jay
</t>
    </r>
    <r>
      <rPr>
        <rFont val="Arial"/>
        <b/>
        <color theme="1"/>
      </rPr>
      <t xml:space="preserve">4-May-Code-Review:- </t>
    </r>
    <r>
      <rPr>
        <rFont val="Arial"/>
        <b val="0"/>
        <color theme="1"/>
      </rPr>
      <t xml:space="preserve">I have send this ticket code for review. Have added payload, send_email == true in register &amp; apply email. As i am not able to check api https://job.tribepad.dev/app/api/users/register-and-apply on alpha-docker, coz it’s showing the error .So Mark told me to send it code for review, with my changes. He will check it on other brand.
</t>
    </r>
    <r>
      <rPr>
        <rFont val="Arial"/>
        <b/>
        <color theme="1"/>
      </rPr>
      <t>9-May-Ready For Development
10-May-Code Review
26-May-Ready To Merge</t>
    </r>
  </si>
  <si>
    <r>
      <rPr>
        <rFont val="Arial"/>
        <b/>
        <color theme="1"/>
      </rPr>
      <t xml:space="preserve">28-Apr-WIP:- </t>
    </r>
    <r>
      <rPr>
        <rFont val="Arial"/>
        <b val="0"/>
        <color theme="1"/>
      </rPr>
      <t xml:space="preserve">I have investigated this issue and debugged the code. when this permission will be turned on: filter_submitted_apps_all_buckets . Then incomplete application will be hiding from the recruiter except passive candidate.  
</t>
    </r>
    <r>
      <rPr>
        <rFont val="Arial"/>
        <b/>
        <color theme="1"/>
      </rPr>
      <t xml:space="preserve">29-Apr-Code Review:- </t>
    </r>
    <r>
      <rPr>
        <rFont val="Arial"/>
        <b val="0"/>
        <color theme="1"/>
      </rPr>
      <t>I have send this ticket code for review, Have added permission 'filter_submitted_apps_all_buckets' for recruiter, incomplete application will be hidden except the passive candidate
29-June- UAT Testing</t>
    </r>
  </si>
  <si>
    <r>
      <rPr>
        <rFont val="Arial"/>
        <b/>
        <color theme="1"/>
      </rPr>
      <t xml:space="preserve">28-APR-WIP:- </t>
    </r>
    <r>
      <rPr>
        <rFont val="Arial"/>
        <b val="0"/>
        <color theme="1"/>
      </rPr>
      <t xml:space="preserve">I have started working on that to implement the routing in the react. And I am looking at How can implement the design of the questions in the react?
</t>
    </r>
    <r>
      <rPr>
        <rFont val="Arial"/>
        <b/>
        <color theme="1"/>
      </rPr>
      <t xml:space="preserve">29-APR-Reassigned:- </t>
    </r>
    <r>
      <rPr>
        <rFont val="Arial"/>
        <b val="0"/>
        <color theme="1"/>
      </rPr>
      <t>I have to need API to display the data and for each required action. So as Jon Suggests to me currently I need to have sent it back. So I have changed its status from WIP to open and Unassigned it from itself. And Icon is also needed.</t>
    </r>
  </si>
  <si>
    <r>
      <rPr>
        <rFont val="Arial"/>
        <b/>
        <color theme="1"/>
      </rPr>
      <t xml:space="preserve">29-April-WIP:- </t>
    </r>
    <r>
      <rPr>
        <rFont val="Arial"/>
        <b val="0"/>
        <color theme="1"/>
      </rPr>
      <t xml:space="preserve">I have started new ticket today and checked code and brand Delta. I have replicated the issue on client delta.I have checked filter query for hierarchy node. I have found issue that match function is not support "F&amp;F" string fulltextsearch. I am still debugging code more about solutions for it.
</t>
    </r>
    <r>
      <rPr>
        <rFont val="Arial"/>
        <b/>
        <color theme="1"/>
      </rPr>
      <t xml:space="preserve">02/May-Code-Review:-  </t>
    </r>
    <r>
      <rPr>
        <rFont val="Arial"/>
        <b val="0"/>
        <color theme="1"/>
      </rPr>
      <t xml:space="preserve">I have added OR condition with like. Match function is not supporting for search "F&amp;F" string with AND condition. Every time return false when search string. Now every thing works fine as expected result.
</t>
    </r>
    <r>
      <rPr>
        <rFont val="Arial"/>
        <b/>
        <color theme="1"/>
      </rPr>
      <t xml:space="preserve">09-May-Ready-to-Merge:- </t>
    </r>
    <r>
      <rPr>
        <rFont val="Arial"/>
        <b val="0"/>
        <color theme="1"/>
      </rPr>
      <t xml:space="preserve">Ready to Merge
</t>
    </r>
    <r>
      <rPr>
        <rFont val="Arial"/>
        <b/>
        <color theme="1"/>
      </rPr>
      <t>25-May-ready-for-live:- Ready for live
26-May-Closed:- Closed</t>
    </r>
  </si>
  <si>
    <r>
      <rPr>
        <rFont val="Arial"/>
        <b/>
        <color rgb="FF000000"/>
      </rPr>
      <t>29-April-WIP:-</t>
    </r>
    <r>
      <rPr>
        <rFont val="Arial"/>
        <color rgb="FF000000"/>
      </rPr>
      <t xml:space="preserve">Able to rep on alpha and start working on it
</t>
    </r>
    <r>
      <rPr>
        <rFont val="Arial"/>
        <b/>
        <color rgb="FF000000"/>
      </rPr>
      <t>02-May-WIP:</t>
    </r>
    <r>
      <rPr>
        <rFont val="Arial"/>
        <color rgb="FF000000"/>
      </rPr>
      <t xml:space="preserve">-I have got soln fot it but before commit need to discuss with Matt regading my fix
</t>
    </r>
    <r>
      <rPr>
        <rFont val="Arial"/>
        <b/>
        <color rgb="FF000000"/>
      </rPr>
      <t>03-May-WIP:</t>
    </r>
    <r>
      <rPr>
        <rFont val="Arial"/>
        <color rgb="FF000000"/>
      </rPr>
      <t xml:space="preserve">-I asked my query to Matt regading this ticket. Waiting for hhis reply
</t>
    </r>
    <r>
      <rPr>
        <rFont val="Arial"/>
        <b/>
        <color rgb="FF000000"/>
      </rPr>
      <t>13-May-WIP :-</t>
    </r>
    <r>
      <rPr>
        <rFont val="Arial"/>
        <color rgb="FF000000"/>
      </rPr>
      <t>I have created MPR with version v4.24</t>
    </r>
  </si>
  <si>
    <r>
      <rPr>
        <rFont val="Arial"/>
        <b/>
        <color theme="1"/>
      </rPr>
      <t>29-April-WIP:-</t>
    </r>
    <r>
      <rPr>
        <rFont val="Arial"/>
        <b val="0"/>
        <color theme="1"/>
      </rPr>
      <t xml:space="preserve">Started work on that, Debugged the code flow, Replicated issue, Integrating solution with the given handle on ticket, trying to setup that handle at my local machine. Work in Progress.
</t>
    </r>
    <r>
      <rPr>
        <rFont val="Arial"/>
        <b/>
        <color theme="1"/>
      </rPr>
      <t xml:space="preserve">02-May-WIP:- </t>
    </r>
    <r>
      <rPr>
        <rFont val="Arial"/>
        <b val="0"/>
        <color theme="1"/>
      </rPr>
      <t xml:space="preserve">Tried to integrate solution with the given handle on ticket for different type of users, but failing. Work in Progress.
</t>
    </r>
    <r>
      <rPr>
        <rFont val="Arial"/>
        <b/>
        <color theme="1"/>
      </rPr>
      <t>03-May-Code-Review:-</t>
    </r>
    <r>
      <rPr>
        <rFont val="Arial"/>
        <b val="0"/>
        <color theme="1"/>
      </rPr>
      <t xml:space="preserve"> Identified issue, integrate the solution for that into database and template file, and raised code revi</t>
    </r>
    <r>
      <rPr>
        <rFont val="Arial"/>
        <b/>
        <color theme="1"/>
      </rPr>
      <t xml:space="preserve">ew
09-may-Ready-to-merge: </t>
    </r>
    <r>
      <rPr>
        <rFont val="Arial"/>
        <b val="0"/>
        <color theme="1"/>
      </rPr>
      <t xml:space="preserve">Ready To Merge
</t>
    </r>
    <r>
      <rPr>
        <rFont val="Arial"/>
        <b/>
        <color theme="1"/>
      </rPr>
      <t>10-May-Gamma-Testing:-</t>
    </r>
    <r>
      <rPr>
        <rFont val="Arial"/>
        <b val="0"/>
        <color theme="1"/>
      </rPr>
      <t xml:space="preserve"> Gamma Testing
</t>
    </r>
    <r>
      <rPr>
        <rFont val="Arial"/>
        <b/>
        <color theme="1"/>
      </rPr>
      <t>12-May-Code-Review-Rework1:-</t>
    </r>
    <r>
      <rPr>
        <rFont val="Arial"/>
        <b val="0"/>
        <color theme="1"/>
      </rPr>
      <t xml:space="preserve"> Replicate the issue for Application Section in candidate mini profile, debug the code and integrated the solution for that
</t>
    </r>
    <r>
      <rPr>
        <rFont val="Arial"/>
        <b/>
        <color theme="1"/>
      </rPr>
      <t xml:space="preserve">26-May-Ready-To-Merge:- </t>
    </r>
    <r>
      <rPr>
        <rFont val="Arial"/>
        <b val="0"/>
        <color theme="1"/>
      </rPr>
      <t xml:space="preserve">Ready to merge
</t>
    </r>
    <r>
      <rPr>
        <rFont val="Arial"/>
        <b/>
        <color theme="1"/>
      </rPr>
      <t xml:space="preserve">7-June-Gamma-Testing:- </t>
    </r>
    <r>
      <rPr>
        <rFont val="Arial"/>
        <b val="0"/>
        <color theme="1"/>
      </rPr>
      <t xml:space="preserve">Gamma Testing
</t>
    </r>
    <r>
      <rPr>
        <rFont val="Arial"/>
        <b/>
        <color theme="1"/>
      </rPr>
      <t>8-June-Closed:-</t>
    </r>
    <r>
      <rPr>
        <rFont val="Arial"/>
        <b val="0"/>
        <color theme="1"/>
      </rPr>
      <t xml:space="preserve"> Closed</t>
    </r>
  </si>
  <si>
    <t>17/5/22</t>
  </si>
  <si>
    <r>
      <rPr>
        <rFont val="Arial"/>
        <b/>
        <color theme="1"/>
      </rPr>
      <t xml:space="preserve">02-May-WIP:- </t>
    </r>
    <r>
      <rPr>
        <rFont val="Arial"/>
        <b val="0"/>
        <color theme="1"/>
      </rPr>
      <t xml:space="preserve">I have started work on ticket today. I have replicated issue on SAGA UAT brand. I am checking issue on Alpha for replicate data issue.
</t>
    </r>
    <r>
      <rPr>
        <rFont val="Arial"/>
        <b/>
        <color theme="1"/>
      </rPr>
      <t>03-May-WIP:-</t>
    </r>
    <r>
      <rPr>
        <rFont val="Arial"/>
        <b val="0"/>
        <color theme="1"/>
      </rPr>
      <t xml:space="preserve"> Today I have debug code and tried to replicate issue on Alpha. I have created new Jobs,New document template and apply Job as new candidate on that Job. Once candidate have completed profile then as super user I have sent contract to candidate and add salary amount on fields and then sent contract to candidate.Candidate logined on dashboard ,view contract and submitted request change. Again login as super admin and  send to contract to candidate with change value of salary. Second times and third times get correct value of salary. In Brand UAT and delta have issue on third steps when create contract to candidate. I am debugging code variable value while generate contract.
</t>
    </r>
    <r>
      <rPr>
        <rFont val="Arial"/>
        <b/>
        <color theme="1"/>
      </rPr>
      <t xml:space="preserve">4-May-Code-Review:- </t>
    </r>
    <r>
      <rPr>
        <rFont val="Arial"/>
        <b val="0"/>
        <color theme="1"/>
      </rPr>
      <t xml:space="preserve">I have added orderBy for get latest contract form list while create new contract of candidate.
</t>
    </r>
    <r>
      <rPr>
        <rFont val="Arial"/>
        <b/>
        <color theme="1"/>
      </rPr>
      <t xml:space="preserve">09-may-Ready-to-merge: </t>
    </r>
    <r>
      <rPr>
        <rFont val="Arial"/>
        <b val="0"/>
        <color theme="1"/>
      </rPr>
      <t xml:space="preserve">Ready To Merge
</t>
    </r>
    <r>
      <rPr>
        <rFont val="Arial"/>
        <b/>
        <color theme="1"/>
      </rPr>
      <t xml:space="preserve">16-May-Ready-For-Isolated: </t>
    </r>
    <r>
      <rPr>
        <rFont val="Arial"/>
        <b val="0"/>
        <color theme="1"/>
      </rPr>
      <t xml:space="preserve">Ready for isolated
</t>
    </r>
    <r>
      <rPr>
        <rFont val="Arial"/>
        <b/>
        <color theme="1"/>
      </rPr>
      <t>17-may-Closed: Closed</t>
    </r>
  </si>
  <si>
    <r>
      <rPr>
        <rFont val="Arial"/>
        <b/>
        <color theme="1"/>
      </rPr>
      <t>03-May-WIP:-</t>
    </r>
    <r>
      <rPr>
        <rFont val="Arial"/>
        <color theme="1"/>
      </rPr>
      <t xml:space="preserve"> Started work on ticket today. Tried to understand the functionality and code flow at local machine
</t>
    </r>
    <r>
      <rPr>
        <rFont val="Arial"/>
        <b/>
        <color theme="1"/>
      </rPr>
      <t>04-May-WIP:-</t>
    </r>
    <r>
      <rPr>
        <rFont val="Arial"/>
        <color theme="1"/>
      </rPr>
      <t xml:space="preserve"> Found the solution for this as mentioned in ticket, files those need to modify, but trying to indentify how can I replicate this. So I am debugging the code and database.
</t>
    </r>
    <r>
      <rPr>
        <rFont val="Arial"/>
        <b/>
        <color theme="1"/>
      </rPr>
      <t xml:space="preserve">05-May-Code-Review:- </t>
    </r>
    <r>
      <rPr>
        <rFont val="Arial"/>
        <color theme="1"/>
      </rPr>
      <t xml:space="preserve">Verify the solution, and raised the code review
</t>
    </r>
    <r>
      <rPr>
        <rFont val="Arial"/>
        <b/>
        <color theme="1"/>
      </rPr>
      <t xml:space="preserve">09-may-Ready-to-merge: </t>
    </r>
    <r>
      <rPr>
        <rFont val="Arial"/>
        <color theme="1"/>
      </rPr>
      <t xml:space="preserve">Ready To Merge
</t>
    </r>
    <r>
      <rPr>
        <rFont val="Arial"/>
        <b/>
        <color theme="1"/>
      </rPr>
      <t>10-May-Ready-For-Gamma:</t>
    </r>
    <r>
      <rPr>
        <rFont val="Arial"/>
        <color theme="1"/>
      </rPr>
      <t xml:space="preserve"> Ready For Gamma</t>
    </r>
  </si>
  <si>
    <t>03-May-WIP:- start looking on this ticket. And I have asked my query to Jon regading this ticket. This tickets seems duplicate fo TCI-14850. So I having some doubt on this so aks my query to Jon and waiting for his reply   
04-May-WIP:- Live environment  issue</t>
  </si>
  <si>
    <r>
      <rPr>
        <rFont val="Arial"/>
        <b/>
        <color theme="1"/>
      </rPr>
      <t xml:space="preserve">04-May-WIP:- </t>
    </r>
    <r>
      <rPr>
        <rFont val="Arial"/>
        <b val="0"/>
        <color theme="1"/>
      </rPr>
      <t xml:space="preserve">I have picked this issue and started working on it. I tried to replicate it on testing UAT. But, need to enable authorize job on testing uat as i want to reproduce the use case. waiting for response from Jon
</t>
    </r>
    <r>
      <rPr>
        <rFont val="Arial"/>
        <b/>
        <color theme="1"/>
      </rPr>
      <t xml:space="preserve">05-May-WIP:- </t>
    </r>
    <r>
      <rPr>
        <rFont val="Arial"/>
        <b val="0"/>
        <color theme="1"/>
      </rPr>
      <t xml:space="preserve">I have checked this issue &amp; tried to replicate it on alpha-docker &amp; testing UAT, on testing UAT, i created the new job, but there VP was'nt enable on the tsting UAT for forwarding the job.  I am waiting for response from Jon, as it can be enabled by jon
</t>
    </r>
    <r>
      <rPr>
        <rFont val="Arial"/>
        <b/>
        <color theme="1"/>
      </rPr>
      <t xml:space="preserve">06-May-Code-Review:- </t>
    </r>
    <r>
      <rPr>
        <rFont val="Arial"/>
        <b val="0"/>
        <color theme="1"/>
      </rPr>
      <t xml:space="preserve">Have send it to code for review. As, i was not able to see value of job_title on page coz VP is not working on alpha-docker. As jon told me to find one that is sending the user to Vacancy Poster with job details. So i found it in 2 files &amp; used  html_entity_decode () his function on file publishJobs2.php  &amp; publishClass.php where ‘job_title’ was sending
</t>
    </r>
    <r>
      <rPr>
        <rFont val="Arial"/>
        <b/>
        <color theme="1"/>
      </rPr>
      <t>09-May-Ready To Merge
26-May-Closed</t>
    </r>
  </si>
  <si>
    <r>
      <rPr>
        <rFont val="Arial"/>
        <b/>
        <color theme="1"/>
      </rPr>
      <t xml:space="preserve">04-May-Ready-For-Development:- </t>
    </r>
    <r>
      <rPr>
        <rFont val="Arial"/>
        <b val="0"/>
        <color theme="1"/>
      </rPr>
      <t xml:space="preserve">I have started ticket. I am checking steps and requirement for create new users from manage.
</t>
    </r>
    <r>
      <rPr>
        <rFont val="Arial"/>
        <b/>
        <color theme="1"/>
      </rPr>
      <t xml:space="preserve">05-May-WIP:- </t>
    </r>
    <r>
      <rPr>
        <rFont val="Arial"/>
        <b val="0"/>
        <color theme="1"/>
      </rPr>
      <t xml:space="preserve">I have checked code and manage. I have created language list when create new user from manage. I created two to three account from manage after change language from list. When user have created wrong language saved on user tables. I am submitting correct language while create. I am debugging code for issue and solutions.
</t>
    </r>
    <r>
      <rPr>
        <rFont val="Arial"/>
        <b/>
        <color theme="1"/>
      </rPr>
      <t xml:space="preserve">06--May-WIP:- </t>
    </r>
    <r>
      <rPr>
        <rFont val="Arial"/>
        <b val="0"/>
        <color theme="1"/>
      </rPr>
      <t xml:space="preserve">I am still debugging code for assign language parameter while create new user from manage. When checking form data I am sending language Franch.I have checked post data,getting correct value but when checking request data language valued have override. 
</t>
    </r>
    <r>
      <rPr>
        <rFont val="Arial"/>
        <b/>
        <color theme="1"/>
      </rPr>
      <t xml:space="preserve">09-May-WIP:- </t>
    </r>
    <r>
      <rPr>
        <rFont val="Arial"/>
        <b val="0"/>
        <color theme="1"/>
      </rPr>
      <t xml:space="preserve">I have fixed language dropdrown when change from ATS user Manage. I have set current language value of dropdwon create user. One issue still pedning when form submited with current language value but when get request for create account getting wrong value of lanaguage. I am still working on it.
</t>
    </r>
    <r>
      <rPr>
        <rFont val="Arial"/>
        <b/>
        <color theme="1"/>
      </rPr>
      <t xml:space="preserve">10-May-Code-Review:- </t>
    </r>
    <r>
      <rPr>
        <rFont val="Arial"/>
        <b val="0"/>
        <color theme="1"/>
      </rPr>
      <t xml:space="preserve">I have added language parameter for fix language issue while change dropdown. Another issue was when create new user every time set language English with request while create new account.
</t>
    </r>
    <r>
      <rPr>
        <rFont val="Arial"/>
        <b/>
        <color theme="1"/>
      </rPr>
      <t xml:space="preserve">19-May-Ready-to-Merge:- </t>
    </r>
    <r>
      <rPr>
        <rFont val="Arial"/>
        <b val="0"/>
        <color theme="1"/>
      </rPr>
      <t xml:space="preserve">Ready to Merge
</t>
    </r>
    <r>
      <rPr>
        <rFont val="Arial"/>
        <b/>
        <color theme="1"/>
      </rPr>
      <t xml:space="preserve">24-May-Ready-for-Isolated:- </t>
    </r>
    <r>
      <rPr>
        <rFont val="Arial"/>
        <b val="0"/>
        <color theme="1"/>
      </rPr>
      <t xml:space="preserve">Ready for Isolated
</t>
    </r>
    <r>
      <rPr>
        <rFont val="Arial"/>
        <b/>
        <color theme="1"/>
      </rPr>
      <t xml:space="preserve">27-May-Ready-for-development:- </t>
    </r>
    <r>
      <rPr>
        <rFont val="Arial"/>
        <b val="0"/>
        <color theme="1"/>
      </rPr>
      <t xml:space="preserve">Jon have suggested need to fix on ticket.
</t>
    </r>
    <r>
      <rPr>
        <rFont val="Arial"/>
        <b/>
        <color theme="1"/>
      </rPr>
      <t xml:space="preserve">30-May-Code-Rework 1:- </t>
    </r>
    <r>
      <rPr>
        <rFont val="Arial"/>
        <b val="0"/>
        <color theme="1"/>
      </rPr>
      <t xml:space="preserve">I have added missing language variable while edit the user and search roles dropdown.
</t>
    </r>
    <r>
      <rPr>
        <rFont val="Arial"/>
        <b/>
        <color theme="1"/>
      </rPr>
      <t>08-June-Ready-to-Merge:- Ready to Merge
14-June-WIP: Need to push code all again.
15-June-Code-Rework 1:- I have pushed updated code for manage language issue.
21-June-Ready-to-Merge:- Ready to merge
22-June-Ready-for-Isolated:- Ready for Isolated
28-June-Closed:- Closed</t>
    </r>
  </si>
  <si>
    <r>
      <rPr>
        <rFont val="Arial"/>
        <b/>
        <color theme="1"/>
      </rPr>
      <t xml:space="preserve">05-May-WIP:- </t>
    </r>
    <r>
      <rPr>
        <rFont val="Arial"/>
        <b val="0"/>
        <color theme="1"/>
      </rPr>
      <t xml:space="preserve">Started work on ticket today. Analyze the requirement mentioned on ticket, checked the code flow at local machine, started development work
</t>
    </r>
    <r>
      <rPr>
        <rFont val="Arial"/>
        <b/>
        <color theme="1"/>
      </rPr>
      <t>06-May-Code-Review:-</t>
    </r>
    <r>
      <rPr>
        <rFont val="Arial"/>
        <b val="0"/>
        <color theme="1"/>
      </rPr>
      <t xml:space="preserve"> Implement functionality as per requirement, raised code review and added some notes in tickets and in code review section
</t>
    </r>
    <r>
      <rPr>
        <rFont val="Arial"/>
        <b/>
        <color theme="1"/>
      </rPr>
      <t xml:space="preserve">09-may-Ready-to-merge: </t>
    </r>
    <r>
      <rPr>
        <rFont val="Arial"/>
        <b val="0"/>
        <color theme="1"/>
      </rPr>
      <t xml:space="preserve">Ready To Merge
</t>
    </r>
    <r>
      <rPr>
        <rFont val="Arial"/>
        <b/>
        <color theme="1"/>
      </rPr>
      <t>30-June-Code-review-rework1:-</t>
    </r>
    <r>
      <rPr>
        <rFont val="Arial"/>
        <b val="0"/>
        <color theme="1"/>
      </rPr>
      <t xml:space="preserve"> What is done:  Identified all issues and fixed TCI-16209.
What is pending: TCI-16207, very close to fix this.
</t>
    </r>
    <r>
      <rPr>
        <rFont val="Arial"/>
        <b/>
        <color theme="1"/>
      </rPr>
      <t>1-July-Code-review-rework1:-</t>
    </r>
    <r>
      <rPr>
        <rFont val="Arial"/>
        <b val="0"/>
        <color theme="1"/>
      </rPr>
      <t xml:space="preserve"> </t>
    </r>
    <r>
      <rPr>
        <rFont val="Arial"/>
        <b/>
        <color theme="1"/>
      </rPr>
      <t xml:space="preserve">What is Done: </t>
    </r>
    <r>
      <rPr>
        <rFont val="Arial"/>
        <b val="0"/>
        <color theme="1"/>
      </rPr>
      <t>Done all bugs TCI-16209, TCI-16222, TCI-16226</t>
    </r>
    <r>
      <rPr>
        <rFont val="Arial"/>
        <b/>
        <color theme="1"/>
      </rPr>
      <t xml:space="preserve">
What is Pending :- </t>
    </r>
    <r>
      <rPr>
        <rFont val="Arial"/>
        <b val="0"/>
        <color theme="1"/>
      </rPr>
      <t>TCI-16207, I found that this is not because of my ticket and it should not be blocker for current ticket.</t>
    </r>
    <r>
      <rPr>
        <rFont val="Arial"/>
        <b/>
        <color theme="1"/>
      </rPr>
      <t xml:space="preserve">
What support requires:- </t>
    </r>
    <r>
      <rPr>
        <rFont val="Arial"/>
        <b val="0"/>
        <color theme="1"/>
      </rPr>
      <t xml:space="preserve">TCI-16207, since this is related to some build process or something else, and only occurs after completion of build process, not in development build environment.
</t>
    </r>
    <r>
      <rPr>
        <rFont val="Arial"/>
        <b/>
        <color theme="1"/>
      </rPr>
      <t>4-July-Code-review-rework1:-</t>
    </r>
    <r>
      <rPr>
        <rFont val="Arial"/>
        <b val="0"/>
        <color theme="1"/>
      </rPr>
      <t xml:space="preserve"> What is done:- Code review raised for TCI-16209, TCI-16222, TCI-16226, TCI-16207, Had a long discussion with Mark and Jon regarding TCI-16207.
What is pending:- TCI-16207 needs to be merged and confirmed that it is working on server
What support is required: If TCI-16207 still failes, then may been required discussion.</t>
    </r>
  </si>
  <si>
    <r>
      <rPr>
        <rFont val="Arial"/>
        <b/>
        <color theme="1"/>
      </rPr>
      <t xml:space="preserve">05-May-WIP:-I am trying to rep on local.  
06-May-WIP:-I am debugging in code on local. However On local recruiter receiving email. so I am checking code and will try to debug on delta because on delta recruiter doesnt receive  
09-May-WIP :- </t>
    </r>
    <r>
      <rPr>
        <rFont val="Arial"/>
        <b val="0"/>
        <color theme="1"/>
      </rPr>
      <t xml:space="preserve">I have worked on this ticket by reproducing the scenario in local and for that contract send from recruiter and accept at candidate side worked fine and mail not working in local but as i have checked in db i'm able to see the mail for recruiter for accepted contract and doing debug on mail check in local that why email not sent and it's in progress. Work done by Jay
</t>
    </r>
    <r>
      <rPr>
        <rFont val="Arial"/>
        <b/>
        <color theme="1"/>
      </rPr>
      <t xml:space="preserve">10-May-WIP :-Able to rep on alpha-docker trying to find sol for it
11-May-WIP :-I have found the fix for it but I need to discuss it with Jon before send it to code review 
12-May-WIP :-I have done some changes in code and after that recruiter start revice email
30-May-WIP :-Email is not shoot for colleague on gamma there is some perm or email queue related issue that i need to discssed it Jon </t>
    </r>
  </si>
  <si>
    <r>
      <rPr>
        <rFont val="Arial"/>
        <b/>
        <color theme="1"/>
      </rPr>
      <t xml:space="preserve">06-May-WIP:- </t>
    </r>
    <r>
      <rPr>
        <rFont val="Arial"/>
        <b val="0"/>
        <color theme="1"/>
      </rPr>
      <t xml:space="preserve"> I started working on this issue  &amp; now trying to replicate it on apha-docker
</t>
    </r>
    <r>
      <rPr>
        <rFont val="Arial"/>
        <b/>
        <color theme="1"/>
      </rPr>
      <t xml:space="preserve">09-May-Reassigned:- </t>
    </r>
    <r>
      <rPr>
        <rFont val="Arial"/>
        <b val="0"/>
        <color theme="1"/>
      </rPr>
      <t>I have started work on this ticket, but jamie man has picked this , espire label was also there. so i am putting it into reassigned tickets</t>
    </r>
  </si>
  <si>
    <t>06-May-WIP:- I have created the Custom status on Alpha as per mentions in the ticket and am getting a similar issue of status change not being reflected on the front end. In the back end, the status is changing without any issues but the ats page is not refreshing when the pop-up window is closed.I have replicated the issue on the testing brand also to make sure it's not alpha only issue.
09-May-Ready to Merge:- Set the refreshRequired variable to true to make sure the page refreshes when only 1 candidate on the bucket. The page was not refreshing when the page number is set to 1 and only 1 candidate exists in any bucket. Pushed to code for review.</t>
  </si>
  <si>
    <r>
      <rPr>
        <rFont val="Arial"/>
        <b/>
        <color theme="1"/>
      </rPr>
      <t xml:space="preserve">09-May-WIP:- </t>
    </r>
    <r>
      <rPr>
        <rFont val="Arial"/>
        <b val="0"/>
        <color theme="1"/>
      </rPr>
      <t xml:space="preserve">Started work on ticket today. Analyze the requirement mentioned on ticket, checked the code flow at local machine, Trying to enable job requisition functionality at my local machine by setting permission and adding missing tables by db migration.
</t>
    </r>
    <r>
      <rPr>
        <rFont val="Arial"/>
        <b/>
        <color theme="1"/>
      </rPr>
      <t>10-May-WIP:-</t>
    </r>
    <r>
      <rPr>
        <rFont val="Arial"/>
        <b val="0"/>
        <color theme="1"/>
      </rPr>
      <t xml:space="preserve"> Got succeed to enable Job Requisition functionality at my local machine, Analyzed all database changes those are required. Now, I am integrating solution for that along with database changes, currently working on to fetch contract values in contract type drop down.
</t>
    </r>
    <r>
      <rPr>
        <rFont val="Arial"/>
        <b/>
        <color theme="1"/>
      </rPr>
      <t>12-May-WIP:-</t>
    </r>
    <r>
      <rPr>
        <rFont val="Arial"/>
        <b val="0"/>
        <color theme="1"/>
      </rPr>
      <t xml:space="preserve"> Trying to find out how to fetch and load option data for Contract Type (Job Type) dropdown
</t>
    </r>
    <r>
      <rPr>
        <rFont val="Arial"/>
        <b/>
        <color theme="1"/>
      </rPr>
      <t>13-May-Code-Review:-</t>
    </r>
    <r>
      <rPr>
        <rFont val="Arial"/>
        <b val="0"/>
        <color theme="1"/>
      </rPr>
      <t xml:space="preserve"> Debug the code to load contract type values, integrate solution for that and create a migration script for DB changes
</t>
    </r>
    <r>
      <rPr>
        <rFont val="Arial"/>
        <b/>
        <color theme="1"/>
      </rPr>
      <t>16-May-WIP:-</t>
    </r>
    <r>
      <rPr>
        <rFont val="Arial"/>
        <b val="0"/>
        <color theme="1"/>
      </rPr>
      <t xml:space="preserve"> Working on code review suggestion that needs to be done by Eloquent Class, facing some issue to run migration at my local machine, trying to resolve this
</t>
    </r>
    <r>
      <rPr>
        <rFont val="Arial"/>
        <b/>
        <color theme="1"/>
      </rPr>
      <t xml:space="preserve">17-May-Code-Review-Rework1:- </t>
    </r>
    <r>
      <rPr>
        <rFont val="Arial"/>
        <b val="0"/>
        <color theme="1"/>
      </rPr>
      <t xml:space="preserve">Solved migration script issue to run migration script at my local machine, and run successfully.
</t>
    </r>
    <r>
      <rPr>
        <rFont val="Arial"/>
        <b/>
        <color theme="1"/>
      </rPr>
      <t>19-May-Ready-To-Merge:-</t>
    </r>
    <r>
      <rPr>
        <rFont val="Arial"/>
        <b val="0"/>
        <color theme="1"/>
      </rPr>
      <t xml:space="preserve"> Ready to Merge
</t>
    </r>
    <r>
      <rPr>
        <rFont val="Arial"/>
        <b/>
        <color theme="1"/>
      </rPr>
      <t>7-June-Gamma-Testing:-</t>
    </r>
    <r>
      <rPr>
        <rFont val="Arial"/>
        <b val="0"/>
        <color theme="1"/>
      </rPr>
      <t xml:space="preserve"> Gamma testing
</t>
    </r>
    <r>
      <rPr>
        <rFont val="Arial"/>
        <b/>
        <color theme="1"/>
      </rPr>
      <t>8-June-Ready-For-Development:</t>
    </r>
    <r>
      <rPr>
        <rFont val="Arial"/>
        <b val="0"/>
        <color theme="1"/>
      </rPr>
      <t xml:space="preserve"> Ready For Development
</t>
    </r>
    <r>
      <rPr>
        <rFont val="Arial"/>
        <b/>
        <color theme="1"/>
      </rPr>
      <t>13-June-WIP:-</t>
    </r>
    <r>
      <rPr>
        <rFont val="Arial"/>
        <b val="0"/>
        <color theme="1"/>
      </rPr>
      <t xml:space="preserve"> Going through all details, why this was failed on gamma testing, analyzing all the database requirement and code so that this issue can be fixed
</t>
    </r>
    <r>
      <rPr>
        <rFont val="Arial"/>
        <b/>
        <color theme="1"/>
      </rPr>
      <t xml:space="preserve">14-June-WIP:- </t>
    </r>
    <r>
      <rPr>
        <rFont val="Arial"/>
        <b val="0"/>
        <color theme="1"/>
      </rPr>
      <t xml:space="preserve">Tried to replicate same issue as per testing Uat and gamma at my local machine, but failed, verify the database changes on uat with the help of saurabh as i cannot access uat. Need to access the uat or gamma to verfy exact issue for uat and gamma since functionality is working fine with my existing code at my local machine.
</t>
    </r>
    <r>
      <rPr>
        <rFont val="Arial"/>
        <b/>
        <color theme="1"/>
      </rPr>
      <t xml:space="preserve">16-June-WIP:- </t>
    </r>
    <r>
      <rPr>
        <rFont val="Arial"/>
        <b val="0"/>
        <color theme="1"/>
      </rPr>
      <t xml:space="preserve">Tried to access uat through credentials provided by mike
</t>
    </r>
    <r>
      <rPr>
        <rFont val="Arial"/>
        <b/>
        <color theme="1"/>
      </rPr>
      <t>17-June-Code-Review-Rework2:-</t>
    </r>
    <r>
      <rPr>
        <rFont val="Arial"/>
        <b val="0"/>
        <color theme="1"/>
      </rPr>
      <t xml:space="preserve"> Solved issue for uat/gamma and added valid translation key.
</t>
    </r>
    <r>
      <rPr>
        <rFont val="Arial"/>
        <b/>
        <color theme="1"/>
      </rPr>
      <t>5-July-Ready-To-Merge:-</t>
    </r>
    <r>
      <rPr>
        <rFont val="Arial"/>
        <b val="0"/>
        <color theme="1"/>
      </rPr>
      <t xml:space="preserve"> Status Changed
</t>
    </r>
    <r>
      <rPr>
        <rFont val="Arial"/>
        <b/>
        <color theme="1"/>
      </rPr>
      <t>20-July-Done:</t>
    </r>
    <r>
      <rPr>
        <rFont val="Arial"/>
        <b val="0"/>
        <color theme="1"/>
      </rPr>
      <t xml:space="preserve">- </t>
    </r>
    <r>
      <rPr>
        <rFont val="Arial"/>
        <b/>
        <color theme="1"/>
      </rPr>
      <t>Status Changed</t>
    </r>
  </si>
  <si>
    <r>
      <rPr>
        <rFont val="Arial"/>
        <b/>
        <color theme="1"/>
      </rPr>
      <t xml:space="preserve">09-May-WIP:- </t>
    </r>
    <r>
      <rPr>
        <rFont val="Arial"/>
        <b val="0"/>
        <color theme="1"/>
      </rPr>
      <t xml:space="preserve">I have checked this ticket &amp; tried to understand flow of code &amp; functionality. I have added download button and as well as created pdf downloading function. Working on it still.
</t>
    </r>
    <r>
      <rPr>
        <rFont val="Arial"/>
        <b/>
        <color theme="1"/>
      </rPr>
      <t xml:space="preserve">10-May-WIP:- </t>
    </r>
    <r>
      <rPr>
        <rFont val="Arial"/>
        <b val="0"/>
        <color theme="1"/>
      </rPr>
      <t xml:space="preserve">I have worked on it, but currently getting some pdf errors - "The exit status code '127' says something went wrong: stderr: "sh: 1: /usr/local/bin/wkhtmltopdf: not found " stdout: "" . Working on it to solving this error . I have runned the command also which was given by mark.
</t>
    </r>
    <r>
      <rPr>
        <rFont val="Arial"/>
        <b/>
        <color theme="1"/>
      </rPr>
      <t>11-May-WIP:-</t>
    </r>
    <r>
      <rPr>
        <rFont val="Arial"/>
        <b val="0"/>
        <color theme="1"/>
      </rPr>
      <t xml:space="preserve"> I have worked on it. Now pdf is working on my alpha-docker after installing wkhtmltopdf &amp; html is also converting to pdf by clicking that download button on summary page. But When passing summary page data for pdf, then this page is loading only, now working on it to resolve this issue
</t>
    </r>
    <r>
      <rPr>
        <rFont val="Arial"/>
        <b/>
        <color theme="1"/>
      </rPr>
      <t>12-May-WIP:-</t>
    </r>
    <r>
      <rPr>
        <rFont val="Arial"/>
        <b val="0"/>
        <color theme="1"/>
      </rPr>
      <t xml:space="preserve">I have worked on this and now pdf is creating and downloading also, i have created another twig file and putted the require html in that file and its working fine now
</t>
    </r>
    <r>
      <rPr>
        <rFont val="Arial"/>
        <b/>
        <color theme="1"/>
      </rPr>
      <t>13-May-WIP:-</t>
    </r>
    <r>
      <rPr>
        <rFont val="Arial"/>
        <b val="0"/>
        <color theme="1"/>
      </rPr>
      <t xml:space="preserve"> I have worked on this. There is a css error on downloading pdf, in pdf, its not picking up css from any external links. I have added css in &lt;style&gt; tag in twig file and it works somewhere fine, still some content is breaking and not picking up css.
</t>
    </r>
    <r>
      <rPr>
        <rFont val="Arial"/>
        <b/>
        <color theme="1"/>
      </rPr>
      <t>16-May-WIP:-</t>
    </r>
    <r>
      <rPr>
        <rFont val="Arial"/>
        <b val="0"/>
        <color theme="1"/>
      </rPr>
      <t xml:space="preserve"> I have worked on it &amp; have implemented some css styling for enhancing pdf styling, its looking good now as per summary page, but there's font awesome content is not working in snappy pdf, so working on its alternative.
</t>
    </r>
    <r>
      <rPr>
        <rFont val="Arial"/>
        <b/>
        <color theme="1"/>
      </rPr>
      <t xml:space="preserve">17-May-Code Review :- </t>
    </r>
    <r>
      <rPr>
        <rFont val="Arial"/>
        <b val="0"/>
        <color theme="1"/>
      </rPr>
      <t>I have sent this to code for review .</t>
    </r>
  </si>
  <si>
    <t>11-May-Code-Review:-I have made the necessary changes and pushed the code for review.</t>
  </si>
  <si>
    <t>11-May-WIP:-I am able to replicate the issue and found a solution. currently testing at my end to make sure it doesn't affect any other functionality
12-May-Code-Review:- Pushed the code for review. I have checked for permission for custom status and added the custom status for the Offer bucket to the template so the sub status option can appear if permitted.</t>
  </si>
  <si>
    <r>
      <rPr>
        <rFont val="Arial"/>
        <b/>
        <color theme="1"/>
      </rPr>
      <t>11-May-WIP:-</t>
    </r>
    <r>
      <rPr>
        <rFont val="Arial"/>
        <b val="0"/>
        <color theme="1"/>
      </rPr>
      <t xml:space="preserve">I have started working on ticket. I have added notification block on Job template while create new template.I have created new tables for notification. I am working update notification value on database.
</t>
    </r>
    <r>
      <rPr>
        <rFont val="Arial"/>
        <b/>
        <color theme="1"/>
      </rPr>
      <t xml:space="preserve">12-May-WIP:- </t>
    </r>
    <r>
      <rPr>
        <rFont val="Arial"/>
        <b val="0"/>
        <color theme="1"/>
      </rPr>
      <t xml:space="preserve">I have completed Job Notification feature on Job template. When create Job template or edit existing Job template with Job Notification. I have added feature when create Job with Job template,Email on application filled out with template.
</t>
    </r>
    <r>
      <rPr>
        <rFont val="Arial"/>
        <b/>
        <color theme="1"/>
      </rPr>
      <t xml:space="preserve">13-May-Hold:- </t>
    </r>
    <r>
      <rPr>
        <rFont val="Arial"/>
        <b val="0"/>
        <color theme="1"/>
      </rPr>
      <t xml:space="preserve">I have created migration files of table. When I have run commond for migrate,every time table created on tribepad_SYS instead of tribepad_job. I have sent message to Jon about it. When I have changed in schema then its works and created table on tribepad_job. It is wrong due to every brand have own database name. Once confirm from Jon  then push code on code review.
</t>
    </r>
    <r>
      <rPr>
        <rFont val="Arial"/>
        <b/>
        <color theme="1"/>
      </rPr>
      <t xml:space="preserve">17-May-Code-Review:- </t>
    </r>
    <r>
      <rPr>
        <rFont val="Arial"/>
        <b val="0"/>
        <color theme="1"/>
      </rPr>
      <t xml:space="preserve">I have added filed "email on application field" on Job template.I have created migration files of table ats_job_template_notification. I have added functionality for Add/Edit and populate email data while create new job from template.
</t>
    </r>
    <r>
      <rPr>
        <rFont val="Arial"/>
        <b/>
        <color theme="1"/>
      </rPr>
      <t>18-Aug-WIP:- What is done:- I have done following task today.
1)Update migration tables as shared feedback.
2)Create new models inside v2 codebase for JobTemplateNotification.
3)Updating functionality based on new models of notification.
What is pending:- Update notification list and testing
What support is required:- NA
19-Aug-Code-review-rework 1:-What is done:- I have fixed issue and pushed code for code review.
What is pending:- NA
What support is required:- NA
20-Oct-Code-Review:- What is Done:- I have added lock feature  of Job notification field on Job template. 
What is pending:- NA
What support is required:- NA
28-Oct-Code-Review:-What is Done:- I have created migration files and fixed design issue shared from Ali.
What is pending:- NA
What support is required:- NA"
1-Nov-Ready-for-live:-Status Changed</t>
    </r>
  </si>
  <si>
    <t>12-May-WIP:- Regarding this issue I found out that a user can fail to load the dashboard if for some reason the profile data is missing and the getProfile() function already got a fix for this which creates the profile if no profile is found. I discussed with emily and according to her the client is on leave for 2 weeks so she can't confirm the fix. Will consult with jon and if approved will push for review.
13-May-Hold:- The issue was occurring because the user was missing his profile details. I have updated the same and the User should be able to log in without any issues. After discussing with Jon it was decided that no code change was required so putting the ticket on (Awaiting Customer Feedback) hold until we can confirm the fix is working.
13-Jun-Closed:- Issue directly closed as no code change is needed. only database change on UAT was done to resolve the issue.</t>
  </si>
  <si>
    <r>
      <rPr>
        <rFont val="Arial"/>
        <b/>
        <color theme="1"/>
      </rPr>
      <t xml:space="preserve">12-MAY-WIP:- </t>
    </r>
    <r>
      <rPr>
        <rFont val="Arial"/>
        <b val="0"/>
        <color theme="1"/>
      </rPr>
      <t xml:space="preserve">I have set up gulp in my local Alpha. That was related to custom fields and needs some js compilation. After gulp setup, I have compiled all the js changes as required but Now I have needed to test it but custom fields are not coming in my local-alpha. 
</t>
    </r>
    <r>
      <rPr>
        <rFont val="Arial"/>
        <b/>
        <color theme="1"/>
      </rPr>
      <t xml:space="preserve">13-MAY-Code-review:- </t>
    </r>
    <r>
      <rPr>
        <rFont val="Arial"/>
        <b val="0"/>
        <color theme="1"/>
      </rPr>
      <t xml:space="preserve">I have fixed that issue and move it to code-review. 
</t>
    </r>
    <r>
      <rPr>
        <rFont val="Arial"/>
        <b/>
        <color theme="1"/>
      </rPr>
      <t>19-May-Reasy-to-Merge:-</t>
    </r>
    <r>
      <rPr>
        <rFont val="Arial"/>
        <b val="0"/>
        <color theme="1"/>
      </rPr>
      <t xml:space="preserve"> Status update ready to merge.
</t>
    </r>
    <r>
      <rPr>
        <rFont val="Arial"/>
        <b/>
        <color theme="1"/>
      </rPr>
      <t xml:space="preserve">7-jun-gamma-testing:-  </t>
    </r>
    <r>
      <rPr>
        <rFont val="Arial"/>
        <b val="0"/>
        <color theme="1"/>
      </rPr>
      <t>Status updated</t>
    </r>
  </si>
  <si>
    <t>13-May-WIP:-We can change the javascript to remove the tags by using var titleAppend=titleAppend.replace(/(&lt;([^&gt;]+)&gt;)/ig, ''); Currently installing gupl on my build. Will compiled with 4.24 build and push after compiling and testing the file.
16-May-Code-Review:- I have removed all the text inside &lt;tags&gt; and also separately removed all &lt; and &amp;lt; to make sure malformed tags won’t work. Pushed the code for Review.</t>
  </si>
  <si>
    <r>
      <rPr>
        <rFont val="Arial"/>
        <b/>
        <color theme="1"/>
      </rPr>
      <t xml:space="preserve">13-May-WIP:- </t>
    </r>
    <r>
      <rPr>
        <rFont val="Arial"/>
        <b val="0"/>
        <color theme="1"/>
      </rPr>
      <t xml:space="preserve">I have started working on ticket. I have checked code on Alpha. I am replicating issue on Alpha in progress.
</t>
    </r>
    <r>
      <rPr>
        <rFont val="Arial"/>
        <b/>
        <color theme="1"/>
      </rPr>
      <t xml:space="preserve">16-may-WIP:- </t>
    </r>
    <r>
      <rPr>
        <rFont val="Arial"/>
        <b val="0"/>
        <color theme="1"/>
      </rPr>
      <t xml:space="preserve">I have reviewed code while upload cv document. While uploading document we are  checking applicationId while upload document. I am checking solution only authrorized user can only upload document.
</t>
    </r>
    <r>
      <rPr>
        <rFont val="Arial"/>
        <b/>
        <color theme="1"/>
      </rPr>
      <t xml:space="preserve">17-may-WIP:- </t>
    </r>
    <r>
      <rPr>
        <rFont val="Arial"/>
        <b val="0"/>
        <color theme="1"/>
      </rPr>
      <t xml:space="preserve">I am still reproducing issue on Alpha for changing user and application id while upload CV document.Still work in progress.
</t>
    </r>
    <r>
      <rPr>
        <rFont val="Arial"/>
        <b/>
        <color theme="1"/>
      </rPr>
      <t xml:space="preserve">18-May-WIP:- </t>
    </r>
    <r>
      <rPr>
        <rFont val="Arial"/>
        <b val="0"/>
        <color theme="1"/>
      </rPr>
      <t xml:space="preserve">I have checked code on Alpha and replicated issue on it. I have found issue that when assign CV to application that time we are updating table ats_job_application_cv based on application_id. No any validation uses for check valid application_Id with current User_Id. I am finding solution when assign CV to Job application we need to check validate application id with post data application details. 
</t>
    </r>
    <r>
      <rPr>
        <rFont val="Arial"/>
        <b/>
        <color theme="1"/>
      </rPr>
      <t xml:space="preserve">19-May-Code-Review:-  </t>
    </r>
    <r>
      <rPr>
        <rFont val="Arial"/>
        <b val="0"/>
        <color theme="1"/>
      </rPr>
      <t xml:space="preserve">I have fixed the issue of application CV  while upload with wrong application id.
</t>
    </r>
    <r>
      <rPr>
        <rFont val="Arial"/>
        <b/>
        <color theme="1"/>
      </rPr>
      <t xml:space="preserve">24-May-Ready-for-Merge:- </t>
    </r>
    <r>
      <rPr>
        <rFont val="Arial"/>
        <b val="0"/>
        <color theme="1"/>
      </rPr>
      <t xml:space="preserve">Ready for Merge
</t>
    </r>
    <r>
      <rPr>
        <rFont val="Arial"/>
        <b/>
        <color theme="1"/>
      </rPr>
      <t>15-June-Gamma-Testing:- Gamma testing
1-Nov-WIP:-What is Done:- 
What is pending:- NA.
What support is required:- Waiting feedback from Jon about what is issue coming during test.
7-NOV-Hold:-What is Done:- As discussed on scrum meeting Need to put ticket on hold for now. Mark/Jon will share more details about ticket later.
What is pending:- NA.
What support is required:- NA
18-Nov-Code-Review:-What is Done:- I have pushed code again for review.
What is pending:- NA.
What support is required:- NA
6-Dec-Gamma-Testing:- Status changed</t>
    </r>
  </si>
  <si>
    <t>16-May-WIP:-The issue was hard to replicate as the vulnerability was already fixed in the previous fix. Had to revert some of the changes to be able to upload the file so the XSS reflection attack can occur. I was able to replicate the issue on alpha and was able to find the code causing the issue.The filename was being returned without being filtered in response. Now testing the code to make sure everything is working properly.
17-May-Code-Review:- Filtered filename on the file upload response to handle reflected XSS attacks. Pushed the code for review.</t>
  </si>
  <si>
    <t>17-May-Hold:- hierarchy field is not being used by all the brands so it should be nullable in the validation rules. As the enable disable request validates hlist_value_id along with other data allowing null values for hlist_value_id seems like a reasonable fix. Just wanted to confirm if allowing hlist_value_id as nullable isn't a bad idea as don't have much knowledge about how hlist works. Putting this on hold for now.
18-May-Hold:- I have placed the code behind permission as suggested by Jon but still need to confirm if the permission we are going  to check is on manage or from ATS. found a helper function ats_can() which is checking permissions from brand database. I have shared the question on slack and Jira. 
19-May-Code-Review:- I have checked the hierarchy permission and depending on that allowing hlist_value as nullable for brands that have the permission off. Pushed the code for review.
14-Jun-WIP:- The current solution provided will only work for the branch that have the Hierarcy permission off and can enable disable cost center values becuse of Hlist validation. Jon wants me to check some senarious before we push the code for release. I will try to create hierarcy on my alpha and test the senarios.
15-Jun-Hold:- I have requested Jon to provide the queries to get the hierarcy working on the alpha so i can test the senarios related to hierarcy.
16-Jun-WIP:- I am looking at the code and found the files change event and form submission is being handled by javascript and now trying to debug to find a way to include an identified in the payload if possible so we can disable validation for toggle button.
17-Jun-Code-review-rework1:- I have removed the permission check and accepting null value for Hirarchy list value when saving the cost centre.</t>
  </si>
  <si>
    <r>
      <rPr>
        <rFont val="Arial"/>
        <b/>
        <color theme="1"/>
      </rPr>
      <t>17-May-WIP:-</t>
    </r>
    <r>
      <rPr>
        <rFont val="Arial"/>
        <b val="0"/>
        <color theme="1"/>
      </rPr>
      <t xml:space="preserve"> I started replicating it on UAT, but when i am creating the template and left blank one important field, then it's showing validation of field is empty. As i checked on alpha-docker, job requistion is nit available on alpha-docker
</t>
    </r>
    <r>
      <rPr>
        <rFont val="Arial"/>
        <b/>
        <color theme="1"/>
      </rPr>
      <t>18-May-WIP:-</t>
    </r>
    <r>
      <rPr>
        <rFont val="Arial"/>
        <b val="0"/>
        <color theme="1"/>
      </rPr>
      <t xml:space="preserve"> I have replicated this isse o brand UAT, Now debugging code for this issue and trying to finding the actual issue, there may be some javascript validations issue
</t>
    </r>
    <r>
      <rPr>
        <rFont val="Arial"/>
        <b/>
        <color theme="1"/>
      </rPr>
      <t>19-May-WIP:-</t>
    </r>
    <r>
      <rPr>
        <rFont val="Arial"/>
        <b val="0"/>
        <color theme="1"/>
      </rPr>
      <t xml:space="preserve"> I have tried to replicate it on alpha-docker, and have imported job requistion in alpha-docker, but when clicking on add job requistion, that showing blank page only, debugging code for this issue
</t>
    </r>
    <r>
      <rPr>
        <rFont val="Arial"/>
        <b/>
        <color theme="1"/>
      </rPr>
      <t xml:space="preserve">20-May-WIP:- </t>
    </r>
    <r>
      <rPr>
        <rFont val="Arial"/>
        <b val="0"/>
        <color theme="1"/>
      </rPr>
      <t xml:space="preserve">I have debugged code of add job requistion field but that page is showing blank, there is some issue in twig file of this page. I have checked  on UAT, and in code, there is some validatiions error in template custom fields, when we are entering any invalid value input box, its wiping all the custom fields. There is input type="text" is passed in all fields, debugging the code for more understanding of issue
21-May-WIP:- </t>
    </r>
    <r>
      <rPr>
        <rFont val="Arial"/>
        <b/>
        <color theme="1"/>
      </rPr>
      <t xml:space="preserve">I debugged the template file for add requistion page, but still that page is showing blank, i have debugged from top to blank, but don't got any data on page of add job requistion. Have also debbuged jobreqcontroller, and have checked the model using in that template have also data
24-May-WIP:- </t>
    </r>
    <r>
      <rPr>
        <rFont val="Arial"/>
        <b val="0"/>
        <color theme="1"/>
      </rPr>
      <t xml:space="preserve">I have debugged the code for this, and found the issue in twig template, the options variable is creating the error of req_fields. I debugged code for UAT, &amp; i checked, validation error is showing after submission of form. I think it will be fix, if validation error is shown at the time of form submit button before form submission
</t>
    </r>
    <r>
      <rPr>
        <rFont val="Arial"/>
        <b/>
        <color theme="1"/>
      </rPr>
      <t>25-May-WIP:- I have debugged this issue, on UAT, when i submitting the form, then the some values of custom fields are not saving, don't have idea this is error or feature. debugging code for the solution , as we can fix this by putting js validations on frontendside of requistion fields
26-May-WIP:- I have debugged code and also discussed with Dan and he is looking into the issue of wiping custom fields after submission of req job form.. I debugged code for , when we entered text in integer fields and custom field got wiped. So I asked Dan to can we use JS validation into it... And he suggested me not to use only JS validation. As, If JS got breaks it can create other issues as well. So debugging the code for it
27-May-WIP:- I have worked on it &amp; discuss with Dan , and get to know that Req fields are creating dynamically &amp; directly fetching from database only, validations are also specified in database. Only way to do is saving the nested custom fields. As, i found that on sodexo UAT, when everything is okay in requistion form and saving that form, then the custom fields are also wiping from 3-4 steps. All customs fields are also not visible.
30-May-Hold:- I have putted it on hold for now, as job requistion page is not opening on my side. So, i have shared all details with saurabh, he will be looking into it.
-----------------------Reassigned to Amit------------------------------
31-May-Code-Review:- I have created hidden fields to store the old values so we can use the pre-existing javascript to fetch these values and populate them. Also, made a change to javascript populating the fields to use hidden fields only if the data field is not available. Pushed the code for review.I have created hidden fields to store the old values so we can use the pre-existing javascript to fetch these values and populate them. Also, made a change to javascript populating the fields to use hidden fields only if the data field is not available. Pushed the code for review.</t>
    </r>
  </si>
  <si>
    <t>17-May-Hold:- I have tried to replicate the ticket on alpha and UAT but the code is working as intended. Waiting for Jon to create the custom fileds on brand UAT so i can try and replicate the issue on brand. Currently checking at code level to find something that might be causing this issue.
10-June-Reassigned:- The issue was not replicable on alpha or testing UAT. Was on hold as needed to get the custom status available to brand UAT to test. 1 Hour logged for this ticket</t>
  </si>
  <si>
    <r>
      <rPr>
        <rFont val="Arial"/>
        <b/>
        <color theme="1"/>
      </rPr>
      <t xml:space="preserve">17-May-WIP:- </t>
    </r>
    <r>
      <rPr>
        <rFont val="Arial"/>
        <b val="0"/>
        <color theme="1"/>
      </rPr>
      <t xml:space="preserve">I have picked this ticket And checking how can upgrade the new jquery version with the Job Search project.
</t>
    </r>
    <r>
      <rPr>
        <rFont val="Arial"/>
        <b/>
        <color theme="1"/>
      </rPr>
      <t xml:space="preserve">18-May-reassign:- </t>
    </r>
    <r>
      <rPr>
        <rFont val="Arial"/>
        <b val="0"/>
        <color theme="1"/>
      </rPr>
      <t xml:space="preserve">I have needed some more clarification about that ticket so as discussed in the call I unassign the ticket as of now.
</t>
    </r>
    <r>
      <rPr>
        <rFont val="Arial"/>
        <b/>
        <color theme="1"/>
      </rPr>
      <t xml:space="preserve">1-June-WIP(Saurabh):-Working on Jquery upgradation for for Job search domain
2-June-WIP(Saurabh):Jquery is updated testing on each page 
2-June-WIP(Saurabh):Tested all pages and send code in review </t>
    </r>
  </si>
  <si>
    <r>
      <rPr>
        <rFont val="Arial"/>
        <b/>
        <color theme="1"/>
      </rPr>
      <t xml:space="preserve">17-May-WIP:- </t>
    </r>
    <r>
      <rPr>
        <rFont val="Arial"/>
        <b val="0"/>
        <color theme="1"/>
      </rPr>
      <t xml:space="preserve">Analyzed the ticket, replicated this on abbeyfield uat and my local machine, investigating the code, and started work on that at my local machine
</t>
    </r>
    <r>
      <rPr>
        <rFont val="Arial"/>
        <b/>
        <color theme="1"/>
      </rPr>
      <t xml:space="preserve">18-May-WIP:- </t>
    </r>
    <r>
      <rPr>
        <rFont val="Arial"/>
        <b val="0"/>
        <color theme="1"/>
      </rPr>
      <t xml:space="preserve">This is the issue of SnappyPdf library, and occurrs only in Google Chrome. Trying to apply differnt things using snapy so that this problem can be resolved. In Chrome, it is not identifying the document as a PDF, this is why file is not be able to download. So trying to put some headers with in that also.
</t>
    </r>
    <r>
      <rPr>
        <rFont val="Arial"/>
        <b/>
        <color theme="1"/>
      </rPr>
      <t>19-May-WIP:-</t>
    </r>
    <r>
      <rPr>
        <rFont val="Arial"/>
        <b val="0"/>
        <color theme="1"/>
      </rPr>
      <t xml:space="preserve"> I have tried all possible solutions to hack pdf download functionality for preview page in browser through snappy pdf documentation and forcefully through custom solutions, but failed to achieve success. Since this is a browser specific functionality and preview page is treated as html, So my findings says that it's not possible to hack this for converting into pdf.
</t>
    </r>
    <r>
      <rPr>
        <rFont val="Arial"/>
        <b/>
        <color theme="1"/>
      </rPr>
      <t xml:space="preserve">20-May-Hold:- </t>
    </r>
    <r>
      <rPr>
        <rFont val="Arial"/>
        <b val="0"/>
        <color theme="1"/>
      </rPr>
      <t xml:space="preserve">As discussed with Jon and Mark on behalf of my previous findings, they will look into this. So putting on hold right now.
</t>
    </r>
    <r>
      <rPr>
        <rFont val="Arial"/>
        <b/>
        <color theme="1"/>
      </rPr>
      <t>23-May-Hold:-</t>
    </r>
    <r>
      <rPr>
        <rFont val="Arial"/>
        <b val="0"/>
        <color theme="1"/>
      </rPr>
      <t xml:space="preserve"> Again looked into that how can i hack that download link via any possible way, doing lots of googling on that.
</t>
    </r>
  </si>
  <si>
    <t>18-May-WIP:- I have picked this new ticket and now trying to replicate the issue on alpha.
19-May-Hold:- As discussed in the scrum call with Mark Basford  this might be a duplicate Issue so putting this on hold for now.I did my initial findings on this ticket. I found out the function agencyCandidateInterviewConfirmNotifications(  in ats/members/modules/ats/action_tracking.php  is sending the duplicated emails with the content being fetched directly from the translations variables instead of the content given by the end user.  If we are to stop this function from sending the mail using some permission check before the mail is send we can prevent it from mailing without affecting legacy dependency.
1-June-Closed:- Closed by client as the permission already existed and was resolved with permission change.</t>
  </si>
  <si>
    <t>19-May-WIP:- I have replicated the issue on my alpha docker and also found the file which is causing the issue. I will make the necessary change and after testing will push the code for review.
20-May-Code-Review:- I have updated the response text to decode html entity before sending to question drop-down. I have pushed the code for review.</t>
  </si>
  <si>
    <r>
      <rPr>
        <rFont val="Arial"/>
        <b/>
        <color theme="1"/>
      </rPr>
      <t xml:space="preserve">19-May-Ready-For-Development:- </t>
    </r>
    <r>
      <rPr>
        <rFont val="Arial"/>
        <b val="0"/>
        <color theme="1"/>
      </rPr>
      <t xml:space="preserve">Today I have started ticket. I am reviewing details of issue and I am trying to replicate issue on Alpha for Onboarding.
</t>
    </r>
    <r>
      <rPr>
        <rFont val="Arial"/>
        <b/>
        <color theme="1"/>
      </rPr>
      <t xml:space="preserve">20-May-WIP:- </t>
    </r>
    <r>
      <rPr>
        <rFont val="Arial"/>
        <b val="0"/>
        <color theme="1"/>
      </rPr>
      <t xml:space="preserve">I have created new workflow for shortlist and interview stage. I have added workflow to the Recruiter and Admin and one workflow for candidate. I have registered new candidate and apply job which have workflow. I am getting only candidate workflow, not Admin and Recruiter workflow. Some time two times loading workflow same on list when refresh page then removed one from list. I am still debugging code and trying to replicate the issue for Admin workflow interview stage.
</t>
    </r>
    <r>
      <rPr>
        <rFont val="Arial"/>
        <b/>
        <color theme="1"/>
      </rPr>
      <t xml:space="preserve">23-May-WIP:- </t>
    </r>
    <r>
      <rPr>
        <rFont val="Arial"/>
        <b val="0"/>
        <color theme="1"/>
      </rPr>
      <t xml:space="preserve">I have created Admin workflow on client UAT and Testing UAT.I have completed admin workflow and checked candidate application. I am able to view completed workflow of candidate. I have created Admin workflow on Alpha and trying to replicate issue on Alpha. I have sent some query regarding workflow to Claire about for share screenshort where she is not able to view workflow. Still work in progress for find issue.
</t>
    </r>
    <r>
      <rPr>
        <rFont val="Arial"/>
        <b/>
        <color theme="1"/>
      </rPr>
      <t xml:space="preserve">24-May-WIP:- </t>
    </r>
    <r>
      <rPr>
        <rFont val="Arial"/>
        <b val="0"/>
        <color theme="1"/>
      </rPr>
      <t xml:space="preserve">I have checked code of workflow,completion and lisitng. I have created workflow as shared steps on ticket on UAT,Alpha and client  UAT. I created workflow for Interview stage and completed all steps and checked completed workflow of candidate. It is working fine and showing on job application of candidate.I had done 3 to 4 time for replicate issue but not able to replicate issue. Every things work fine on UAT and Alpha.
</t>
    </r>
    <r>
      <rPr>
        <rFont val="Arial"/>
        <b/>
        <color theme="1"/>
      </rPr>
      <t xml:space="preserve">25-May-Reassigned:- </t>
    </r>
    <r>
      <rPr>
        <rFont val="Arial"/>
        <b val="0"/>
        <color theme="1"/>
      </rPr>
      <t xml:space="preserve">I have checked on UAT and Alpha it is working fine. Not able to reproduce issue on Alpha,Client UAT and Testing UAT. It is live issue.
</t>
    </r>
    <r>
      <rPr>
        <rFont val="Arial"/>
        <b/>
        <color theme="1"/>
      </rPr>
      <t>8-July-Reassigned-closed: Reassigned closed</t>
    </r>
  </si>
  <si>
    <r>
      <rPr>
        <rFont val="Arial"/>
        <b/>
        <color theme="1"/>
      </rPr>
      <t xml:space="preserve">19-May-Ready-For-Development:- </t>
    </r>
    <r>
      <rPr>
        <rFont val="Arial"/>
        <b val="0"/>
        <color theme="1"/>
      </rPr>
      <t xml:space="preserve">Able to rep. Trying to find the file where email is shoot for onboarding invitaion to candidate 
</t>
    </r>
    <r>
      <rPr>
        <rFont val="Arial"/>
        <b/>
        <color theme="1"/>
      </rPr>
      <t xml:space="preserve">19-May-Hold- So yesterday I checked code so didt recive  any emil for invite to onboarding However today I am getting onboarding email. So I am not able to rep. I asked my query to Ellis who repoted that ticket and wait for her reply
27-May-Hold-However issue is fixed at my alpha-docker. Mail is shooting to both "requiter" and "Share with a colleague On Accept". But on gamma only requiter is receiving mail but not colleague. </t>
    </r>
  </si>
  <si>
    <t>20-May-WIP:- I have started Investigation on this ticket. I have tried to replicate the issue on brand UAT but the functionality is working properly there. On alpha the admin workflows are not showing. degugging using a older branch to see if admin workflows are working on it as can see some pending admin workflows in older jobs.
23-May-WIP:- I am able replicate the issue on the UAT and also on the Alpha docker. The issue might be occurring because the event's which create the admin workflow are queued and if we move the candidate status before the event job was run the event will see the new application status and will fail to add the admin workflow for prev status. The event is using only the application id from the event payload to fetch the application model and using the information form that.
24-May-Code-review:- I have pushed the code for review. Updated ApplicationStatusUpdated event and added current Application status in the event to be used for creating admin workflow as the current code is always fetching the current status of the application from the model instead of the status the event was fired on.</t>
  </si>
  <si>
    <r>
      <rPr>
        <rFont val="Arial"/>
        <b/>
        <color theme="1"/>
      </rPr>
      <t xml:space="preserve">20-May-WIP:- </t>
    </r>
    <r>
      <rPr>
        <rFont val="Arial"/>
        <b val="0"/>
        <color theme="1"/>
      </rPr>
      <t xml:space="preserve">I have understood the requirements of that ticket and now I am debugging on that how can implement that.
</t>
    </r>
    <r>
      <rPr>
        <rFont val="Arial"/>
        <b/>
        <color theme="1"/>
      </rPr>
      <t xml:space="preserve">23-May-WIP:- </t>
    </r>
    <r>
      <rPr>
        <rFont val="Arial"/>
        <b val="0"/>
        <color theme="1"/>
      </rPr>
      <t xml:space="preserve">I have completed my changes regarding this ticket only translation text is needed for "show all" and "hide all". So as Mark said these already exist. So I am looking where is it. And then I will send it to code-review. 
</t>
    </r>
    <r>
      <rPr>
        <rFont val="Arial"/>
        <b/>
        <color theme="1"/>
      </rPr>
      <t xml:space="preserve">24-May-Hold:- </t>
    </r>
    <r>
      <rPr>
        <rFont val="Arial"/>
        <b val="0"/>
        <color theme="1"/>
      </rPr>
      <t xml:space="preserve">I have needed translation variables for show all and hide all. These are pendding from Jon or Mark. 
</t>
    </r>
    <r>
      <rPr>
        <rFont val="Arial"/>
        <b/>
        <color theme="1"/>
      </rPr>
      <t xml:space="preserve">26-May-WIP:- </t>
    </r>
    <r>
      <rPr>
        <rFont val="Arial"/>
        <b val="0"/>
        <color theme="1"/>
      </rPr>
      <t xml:space="preserve">As discussed with Matt there should be more information about the education section like (subject, qualification, where from (school), dates). these are not described in the ticket. can you please describe all the requirments of that ticket in the description? So that I can add all the details as needed. 
</t>
    </r>
    <r>
      <rPr>
        <rFont val="Arial"/>
        <b/>
        <color theme="1"/>
      </rPr>
      <t xml:space="preserve">31-May-reday-for-development: </t>
    </r>
    <r>
      <rPr>
        <rFont val="Arial"/>
        <b val="0"/>
        <color theme="1"/>
      </rPr>
      <t xml:space="preserve">Mark has given a reply on that so now it's ready for development.
</t>
    </r>
    <r>
      <rPr>
        <rFont val="Arial"/>
        <b/>
        <color theme="1"/>
      </rPr>
      <t xml:space="preserve">1-Jun-code-review: </t>
    </r>
    <r>
      <rPr>
        <rFont val="Arial"/>
        <b val="0"/>
        <color theme="1"/>
      </rPr>
      <t xml:space="preserve">I have done my changes and sent it to code review.
</t>
    </r>
    <r>
      <rPr>
        <rFont val="Arial"/>
        <b/>
        <color theme="1"/>
      </rPr>
      <t xml:space="preserve">14-Jun-ready-to-merge: </t>
    </r>
    <r>
      <rPr>
        <rFont val="Arial"/>
        <b val="0"/>
        <color theme="1"/>
      </rPr>
      <t xml:space="preserve">status changed
</t>
    </r>
    <r>
      <rPr>
        <rFont val="Arial"/>
        <b/>
        <color theme="1"/>
      </rPr>
      <t xml:space="preserve">22-jun-ready-to-merge:- </t>
    </r>
    <r>
      <rPr>
        <rFont val="Arial"/>
        <b val="0"/>
        <color theme="1"/>
      </rPr>
      <t xml:space="preserve">As per Ali's comment, I did need to test it with the anonymous application. I have tested it and updated my comments on the ticket.
</t>
    </r>
    <r>
      <rPr>
        <rFont val="Arial"/>
        <b/>
        <color theme="1"/>
      </rPr>
      <t xml:space="preserve">27-Jun-UAT-Testing:- </t>
    </r>
    <r>
      <rPr>
        <rFont val="Arial"/>
        <b val="0"/>
        <color theme="1"/>
      </rPr>
      <t>Status Update</t>
    </r>
    <r>
      <rPr>
        <rFont val="Arial"/>
        <b/>
        <color theme="1"/>
      </rPr>
      <t xml:space="preserve"> 
7-July-closed:- </t>
    </r>
    <r>
      <rPr>
        <rFont val="Arial"/>
        <b val="0"/>
        <color theme="1"/>
      </rPr>
      <t>Status Updated as Done</t>
    </r>
  </si>
  <si>
    <r>
      <rPr>
        <rFont val="Arial"/>
        <b/>
        <color theme="1"/>
      </rPr>
      <t xml:space="preserve">20-May-Ready-For-Development:- </t>
    </r>
    <r>
      <rPr>
        <rFont val="Arial"/>
        <b val="0"/>
        <color theme="1"/>
      </rPr>
      <t>Analyze the ticket requirement, checked the complete flow of related process, tried to replicate at my local machine and NCG UAT with same scenario. Not Able to replicate yet.</t>
    </r>
  </si>
  <si>
    <r>
      <rPr>
        <rFont val="Arial"/>
        <b/>
        <color theme="1"/>
      </rPr>
      <t xml:space="preserve">23-May-WIP:- </t>
    </r>
    <r>
      <rPr>
        <rFont val="Arial"/>
        <b val="0"/>
        <color theme="1"/>
      </rPr>
      <t xml:space="preserve">Analyze the requirement, trying to replicate this on my local environment through step by step via uploading CSV file, but still failing to replicate this one.
</t>
    </r>
    <r>
      <rPr>
        <rFont val="Arial"/>
        <b/>
        <color theme="1"/>
      </rPr>
      <t xml:space="preserve">24-May-WIP:- </t>
    </r>
    <r>
      <rPr>
        <rFont val="Arial"/>
        <b val="0"/>
        <color theme="1"/>
      </rPr>
      <t xml:space="preserve">Succeed to upload csv and it's maintaing in queue, trying to run uploaded file in queue by debugging code and database
</t>
    </r>
    <r>
      <rPr>
        <rFont val="Arial"/>
        <b/>
        <color theme="1"/>
      </rPr>
      <t>25-May-WIP:-</t>
    </r>
    <r>
      <rPr>
        <rFont val="Arial"/>
        <b val="0"/>
        <color theme="1"/>
      </rPr>
      <t xml:space="preserve"> Succeed to upload file and show items in list, Succeed to replicate this issue at my local machine, Only need a confirmation to resolve this issue.
</t>
    </r>
    <r>
      <rPr>
        <rFont val="Arial"/>
        <b/>
        <color theme="1"/>
      </rPr>
      <t>26-May-Code-Review:-</t>
    </r>
    <r>
      <rPr>
        <rFont val="Arial"/>
        <b val="0"/>
        <color theme="1"/>
      </rPr>
      <t xml:space="preserve"> Implement the functionality and raised the code review
</t>
    </r>
    <r>
      <rPr>
        <rFont val="Arial"/>
        <b/>
        <color theme="1"/>
      </rPr>
      <t xml:space="preserve">17-June-WIP:- </t>
    </r>
    <r>
      <rPr>
        <rFont val="Arial"/>
        <b val="0"/>
        <color theme="1"/>
      </rPr>
      <t xml:space="preserve">Had a discussion with Ali and Jon, that image url format is not working fine for all regions, so need to update image url as suggested by jon
</t>
    </r>
    <r>
      <rPr>
        <rFont val="Arial"/>
        <b/>
        <color theme="1"/>
      </rPr>
      <t xml:space="preserve">20-June-Code-Review-Rework1:- </t>
    </r>
    <r>
      <rPr>
        <rFont val="Arial"/>
        <b val="0"/>
        <color theme="1"/>
      </rPr>
      <t>Fixed logo url format issue for different regions and raised code review for that</t>
    </r>
  </si>
  <si>
    <t>24-May-WIP:- I was able to replicate the issue by manually deleting the tag in question without deleting its relationship. The issue is occurring because the code is only checking if the candidate's record of the tag exists or not and never checks for the status of the actual tag. I have previously worked on a similar ticket and removed the relationship as well when deleting the tags from manage. A possible solution is checking if the tag is not deleted on the profile page before showing the tags
25-May-Code-Review:- I have pushed this code for review. I added the tags flags check to be not deleted i.e '0'. Currently, it was showing tags that were already deleted.</t>
  </si>
  <si>
    <t xml:space="preserve">24-May-WIP:- I am trying to understand issue so I have some queries for this ticket so I am in touch with Kunka and try to resovle it 
25-May-WIP:- Debuging in code try to find GTM code.Also discussed with Emily 
26-May-WIP:-Able to rep on alpha-doker. Trying to find solution for it. Also I need to check code on UAT beacuse GTM is not implemented on UAT it is implemeted only Live.
27-May-WIP:-Looking on fix. Connected with Jon for Congif varable for ats_traking_code 
31-May-WIP:-I have asked to emily for live data for variable "ats:lang:branding:custom_tracking_code"  from sodexo and exclusive brand. I have to compare both. I guss GTM code had not added in right variable for exclusive </t>
  </si>
  <si>
    <t>25-May-Code-Review:- I have pushed this code for review.  I have made a check to allow only the recruiter's own jobs in case no teams are present.The bug was occurring because we were allowing jobs_only permission to bypass assuming the team's permission will handle stuff but when no teams are present the team's query is never run thus causing this issue.</t>
  </si>
  <si>
    <r>
      <rPr>
        <rFont val="Arial"/>
        <b/>
        <color theme="1"/>
      </rPr>
      <t>25-May-WIP:-</t>
    </r>
    <r>
      <rPr>
        <rFont val="Arial"/>
        <b val="0"/>
        <color theme="1"/>
      </rPr>
      <t xml:space="preserve">I have started working on ticket and able to replicate issue on Alpha. I have find solutions for it. I have added solutions and test PDF now works fine. I had shared solution with Mark on slack. Once confrim then I will push code on code review.
</t>
    </r>
    <r>
      <rPr>
        <rFont val="Arial"/>
        <b/>
        <color theme="1"/>
      </rPr>
      <t xml:space="preserve">26-May-Code-Review:- </t>
    </r>
    <r>
      <rPr>
        <rFont val="Arial"/>
        <b val="0"/>
        <color theme="1"/>
      </rPr>
      <t xml:space="preserve">I have fixed PDF issue and sent code on code review.Assign variable anonymiseCandidate to the template and check permission and check job for anonymous_candidates.
</t>
    </r>
    <r>
      <rPr>
        <rFont val="Arial"/>
        <b/>
        <color theme="1"/>
      </rPr>
      <t xml:space="preserve">08-May-Ready-to-Merge:- </t>
    </r>
    <r>
      <rPr>
        <rFont val="Arial"/>
        <b val="0"/>
        <color theme="1"/>
      </rPr>
      <t xml:space="preserve">Ready to Merge
</t>
    </r>
    <r>
      <rPr>
        <rFont val="Arial"/>
        <b/>
        <color theme="1"/>
      </rPr>
      <t>24-June-Gamma-Testing:- Status changed
28-June-Closed:- Closed</t>
    </r>
  </si>
  <si>
    <t>25-May-WIP:- I have started working on this ticket and able to find the file where the issue is occuring. Currently trying to generate the file so i can test if its working properly.
26-May-Code-Review:-Pushed this code for review. Added Valid up to date instead of the number of days by creating a new date and adding the number of days to that date to get the Valid up to date.</t>
  </si>
  <si>
    <r>
      <rPr>
        <rFont val="Arial"/>
        <b/>
        <color theme="1"/>
      </rPr>
      <t xml:space="preserve">26-May-WIP:- </t>
    </r>
    <r>
      <rPr>
        <rFont val="Arial"/>
        <b val="0"/>
        <color theme="1"/>
      </rPr>
      <t xml:space="preserve">I have stared ticket today. I have checked Integration flow of application. I have added varibles for instance but we need to test after adding variable. In Alpha integration is not working. I am adding permssion and checking code how its work for Alpha.
</t>
    </r>
    <r>
      <rPr>
        <rFont val="Arial"/>
        <b/>
        <color theme="1"/>
      </rPr>
      <t xml:space="preserve">27-May-WIP:- </t>
    </r>
    <r>
      <rPr>
        <rFont val="Arial"/>
        <b val="0"/>
        <color theme="1"/>
      </rPr>
      <t xml:space="preserve">I have added variable instance of integration invite. I am not able to test email variable on Alpha. I have tested code on delta but on delta email is not working.I have sent message on slack about how I can test email variable on Delta or UAT.
</t>
    </r>
    <r>
      <rPr>
        <rFont val="Arial"/>
        <b/>
        <color theme="1"/>
      </rPr>
      <t xml:space="preserve">30-May-WIP:- </t>
    </r>
    <r>
      <rPr>
        <rFont val="Arial"/>
        <b val="0"/>
        <color theme="1"/>
      </rPr>
      <t xml:space="preserve">I am trying to test integration email on Delta. I am adding logs for checking created variable in progress.Functionality have done need to test variable and then send to code review.
</t>
    </r>
    <r>
      <rPr>
        <rFont val="Arial"/>
        <b/>
        <color theme="1"/>
      </rPr>
      <t xml:space="preserve">31-May-Hold:- </t>
    </r>
    <r>
      <rPr>
        <rFont val="Arial"/>
        <b val="0"/>
        <color theme="1"/>
      </rPr>
      <t xml:space="preserve">I have added log for checking email variable $instance. I need log access of Delta to verify email variable. I have sent message to Mark about Permission for check log on server. 
</t>
    </r>
    <r>
      <rPr>
        <rFont val="Arial"/>
        <b/>
        <color theme="1"/>
      </rPr>
      <t xml:space="preserve">03-June-Code-Review: </t>
    </r>
    <r>
      <rPr>
        <rFont val="Arial"/>
        <b val="0"/>
        <color theme="1"/>
      </rPr>
      <t xml:space="preserve">I have added instance variable when send invite integration to the candidate. I have tested variable on delta, its works fine. I had verified on database  entry.
</t>
    </r>
    <r>
      <rPr>
        <rFont val="Arial"/>
        <b/>
        <color theme="1"/>
      </rPr>
      <t>17-Aug-Ready-to-merge:-Status changed
1-Sept-Ready-to-gamma:-Status changed
1-Sept-gamma ready for isolated:-Status changed
6-Sept-Closed:-Closed</t>
    </r>
  </si>
  <si>
    <r>
      <rPr>
        <rFont val="Arial"/>
        <b/>
        <color theme="1"/>
      </rPr>
      <t xml:space="preserve">26-May-WIP:- </t>
    </r>
    <r>
      <rPr>
        <rFont val="Arial"/>
        <b val="0"/>
        <color theme="1"/>
      </rPr>
      <t xml:space="preserve">Analyzed the requirement and tried to understand it's work flow, Now creating the flow to introduce the functionality at my local machine 
</t>
    </r>
    <r>
      <rPr>
        <rFont val="Arial"/>
        <b/>
        <color theme="1"/>
      </rPr>
      <t xml:space="preserve">27-May-WIP:- </t>
    </r>
    <r>
      <rPr>
        <rFont val="Arial"/>
        <b val="0"/>
        <color theme="1"/>
      </rPr>
      <t xml:space="preserve"> Able to create workflow, and working on to implement the download cv functionality as per attached cv format from document template module in job
</t>
    </r>
    <r>
      <rPr>
        <rFont val="Arial"/>
        <b/>
        <color theme="1"/>
      </rPr>
      <t>30-May-WIP:-</t>
    </r>
    <r>
      <rPr>
        <rFont val="Arial"/>
        <b val="0"/>
        <color theme="1"/>
      </rPr>
      <t xml:space="preserve">  Able to create workflow successfully on referenced brand uat CofE as mentioned on ticket, now i am working to integrate functionality but still facing issue to run listerner at my local machine to generate cv and send email for that. So it's a bit confusion for me should i go with to integrate new functionality for this or may be i can use some code from existing one.
</t>
    </r>
    <r>
      <rPr>
        <rFont val="Arial"/>
        <b/>
        <color theme="1"/>
      </rPr>
      <t>31-May-WIP:-</t>
    </r>
    <r>
      <rPr>
        <rFont val="Arial"/>
        <b val="0"/>
        <color theme="1"/>
      </rPr>
      <t xml:space="preserve"> Replicated the workflow on my local machine and now working on to integrate download cv functionality
</t>
    </r>
    <r>
      <rPr>
        <rFont val="Arial"/>
        <b/>
        <color theme="1"/>
      </rPr>
      <t>1-June-WIP:-</t>
    </r>
    <r>
      <rPr>
        <rFont val="Arial"/>
        <b val="0"/>
        <color theme="1"/>
      </rPr>
      <t xml:space="preserve"> Working on to integrate download cv as per assigned cv template into job
</t>
    </r>
    <r>
      <rPr>
        <rFont val="Arial"/>
        <b/>
        <color theme="1"/>
      </rPr>
      <t>2-June-WIP:-</t>
    </r>
    <r>
      <rPr>
        <rFont val="Arial"/>
        <b val="0"/>
        <color theme="1"/>
      </rPr>
      <t xml:space="preserve"> Almost done, Only facing MAC is invalid issue. Trying to resolve this on my local machine.
</t>
    </r>
    <r>
      <rPr>
        <rFont val="Arial"/>
        <b/>
        <color theme="1"/>
      </rPr>
      <t>3-June-WIP:-</t>
    </r>
    <r>
      <rPr>
        <rFont val="Arial"/>
        <b val="0"/>
        <color theme="1"/>
      </rPr>
      <t xml:space="preserve"> Not able to resolve Mac Invalid issue at my local machine for v2 but I have tested this code by passing that mac issue and code will work. So, I think code will work on server.  But still i am working on a other solution for this in laravel application where i need to map all variables values to their field handles.
</t>
    </r>
    <r>
      <rPr>
        <rFont val="Arial"/>
        <b/>
        <color theme="1"/>
      </rPr>
      <t xml:space="preserve">6-June-On-Hold:- </t>
    </r>
    <r>
      <rPr>
        <rFont val="Arial"/>
        <b val="0"/>
        <color theme="1"/>
      </rPr>
      <t xml:space="preserve">Need to discuss with jon regarding Mac invalid issue as this this related to API Key for V2 app while making a call to laravel app
</t>
    </r>
    <r>
      <rPr>
        <rFont val="Arial"/>
        <b/>
        <color theme="1"/>
      </rPr>
      <t xml:space="preserve">16-june-on-hold:- </t>
    </r>
    <r>
      <rPr>
        <rFont val="Arial"/>
        <b val="0"/>
        <color theme="1"/>
      </rPr>
      <t xml:space="preserve">Added my findings on ticket as discussed with jon and tried to by paas that issue using some hacks to run the functionality at my local machine.
</t>
    </r>
    <r>
      <rPr>
        <rFont val="Arial"/>
        <b/>
        <color theme="1"/>
      </rPr>
      <t xml:space="preserve">21-June-WIP:- </t>
    </r>
    <r>
      <rPr>
        <rFont val="Arial"/>
        <b val="0"/>
        <color theme="1"/>
      </rPr>
      <t xml:space="preserve">Functionality tested on delta, code is perfectly working fine, need few confirmation regarding translations and permission. After that will raise the code review for that.
</t>
    </r>
    <r>
      <rPr>
        <rFont val="Arial"/>
        <b/>
        <color theme="1"/>
      </rPr>
      <t>22-June-On-Hold:-</t>
    </r>
    <r>
      <rPr>
        <rFont val="Arial"/>
        <b val="0"/>
        <color theme="1"/>
      </rPr>
      <t xml:space="preserve"> Waiting for translations and permission, so put on hold
</t>
    </r>
    <r>
      <rPr>
        <rFont val="Arial"/>
        <b/>
        <color theme="1"/>
      </rPr>
      <t xml:space="preserve">5-July-WIP:- </t>
    </r>
    <r>
      <rPr>
        <rFont val="Arial"/>
        <b val="0"/>
        <color theme="1"/>
      </rPr>
      <t xml:space="preserve"> What is done:-  Integrating changes
What is pending:- Code changes and testing
What support is required:- NA
</t>
    </r>
    <r>
      <rPr>
        <rFont val="Arial"/>
        <b/>
        <color theme="1"/>
      </rPr>
      <t xml:space="preserve">6-July-Code-Review: </t>
    </r>
    <r>
      <rPr>
        <rFont val="Arial"/>
        <b val="0"/>
        <color theme="1"/>
      </rPr>
      <t xml:space="preserve">What is done:-  Integrated the changes with testing
What is pending:-Nothing
What support is required:- N/A
</t>
    </r>
    <r>
      <rPr>
        <rFont val="Arial"/>
        <b/>
        <color theme="1"/>
      </rPr>
      <t>10-Aug-Code-Review-Rework1:-</t>
    </r>
    <r>
      <rPr>
        <rFont val="Arial"/>
        <b val="0"/>
        <color theme="1"/>
      </rPr>
      <t xml:space="preserve">
What is done:- Fixed code review comment task.
What is pending:-Nothing
What support is required:- NA
</t>
    </r>
    <r>
      <rPr>
        <rFont val="Arial"/>
        <b/>
        <color theme="1"/>
      </rPr>
      <t xml:space="preserve">12-Aug-Gamma-Testing:- </t>
    </r>
    <r>
      <rPr>
        <rFont val="Arial"/>
        <b val="0"/>
        <color theme="1"/>
      </rPr>
      <t>Status Changed</t>
    </r>
  </si>
  <si>
    <t>27-May-Code-Review:- I have pushed the code for review. Previously, the route was linking alljobs to internal, but it would make more sense to use the internaljobs route with is_internal cookie and create a new alljobsallow cookie to show all jobs. the new route created is /internaljobs</t>
  </si>
  <si>
    <t>30-May-WIP:- I have worked on it &amp; tried to replicated issue on brand UAT. I have added integtation to job and completed review section also from candidate account. When i clicked on ST icon at job page, then i can't see and download icon for this.
31-May-Hold:- I debugged this ticket, and found that the downlod buttion is wrap in one permission :- "can_view_integration_instance_result_reports". That need to be turn on for move forwarding. i have shared this to mark so putted it on hold for now
1-June-Hold:- I debugged code on my local and tried to bypass pemission, but not getting nything in integration. so put it on hold till permission will be on for UAT</t>
  </si>
  <si>
    <t>30-May-Code-Review:- I Added ENT_QUOTES to html_entity_decode to handle quotes as well. Pushed the code for review.</t>
  </si>
  <si>
    <t>30-May-WIP:- I am checking the code and looking for solution. According to Emily the issue is with carrer option also so need to disscuss if we want to handle this with single permission or different permissions for both. 
31-May-Hold:- I have made the necesarry changes and waiting for the permission variables to push the code for review. Putting this on hold for now.
8-June-WIP:- I have received the Permission variable from Jon. As jon suggested it should also restrict dates fields also and not just the validation so candidate is restricted from filling future dates from javascript (client end) too. Currenly checking the code to find all the palces career and education is being created from.
9-June-Code-Review:- I made validation changes on the laravel for careers and Education History to not allow future dates if permission "candidate_history_no_future_end_dates" is enabled.I was asked to place restrictions on the client side as well for this used MaxDate attribute to not allow future dates by setting maxDate attribute on the requested fields.I also restricted dates on the client side on the ats page for the default calendar input.The laravel page was bugging on manual refresh so had to add a code to forcefully add maxdate option to the existing datepicker.</t>
  </si>
  <si>
    <t>31-May-WIP:- I replicated this issue on manage, i have checked code, In file:- modules/EmailManager/Repositories/PackRepository.php, There is function , here its fetching data from email_packs table, where first column of default_pack should be 1. I changed it to 0 and issue replicated on my manage , i got same error.
 public static function getDefaultPack()
 {
     return Pack::query()
         -&gt;where('default_pack', true)
         -&gt;first();
 }
1-June-Reassigned :- I have shared my all finding with mark, as its some conflict on live, so mark reassigned this ticket as its live issue</t>
  </si>
  <si>
    <t>31-May-WIP:- I have started ticket today. I am reviewing existing code and flow of existing integration.
1-June-WIP:- I am reviewing code and exisitng functionality. Today I had called with Mark about sterling integration. 
03-June-WIP:- I have checked exisitng integration. I am getting error "403 This action is unauthorized". Still I am trying to setup integration on Alpha.
06-June-WIP:- I have created setup of Sterling App integration. I have created all required file for create setup page. Now setup page have created and it is showing on list of integration.
07-June-WIP:- Today I have created classes for create intance of Sterling App. I have tried to setup Sterling App getting error for client_id and secrate key. I have checked code and flow how to create instance of App. Still integration on progress. I sent message to Mark for required  client_id and screate key for next step of integration.
08-June-Hold:- I have done changes as  per SterlingApp. I need client_id and secreate key for test Integration. Awating for Client_id and secrate key for next steps and test integration.
09-June-WIP:- Today i have tested SterlingApp with client_id and secreate key. Now I am able to create setup and create instance successfully. When create instance then got list of Assesment from API. API works fine. I have created instance and assigned to the Job and send invite for background check. I am getting error"The Third Party Provider is Currently Experiencing Problems". I am checking issue on it.
10-June-WIP:- I am doing test with candidate. API endpoint only works with US sandbox integration. I am able to redirected on sterling portal for assessment. I have created account and and logged in and complete profie. I need to complete all steps for background check. Testing is inprogress it will complete on Monday.
13-June-WIP:- I have created new instance and doing testing of candidate background check. Still testing onprogress.
14-June-WIP:- I am doing test of Sterling API. I have completed background check assesment from developer portal.I am checking response on postman of API. Still testing in progress.
15-June-WIP:- I have created new assesment and assign to Job and then assgin to Candidate for apply Job. I have tested SterlingApp its work fine. Callback is not working on sandbox and Alpha. I have checked some API response on postman. I will push all code tomorrow of SterlingApp Integration.
16-June-WIP:- I have not worked today on this ticket.
17-June-Code-Review:- I have completed SterlingApp from my side. I have pushed all code for code review.
20-June-Ready-for-Development:- Rework required
21-June-WIP:- I have worked today on shared feedback.I have created new database table,update location endend point url and added sandbox and production endpoint US and EMEA.I am updating changes of CMA (Client Matrix Application) API.
22-June-WIP:- I have updated function of bill-codes methods and change response accroding to result. I have added status and CMA configration on instance setup page. I have added status based on CMA selction on instance creation. I am reviewing document API and changes according. 
23-June-WIP:- Today I have done changes on API and create new instance of Job and candidate. Cache issue have fixed after shared changes from Mark. Now when candidate click on integration redirected to sterling portal. Candidate have created new account on portal and complete all froms for background check. Still callback is not working after completion of all steps.
24-June-WIP:- Today I have debug code for callback and retrun url when sending to third party portal. I have checked callback url on postman, it is working fine. Getting response based on data we are sending to it. 
27-June-WIP:- I have checked callback issue. I have debug code for result. I have got result of completed integration. I am able to view result and download pdf report on ATS. I need more time required for create multiple integration and test with CMA and without CMA enable on setup.I have tested result on postman request.
28-June-Code Review rework 1:- I have done changes on API and tested application of integration.
5-July-Code Review rework 2:- What is done:-  I have done changes as shared feedback from Mark.
What is pending:- NA
What support is required:- NA"
7-July-Ready-to-Merge:Status changed
11-July-UAT-Testing:- Status changed
12-July-Ready-for-Gamma:- Status changed
18-July-Ready-for-isolated:- Status changed
19-July-Closed:- Closed</t>
  </si>
  <si>
    <t>1-June-WIP:-  I tried to replicated it on brand UAT &amp; brand delta, but there seems some translation issue, some content and buttons links were not showing properly. I debuuged it also on alpha-docker.I created two passive candidates and when I tried to shortlist one from cog menu of mini profile, it done successfully , after it I goes to job and tried to reject other passive candidate, it's also got rejected successfully.  I see, first one was in the shortlist tab. There's only second candidate got rejected
2-June-WIP:- I worked on this ticket and tried to replicate issue on alphadocker.I changed branch to v4.25 and that poupup open issue is replicated on alphadocker, when i shortlisted the candidate from the mini profile cogmenu. But only candidate is rejecting once a time. debugging the code for more info
3-June-WIP:- I have putted it on hold as i discussed with anil, he worked on :- https://tickets-tribepad.atlassian.net/browse/TCI-15596, in this ticket he  worked on ,When using cog menu from mini profile, you should stay on the mini profile and not be taken back to job buckets, and in my ticket this is known to be issue so for confirmation putting it on hold. 
10-June-Code-Review:- Pushed the code for review. Cleared selected people array on shortlist and in-review bucket when process is completed.</t>
  </si>
  <si>
    <t>1-June-Hold:- I have made some changes and the content is wrapping correctly for now. Have some queries which i have raised on ticket. 1. Wanted to make sure if the CSS file needs to be recompiled? 2. Do we need to make the solution for “William Grant” only or should it be applied to all brands. Putting this on hold for now.
7-June-Code-Review:- Changing max-width to 100% to overwrite the constant width of some elements which are breaking the page. Pushed the code for review.</t>
  </si>
  <si>
    <t>1-June-WIP:- I am trying to replicate the issue on alpha as the issue is occuring for some specific roles so setting up roles and custom fields to test the issue.
2-June-Code-review:- I have pushed the code for review. The code was fetching custom tabs depending on CV_custom_section_roles. the query was fetching records that were soft-deleted as we are not using eloquent so added a whereNull('CV_custom_section_roles.deleted_at') to fetch only active custom section roles.</t>
  </si>
  <si>
    <t>2-June-Hold:- I was able to replicate the issue by using the same settings as shown in the ticket but as far as my understanding this should be the correct behavior. I have raised a question regarding this to support and also suggested some changes in the settings. keeping this ticket on hold for now.
7-June-Closed:- Was closed by Emily as the settings was working as intended</t>
  </si>
  <si>
    <t>2-June-WIP:- I am looking at the code to understand how the search terms are handled. 
3-June-WIP:- After looking at the code I can see that each term which is added to search increase the score if matched but the string we are writting is considered a single term so partial matches are based on the scores. We can break the seach item by spaces and make each term a seprate search term. The result is not being matched again name only and many other fileds are being considered for scoring. I am still debuggin the code to find if anything can be done from php end without touching how the indexing is working on ES side.
6-June-Hold:- This is a term-based search instead of a match based so it will score against complete terms. So when we are only providing “Sophie” as a term the score is above the threshold and the result is returned. When we use the term “Sophie Ni” for example the search term score falls below the threshold and no result is provided. The score is calculated based on full name, job title, career titles, and many other fields so if any score is added by those other fields it's added to the original and the result is provided (for example Sophie Nix or any name with job title terms appended to name). The search doesn’t match against partial and we can use * if we want to do partial but that is costly resource-wise. Also, the search already allows ‘||’ operator if we want to search for two different terms or we can use “*” for partial searches. Putting this on hold for now.</t>
  </si>
  <si>
    <t>3-June-WIP:- I have checked this issue on brand UAT, working to replicate issue. Now , i checked interview is booking successfully wihout any error
6-June-WIP:- I have replicated this issue on subway UAT, debugging the code on delta for issue. Still not got any cleareance. May be this is something database or permission related issue
7-June-WIP:- i have investigated code, have debugged line by line on alphadocker and tried to replicate the issue on alpha-docker, but didn't get anything useful. Still investigating the code for issue
8-June-WIP:- I have worked on this and found that, issue is creating by workflows, There is 4 workflows available in delta. When i am choosing, netherland &amp; finish, its creating error in booking interview but when i am choosing English &amp; Swedish, then interview is booked successfully.debugigng the code about workflows.
9-June-WIP:- I have debugged code for it, have debugged the workflow constraints, its using some default labels, ats permissions and have provided some status id to the application workflow, still debugging it for solution
12-June-WIP:- I have replicated it on alpha-docker, by changing the lang_id from table of corresponding workflow_id, tribepad_job.ats_workflow_status_label, It was 2 by default , and i changed lang_id to 3.So, I think, Finish and netherland workflow, are not getting their specific language of  "Finnish"  &amp; "Dutch"  which is creating error in the interview. May be These languages are not availabe for this specific or can have some permission related issue.As, in alpha-docker, only English language is working and facing error in other langugaes, so i can't check it more on alpha-docker.
13-June-WIP:- I have debugged code for it, &amp; found that language_id is null in listStatusLabels(), function in file ats/members/INCludes/Tribepad/Models/Workflow.php. while fetching language_id of job , its null, which ic creating actual error. Investigationg code for the issue.
14-June-WIP:- I have debugged this issue, and issue is not getting data from the ats_job table.I have added language_code in the JOB.php and Now facing error on page where we are booking interview slot. Now interview page is opening sucessfully. Investigating this issue currently.
15-June-Code Review :- I have send it to code review . issue was in Job Model, language_code is not getting  correctly. Data was not fetching by attribute of BaseModel. So used getLanguageCode() function directly and it worked fines. I have changed in the 5 files, where we are fetching data in listStatusLabels() from Tribepad Job Model. 
24-June- Ready for isolated
28-June-Closed</t>
  </si>
  <si>
    <r>
      <rPr>
        <rFont val="Arial"/>
        <b/>
        <color theme="1"/>
      </rPr>
      <t xml:space="preserve">6-June-Ready-For-Development:- </t>
    </r>
    <r>
      <rPr>
        <rFont val="Arial"/>
        <b val="0"/>
        <color theme="1"/>
      </rPr>
      <t xml:space="preserve">Analyzed ticket requirement, had a discussion with Mark, Gez and Jhon Planty for that, currently trying to resolve my local environment issue for vi as we need to change in backend vi app for that. 
</t>
    </r>
    <r>
      <rPr>
        <rFont val="Arial"/>
        <b/>
        <color theme="1"/>
      </rPr>
      <t>7-June-On-Hold:-</t>
    </r>
    <r>
      <rPr>
        <rFont val="Arial"/>
        <b val="0"/>
        <color theme="1"/>
      </rPr>
      <t xml:space="preserve"> Putting on hold after long discussion and analysis with Jhon, mark as i am facing E402 payment related error for npm repositories on vi.
</t>
    </r>
    <r>
      <rPr>
        <rFont val="Arial"/>
        <b/>
        <color theme="1"/>
      </rPr>
      <t xml:space="preserve">8-June-WIP:- </t>
    </r>
    <r>
      <rPr>
        <rFont val="Arial"/>
        <b val="0"/>
        <color theme="1"/>
      </rPr>
      <t xml:space="preserve">Resolved npm install issue for Hm and candidate app on vi, still facing issue in recruiter app. Started working on fixes for candiadte and HM app.
</t>
    </r>
    <r>
      <rPr>
        <rFont val="Arial"/>
        <b/>
        <color theme="1"/>
      </rPr>
      <t>9-June-Reaasigned-Closed:</t>
    </r>
    <r>
      <rPr>
        <rFont val="Arial"/>
        <b val="0"/>
        <color theme="1"/>
      </rPr>
      <t xml:space="preserve"> Reaasigned-Closed</t>
    </r>
  </si>
  <si>
    <t>6-June:-wip:- I have almost done this ticket Looking for trans variable for Mobile, Telephone label
6-June:-wip:- Code review</t>
  </si>
  <si>
    <t>6-June:-Hold:- I was not able to locate any brand where I can test the RTW. I was able to locate the files requiring changes but will need to test the code before I can push it for review. While checking the code I found this which suggests the candidate data need to be fetched from the parent reference which might cause issues if not considered. Putting this on hold for now.
7-June-Code-Review:- As RTW is not working for me and can't test the code myself, pushing the changes to be tested in isolation. I have changed pdf file names and retrieved the user using $rtwDetails['user_id'] and using the user details on the file name. pushing the code for review.</t>
  </si>
  <si>
    <t>6-June:-wip:- I have formatted the time by using the moment(job.created_at).format("DD MMM YYYY") as being used for creating at field for the jobs listing which already shows job creation time. Dan has shared a file which is formatting the date in php. I will check the file and format the date accordingly.
7-June-WIP:- I tried to fetch format as suggested from php end to be used on javascript but as the javascript format and PHP format differs and this solution required a lot of unnecessary changes decided to change the API directly and formatted the date beforehand so it can be used without requiring any conversation. Need to confirm weather we want “Created At” appended to date or just want bare Date text.
8-June-Code-Review:- I have pushed the code for review and currently using the “Created At” on the title as being done for jobs listing. Will make frontend changes if any are required.</t>
  </si>
  <si>
    <r>
      <rPr>
        <rFont val="Arial"/>
        <b/>
        <color theme="1"/>
      </rPr>
      <t xml:space="preserve">7-June-Ready-For-Development:- </t>
    </r>
    <r>
      <rPr>
        <rFont val="Arial"/>
        <b val="0"/>
        <color theme="1"/>
      </rPr>
      <t xml:space="preserve">Analyzed ticket requirement, tried to replicate the flow on brand uat but functionality is not enabled on uat, so trying to enable functionality at my local machine.
</t>
    </r>
    <r>
      <rPr>
        <rFont val="Arial"/>
        <b/>
        <color theme="1"/>
      </rPr>
      <t>8-June-On-Hold:-</t>
    </r>
    <r>
      <rPr>
        <rFont val="Arial"/>
        <b val="0"/>
        <color theme="1"/>
      </rPr>
      <t xml:space="preserve"> Tried to identify score businiss logic on VI application, and found that now need to configure uat for ats to start work, but currently putting on hold as priority for P1 TCI-16010
</t>
    </r>
    <r>
      <rPr>
        <rFont val="Arial"/>
        <b/>
        <color theme="1"/>
      </rPr>
      <t>9-June-Reaasigned-Closed:</t>
    </r>
    <r>
      <rPr>
        <rFont val="Arial"/>
        <b val="0"/>
        <color theme="1"/>
      </rPr>
      <t xml:space="preserve"> Reaasigned-Closed</t>
    </r>
  </si>
  <si>
    <t>7-June-Ready-For-Development:- I trying to analyse this ticket. I am still investigating where i need to implement this functionality. So I am in touch with Kunka to understand agency workflow.  
8-June-WIP:- I am trying add candidate "Apply candidate to the role"  for agency user. However I don't know how candidate comes in available candidate list. So I disscussed with Ali and Kunka regarding this. Still not able to add 
9-June-WIP:- I able to add candidate for agency user not I am trying to understand How elastic search is working with talent search. I am taking refrence and will try to implement elastic search for agency user's candidate
13-June-WIP:-Take understanding of elastic search that need to be implement with agency user's candidate 
14-June-WIP:I discussed wirth Tom for ES.Tom have shared some ES patch so am looking on it  
15-June-WIP:- It almost done doing testing then will push for code-review
16-June-WIP:-Code review</t>
  </si>
  <si>
    <r>
      <rPr>
        <rFont val="Arial"/>
        <b/>
        <color theme="1"/>
      </rPr>
      <t>08-June-WIP:-</t>
    </r>
    <r>
      <rPr>
        <rFont val="Arial"/>
        <b val="0"/>
        <color theme="1"/>
      </rPr>
      <t xml:space="preserve">I have started ticket today. I had tried to replicate issue on Alpha. Now i am able to replicate issue on Alpha but I need to test with Team user. When I am creating passive candidate as super Users or Hirng Manager then source name is coming on Candidate profile. Some candiate profiles details saved on user_additional_fields with created_user_id. If created_user_id value null .if we login with diffrent account for check candidate profile of passive candidate then source name show as current user logged in. I am checking more about when Passive candidate create then where null saved on created_user_id attribute.
</t>
    </r>
    <r>
      <rPr>
        <rFont val="Arial"/>
        <b/>
        <color theme="1"/>
      </rPr>
      <t xml:space="preserve">09-June-Hold:- </t>
    </r>
    <r>
      <rPr>
        <rFont val="Arial"/>
        <b val="0"/>
        <color theme="1"/>
      </rPr>
      <t xml:space="preserve">Today I had not worked on ticket due to another ticket priority.
</t>
    </r>
    <r>
      <rPr>
        <rFont val="Arial"/>
        <b/>
        <color theme="1"/>
      </rPr>
      <t xml:space="preserve">13-June-Code-Review:- </t>
    </r>
    <r>
      <rPr>
        <rFont val="Arial"/>
        <b val="0"/>
        <color theme="1"/>
      </rPr>
      <t xml:space="preserve">When create passive candidate,some details saved on table user_additional_fields. If candidate will be passive and created_user_id will be null then candidate activity the source will be show as current user logged in.
</t>
    </r>
    <r>
      <rPr>
        <rFont val="Arial"/>
        <b/>
        <color theme="1"/>
      </rPr>
      <t>14-June-WIP:- Status change
29-June-Ready-for-Isolated: Status changed
30-June-Closed:- Status chnaged</t>
    </r>
  </si>
  <si>
    <r>
      <rPr>
        <rFont val="Arial"/>
        <b/>
        <color theme="1"/>
      </rPr>
      <t xml:space="preserve">10-June-Code-Review:- </t>
    </r>
    <r>
      <rPr>
        <rFont val="Arial"/>
        <b val="0"/>
        <color theme="1"/>
      </rPr>
      <t>Raised the code review, but needs to be tested in safar</t>
    </r>
    <r>
      <rPr>
        <rFont val="Arial"/>
        <b/>
        <color theme="1"/>
      </rPr>
      <t xml:space="preserve">i
14-June-Ready-To-Merge:- </t>
    </r>
    <r>
      <rPr>
        <rFont val="Arial"/>
        <b val="0"/>
        <color theme="1"/>
      </rPr>
      <t>Discussed with Gez, and it is identified that this issue was occurred with backend changes for signed url, Gez done changes accordingly and fixed this.</t>
    </r>
  </si>
  <si>
    <t>10-June-WIP:- I am making the necessary changes and once testing is done will push the code for review.
13-June-Code-Review:- Pushed the code for review. Added subStatus dropdown for Hired and Accepted.</t>
  </si>
  <si>
    <r>
      <rPr>
        <rFont val="Arial"/>
        <b/>
        <color theme="1"/>
      </rPr>
      <t xml:space="preserve">13-June-On-Hold:- Analyzed the issue, replicated on local environment and updated my all findings on ticket
14-June-On-Hold:- </t>
    </r>
    <r>
      <rPr>
        <rFont val="Arial"/>
        <b val="0"/>
        <color theme="1"/>
      </rPr>
      <t>Discussed with Gez, and it is identified that this issue was occurred with backend changes for signed url, Gez done changes accordingly and fixed this.</t>
    </r>
  </si>
  <si>
    <t>13-June-WIP:- I am currently looking at the existing code and understanding how we can rearrange the fields.
17-June-WIP:- I have created the basic functionality to reorder the fields. I am using a reorder button to allow reordering and sending all the changes back to the server in one call.
20-June-Code-Review:- I have added the reorder functionality by using jquery sortable and javascript to handle all the changes in the frontend and then send a single ajax request with changes if any to update the backend. Pushed the code for review.</t>
  </si>
  <si>
    <t>14-June-WIP:- I have found a Issue on the template file which is showing the "interview Workflow" from template even when the job is saved with no workflow of its own. Still checking other codes to see if something else is also causing issues.
15-June-WIP:- I am having issues replicating the bug successfully. I have tried to replicate the issue on UAT server but the template changes are not saving and its not giving any errors also. I am still debuggin on codebase to find the issue  which mgiht be causing this as the code seems to be handling fetching from template as far as i can see. 
16-June-WIP:- I am able to resolve the issue by using jobId to identify the job that is already created. Need an Identifier which I can pass to the template to know if the job is already created or not to make sure the noting is loaded form template. 
17-June-Code-Review:- Set a saved job variable based on job id to identify the job is saved and used to make sure template data is not fetched when the job is already saved. Pushed the code for review.</t>
  </si>
  <si>
    <t>15-June-WIP:- I started working on it. Now investigating the issue
16-June-WIP:-I worked on it today and debugged code for it, jquery datatables is used in the activitylog table. Investigating code for the issue
17-June-WIP:- I Worked on it and checked issue, in file :- ats/members/tpl/x/ats_log.js, there is a function add Filter Listener.I checked in network tab 2 requests is going on filter, 1 is on keyup and other is on mouse change. That’s why when sudden and fast clicking on pagination page after filter of data, it stoping to go on other page on first click, as , timeout(300) is defined in this function. When i am changing this timeout to 100 , everything is working fine, on filter data from table.
20-June-Code review :- I have send it code for review, there was the function addFilterListeners() in file :- ats/members/tpl/x/ats_log.js.when we are searching any thing in label field, we were getting 2 request of that same search, 1 is on keyup and 1 is on change.I have created one global variable search_res &amp; compared the value of current search input and if matches then return , which is stoping from another request of same search &amp; storing value of current search input field to variable search_res. I have testing it, now 1 request is going on 1 specific search.created MR is :- https://gitlab.tribepad.com/core/ats/-/merge_requests/3537
21-June-Ready To Merge
28-June-Ready For Gamma
29-June-Ready for isolated
30-June-Closed</t>
  </si>
  <si>
    <r>
      <rPr>
        <rFont val="Arial"/>
        <b/>
        <color theme="1"/>
      </rPr>
      <t xml:space="preserve">16-June-Code-Review:- </t>
    </r>
    <r>
      <rPr>
        <rFont val="Arial"/>
        <b val="0"/>
        <color theme="1"/>
      </rPr>
      <t xml:space="preserve">I have started ticket today. I have checked issue and find solutions. I pushed code on code review.
</t>
    </r>
    <r>
      <rPr>
        <rFont val="Arial"/>
        <b/>
        <color theme="1"/>
      </rPr>
      <t>21-June-Ready-to-Merge:- Status changed
24-June-Ready-for-isolated: status changed
28-June-Closed:- Closed</t>
    </r>
  </si>
  <si>
    <t>16-June-:- Trying to rep on alpha docker/UAT
17-June-I am not able to rep this issue I tried to moved candidate from accepted to hire, With external an internal but sitll not able to rep that 
20-June-IChecking in the code and trying to rep with manipulation in code
21-June-Work done by Pramod: Trying to rep on alpha docker/UAT
22-June-Work done by Pramod: issue is not reprocible on UAT/ alpha.</t>
  </si>
  <si>
    <r>
      <rPr>
        <rFont val="Arial"/>
        <b/>
        <color theme="1"/>
      </rPr>
      <t xml:space="preserve">16-June-Ready-for-Development:- </t>
    </r>
    <r>
      <rPr>
        <rFont val="Arial"/>
        <b val="0"/>
        <color theme="1"/>
      </rPr>
      <t xml:space="preserve">I have started ticket today. I am reviewing replicate steps on Alpha.
</t>
    </r>
    <r>
      <rPr>
        <rFont val="Arial"/>
        <b/>
        <color theme="1"/>
      </rPr>
      <t>17-June-Closed:- Closed</t>
    </r>
  </si>
  <si>
    <r>
      <rPr>
        <rFont val="Arial"/>
        <b/>
        <color theme="1"/>
      </rPr>
      <t xml:space="preserve">16-June-Ready-for-Development:- </t>
    </r>
    <r>
      <rPr>
        <rFont val="Arial"/>
        <b val="0"/>
        <color theme="1"/>
      </rPr>
      <t xml:space="preserve">Looked into the ticket, tried to understand the issue, gone through the code flow
</t>
    </r>
    <r>
      <rPr>
        <rFont val="Arial"/>
        <b/>
        <color theme="1"/>
      </rPr>
      <t xml:space="preserve">22-June-On-Hold:- </t>
    </r>
    <r>
      <rPr>
        <rFont val="Arial"/>
        <b val="0"/>
        <color theme="1"/>
      </rPr>
      <t xml:space="preserve">Looked into the code and found that search is integrated through the elastic search, looking for to enable that search functionality at local environment, and after discussion with jon and mark, put on hold this ticket and picked a new ticket. So now i will pick this one later. 
</t>
    </r>
    <r>
      <rPr>
        <rFont val="Arial"/>
        <b/>
        <color theme="1"/>
      </rPr>
      <t>23-June-OnHold:- I have checked the Issue and found that the elastic search is giving an error when I am trying to search for any users. I have mentioned my finding on the ticket and keeping this on hold for now.
24-June-reassinged:- The Issue is not replicable on alpha manage as having issues accessing the ES from manage. I have updated my findings and erros on the ticket.</t>
    </r>
  </si>
  <si>
    <r>
      <rPr>
        <rFont val="Arial"/>
        <b/>
        <color theme="1"/>
      </rPr>
      <t xml:space="preserve">17-June-WIP:-I have started ticket today. I am trying to replicate issue on Alpha. 
20-June-WIP:- </t>
    </r>
    <r>
      <rPr>
        <rFont val="Arial"/>
        <b val="0"/>
        <color theme="1"/>
      </rPr>
      <t xml:space="preserve">I have checked code ATS and Manage for email template issue. I had created multiple email pack from manage and assign emailpack to Job. I have added 3 to 4 candidate and rejacted that candidate it works fine. All email content load correctly. I am still trying to replicate issue.
</t>
    </r>
    <r>
      <rPr>
        <rFont val="Arial"/>
        <b/>
        <color theme="1"/>
      </rPr>
      <t xml:space="preserve">21-June-WIP:- </t>
    </r>
    <r>
      <rPr>
        <rFont val="Arial"/>
        <b val="0"/>
        <color theme="1"/>
      </rPr>
      <t xml:space="preserve">No work for today. I had worked on another ticket.
</t>
    </r>
    <r>
      <rPr>
        <rFont val="Arial"/>
        <b/>
        <color theme="1"/>
      </rPr>
      <t xml:space="preserve">23-June-Ready-for-Development:- Ready for development
28-June-WIP:- </t>
    </r>
    <r>
      <rPr>
        <rFont val="Arial"/>
        <b val="0"/>
        <color theme="1"/>
      </rPr>
      <t xml:space="preserve">I had checked testing UAT and Alpha regarding email package of rejection email. All email content pulling correctly. I have created many custom packages of email and test with Job and reject candidate email. In alpha works fine for pulling correct email content when select reason for candidate rejection.
</t>
    </r>
    <r>
      <rPr>
        <rFont val="Arial"/>
        <b/>
        <color theme="1"/>
      </rPr>
      <t xml:space="preserve">29-June-Reassigned:- </t>
    </r>
    <r>
      <rPr>
        <rFont val="Arial"/>
        <b val="0"/>
        <color theme="1"/>
      </rPr>
      <t xml:space="preserve">I had tested on Alpha and UAT. I am not able to reproduce the issue with custom email pack  for pulling content while reject candidate. I have created 3 custom email packs and assigned to the Job. I have applied on job as candidate. Once an applicant is showing on job list, then reject the candidate from superuser. When selecting dropdown, all content pulling from email pack.
</t>
    </r>
    <r>
      <rPr>
        <rFont val="Arial"/>
        <b/>
        <color theme="1"/>
      </rPr>
      <t>1-July-Closed:- Closed</t>
    </r>
  </si>
  <si>
    <r>
      <rPr>
        <rFont val="Arial"/>
        <b/>
        <color theme="1"/>
      </rPr>
      <t xml:space="preserve">20-June-Ready-for-Development:- </t>
    </r>
    <r>
      <rPr>
        <rFont val="Arial"/>
        <b val="0"/>
        <color theme="1"/>
      </rPr>
      <t xml:space="preserve">I have tried lot’s of possible options to replicate this at my local machine, but failed.  If we have console screen shot attached here that can be helpful to identify, Otherwise to identify exactly what cause of this error that can be possible with live account.
</t>
    </r>
    <r>
      <rPr>
        <rFont val="Arial"/>
        <b/>
        <color theme="1"/>
      </rPr>
      <t>21-June-Code-Review:-</t>
    </r>
    <r>
      <rPr>
        <rFont val="Arial"/>
        <b val="0"/>
        <color theme="1"/>
      </rPr>
      <t xml:space="preserve"> Issue identified and fixed, raised code review for that.
</t>
    </r>
    <r>
      <rPr>
        <rFont val="Arial"/>
        <b/>
        <color theme="1"/>
      </rPr>
      <t>1-July-Closed:- Closed</t>
    </r>
  </si>
  <si>
    <t>21-June-WIP:- I have started worked on this, today i have gone through ticket prototypes, And investigated tables, understanding code flow for it.
22-June-WIP:- I have worked on this, have designed history button and history content part. i have gone through 2 ddocuments shared by mark. In manage, i added custom fields, but i check in database, we are not storing the user who is updating custom fields, so for this i think i need to save user also in database, i have confusion in which table we need to store user value.
24-June-WIP:- I have worked on it, Have connected with dan on slack and he recommended that we can easily fetch data from table  custom_field_answers , So i am working on it, but in alpha-docker no data avaiable in this table for testing , when saving the custom fields its showing internal error. If we can enter data manually in this table.  so can check correspondingly when create select query for history data
27-June-WIP:- I worked on it, I have designed completed frontend part for showing the history. Have created new function getAnswers() for fetching history. I am working on scenario, if user in frontend will Select date, then history of that specific Selected date will be shown.
28-June-WIP:- I have worked on it, When we are clicking on history icon, then history is showing of that specific custom field, i am working on ajax datepicker, as discussed is meeting, Mark has to confirm actual scenario, like have to fetch in group list on in what way, waiting for mark response on it.
29-June-WIP:- I have worked on it, as mentioned in ticket, have completed one more feature, when someone will click on history button, then all history of that specific custom field will be shown their and frontend part of history button. I am working in migration, for insert user (who changed custom field) in table, custom_fields_answer and on date picker, backend function has been done for datepicker, have to worked on the frontend. As discussed in scrum call, need to know about the previous changes button so waiting for mark response. I am analysing for the grouping of history which has been done by same user or changed done on same date.
30-June-WIP:- completed:-I have worked on it. I have completed datepicker , history will show of that specific date when someone will click on date. I also worked on design of history showing in page as per prototype in template file.  
Pending:- Now i have to work on, grouping, as i am analysing about grouping how can i implement it. 
what support requires:- i have designed about history how they will show in frontend, so i need to confirm design , is it okay or need some changes in design.
1-July-WIP:- What is Done: I worked on history button page, now history from database is showing , as i also worked on datepicker, now i m able to disable that dates in datepicker, which are not in the database.
What is Pending :- need to work on grouping of history data &amp; Previous changes
What support requires:- As in grouping i need support from saurabh
5-July-WIP:- What is done:- Now I can group history by user and enable those dates when history is created. It is also possible to obtain history for a specific date.
What is pending:- previous history record, date need to show template file,  
What support is required:- NA 
6-July-WIP:- What is done:- able to group data by user and vewing history
What is pending:- previous history record, 
What support is required:- NA 
7-July-WIP:- What is done:- able to group data by user and vewing history
What is pending:- Need to testing,  On some cases record is not showing properly
8-July-WIP:-What support is required:- NA
What is done:- able to group data by user and vewing history
What is pending:- woeking on mark feedback 
What support is required:- NA 
11-July-WIP:-What is done:- I pushed the code for code review.  Now I can group history by user and enable those dates when history is created. It is also possible to obtain history for a specific date. some code cleaning tasks, like a little bit of work on business logic and have to remove unreasonably if conditions. So I'm doing the same thing. I guess tomorrow we will have the updated code. What is pending:- Code refine and review 12-July-WIP:-What support is required:- NA
What is done:-Unit Testin
What is pending:- Feedback shared by Marl
What support is required:- NA
13-July-WIP:-What is done:-Have work on Mark feedback
What is pending:- Translation is pending 
What support is required:- Translation is provide by Mark or Jon
25-July-WIP:-What is done:
What is pending:- I discovered a couple bugs during UAT testing that I need to fix.
What support is required:- Translation is provide by Mark or Jon
27-July-WIP:-What is done: Traslation, Added Loader, Few issue fixed(id any filed data is blank)
What is pending:-    logic must be implemented for the File field. 
What support is required:N/A
28-July-What is done:Have implemented logic for file field
What is pending:-    Testing on UAT
What support is required:N/A
29-July-What is done:- Have worked on Matt, Dan an Jaime's comment, Also added permmistion 
What is pending:-    Testing on UAT
What support is required:N/A</t>
  </si>
  <si>
    <t>21-June-WIP:- I am trying to replicate the issue but the issue is not replicating on brand UAT or in alpha. I have found the code which is disabling the interview bucket option from the cog menu and now trying to test with various permissions to try and replicate the actual situation.
22-June-WIP:- I am still trying to replicate the Issue by checking various permission combinations but still not able to find the actual cause of the issue. Now i am trying to create Jobs without process questionnaires and tinkring with different permission roles to create the scenario.
23-June-WIP:- As discussed in the scrum call I have added my findings on the Ticket and as the bug is not replicable on UAT and alpha putting this back in the pool.</t>
  </si>
  <si>
    <r>
      <rPr>
        <rFont val="Arial"/>
        <b/>
        <color theme="1"/>
      </rPr>
      <t xml:space="preserve">22-June-WIP:- </t>
    </r>
    <r>
      <rPr>
        <rFont val="Arial"/>
        <b val="0"/>
        <color theme="1"/>
      </rPr>
      <t xml:space="preserve">Gone through the ticket requirement and enable Integration functionalty at local environment, completed the work flow and very close to replicate, now identifying the code.
</t>
    </r>
    <r>
      <rPr>
        <rFont val="Arial"/>
        <b/>
        <color theme="1"/>
      </rPr>
      <t>23-June-WIP:-</t>
    </r>
    <r>
      <rPr>
        <rFont val="Arial"/>
        <b val="0"/>
        <color theme="1"/>
      </rPr>
      <t xml:space="preserve"> Tried to understand the refnow polling concepts and code flow for that, but still failing to understand. I have gone through it’s services and debugging the code to understand how does it call it’s return url and callback.
</t>
    </r>
    <r>
      <rPr>
        <rFont val="Arial"/>
        <b/>
        <color theme="1"/>
      </rPr>
      <t xml:space="preserve">24-June-Code-Review:- </t>
    </r>
    <r>
      <rPr>
        <rFont val="Arial"/>
        <b val="0"/>
        <color theme="1"/>
      </rPr>
      <t xml:space="preserve"> Solution implemented, Code review raised
</t>
    </r>
    <r>
      <rPr>
        <rFont val="Arial"/>
        <b/>
        <color theme="1"/>
      </rPr>
      <t>5-July-Ready-For-Gamma:-</t>
    </r>
    <r>
      <rPr>
        <rFont val="Arial"/>
        <b val="0"/>
        <color theme="1"/>
      </rPr>
      <t xml:space="preserve"> Status changed</t>
    </r>
  </si>
  <si>
    <r>
      <rPr>
        <rFont val="Arial"/>
        <b/>
        <color theme="1"/>
      </rPr>
      <t xml:space="preserve">23-June-WIP:- </t>
    </r>
    <r>
      <rPr>
        <rFont val="Arial"/>
        <b val="0"/>
        <color theme="1"/>
      </rPr>
      <t xml:space="preserve">Checked on tesco UAT, but I was not able to find the mentioned candidates on this environment. Currently I am trying to reproduce it on alpha environment with new candidates.
</t>
    </r>
    <r>
      <rPr>
        <rFont val="Arial"/>
        <b/>
        <color theme="1"/>
      </rPr>
      <t>24-June- WIP:- Issue is not reproducible on UAT and alpha environment, created new candidates from registration process and passive candidate process with a apostrophe in the name. also tried to edit the same, and it is working as expected. Investigating further in it.
27-June-WIP:- Checked the ats and manage code, and seems there is no issue with the code. We have also checked the on UI side, it is working as expected.</t>
    </r>
  </si>
  <si>
    <t>23-June-WIP:- I have tried creating the integration using the above credential in alpha and was getting errors and found the Endpoint API is being used incorrectly. After correcting that I am not receiving a credential error. I have also requested Emily to check with the correct endpoint and she still received the error. I am still debugging further at my end.
24-June-Hold:- AS discussed in the scrum call the endpoint mentioned in the ticket needs to be corrected to  https://api.verifile.co.uk/int   I have asked Emily to test this with the correct end point and she is still getting the 500 error. On alpha, I am receiving an Incorrect credentials error when I am looking at the error log. The error is being thrown if something is failing and it's not being handled causing a 500. Please let me know what needs to be done as it seems like the credentials are not working. I can write the code to handle the error and give a generic message to users on exceptions if required. Putting this on hold for now.</t>
  </si>
  <si>
    <r>
      <rPr>
        <rFont val="Arial"/>
        <b/>
        <color theme="1"/>
      </rPr>
      <t xml:space="preserve">24-June-WIP:- </t>
    </r>
    <r>
      <rPr>
        <rFont val="Arial"/>
        <b val="0"/>
        <color theme="1"/>
      </rPr>
      <t xml:space="preserve">Issue replicated, found the solution, need to know the process to change in tribepad library, need to have access tribepad/integration-access-lms to update the code and it's version, and then needs to update same version for this library in v2 application
</t>
    </r>
    <r>
      <rPr>
        <rFont val="Arial"/>
        <b/>
        <color theme="1"/>
      </rPr>
      <t>27-June-Code-Review:-</t>
    </r>
    <r>
      <rPr>
        <rFont val="Arial"/>
        <b val="0"/>
        <color theme="1"/>
      </rPr>
      <t xml:space="preserve"> Implement the solution and raised the code review
</t>
    </r>
    <r>
      <rPr>
        <rFont val="Arial"/>
        <b/>
        <color theme="1"/>
      </rPr>
      <t>5-July-Hold:-</t>
    </r>
    <r>
      <rPr>
        <rFont val="Arial"/>
        <b val="0"/>
        <color theme="1"/>
      </rPr>
      <t xml:space="preserve"> What is done:- I have run composer update for v2 app and facing login password issue for this package "setasign/fpdi_pdf-parser", also I have removed and trying to install required package "tribepad/integration-access-lms" for my ticket but it's not taking updates.
What is pending:- Needs to run composer successfully
What support is required: 1. Require login credentials for "setasign/fpdi_pdf-parser".
2. Required package "tribepad/integration-access-lms" is not taking updates, need to know what is exact process to fetch updates from tribepad library through composer.
I guess, we need to manage version for this repository https://gitlab.tribepad.com/core-integrations/capital-numbers/access-lms/-/tree/main, as currently it's missing. Or is there any other way to publish the library?
</t>
    </r>
    <r>
      <rPr>
        <rFont val="Arial"/>
        <b/>
        <color theme="1"/>
      </rPr>
      <t xml:space="preserve">7-July-Code-Review:- </t>
    </r>
    <r>
      <rPr>
        <rFont val="Arial"/>
        <b val="0"/>
        <color theme="1"/>
      </rPr>
      <t>What is done:- Run composer successfully on alpha docker and raised code review.
What is pending:- N/A
What support is required: N/A</t>
    </r>
  </si>
  <si>
    <t>24-June-WIP:- I have started debugging this issue and currently looking at code.
27-June-Hold:- I have found the Issue and added my findings on the Ticket. Need input on how the application should behave for language change as job language is overwriting other language change requests if a user is not logged in.
29-June-Hold:- Need to clarify some thing before pushing the code as this contradicts the permission "set_language_based_on_job" which is setting job language when user is not logged in. 
30-Jun-Code-Review:- Created a cookie Menulang to be set at the time of lang selection from dropdown so we can identify and overwrite the language being set by Job. Currently, any language set by the menu is getting overwritten if permission "set_language_based_on_job" is active on the job details page. Pushed the Code for review.</t>
  </si>
  <si>
    <t>27-June-Code-Review:- I have corrected the table name and am able to view template on delta after the fix. Pushed the code for review. (p2 -&gt; current status ready for Isolated)</t>
  </si>
  <si>
    <t>27-June-WIP:- I will check the code to make sure members/modules/user/group_members_go.php is not being used by any code and delete that as well. on my initial search couldn’t find any other files that are calling group_members_go.php from ats. After making sure will push the changes for review.
28-June-Code-Review:- As requested in the ticket I have deleted the codebases/ats/members/modules/user/group_members.php file and while looking at the file found that it's calling codebases/ats/members/modules/user/group_members_go.php which seems to be called only by group_members.php so deleting this as well.</t>
  </si>
  <si>
    <t>27-June-Reassigned:- I need a UK phone number to investigate this matter. Basically, the issue is related to SMS. If an SMS with the user name at the top arrives, the candidate will be unable to respond. So, in order to investigate this matter, I require UK contact information.</t>
  </si>
  <si>
    <r>
      <rPr>
        <rFont val="Arial"/>
        <b/>
        <color theme="1"/>
      </rPr>
      <t>27-June-On-Hold:-</t>
    </r>
    <r>
      <rPr>
        <rFont val="Arial"/>
        <b val="0"/>
        <color theme="1"/>
      </rPr>
      <t xml:space="preserve"> Identify the issue, analyzed the code and update my finiding on ticket. My findinngs are as follows:-
I have tested this on uat, brand uat and alpha and checked the code as well, The functionality is working fine on all environment. It seems that something mishappenning may have been occurred on live Or “Please Select“ option has been selected in job template. So to identify exact issue, needs to verify data in two tables for live account. Table names are :-
onboarding_packages
onboarding_assigned_package
Or QA can give it one more try to replicate this. 
</t>
    </r>
    <r>
      <rPr>
        <rFont val="Arial"/>
        <b/>
        <color theme="1"/>
      </rPr>
      <t xml:space="preserve">5-July-Ready-For-Development: </t>
    </r>
    <r>
      <rPr>
        <rFont val="Arial"/>
        <b val="0"/>
        <color theme="1"/>
      </rPr>
      <t xml:space="preserve">Status changed
</t>
    </r>
    <r>
      <rPr>
        <rFont val="Arial"/>
        <b/>
        <color theme="1"/>
      </rPr>
      <t xml:space="preserve">6-July-Ready-For-Development: </t>
    </r>
    <r>
      <rPr>
        <rFont val="Arial"/>
        <b val="0"/>
        <color theme="1"/>
      </rPr>
      <t xml:space="preserve">What is done:-  Doing Analysis
What is pending:-N/A
What support is required:- N/A
</t>
    </r>
    <r>
      <rPr>
        <rFont val="Arial"/>
        <b/>
        <color theme="1"/>
      </rPr>
      <t>7-July-Ready-For-Development:-</t>
    </r>
    <r>
      <rPr>
        <rFont val="Arial"/>
        <b val="0"/>
        <color theme="1"/>
      </rPr>
      <t xml:space="preserve"> What is done:- Analyzed the data as per both attached sheet and code.
What is pending:- Need to replicate exact scenario if possible.
What support is required: 1. I need to know that  Job REF/TP/581/5070 is still showing Onboarding option please select because as per attached csv data, it should be Cantium Onboarding Process. 
2. Is this a cloned job?
</t>
    </r>
    <r>
      <rPr>
        <rFont val="Arial"/>
        <b/>
        <color theme="1"/>
      </rPr>
      <t>11-July-Ready-For-Development:-</t>
    </r>
    <r>
      <rPr>
        <rFont val="Arial"/>
        <b val="0"/>
        <color theme="1"/>
      </rPr>
      <t xml:space="preserve"> What is done:- Tried all possible scenarios, but faild to replicate.
What is pending:- Need to replicate exact scenario if possible.
What support is required: Needs to be discussed</t>
    </r>
  </si>
  <si>
    <r>
      <rPr>
        <rFont val="Arial"/>
        <b/>
        <color theme="1"/>
      </rPr>
      <t xml:space="preserve">27-June-Ready-For-Development:- </t>
    </r>
    <r>
      <rPr>
        <rFont val="Arial"/>
        <b val="0"/>
        <color theme="1"/>
      </rPr>
      <t xml:space="preserve">Gone through the ticket requirement as per ticket description, Now looking into the code and trying to replicate this issue
</t>
    </r>
    <r>
      <rPr>
        <rFont val="Arial"/>
        <b/>
        <color theme="1"/>
      </rPr>
      <t>28-June-On-Hold:-</t>
    </r>
    <r>
      <rPr>
        <rFont val="Arial"/>
        <b val="0"/>
        <color theme="1"/>
      </rPr>
      <t xml:space="preserve"> Need clarification on ticket, since I am not able to identify exact functionality from where a sub user type can be assigned to user. Added my comment on ticket.
</t>
    </r>
    <r>
      <rPr>
        <rFont val="Arial"/>
        <b/>
        <color theme="1"/>
      </rPr>
      <t xml:space="preserve">5-July-Ready-For-Development: </t>
    </r>
    <r>
      <rPr>
        <rFont val="Arial"/>
        <b val="0"/>
        <color theme="1"/>
      </rPr>
      <t>Status changed</t>
    </r>
  </si>
  <si>
    <t>28-June-Code-Review:- Redirecting if logged in user is not admin and trying to access the passive candidate creation page. Pushed for code review.</t>
  </si>
  <si>
    <t>28-June-WIP:- I am looking at the code to find the issue.
29-June-Reassinged:- Only needs change in the Manage lang variable as the code is fetching values from manage as intented.</t>
  </si>
  <si>
    <r>
      <rPr>
        <rFont val="Arial"/>
        <b/>
        <color theme="1"/>
      </rPr>
      <t xml:space="preserve">28-June-WIP:- </t>
    </r>
    <r>
      <rPr>
        <rFont val="Arial"/>
        <b val="0"/>
        <color theme="1"/>
      </rPr>
      <t xml:space="preserve">I have identified the issue. Now i am looking into the code and functionality and trying to generate exact scenario to find out what possible causes can be there to replicate this issue.
</t>
    </r>
    <r>
      <rPr>
        <rFont val="Arial"/>
        <b/>
        <color theme="1"/>
      </rPr>
      <t>29-June-Awaiting-Customer-Feedback:-</t>
    </r>
    <r>
      <rPr>
        <rFont val="Arial"/>
        <b val="0"/>
        <color theme="1"/>
      </rPr>
      <t xml:space="preserve"> I identified the possible scenario to replicate this issue, and updated my comment on ticket.
I am waiting for feedback on my comment now.
</t>
    </r>
    <r>
      <rPr>
        <rFont val="Arial"/>
        <b/>
        <color theme="1"/>
      </rPr>
      <t>30-June-Ready-For-Development:-</t>
    </r>
    <r>
      <rPr>
        <rFont val="Arial"/>
        <b val="0"/>
        <color theme="1"/>
      </rPr>
      <t xml:space="preserve"> Status changed: Ready-For-Development
</t>
    </r>
    <r>
      <rPr>
        <rFont val="Arial"/>
        <b/>
        <color theme="1"/>
      </rPr>
      <t>7-July-Ready-for-development:-</t>
    </r>
    <r>
      <rPr>
        <rFont val="Arial"/>
        <b val="0"/>
        <color theme="1"/>
      </rPr>
      <t xml:space="preserve"> What is done:- Doing analysis to replicate issue
What is pending:- Need to replicate exact scenario if possible.
What support is required: N/A
</t>
    </r>
    <r>
      <rPr>
        <rFont val="Arial"/>
        <b/>
        <color theme="1"/>
      </rPr>
      <t xml:space="preserve">11-July-Ready-for-development:- </t>
    </r>
    <r>
      <rPr>
        <rFont val="Arial"/>
        <b val="0"/>
        <color theme="1"/>
      </rPr>
      <t xml:space="preserve">What is done:- Tried to replicate on alpha docker and uat but failed.
What is pending:- Needs to be replicated on alpha docker or uat
What support is required:- Require live ats_job_application data, along with job id and user id.
-----------------------------------------------------Work Done by Amit--------------------------------------------------------
</t>
    </r>
    <r>
      <rPr>
        <rFont val="Arial"/>
        <b/>
        <color theme="1"/>
      </rPr>
      <t xml:space="preserve">19-July-Code-Review:- 
What is Done:- Used Application Model to update status to auto log changes. Pushed the changes for review.
What is Pending:- As the solution will only work for future entries. Need to rectify the logs somehow to allow the candidate in question to reapply.
What Support is Required:- @Jon We might need to rectify the logs data to allow the candidate to reapply. </t>
    </r>
  </si>
  <si>
    <t>28-June-WIP:-I investigated this issue and am attempting to understand how RWT functionality works in this context; I asked Ali about it, and he provided some information, so I am working on it.
29-June-WIP:-I am investigating the code. I am trying to rep the same scenario on alpha-doker. I found a background_check.tpl file and I am looking to see if it is possible that the data is not inserted into the database table or has been set with some null value. So, RTW is not showing the green icon.</t>
  </si>
  <si>
    <r>
      <rPr>
        <rFont val="Arial"/>
        <b/>
        <color theme="1"/>
      </rPr>
      <t xml:space="preserve">29-June-Ready-for-Development:- </t>
    </r>
    <r>
      <rPr>
        <rFont val="Arial"/>
        <b val="0"/>
        <color theme="1"/>
      </rPr>
      <t xml:space="preserve">What is done :I have started a new ticket of Manage. I have checked manage for search User and edit the ATS candidate not worked for me. I have checked code for update user details with enable broadbean credentials,Code was there for update credentials. I need permission to enable broadbean and search functionality for ATS user.
What is pending:- If I will get access of broadbean and search User of ATS then I can check more about issue, otherwise I can not reproduce issue on manage.
What support is required:  Require permission for broadbean and how I can search ATS user to edit user details for replicate issue.
</t>
    </r>
    <r>
      <rPr>
        <rFont val="Arial"/>
        <b/>
        <color theme="1"/>
      </rPr>
      <t>30-June-Hold:-</t>
    </r>
    <r>
      <rPr>
        <rFont val="Arial"/>
        <b val="0"/>
        <color theme="1"/>
      </rPr>
      <t xml:space="preserve">What is done :I need access to Manage UAT so that I can check issue and replicate. In Alpha manage  search User is not working due to permission and Elasticsearch. I am not able to check issue on Alpha. I am putting ticket on hold till access of manage UAT.
What is pending:- N/A
What support is required:  I need access to Manage UAT so that I can check issue and replicate."
</t>
    </r>
    <r>
      <rPr>
        <rFont val="Arial"/>
        <b/>
        <color theme="1"/>
      </rPr>
      <t xml:space="preserve">7-July-Reassigned:- </t>
    </r>
    <r>
      <rPr>
        <rFont val="Arial"/>
        <b val="0"/>
        <color theme="1"/>
      </rPr>
      <t xml:space="preserve">Jon commented on ticket.I am unassigning this ticket as it’s likely an issue with live databases for this brand that needs checking to make sure it’s setup right and permissions are on.This won’t work on alpha and I don’t think replicating there will be worth the time.
</t>
    </r>
    <r>
      <rPr>
        <rFont val="Arial"/>
        <b/>
        <color theme="1"/>
      </rPr>
      <t>12-July-Closed: Closed</t>
    </r>
  </si>
  <si>
    <r>
      <rPr>
        <rFont val="Arial"/>
        <b/>
        <color theme="1"/>
      </rPr>
      <t xml:space="preserve">29-June-Ready-for-Development:- </t>
    </r>
    <r>
      <rPr>
        <rFont val="Arial"/>
        <b val="0"/>
        <color theme="1"/>
      </rPr>
      <t xml:space="preserve">I have identified the issue and updated my comment on ticket.
</t>
    </r>
    <r>
      <rPr>
        <rFont val="Arial"/>
        <b/>
        <color theme="1"/>
      </rPr>
      <t xml:space="preserve">5-July-Code-Review:- </t>
    </r>
    <r>
      <rPr>
        <rFont val="Arial"/>
        <b val="0"/>
        <color theme="1"/>
      </rPr>
      <t>Status changed to code review</t>
    </r>
  </si>
  <si>
    <r>
      <rPr>
        <rFont val="Arial"/>
        <b/>
        <color theme="1"/>
      </rPr>
      <t>30-June-WIP:-</t>
    </r>
    <r>
      <rPr>
        <rFont val="Arial"/>
        <b val="0"/>
        <color theme="1"/>
      </rPr>
      <t xml:space="preserve">What is done :- I have picked ticket today. I have reviewed details shared on ticket.I have setup Job search page on our alpha. I have added permission for hide categories list on candidate dashboard. I am still checking code for Job search how its work in progress.What is pending:- Need to add correct permission for hide categories and fix Job search page categories hide and search functionality.What support is required:  I need permission name for hide categories on candidate dashboard and Job search ATS.
</t>
    </r>
    <r>
      <rPr>
        <rFont val="Arial"/>
        <b/>
        <color theme="1"/>
      </rPr>
      <t xml:space="preserve">01-July-Hold:- </t>
    </r>
    <r>
      <rPr>
        <rFont val="Arial"/>
        <b val="0"/>
        <color theme="1"/>
      </rPr>
      <t xml:space="preserve">What is done :- I have added permission parameter for candidate dashboard, Job search and ATS Job search page. After added permission, I have checked search functionality, it is working fine for candidate and superuser for ATS Job search filter.
I have added "categories" =&gt; false  on config for disable categories on Job search page then I have tested keyword search it is working fine. No, any issue getting during search. I am getting result as expected when search Job . @Matt Smith can you please tell me which issue you are getting after disable categories for keyword search so that I will recheck again. 
What is pending:- Required permission name so that I will add correct permission for hide categories dropdown.  
What support is required:Permission name to hide categories on candidate dashboard and Job search ATS. 
I need to confirm hide categories list on Job list page as well.
</t>
    </r>
    <r>
      <rPr>
        <rFont val="Arial"/>
        <b/>
        <color theme="1"/>
      </rPr>
      <t>12-July-Code-Review:- What is done :- Added permission handler for hide categories search filter.
What is pending:- NA
What support is required:NA
1st-Sept-Ready for Gamma:-Status changed
2nd-Sept-Ready for Isolated:-Status changed
5th-Sept-Ready for Live:-Status changed
6th-Sept-Closed-Status changed</t>
    </r>
  </si>
  <si>
    <r>
      <rPr>
        <rFont val="Arial"/>
        <b/>
        <color theme="1"/>
      </rPr>
      <t>30-June-WIP:-</t>
    </r>
    <r>
      <rPr>
        <rFont val="Arial"/>
        <b val="0"/>
        <color theme="1"/>
      </rPr>
      <t xml:space="preserve">What is done:- I have checked the code and searched for the issue. Also requested the CSV from support to check if Issue is because of lanuage missing on client end. The CSV provided is showing language correctly in my system.
What is pending:- N/A. 
What support is required: Ask Support to confirm if the Issue is beause of lanuage missing on their system as launage is visible on CSV and have attached the same on ticket.
</t>
    </r>
    <r>
      <rPr>
        <rFont val="Arial"/>
        <b/>
        <color theme="1"/>
      </rPr>
      <t>11-July-Code-Review:- What is done:-Added UTF-8 BOM signature to fix CSV Koren Characters Excel issue. Pushed the code for review..
What is pending:- N/A.
What support is required:- N/A.</t>
    </r>
  </si>
  <si>
    <r>
      <rPr>
        <rFont val="Arial"/>
        <b/>
        <color theme="1"/>
      </rPr>
      <t>1-July-Ready-for-development:-</t>
    </r>
    <r>
      <rPr>
        <rFont val="Arial"/>
        <b val="0"/>
        <color theme="1"/>
      </rPr>
      <t xml:space="preserve">What is done :- I have started ticket today. I am reviewing code how many way to create passive candidate on ATS and manage. I have found some code on manage when create candidate from CSV then user_additional_fields updated without created_user_id attributes. Still I am debugging code for passive candidate.
What is pending:- Still debugging for find issue for created_user_id attribute null while create passive candidate.
What support is required:NA
</t>
    </r>
    <r>
      <rPr>
        <rFont val="Arial"/>
        <b/>
        <color theme="1"/>
      </rPr>
      <t xml:space="preserve">4-July-Ready-for-development:- </t>
    </r>
    <r>
      <rPr>
        <rFont val="Arial"/>
        <b val="0"/>
        <color theme="1"/>
      </rPr>
      <t xml:space="preserve">What is done :- I have discussed about Passive candidate on scrum. I have updated my comment on ticket about source name of passive candidate.
What is pending:- Waiting confirmation from Jon and Ali
What support is required:NA
</t>
    </r>
    <r>
      <rPr>
        <rFont val="Arial"/>
        <b/>
        <color theme="1"/>
      </rPr>
      <t>18-July-Reassigned:- What is done :- Reassigned ticket due to no solutions for now while create passive candidate from manage tools.
What is pending:- NA
What support is required:NA</t>
    </r>
  </si>
  <si>
    <t>1-July-WIP:- What is done:- I am Able to replicate the Issue on alpha by changing the template to match that of the Issue. I have found that the binding variable is not set and I have created the binding variable in the code so the value can be used in template. 
What is pending:- Need to test the solution. 
What support is required: None.
4-July-Reassinged:- As suggested I am unassigning this ticket as this only needs changes in the database as we are only removing the variable from the template.</t>
  </si>
  <si>
    <t>4-July-Code-Review:- I have added validation of missing fields Education,Career and personal referances.
16-Aug-Ready-for-live:- Ready for live
17-Aug-Closed:-Closed</t>
  </si>
  <si>
    <t>4-July-WIP:- What is done:- I have created the initial setup and can authenticate and fetch the saved roles. What is pending:- Need to create result status and save candidate information according to the api. What support is required: Having Issues with the API endpoint generating assessment link which is giving an error. No Endpoint for the result is available. When creating the candidate same is not being reflected on the UNA portal. Mark will set up a call with tom to clear the issues.
5-July-WIP:- "What is done:-  I have created the assessment without component as suggested and will now work on creating the candidate with UNA endpoint
What is pending:- Need to create result status and save candidate information according to the API and also need to create the result pdf endpoint.
What support is required: Having Issues with the API endpoint Mark will contact Arctic Shores to clarify the Issue."
6-July-WIP:- What is done:-  I have saved the candidate data and now working on saving the link returned. Need some more work on that.
What is pending:- Need to create result status and working on saving candidate information according to the API and also need to create the result pdf endpoint.
What support is required: Having Issues with the API endpoint Mark will contact Arctic Shores to clarify the Issue. Also candidate creation won't let me create multiple candidates with same email even if no email is provided.
7-July-WIP:- What is done:- Integration was generating the link and creating the candidate on integration start. Now updating the logic to not redirect to link.  
What is pending:- Need to create result status and integration completion. 
What support is required: Need to confirm if links to email are arriving or will be recived only in future as i am not receving any links on mail. Also candidate creation only allowing single candidate creation for a given email so need to discuss this as well.
8-July-WIP:- What is done:- The link generated by the candidate endpoints are working now.  
What is pending:- Need to test the assessment completion is properly returning and updating the status. Need to test more as the assessment compition manually takes alot of time. trying to get the v1 player/play endpoint to work with this.
What support is required: NA
12-July-WIP:- 
What is done:-I have pushed all the latest changes to gitlab. 
What is pending:- Changes if any to Candidate data creation and Result processing. 
What support is required:- Arctic shore is not returning a callback if the assessment is already completed. Result processing is done using the callback example provided in the ticket and might require changes depending on what is actually returned. 
26-July-Code-Review:- 
What is done:-  I have made all the required changes and after testing pushed the code for review.
What is pending:- N/A.
What support is required: N/A.</t>
  </si>
  <si>
    <r>
      <rPr>
        <rFont val="Arial"/>
        <b/>
        <color theme="1"/>
      </rPr>
      <t>5-July-WIP:-</t>
    </r>
    <r>
      <rPr>
        <rFont val="Arial"/>
        <b val="0"/>
        <color theme="1"/>
      </rPr>
      <t xml:space="preserve">What is done:-  I have analised ticket and I have tried to replicate issue on Alpha. I am able to replicate issue on Alpha. Now I am checking code for solutions.
What is pending:- I am working for solutions.
What support is required:- NA
</t>
    </r>
    <r>
      <rPr>
        <rFont val="Arial"/>
        <b/>
        <color theme="1"/>
      </rPr>
      <t>6-July-WIP:- What is done:- I have checked code and found issue on editor. When copy orignal template content and create new template then got issue. Editor added style and changed width of actul width of table.
What is pending:- I am still find solutions of with issue while preivew content as pdf
What support is required:- NA
7-July-WIP:-</t>
    </r>
    <r>
      <rPr>
        <rFont val="Arial"/>
        <b val="0"/>
        <color theme="1"/>
      </rPr>
      <t xml:space="preserve">What is done:- I have checked issue regarding PDF preview of copy original template content and create new template. Editor added extra CSS style while copying content on editor.  I am checking solutions but still not find correct solution how disable style when create content from original content. If you find some solution, then share with us. 
What is pending:- Still no solution find for editor.
What support is required:- I have checked editor issue on live demo of froala. It is same behaving like our integrated editor. When copy content from editor and paste into new document. Editor added own css style on table width in pixel based on calculation of editor. I need help how I can procced further on ticket for solution.
</t>
    </r>
    <r>
      <rPr>
        <rFont val="Arial"/>
        <b/>
        <color theme="1"/>
      </rPr>
      <t xml:space="preserve">8-July-Hold:- </t>
    </r>
    <r>
      <rPr>
        <rFont val="Arial"/>
        <b val="0"/>
        <color theme="1"/>
      </rPr>
      <t xml:space="preserve">What is done:- I have checked issue it. I am not able to find solution for editor issue. I talked to Mark regrading ticket about editor. I have added all finding and details on ticket.
What is pending:- Still no solution find for editor.
What support is required:- Mark is checking solution for editor issue.
</t>
    </r>
    <r>
      <rPr>
        <rFont val="Arial"/>
        <b/>
        <color theme="1"/>
      </rPr>
      <t>13-July-Closed:-"What is done:-@Mark  Message:- Upendra’s explanation below for more details but basically this isn’t something we can fix. It is behaviour by the third party editor that I believe was designed to remove any styling from copying tables from a word document. However the customer can do something to stop this by resizing the table once they have pasted it into the editor so it is the full width. As Upendra’s screenshots show this then solves the problem.
What is pending:- NA
What support is required:- NA</t>
    </r>
  </si>
  <si>
    <t>7-July-Code-Review:- What is done:- Updated validupto validation rules and checked if validupto exists before further processing.
What is pending:- N/A
What support is required: N/A</t>
  </si>
  <si>
    <t>8-July-Hold:- 
What is done:- Replicated the Issue and found the solution.
What is pending:- Need clarification regarding the business logic of how to handle this feature.
What support is required:- As the current code is not hiding the process questionnaires wanted to confirm whether we want this functionality behind permission or not as this might hide process questionnaires for all the brands.
12-July-WIP:- "What is done:-I have made the code changes with permission “hide_hidden_process_questionnaires“ to hide the hidden process questionnaires from the job creation page and job template creation page. 
What is pending:- Need to handle a situation where already assigned process questionnaires are set to hidden. What support is required:- Need clarification on what should be done when a process questionnaire that is already on job is set to hidden."
13-July-Code-Review:- What is done:-Hiding process questionnaires based on permission but keeping if already selected in a job or templates. Moved process_questionnaires answers query before process_questionnaires to remove answers from the hidden list.
What is pending:- N/A. 
What support is required:- A Permission “hide_hidden_process_questionnaires” Needs to be created and enabled for this code to work.</t>
  </si>
  <si>
    <t>11-July-Analysis:- What is done:- I have checked ticket and I am trying to replicate issue on Alpha and UAT. For replicating issue i need Team account for replicate issue on Alpha.
What is pending:- Still issue is not replicating on UAT and Alpha. I got team account from Ali  to replicate issue.
What support is required:- I need support how I can replicate issue on UAT.
12-July-Ready-for-development:-"What is done:- I have checked with two team account for replicate issue. Not able to replicate on UAT. 
What is pending:- 
What support is required:- I need support how I can replicate issue on UAT.
13-July-Awaiting-Customer-Feedback:- status changed</t>
  </si>
  <si>
    <r>
      <rPr>
        <rFont val="Arial"/>
        <b/>
        <color theme="1"/>
      </rPr>
      <t xml:space="preserve">12-July-Analysis:- </t>
    </r>
    <r>
      <rPr>
        <rFont val="Arial"/>
        <b val="0"/>
        <color theme="1"/>
      </rPr>
      <t xml:space="preserve">What is done:- I have checked ticket and attached document, Also It is identified that all the filters needs to be added within Organization section in sidebar. So, Now it is being tried to identify in what way flow is going on for organization filters, got few things but still needs to know how's the new filters can be added within that by using JobOptionService.
What is pending:- Needs to indentify exact flow of functionality and how will these filters be applicable on Requisitions?
What support is required:- Not required yet, since analysis is in progress.
</t>
    </r>
    <r>
      <rPr>
        <rFont val="Arial"/>
        <b/>
        <color theme="1"/>
      </rPr>
      <t>13-July-Analysis:-</t>
    </r>
    <r>
      <rPr>
        <rFont val="Arial"/>
        <b val="0"/>
        <color theme="1"/>
      </rPr>
      <t xml:space="preserve"> What is done:- Analyzed code and database for lov's in Manage and Job Application, It needs to have clarity on ticket description and user stories in attached document. 
What is pending:- Estimation is pending to start the ticket, It needs to have clarity on ticket description and user stories in attached document. 
What support is required:- Do we need to add all the lov's available in manage application in filter or do we just need to add filter functionality for requisition on existing 4 lov's? As per user stories, It is mentioned that for 2nd point in attached document that is "As a recruiter can I see all the LoV on the filter", Please clarify.
</t>
    </r>
    <r>
      <rPr>
        <rFont val="Arial"/>
        <b/>
        <color theme="1"/>
      </rPr>
      <t>14-July-WIP:-</t>
    </r>
    <r>
      <rPr>
        <rFont val="Arial"/>
        <b val="0"/>
        <color theme="1"/>
      </rPr>
      <t xml:space="preserve"> What is done:-1. It has been identified that only 3 filters sections i.e Location, organizations, and custom fields will be responsible to filter Requisitions, and attached screen shot on ticket for that.
2. Finished analysis, and mentioned efforts/estimate on ticket.
3. Started work on ticket.
What is pending:- Needs to integrate functionality
What support is required:- NA
</t>
    </r>
    <r>
      <rPr>
        <rFont val="Arial"/>
        <b/>
        <color theme="1"/>
      </rPr>
      <t>15-July-WIP:-</t>
    </r>
    <r>
      <rPr>
        <rFont val="Arial"/>
        <b val="0"/>
        <color theme="1"/>
      </rPr>
      <t xml:space="preserve"> What is done:- Analyzing code for query and preparing query accordingly 
What is pending:- Needs to integrate query
What support is required:- NA
</t>
    </r>
    <r>
      <rPr>
        <rFont val="Arial"/>
        <b/>
        <color theme="1"/>
      </rPr>
      <t xml:space="preserve">18-July-WIP:- </t>
    </r>
    <r>
      <rPr>
        <rFont val="Arial"/>
        <b val="0"/>
        <color theme="1"/>
      </rPr>
      <t xml:space="preserve">What is done:- Built query for Location, Organization and started integration for both of them
What is pending:- Build query and integration within the code for Location, Organization and Custom Fields to filter Requisitions
What support is required:- NA
</t>
    </r>
    <r>
      <rPr>
        <rFont val="Arial"/>
        <b/>
        <color theme="1"/>
      </rPr>
      <t>19-July-WIP:-</t>
    </r>
    <r>
      <rPr>
        <rFont val="Arial"/>
        <b val="0"/>
        <color theme="1"/>
      </rPr>
      <t xml:space="preserve">
</t>
    </r>
    <r>
      <rPr>
        <rFont val="Arial"/>
        <b/>
        <color theme="1"/>
      </rPr>
      <t>What is done:-</t>
    </r>
    <r>
      <rPr>
        <rFont val="Arial"/>
        <b val="0"/>
        <color theme="1"/>
      </rPr>
      <t xml:space="preserve"> Built query for Location, Organization and integration for that query is in progress
</t>
    </r>
    <r>
      <rPr>
        <rFont val="Arial"/>
        <b/>
        <color theme="1"/>
      </rPr>
      <t>What is pending:-</t>
    </r>
    <r>
      <rPr>
        <rFont val="Arial"/>
        <b val="0"/>
        <color theme="1"/>
      </rPr>
      <t xml:space="preserve"> Build query for custom fields and integration within the code for Location, Organization and Custom Fields to filter Requisitions
</t>
    </r>
    <r>
      <rPr>
        <rFont val="Arial"/>
        <b/>
        <color theme="1"/>
      </rPr>
      <t>What support is required:-</t>
    </r>
    <r>
      <rPr>
        <rFont val="Arial"/>
        <b val="0"/>
        <color theme="1"/>
      </rPr>
      <t xml:space="preserve"> NA
</t>
    </r>
    <r>
      <rPr>
        <rFont val="Arial"/>
        <b/>
        <color theme="1"/>
      </rPr>
      <t xml:space="preserve">20-July-WIP:-
</t>
    </r>
    <r>
      <rPr>
        <rFont val="Arial"/>
        <b val="0"/>
        <color theme="1"/>
      </rPr>
      <t xml:space="preserve">What is done:- Built query for Location, Organization and integrated with in code.
What is pending:- Build query and integration within the code for Custom Fields to filter Requisitions, also need to build query and integration for the counts on filter.
What support is required:- NA
</t>
    </r>
    <r>
      <rPr>
        <rFont val="Arial"/>
        <b/>
        <color theme="1"/>
      </rPr>
      <t xml:space="preserve">21-July-WIP:-
</t>
    </r>
    <r>
      <rPr>
        <rFont val="Arial"/>
        <b val="0"/>
        <color theme="1"/>
      </rPr>
      <t xml:space="preserve">What is done:- Built query and integration is done for Location, Organization and Custom Fields
What is pending:- Show proper counts in filter section on filter
What support is required:- NA
</t>
    </r>
    <r>
      <rPr>
        <rFont val="Arial"/>
        <b/>
        <color theme="1"/>
      </rPr>
      <t xml:space="preserve">22-July-WIP:-
</t>
    </r>
    <r>
      <rPr>
        <rFont val="Arial"/>
        <b val="0"/>
        <color theme="1"/>
      </rPr>
      <t xml:space="preserve">What is done:- Ticket functionality is done as discussed. Built query and integration is done for Location, Organization and Custom Fields. Count functionality has been integrated. Additionally, Sorting also has been integrated.
What is pending:- Nothing. Additionally, Integrating the search functionality as well on job title, so that complete requitions will be worked fine.
What support is required:- NA
</t>
    </r>
    <r>
      <rPr>
        <rFont val="Arial"/>
        <b/>
        <color theme="1"/>
      </rPr>
      <t xml:space="preserve">
25-July-Code-review:-</t>
    </r>
    <r>
      <rPr>
        <rFont val="Arial"/>
        <b val="0"/>
        <color theme="1"/>
      </rPr>
      <t xml:space="preserve">
What is done:- Lov's filter functionality, sorting, and search on requisition along with testing.
What is pending:- Nothing
What support is required:- NA
</t>
    </r>
    <r>
      <rPr>
        <rFont val="Arial"/>
        <b/>
        <color theme="1"/>
      </rPr>
      <t>27-July-Code-Review-Rework1:-</t>
    </r>
    <r>
      <rPr>
        <rFont val="Arial"/>
        <b val="0"/>
        <color theme="1"/>
      </rPr>
      <t xml:space="preserve">
What is done: Code review comments work has been done
What is pending:- Nothing
What support is required:N/A
</t>
    </r>
    <r>
      <rPr>
        <rFont val="Arial"/>
        <b/>
        <color theme="1"/>
      </rPr>
      <t xml:space="preserve">
3-August-WIP:-
</t>
    </r>
    <r>
      <rPr>
        <rFont val="Arial"/>
        <b val="0"/>
        <color theme="1"/>
      </rPr>
      <t xml:space="preserve">What is done:- Almost all code review comments have been done.
What is pending:- 
1. Needs to work on one more comment in code review to finish it completely
2. Testing
What support is required:- NA
</t>
    </r>
    <r>
      <rPr>
        <rFont val="Arial"/>
        <b/>
        <color theme="1"/>
      </rPr>
      <t>4-August-Code-Review-Rework2:-</t>
    </r>
    <r>
      <rPr>
        <rFont val="Arial"/>
        <b val="0"/>
        <color theme="1"/>
      </rPr>
      <t xml:space="preserve">
What is done:- Done all code review comments work.
What is pending:- Nothing
What support is required:- NA
</t>
    </r>
    <r>
      <rPr>
        <rFont val="Arial"/>
        <b/>
        <color theme="1"/>
      </rPr>
      <t xml:space="preserve">24-August-Done:-
</t>
    </r>
    <r>
      <rPr>
        <rFont val="Arial"/>
        <b val="0"/>
        <color theme="1"/>
      </rPr>
      <t>Status Changed: Done</t>
    </r>
  </si>
  <si>
    <t>8-July-Hold:- 
What is done:- Replicated the Issue and found the solution.
What is pending:- Need clarification regarding the business logic of how to handle this feature.
What support is required:- As the current code is not hiding the process questionnaires wanted to confirm whether we want this functionality behind permission or not as this might hide process questionnaires for all the brands.
13-July-Code-Review:- "What is done:-Added a javascript rule and validation for a date greater than and equal to the start date. Added this class to the Education template only in the date gap as requested in the ticket. Pushed the code for review.
What is pending:- N/A. 
What support is required:- A translation needs to be created information added in the subtask."</t>
  </si>
  <si>
    <t>13-July-WIP:-What is done:-I have checked ticket and I am able to replicate issue on Alpha.
What is pending:- Find solution and unit testing
What support is required:- NA
14-July-WIP:-What is done:-Worked on icons issue while adding onboarding package.I have added code of solutions.I have done unit testing.
What is pending:- Require more testing with diffrent stage.
What support is required:- NA
15-July-code-review:- What is done:-Issue have fixed and pushed code on code review.
What is pending:- NA
What support is required:- NA
19-July-Ready-to-merge:- Status changed
21-July-Ready-for-gamma:- Status chnaged
22-July-Ready-for-isolated:- Status changed
25-July-Closed:- Closed</t>
  </si>
  <si>
    <t>14-July-Analysis:- What is done:-Checked Vita database and verified entry in email_delivery_pool. Also checked Email engine sacn for anything that might cause this issue.
What is pending:- Still Need to find the actual cause. Need to check laravel queue code.
What support is required:- NA
15-July-Analysis:- What is done:-Checked Vita database and verified entry in email_delivery_pool. Also checked the Email engine scan for anything that might cause this issue. Created dummy job alerts from cron and also used laravel queue to send the mail.
What is pending:- Still need to replicate the Issue. Understanding how SendGrid or other provider gets the first and last name from the email model.
What support is required:- It would be helpful If I am directed to the code responsible for adding a first name and last name in the laravel queue handle.
18-July-Analysis:- What is done:- Have checked the Vita database and gone through the code for sending email via laravel queue as well as default. Checked the job alert creation logic for issues.
What is pending:- Still not able to replicate the issue.
What support is required:- NA
22-July:- reassinged:- "What is done:- Have checked the Vita database and gone through the code for sending email via laravel queue as well as default. Checked the job alert creation logic for issues. As wasn't able to replicate the issue or find any piece of code which could cause this issue Reassining after consulting with mark and jon.
What is pending:- NA
What support is required:- NA"</t>
  </si>
  <si>
    <t>14-July-WIP:What is done:- N/A
What is pending:- Obtaining translation from management tools
What support is required:- Translation will share through Jon or Mark</t>
  </si>
  <si>
    <r>
      <rPr>
        <rFont val="Arial"/>
        <b/>
        <color theme="1"/>
      </rPr>
      <t xml:space="preserve">14-July-WIP:- What is done:- </t>
    </r>
    <r>
      <rPr>
        <rFont val="Arial"/>
        <b val="0"/>
        <color theme="1"/>
      </rPr>
      <t>Checked valid formats for United Kingdom Postcodes on wikipedia. Postcode is required for all countries. There are additional formatting conditions for US and UK. I am able to reproduce the issue on alpha environment.</t>
    </r>
    <r>
      <rPr>
        <rFont val="Arial"/>
        <b/>
        <color theme="1"/>
      </rPr>
      <t xml:space="preserve">
What is pending:- </t>
    </r>
    <r>
      <rPr>
        <rFont val="Arial"/>
        <b val="0"/>
        <color theme="1"/>
      </rPr>
      <t>Finding and implementation of the correct regex.</t>
    </r>
    <r>
      <rPr>
        <rFont val="Arial"/>
        <b/>
        <color theme="1"/>
      </rPr>
      <t xml:space="preserve">
What support is required:-</t>
    </r>
    <r>
      <rPr>
        <rFont val="Arial"/>
        <b val="0"/>
        <color theme="1"/>
      </rPr>
      <t xml:space="preserve"> NA
</t>
    </r>
    <r>
      <rPr>
        <rFont val="Arial"/>
        <b/>
        <color theme="1"/>
      </rPr>
      <t xml:space="preserve">15-July-WIP:- What is done:- </t>
    </r>
    <r>
      <rPr>
        <rFont val="Arial"/>
        <b val="0"/>
        <color theme="1"/>
      </rPr>
      <t>Pushed the code for review.
        Fixed the issue for following scenarios:
        1) Create external candidate - Profile Builder
        2) Existing candidate - Edit Profile</t>
    </r>
    <r>
      <rPr>
        <rFont val="Arial"/>
        <b/>
        <color theme="1"/>
      </rPr>
      <t xml:space="preserve">
What is pending:- </t>
    </r>
    <r>
      <rPr>
        <rFont val="Arial"/>
        <b val="0"/>
        <color theme="1"/>
      </rPr>
      <t>NA.</t>
    </r>
    <r>
      <rPr>
        <rFont val="Arial"/>
        <b/>
        <color theme="1"/>
      </rPr>
      <t xml:space="preserve">
What support is required:-</t>
    </r>
    <r>
      <rPr>
        <rFont val="Arial"/>
        <b val="0"/>
        <color theme="1"/>
      </rPr>
      <t xml:space="preserve"> NA.
</t>
    </r>
    <r>
      <rPr>
        <rFont val="Arial"/>
        <b/>
        <color theme="1"/>
      </rPr>
      <t xml:space="preserve">25-July-Status Changed - Ready to Merge
04-Aug:- </t>
    </r>
    <r>
      <rPr>
        <rFont val="Arial"/>
        <b val="0"/>
        <color theme="1"/>
      </rPr>
      <t xml:space="preserve">What is done:- looking into the fix for modification in the regex as per comment
What is pending:- Working on solution.
What support is required:- NA
</t>
    </r>
    <r>
      <rPr>
        <rFont val="Arial"/>
        <b/>
        <color theme="1"/>
      </rPr>
      <t xml:space="preserve">05--Aug:- </t>
    </r>
    <r>
      <rPr>
        <rFont val="Arial"/>
        <b val="0"/>
        <color theme="1"/>
      </rPr>
      <t xml:space="preserve">What is done:- Modified the regex to accept postcodes in all cases or combinations. Pushed for code review.
What is pending:- NA.
What support is required:- NA.
</t>
    </r>
    <r>
      <rPr>
        <rFont val="Arial"/>
        <b/>
        <color theme="1"/>
      </rPr>
      <t xml:space="preserve">23-Aug:- </t>
    </r>
    <r>
      <rPr>
        <rFont val="Arial"/>
        <b val="0"/>
        <color theme="1"/>
      </rPr>
      <t>What is done:- Resolved the conflict and pushed for code review.
What is pending:- NA
What support is required:- NA</t>
    </r>
  </si>
  <si>
    <t>15-July:-What is done:-NA
What is pending:- review documentation, implementation, and comprehension
What support is required:- NA
18-July:-What is done:-NA
What is pending:- review documentation, implementation, and comprehension
What support is required:- NA
19-July:-What is done:-I have provided an estimated time for develop this integration to Mark.
What is pending:- Some of the apis are still not functioning, so Mark will investigate and let me know to work on this ticket.
What support is required:- N/A
28-Sept:-What is done:- I have integrated API Login and Invite URL API.
What is pending:-Integration &amp; testing
What support is required:- NA
29-Sept:-What is done:- I have updated Guest link API parameter and added download PDF report API.
What is pending:-Integration &amp; testing
What support is required:- API server getting error while open guest link on browser.
"What is done:- NA
What is pending:-Integration &amp; testing
What support is required:- API server is throwing error while open guest link on browser.
4th-Oct-WIP:- What is done:- I have checked report and result API documentation.
What is pending:-Integration &amp; testing
What support is required:- N/A
6-oct-WIP:-What is done:- Today I have tested guest invite Link and I am able to submit document for verification on TrustId portal. I am work ing on result process and data.
What is pending:-Integration &amp; testing
What support is required:- N/A
10-Oct-WIP:-What is done:- I am working on result and download report. Today i had done meeting with Mark about result need to store on system.
What is pending:-Integration &amp; testing
What support is required:- N/A
11-oct-WIP:- What is done:- I have completed Integration of TrustID with result and download report.
What is pending:-Testing
What support is required:- N/A"
12-Oct-WIP:-"What is done:- Today I had meeting with Mark about result. We need to add more attributes of result and handle failed status of result. I have added action rules for test result.
What is pending:-Integration and testing
What support is required:- N/A"
13-Oct-WIP:-What is done:- Working on document data API integration and save details.
What is pending:-Integration and testing
What support is required:- N/A
17-Oct-WIP:-"What is done:- I have integrated RetrieveDocumentContainer API. I am updating result meta data based on result.
What is pending:-Integration and testing
What support is required:- N/A"
18-Oct-Code-Review:-What is done:- I have completed Integration of TrustID. I had checked result using postman callback. All details saved on database and able to download report document.
What is pending:-NA
What support is required:- N/A"
7-Nov-Ready-to-Merge:-Status changed
9-Nov-UAT-testing:-Status Changed
17-Nov-Ready-for-Isolated:-Status Changed
18-Nov-Live-Verify:-Status Changed</t>
  </si>
  <si>
    <t>15-July-Ready-for-development:-What is done:-I have checked ticket and I am able to replicate issue on Alpha.
What is pending:- Find solution of search issue
What support is required:- NA
18-July-Code-Review:-What is done:-I have fixed issue with multiple dot string while search candidate.
What is pending:- NA
What support is required:- NA
19-July-Ready-to-Merge:- Status changed
21-July-Ready-for-gamma:-Status changed
22-July-Ready-for-Isolated:- Status chnaged
25-July-Closed:Closed</t>
  </si>
  <si>
    <r>
      <rPr>
        <rFont val="Arial"/>
        <b/>
        <color theme="1"/>
      </rPr>
      <t>18-July:-</t>
    </r>
    <r>
      <rPr>
        <rFont val="Arial"/>
        <color theme="1"/>
      </rPr>
      <t xml:space="preserve"> What is done:- Analysing the issue, not able to reproduce it yet.
What is pending:- Trying to reproduce it on UAT.
What support is required:- NA
</t>
    </r>
    <r>
      <rPr>
        <rFont val="Arial"/>
        <b/>
        <color theme="1"/>
      </rPr>
      <t>19-July:-</t>
    </r>
    <r>
      <rPr>
        <rFont val="Arial"/>
        <color theme="1"/>
      </rPr>
      <t xml:space="preserve"> What is done:- Analysing the issue, had a discussion in call and slack for the same. Mark also searched for documentation for the workaround.
What is pending:- Trying to reproduce it on UAT and alpha.
What support is required:- I am not aware from where we can call the API to delete the user, in the UI.
</t>
    </r>
    <r>
      <rPr>
        <rFont val="Arial"/>
        <b/>
        <color theme="1"/>
      </rPr>
      <t>20-July:-</t>
    </r>
    <r>
      <rPr>
        <rFont val="Arial"/>
        <color theme="1"/>
      </rPr>
      <t xml:space="preserve"> What is done:- I have checked the code and searching for the solution.
What is pending:- Checking api using postman.
What support is required:- NA
</t>
    </r>
    <r>
      <rPr>
        <rFont val="Arial"/>
        <b/>
        <color theme="1"/>
      </rPr>
      <t>21-July:-</t>
    </r>
    <r>
      <rPr>
        <rFont val="Arial"/>
        <color theme="1"/>
      </rPr>
      <t xml:space="preserve"> What is done:- Had a internal discussion and with Jaycob, searching for the solution.
What is pending:- Checking api using postman.
What support is required:- NA.
</t>
    </r>
    <r>
      <rPr>
        <rFont val="Arial"/>
        <b/>
        <color theme="1"/>
      </rPr>
      <t>22-July:-</t>
    </r>
    <r>
      <rPr>
        <rFont val="Arial"/>
        <color theme="1"/>
      </rPr>
      <t xml:space="preserve"> What is done:- looked into live database i.e. tribepad_compass on zen.
in the oauth_client_scopes table, there is a scope(ats_user_admin_delete) available for Compass Ats User Admin(compass_aua), it is created on 2022-07-14 13:53:27.
The ticket is created on - July 12, 2022 at 3:09 PM
So most probably this API should work now.
What is pending:- NA
What support is required:- Requested Jaycob to check with client if it working for them.
</t>
    </r>
    <r>
      <rPr>
        <rFont val="Arial"/>
        <b/>
        <color theme="1"/>
      </rPr>
      <t>05-Aug:-</t>
    </r>
    <r>
      <rPr>
        <rFont val="Arial"/>
        <color theme="1"/>
      </rPr>
      <t xml:space="preserve"> Tom Martin's comment: 
I have just tested this and it works as it should. If you want to delete the users you need to request the scopes as ats_user_admin,ats_user_admin_delete
I have also tested updating a user and this works also.
If they have any further issues they will need to provide the json they are sending over so we can help them debug that.</t>
    </r>
  </si>
  <si>
    <t>19-July-WIP:-What is done:- I have analysed ticket requirement mentioned on description. I have shared estimated efforts required for implementation. I have started development of new feature.
What is pending:- Implementation feature and testing.
What support is required:- I have some query regarding saving email attachment on docs table.
1)Email attachment will be multiple?
2)If multiple attachment, then how I will manage to store docs ID in email-template table.
3)Need to create one attribute on table email_templates for store docs ID while adding attchement
20-July-WIP:- What is done:- I have added attachment button and list of attachment show.
What is pending:- Implementation feature and testing.
What support is required:- Database table confirmation from Mark/Jon
21-July-WIP:- What is done:- I have saved attachment on Docs tables. I have created listing while edit email template.
What is pending:- Implementation feature and testing.
What support is required:- Database table confirmation from Mark/Jon
22-July-WIP:- What is done:- I have added functionality of create, edit, delete and list of email template attachment.
What is pending:- Implementation feature and testing.
What support is required:- Database table confirmation from Mark/Jon
25-July-WIP:- What is done:- I have completed email attachment functionality.
What is pending:- Testing pending
What support is required:- NA
26-July-Code-Review:- What is done:- I have completed email attachment functionality and pushed code for review.
What is pending:- NA
What support is required:- NA
18-Aug-Code-review-rework-1:Code-review-rework-1
21-Oct:-What is done:- Fixed shared feedback and pushed code for code review.
What is pending:- NA
What support is required:- NA"
1-Nov:-What is done:- I have rechecked comment shared from Dan. I have ready fixed feedback and pushed code review.
What is pending:- N/A
What support is required:- N/A
7-Nov-UAT-Testing:Status changed
14-Nov-WIP:-What is done:- I am working on adding attachment feature on candidate search.
What is pending:- N/A
What support is required:- N/A"
15-Nov-UAT-Testing:-What is done:- I have worked on attachment issue for candidate search.On scrum call decided to create new ticket for candidate search email template attachment.
What is pending:- N/A
What support is required:- N/A
17-Nov-Ready-For-Live:-Status Changed
18-Nov-Closed
28-Nov-WIP:-What is done:- I have rechecked code and found another solutions for getting attachment details while sending emails.
What is pending:- Testing
What support is required:- NA"
29-Nov-Code-Review:-What is done:- I have fixed default attachment template issue. I have tested now its work fine.
What is pending:- NA
What support is required:- NA</t>
  </si>
  <si>
    <t>20-July-Code-Review:- 
What is Done:- Made the necessary changes and pushed the code for review.
What is pending:- N/A
What support is required:- N/A</t>
  </si>
  <si>
    <t>21-July-Analysis:- What is Done:- Analyzed the API and gone through the ticket and document provided.
What is pending:- Getting Api Endpoints working using postman.
What support is required:- The Endpoints and credential provided are not working as intended and mark will contact the provider for calrification.
25-July-Analysis:-  What is Done:- Analyzed the API and checked API in the postman but getting error 
What is pending:- Getting Api Endpoints working using postman.
What support is required:- The Endpoints and credential provided are not working as intended and mark will contact the provider for calrification
1-Aug:- 
What is done:- I obtained KT from Amit.
What is pending:- Implemention, and testing
What support is required:- N/A
2-Aug:- 
What is done:- Mark and I have talked about API.
What is pending:- Implemention, and testing
What support is required:- NA.
3-Aug:- 
What is done:- 
What is pending:- Api is not working sitll debuging on it, Implemention, and testing
What support is required:- NA
8-Aug:- 
What is done:- Working on impemetation from code side
What is pending:- Api is not working sitll debuging on it, Implemention, and testing
What support is required:- NA
9-Aug:- 
What is done: -Working on impemetation from the code side 
What is pending: API is not working, still debugging on it, implementation and testing 
What support is required:- Mark will confirm to me whether the API works properly.
10-Aug:- 
What is done: -Working on impemetation from the code side 
What is pending: API is not working, still debugging on it, implementation and testing What support is required:- Mark will confirm to me whether the API works properly.
11-Aug:- 
What is done: - Working on SOAP request via guzzle client 
What is pending: API is not working, still debugging on it, implementation and testing What support is required:- Mark will confirm to me whether the API works properly.
12-Aug:- 
What is done: - Soap request is processing and able to find result with dummy end point
What is pending: API is not working, still debugging on it, implementation and testing What support is required:- Mark will confirm to me whether the API works properly.
18-Aug:- 
What is done: - Soap API implementaion as XML file format (Jon feedback on Soap request) Done 
What is pending: API is not working, still debugging on it, implementation and testing What support is required:- Mark will confirm to me whether the API works properly.
22-Aug:- 
What is done: - Code implementation is complete.
What is pending: API is not working, So I have implement code with Mock Data
What support is required:- Mark will confirm to me whether the API works properly.
01-sept:- "What is done: - NA
What is pending: Api integration is pending
What support is required:- NA"
09-sept:- "What is done: -Mark gave me the tested api, and it functions as intended.
What is pending: Api integration with code has not yet been completed.
What support is required:- NA
12-sept:-"What is done: -Candidate invite api have been Done
What is pending: Status Api is pending
What support is required:- NA</t>
  </si>
  <si>
    <t>2-Aug:-</t>
  </si>
  <si>
    <t>22-July-Code-Review:- "What is Done:- Moved the upload part out of the permission check and pushed the code for review.
What is pending:- N/A.
What support is required:- Just wanted to higlight the auto attaching cv part weather this is a feature or a bug."</t>
  </si>
  <si>
    <r>
      <rPr>
        <rFont val="Arial"/>
        <b/>
        <color theme="1"/>
      </rPr>
      <t>25-July-Ready-For-Live:-</t>
    </r>
    <r>
      <rPr>
        <rFont val="Arial"/>
        <color theme="1"/>
      </rPr>
      <t xml:space="preserve">
What is done:- Discussed with mark and qa, tested on alpha with latest code
What is pending:- Nothing
What support is required:- NA</t>
    </r>
  </si>
  <si>
    <t>26-July-Started:- 
What is done:- I have checked the UAT database and found the Issue in a single template record, flagged that record as deleted to fix the issue.
What is pending:- NA
What support is required:- Need to confirm what needs to be done regarding the record which doesn't have a valid user.
27-July-Closed:- Closed as the Issue is fixed by executing the query and as no further work is required as of now.</t>
  </si>
  <si>
    <t>26-July-Analysis:-What is done:- I am reviewing code for change translation of three codebase.
What is pending:- NA
What support is required:- NA
27-July-WIP:- What is done:- I have created lang functions in helpers files. I have started translation changes on ATS codebase.
What is pending:-implementation translation
What support is required:- NA
28-July-WIP:- What is done:- I have done changes of  ATS codebase translation.
INCludes/Tribepad/Framework/Helpers/TranslationHelper.php
INCludes/Tribepad/Services/OrganisationService.php
INCludes/legacy/questionnaires.php
INCludes/uploader.php
api/atsCreateUser.php
api/atsEditUser.php
api/emailLayout.php
api/getBrakesReferrals.php
api/retrieveApplications.php
api/superadminApi.php
cron/csv_2_2_sftp.php
cron/email_engine_hourly.php
cron/jobPosting/jobPostingClass.php
cron/jobPosting/jobPosting_jobcenter.php
cron/job_search_alert.php
cron/olympic_jobs.php
cron/queue.php
cron/queue_clusters.php
cron/rejected-atrisk-v2.php
cron/rejected-atrisk.php
helpers.php
index.php
What is pending:-implementation translation
What support is required:- NA
29-July-WIP:-What is done:- I have done changes of  ATS codebase translation.
INCludes/legacy/questionnaires.php
cron/email_engine_hourly.php
ats/action_tracking.php
ats/approve.php
ats/book.php
ats/calendar.php
ats/edit_interview.php
ats/interviewClass.php
ats/load_add_interview.php
ats/tracking.php
ats/trackingClass.php
ats/tracking_load.php
ats/tracking_load_interview.php
ats/tracking_load_options.php
clusters/add.php
clusters/clusterClass.php
clusters/detail.php
connection/action_popup.php
connection/load_connections.php
cvsearch/cvsearchClass.php
What is pending:-implementation translation
What support is required:- NA
1st-August-WIP:- What is done:- I have done changes of  ATS codebase translation.
INCludes/Tribepad/Services/OrganisationService.php
ats/tracking_load.php
cvsearch/search_candidates.php
diversity/diversity.php
diversity/diversityClass.php
diversity/diversity_report.php
diversity/diversity_report2.php
diversity/diversity_report_detailed.php
diversity/diversity_report_email.php
email_templates/load_list.php
forum/action_sticky.php
forum/action_subscribe.php
forum/create_go.php
forum/delete.php
forum/detail.php
What is pending:-implementation translation
What support is required:- NA
2nd-August-WIP:-What is done:- I have done changes of  ATS codebase translation.
INCludes/legacy/questionnaires.php
groupsV3/detail.php
groupsV3/edit.php
groupsV3/editGroups.php
groupsV3/edit_go.php
groupsV3/group.php
groupsV3/quote_go.php
groupsV3/reply_go.php
groupsV3/search.php
groupsV3/suspend.php
groupsV3/upload.php
hf/PopUp.php
job/action.php
job/applications_contact.php
job/atsApplicationClass.php
job/atsJobClass.php
What is pending:-implementation translation
What support is required:- NA
3rd-August-Hold:-
What is done:- I have done changes of  ATS codebase translation. Putting ticket on hold due to bug ticket on priority.
What is pending:-implementation translation
What support is required:- NA
4th-August-WIP:-"What is done:- I have done changes of  ATS codebase translation. 
ats/action_tracking.php
email_templates/load_list.php
job/candidates.php
job/create.php
job/create_extra.php
job/detail.php
job/edit.php
job/index.php
job/index2.php
job/inline_save_notes.php
job/job_action.php
job/job_alerts_list.php
job/job_close_popup.php
job/load_applicants.php
job/load_items.php
job/load_jobs.php
job/load_jobs2.php
job/load_referral.php
job/match.php
job/ofccpClass.php
job/rate.php
job/referral.php
job/search.php
job/search_candidates.php
job_templating/index.php
job_templating/jtemplate.php
What is pending:-implementation translation
What support is required:- NA"
5th-August-WIP:-What is done:- I have done changes of  ATS codebase translation. 
I have completed 22 files of translation.
What is pending:-implementation translation
What support is required:- NA
8th-August-WIP:-What is done:- I have done changes of  ATS codebase translation. 
mis/mis_grids.php
mis/mis_other.php
mis/mis_traffic.php
myprofile/action.php
myprofile/cvClass.php
myprofile/dg.php
myprofile/index.php
myprofile/load.php
myprofile/passive_candidate.php
profile/profileClass.php
questionnaires/answer.php
questionnaires/load_questions.php
questionnaires/question_editor.php
questionnaires/questionnaireClass.php
questionnaires/questionnaire_editor.php
reports/analytics.php
reports/csv_2_1_new.phpWhat is pending:-implementation translation
What support is required:- NA"
9th-Aug-WIP:-What is done:- I have done changes of  ATS codebase translation. 
I have completed 56 files today.
What is pending:-implementation translation
What support is required:- NA
10th-Aug-WIP:-"What is done:- I have done changes of  ATS codebase translation. 
I have completed 30 files today.
What is pending:-implementation translation
What support is required:- NA"
16-Aug-WIP:- What is done:- I have done changes of  ATS codebase translation. 
I have done changes on 170 files.
What is pending:-implementation translation
What support is required:- NA
17-Aug-WIP:- What is done:- I have done changes of  ATS codebase translation. 
I have done changes on 150 files.
What is pending:-implementation translation
What support is required:- NA
18-Aug-WIP:-What is done:- Due to another ticket priority. I have not worked today.
What is pending:-implementation translation
What support is required:- NA"
19-Aug-WIP:-What is done:- I have done changes of  ATS and Laravel codebase translation. 
I have done changes on 188 files.
What is pending:-implementation translation
What support is required:- NA
22-Aug-WIP:-What is done:- I have done changes of  ATS ,Laravel and v2 codebase translation. 
I have done changes on 198 files.
What is pending:-implementation translation
What support is required:- NA
23-Aug-WIP:- What is done:- I have done changes of  ATS ,Laravel and v2 codebase translation. 
I have done changes on 30 files.
What is pending:-implementation translation
What support is required:- NA"
24-Aug-WIP:-What is done:- I have done changes of  ATS ,Laravel and v2 codebase translation. 
I have done changes on 39 files.
What is pending:-implementation translation
What support is required:- NA
25-Aug-WIP:- What is done:- I have done changes of  ATS ,Laravel and v2 codebase translation. 
I have done changes on 46 files.
What is pending:-implementation translation
What support is required:- NA
26-Aug-WIP:- What is done:- I have done changes of  ATS ,Laravel and v2 codebase translation. 
I have done changes on 71 files.
What is pending:-implementation translation
What support is required:- NA
29-Aug-WIP:- "What is done:- I have done changes of  ATS ,Laravel and v2 codebase translation. 
I have done changes on 28 files.
What is pending:-implementation translation
What support is required:- NA"
30-Aug-WIP:-"What is done:- I have done changes of  ATS ,Laravel and v2 codebase translation. 
I have done changes on 16 files.
What is pending:-implementation translation
What support is required:- NA"
31st-Aug-WIP:-"What is done:- I have done changes of  ATS ,Laravel and v2 codebase translation. 
I have done changes on 24 files.
What is pending:-implementation translation
What support is required:- NA"
1st-Sept-WIP:-"What is done:- I have done changes of  ATS ,Laravel and v2 codebase translation. 
I have done changes on 20 files.
What is pending:-implementation translation
What support is required:- NA"
2ns-Sept-WIP:-What is done:- I have done changes of  ATS ,Laravel and v2 codebase translation. 
I have done changes on 30 files.
What is pending:-implementation translation
What support is required:- NA
5th-Sept-WIP:-What is done:- I have done changes of  ATS ,Laravel and v2 codebase translation. 
I have done changes on 31 files.
What is pending:-implementation translation
What support is required:- NA
6th-Sep-WIP:-"What is done:- I have done changes of  ATS ,Laravel and v2 codebase translation. 
I have done changes on 46 files.
What is pending:-implementation translation
What support is required:- NA"
7th-Sept-WIP:- "What is done:- I have done changes of  ATS ,Laravel and v2 codebase translation. 
I have done changes of 40 files.
What is pending:-implementation translation
What support is required:- NA"
8th-Sept-WIP:- What is done:- I have done changes of  ATS ,Laravel and v2 codebase translation. 
I have done changes of 38 files.
What is pending:-implementation translation
What support is required:- NA
9th-Sept-WIP:-What is done:- I have done changes of  ATS ,Laravel and v2 codebase translation. 
I have done changes of 51 files.
What is pending:-implementation translation
What support is required:- NA"
12th-Sept-WIP:-What is done:- I have done changes of  ATS ,Laravel and v2 codebase translation. 
I have done changes of 35 files.
What is pending:-implementation translation
What support is required:- NA
13th-Sept-WIP:-What is done:- I have done changes of  ATS ,Laravel and v2 codebase translation. 
I have done changes of 48 files.
What is pending:-implementation translation
What support is required:- NA
14th-Sept-WIP:-What is done:- I have done changes of  ATS ,Laravel and v2 codebase translation. 
I have done changes of 83 files.
What is pending:-implementation translation
What support is required:- NA
15th-Sept-WIP:-"What is done:- I have done changes of  ATS ,Laravel and v2 codebase translation. 
I have done changes of 55 files.
What is pending:-implementation translation
What support is required:- NA"
16th-Sept-WIP:-"What is done:- NA
What is pending:-implementation translation
What support is required:- NA"
19-Sept-WIP:-"What is done:- I have done changes of  ATS ,Laravel and v2 codebase translation. 
I have done changes of 58 files.
What is pending:-implementation translation
What support is required:- NA"
20-Sept-Code Review:-I have completed translation of three codebases as mentioned on descriptions. I had done my best to complete translation of three codebases.
9-Nov-Ready-to-Merge:- Status Changed</t>
  </si>
  <si>
    <r>
      <rPr>
        <rFont val="Arial"/>
        <b/>
        <color theme="1"/>
      </rPr>
      <t xml:space="preserve">26-July:- </t>
    </r>
    <r>
      <rPr>
        <rFont val="Arial"/>
        <b val="0"/>
        <color theme="1"/>
      </rPr>
      <t xml:space="preserve">What is done:- Created Agency candidates on alpha environment, it is showing the expected "A" icon. Investigating further for other scenarios.
What is pending:- NA.
What support is required:- NA.
</t>
    </r>
    <r>
      <rPr>
        <rFont val="Arial"/>
        <b/>
        <color theme="1"/>
      </rPr>
      <t xml:space="preserve">27-July:- </t>
    </r>
    <r>
      <rPr>
        <rFont val="Arial"/>
        <b val="0"/>
        <color theme="1"/>
      </rPr>
      <t xml:space="preserve">What is done:- ""A"" icon is showing as expected for agency candidate, investigating further.
What is pending:- NA.
What support is required:- NA.
</t>
    </r>
    <r>
      <rPr>
        <rFont val="Arial"/>
        <b/>
        <color theme="1"/>
      </rPr>
      <t xml:space="preserve">28-July:- </t>
    </r>
    <r>
      <rPr>
        <rFont val="Arial"/>
        <b val="0"/>
        <color theme="1"/>
      </rPr>
      <t xml:space="preserve">What is done:- I am able to reproduce th issue on local. Searched the code and live data, had discussion with Emily on slack and shared her the findings so far.
What is pending:- Finding the root cause and fix.
What support is required:- NA.
</t>
    </r>
    <r>
      <rPr>
        <rFont val="Arial"/>
        <b/>
        <color theme="1"/>
      </rPr>
      <t xml:space="preserve">29-July:- </t>
    </r>
    <r>
      <rPr>
        <rFont val="Arial"/>
        <b val="0"/>
        <color theme="1"/>
      </rPr>
      <t>What is done:- Scenario for - abawany@gmail.com Abdul Aziz Bawany:
If an agency user is hired or he selects already employed in career history section, 
then it is showing as Internal candidate, leading to display the icon as I instead of A.
In the code Internal icon's priority for showing icons is higher than the Agency icon.
Scenario for - emily_black@hotmail.co.uk
According to data, the user who created tina turner is a ""ATC Lead""(super user).
The code checks, the created by user and if its not an agency, it doesn't consider it as agency candidate.
So no A icon is displayed.
Discussed above scenarios on call with Mark and Jon and its concluded as resolved.
What is pending:- NA.
What support is required:- NA.</t>
    </r>
  </si>
  <si>
    <r>
      <rPr>
        <rFont val="Arial"/>
        <b/>
        <color theme="1"/>
      </rPr>
      <t xml:space="preserve">26-July-Analysis:- 
What is done:- </t>
    </r>
    <r>
      <rPr>
        <rFont val="Arial"/>
        <b val="0"/>
        <color theme="1"/>
      </rPr>
      <t>Successfully run setup and get the latest code, and able to run in alpha.</t>
    </r>
    <r>
      <rPr>
        <rFont val="Arial"/>
        <b/>
        <color theme="1"/>
      </rPr>
      <t xml:space="preserve">
What is pending:- </t>
    </r>
    <r>
      <rPr>
        <rFont val="Arial"/>
        <b val="0"/>
        <color theme="1"/>
      </rPr>
      <t>Check all the functionality related to O365 along with code, and it needs to be verified that what has been implemented by Anil and what is pending to be integrated. After that I will be able work on those.</t>
    </r>
    <r>
      <rPr>
        <rFont val="Arial"/>
        <b/>
        <color theme="1"/>
      </rPr>
      <t xml:space="preserve">
What support is required:- </t>
    </r>
    <r>
      <rPr>
        <rFont val="Arial"/>
        <b val="0"/>
        <color theme="1"/>
      </rPr>
      <t xml:space="preserve">NA
</t>
    </r>
    <r>
      <rPr>
        <rFont val="Arial"/>
        <b/>
        <color theme="1"/>
      </rPr>
      <t xml:space="preserve">27-July-Analysis:- </t>
    </r>
    <r>
      <rPr>
        <rFont val="Arial"/>
        <b val="0"/>
        <color theme="1"/>
      </rPr>
      <t xml:space="preserve">
What is done:- Successfully run setup and get the latest code, and able to run in alpha.
What is pending:- It needs to run calendar app on alpha environment successfully, Work is in progress for that. Check all the functionality related to O365 along with code, and it needs to be verified that what has been implemented by Anil and what is pending to be integrated. After that I will be able work on those.
What support is required:- To run calendar app, support required from mark.
</t>
    </r>
    <r>
      <rPr>
        <rFont val="Arial"/>
        <b/>
        <color theme="1"/>
      </rPr>
      <t xml:space="preserve">28-July-Analysis:- </t>
    </r>
    <r>
      <rPr>
        <rFont val="Arial"/>
        <b val="0"/>
        <color theme="1"/>
      </rPr>
      <t xml:space="preserve">
What is done:- Successfully run setup and get the latest code, and able to run in alpha. Successfully integrated Calendar functionality within alpha.
What is pending:- 1. Looking into the code and work flow through browser, Trying to understand what changes is required as per ticket, what has been implemented by anil, what is pending to be implemented. 
2. Identifying and preparing a list for translations, font icons etc that is required to complete ticket. 
3. Identifying and preparing a list pending task as per new design changes. 
4. It needs to work on code review comments given by mark (including 2nd and 3rd point).
What support is required:- NA
</t>
    </r>
    <r>
      <rPr>
        <rFont val="Arial"/>
        <b/>
        <color theme="1"/>
      </rPr>
      <t xml:space="preserve">
29-July-Analysis:- 
</t>
    </r>
    <r>
      <rPr>
        <rFont val="Arial"/>
        <b val="0"/>
        <color theme="1"/>
      </rPr>
      <t xml:space="preserve">What is done:- Successfully run setup and get the latest code, and able to run in alpha. Successfully integrated Calendar functionality within alpha.
What is pending:- 1. Looking into the code and work flow through browser, Trying to understand what changes is required as per ticket, what has been implemented by anil, what is pending to be implemented. 
2. Identifying and preparing a list for translations, font icons etc that is required to complete ticket. 
3. Identifying and preparing a list pending task as per new design changes. 
4. It needs to work on code review comments given by mark (including 2nd and 3rd point).
What support is required:- NA
</t>
    </r>
    <r>
      <rPr>
        <rFont val="Arial"/>
        <b/>
        <color theme="1"/>
      </rPr>
      <t xml:space="preserve">1-Aug-Analysis:- </t>
    </r>
    <r>
      <rPr>
        <rFont val="Arial"/>
        <b val="0"/>
        <color theme="1"/>
      </rPr>
      <t xml:space="preserve">
What is done:- 1. Successfully run setup and get the latest code, and able to run in alpha. 
2. Successfully integrated Calendar functionality within alpha.
3. Prepared translations sheet and added into ticket. 
4. Identified few task that is pending to be implemented.
What is pending:- 1. Looking into the code and work flow through browser, Trying to understand what changes is required as per ticket, what has been implemented by anil, what is pending to be implemented. 
2. Identifying and preparing a list pending task as per new design changes. 
3. It needs to work on code review comments given by mark (including 2nd and 3rd point).
What support is required:- NA
</t>
    </r>
    <r>
      <rPr>
        <rFont val="Arial"/>
        <b/>
        <color theme="1"/>
      </rPr>
      <t xml:space="preserve">2-Aug-WIP:-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What support is required:- NA
</t>
    </r>
    <r>
      <rPr>
        <rFont val="Arial"/>
        <b/>
        <color theme="1"/>
      </rPr>
      <t xml:space="preserve">3-Aug-Hold:-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What support is required:- NA
</t>
    </r>
    <r>
      <rPr>
        <rFont val="Arial"/>
        <b/>
        <color theme="1"/>
      </rPr>
      <t xml:space="preserve">4-Aug-WIP:-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Above 3 points are in progress.
What support is required:- NA
</t>
    </r>
    <r>
      <rPr>
        <rFont val="Arial"/>
        <b/>
        <color theme="1"/>
      </rPr>
      <t xml:space="preserve">5-Aug-WIP:-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4. Verify existing code for translations, css issues, grammatical issue. If find anything, needs to fix all those.
All Above points are in progress.
What support is required:- NA
</t>
    </r>
    <r>
      <rPr>
        <rFont val="Arial"/>
        <b/>
        <color theme="1"/>
      </rPr>
      <t xml:space="preserve">8-Aug-WIP:-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4. Verify existing code for translations, css issues, grammatical issue. If find anything, needs to fix all those.
All Above points are in progress.
What support is required:- NA
</t>
    </r>
    <r>
      <rPr>
        <rFont val="Arial"/>
        <b/>
        <color theme="1"/>
      </rPr>
      <t xml:space="preserve">
9-Aug-WIP:-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What is pending:- 
1. Need to work on code review comments on https://gitlab.tribepad.com/microservices/calendar/-/merge_requests/93 
2. Add all translations
3. Add fonts
4. Verify existing code for translations, css issues, grammatical issue. If find anything, needs to fix all those.
All Above points are in progress.
What support is required:- NA
</t>
    </r>
    <r>
      <rPr>
        <rFont val="Arial"/>
        <b/>
        <color theme="1"/>
      </rPr>
      <t xml:space="preserve">10-Aug-WIP:-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All Above points are in progress.
What support is required:- NA
</t>
    </r>
    <r>
      <rPr>
        <rFont val="Arial"/>
        <b/>
        <color theme="1"/>
      </rPr>
      <t xml:space="preserve">12-Aug-WIP:-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Suggested tasks from Sam and Mark 
Should be date of interview when booked in not date invited on hover over with address - AM
All Above points are in progress.
What support is required:- NA
</t>
    </r>
    <r>
      <rPr>
        <rFont val="Arial"/>
        <b/>
        <color theme="1"/>
      </rPr>
      <t xml:space="preserve">16-Aug-WIP:-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d) Remove the candidate names from the calendar legend called Busy when Inviting. When booking remove the busy label from the calendar legend
Currently working on point number 5 (b).
What support is required:- NA
</t>
    </r>
    <r>
      <rPr>
        <rFont val="Arial"/>
        <b/>
        <color theme="1"/>
      </rPr>
      <t xml:space="preserve">17-Aug-WIP:-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d) Remove the candidate names from the calendar legend called Busy when Inviting. When booking remove the busy label from the calendar legend
Currently working on point number 5 (b).
What support is required:- NA
</t>
    </r>
    <r>
      <rPr>
        <rFont val="Arial"/>
        <b/>
        <color theme="1"/>
      </rPr>
      <t xml:space="preserve">18-Aug-WIP:-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t>
    </r>
    <r>
      <rPr>
        <rFont val="Arial"/>
        <b/>
        <color theme="1"/>
      </rPr>
      <t>Partially done</t>
    </r>
    <r>
      <rPr>
        <rFont val="Arial"/>
        <b val="0"/>
        <color theme="1"/>
      </rPr>
      <t xml:space="preserve">
9. 4th point (Remove the candidate names from the calendar legend called Busy when Inviting. When booking remove the busy label from the calendar legend): </t>
    </r>
    <r>
      <rPr>
        <rFont val="Arial"/>
        <b/>
        <color theme="1"/>
      </rPr>
      <t>Done</t>
    </r>
    <r>
      <rPr>
        <rFont val="Arial"/>
        <b val="0"/>
        <color theme="1"/>
      </rPr>
      <t xml:space="preserv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d) Remove the candidate names from the calendar legend called Busy when Inviting. When booking remove the busy label from the calendar legend
Currently working on point number 5 (b).
What support is required:- NA
</t>
    </r>
    <r>
      <rPr>
        <rFont val="Arial"/>
        <b/>
        <color theme="1"/>
      </rPr>
      <t xml:space="preserve">22-Aug-WIP:-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 If booking multiple candidates, when the first one is selected you have to click outside the calendar to book the next one. We need to do a blur event on the calendar automatically so this isn’t an issue
Currently working on point number 5 (a).
What support is required:- Needs discusstion on 5(b)
</t>
    </r>
    <r>
      <rPr>
        <rFont val="Arial"/>
        <b/>
        <color theme="1"/>
      </rPr>
      <t xml:space="preserve">
23-Aug-WIP:-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
</t>
    </r>
    <r>
      <rPr>
        <rFont val="Arial"/>
        <b/>
        <color theme="1"/>
      </rPr>
      <t xml:space="preserve">24-Aug-WIP:-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
</t>
    </r>
    <r>
      <rPr>
        <rFont val="Arial"/>
        <b/>
        <color theme="1"/>
      </rPr>
      <t xml:space="preserve">25-Aug-WIP:-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
</t>
    </r>
    <r>
      <rPr>
        <rFont val="Arial"/>
        <b/>
        <color theme="1"/>
      </rPr>
      <t xml:space="preserve">26-Aug-WIP:-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
</t>
    </r>
    <r>
      <rPr>
        <rFont val="Arial"/>
        <b/>
        <color theme="1"/>
      </rPr>
      <t xml:space="preserve">29-Aug-WIP:-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Needs to discuss business scenarios with mark.
</t>
    </r>
    <r>
      <rPr>
        <rFont val="Arial"/>
        <b/>
        <color theme="1"/>
      </rPr>
      <t xml:space="preserve">30-Aug-WIP:-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(For mode go)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What support is required:- N/A
</t>
    </r>
    <r>
      <rPr>
        <rFont val="Arial"/>
        <b/>
        <color theme="1"/>
      </rPr>
      <t xml:space="preserve">31-Aug-WIP:- 
</t>
    </r>
    <r>
      <rPr>
        <rFont val="Arial"/>
        <b val="0"/>
        <color theme="1"/>
      </rPr>
      <t xml:space="preserve">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Partially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Partially Done (For mode go)
12. Clean Up code and code review raised for above done points
What is pending:- 
1. Need to work on code review comments on https://gitlab.tribepad.com/microservices/calendar/-/merge_requests/93 
2. Add all translations
3. Needs to work on new suggestions as discussed in meeting with Mark and Sam.
4. Verify existing code for translations, css issues, grammatical issue. If find anything, needs to fix all those.
5. All missing tasks identified with mark so far as given below:-
a) Why is it not booking the interview?
b) Fix availability on calendar for inviting a candidate to book an interview
Currently working on point number 5 (a) (Book interview with email).
What support is required:- N/A
</t>
    </r>
    <r>
      <rPr>
        <rFont val="Arial"/>
        <b/>
        <color theme="1"/>
      </rPr>
      <t xml:space="preserve">1-Sep-Code-Review:- </t>
    </r>
    <r>
      <rPr>
        <rFont val="Arial"/>
        <b val="0"/>
        <color theme="1"/>
      </rPr>
      <t xml:space="preserve">
What is done:- 1. Successfully run setup and get the latest code, and able to run in alpha. 
2. Successfully integrated Calendar functionality within alpha.
3. Prepared translations sheet and added into ticket. 
4. Had a discussion with mark and Identified tasks that is pending to be implemented.
5. Fixed code review comments task except translations on Ticket TCI-15625.
6. Suggested tasks from Sam and Mark :-
a. Change format of add interview calendar time confirmation - AM - Done
b. Need to add a margin between google and microsoft in settings - AM - Done
c Fix the alignment of the Maximum candidates per interview field label - AM - Done
d Null on the interview slots need fixing from the minutes being 0 - AM - Done
e User friendly date format on interview list e.g. Thursday 11th Aug - MB - Done
7. Identified missing functionality with mark that needs to be integrated and started work to fix all of that one by one.
8. 2nd point (Fix availability on calendar for inviting a candidate to book an interview): Done
9. 4th point (Remove the candidate names from the calendar legend called Busy when Inviting. When booking remove the busy label from the calendar legend): Done
10. 3rd point (If booking multiple candidates, when the first one is selected you have to click outside the calendar to book the next one. We need to do a blur event on the calendar automatically so this isn’t an issue) Done
11. 1st point (Why is it not booking the interview?) : Completely done for all cases
12. Clean Up code and code review raised for above done points
What is pending:- 
1. Translations Part
What support is required:- N/A
</t>
    </r>
    <r>
      <rPr>
        <rFont val="Arial"/>
        <b/>
        <color theme="1"/>
      </rPr>
      <t xml:space="preserve">7-Sep-Code-Review:- </t>
    </r>
    <r>
      <rPr>
        <rFont val="Arial"/>
        <b val="0"/>
        <color theme="1"/>
      </rPr>
      <t xml:space="preserve">
What is done: Fixed calendar issue after loggedin via google connect and raised code review.
What is pending: NA
What support is required:-NA
</t>
    </r>
    <r>
      <rPr>
        <rFont val="Arial"/>
        <b/>
        <color theme="1"/>
      </rPr>
      <t xml:space="preserve">8-Sep-WIP:- </t>
    </r>
    <r>
      <rPr>
        <rFont val="Arial"/>
        <b val="0"/>
        <color theme="1"/>
      </rPr>
      <t xml:space="preserve">
What is done: Loggedin through the google connect at alpha docker environment.
What is pending: It needs to identify and fix, what is blocking to load calendar pop up successfully.
What support is required:-NA
</t>
    </r>
    <r>
      <rPr>
        <rFont val="Arial"/>
        <b/>
        <color theme="1"/>
      </rPr>
      <t xml:space="preserve">9-Sep-WIP:- 
</t>
    </r>
    <r>
      <rPr>
        <rFont val="Arial"/>
        <b val="0"/>
        <color theme="1"/>
      </rPr>
      <t xml:space="preserve">What is done: Fixed calendar pop up issue after logged in via google connect.
What is pending: Add pending translations
What support is required:-NA
</t>
    </r>
    <r>
      <rPr>
        <rFont val="Arial"/>
        <b/>
        <color theme="1"/>
      </rPr>
      <t xml:space="preserve">12-Sep-WIP:- 
</t>
    </r>
    <r>
      <rPr>
        <rFont val="Arial"/>
        <b val="0"/>
        <color theme="1"/>
      </rPr>
      <t>What is done: Approx 50-60% translations have been added into translation sheet and in code
What is pending: Add pending translations
What support is required:-NA
9-Nov:-
Status Changed</t>
    </r>
  </si>
  <si>
    <t>27-July-2022:- 
What is done:- Gone through the p2 attached to get understanding of the issue.
What is pending:- Understand the Issue and finding if the issue is a one off thing or caused by some misbehaving peice of code.
What support is required:- NA
28-July-WIP:- "What is done:- I have Investigated the code and the attached P2. Looking at different conditions which can have different database entries. Understanding how the API is called from the job creation page.
What is pending:-  Trying to find the root cause.
What support is required:- NA."
29-July-Code-Review:- "What is done:- I have found the code which is restricting the job share if a deleted entry already exists. I have changed the query to check again only active shares i.e. flags==0. Pushed the changes for review.
What is pending:- NA.
What support is required:- NA."</t>
  </si>
  <si>
    <t>28-July-Ready for Development:- "What is done:- Analysing and understanding the actual cause of the issue.
What is pending:-  N/A
What support is required:- NA."
------------------------------------------------------------------------------------------------------------------------------------------------
29-July-Code-Review:- What is done:-Code review raised
What is pending:- Nothing
What support is required:- NA
12-Aug-Gamma-Testing:- Status Changed</t>
  </si>
  <si>
    <t>29-July-WIP:- 
What is done:- Checking the process of setting up a new team's app.
What is pending:- Need to set up teams on Alpha before development can be done.
What support is required:- If an App can be created with Alpha call back URI that would be helpful.
1-Aug-WIP:- 
What is done:- Made the changes directly on Beta to test the template functionality. Used a demo template as a placeholder. 
What is pending:- Testing using the actual template created for MS Teams and configuring the variables required in the templates.
What support is required:- Need the actual template to be created for further actions. Also will need the list of variables that need to be added to the template so the same can be coded in the function.</t>
  </si>
  <si>
    <t>3-Aug-Analysis
What is done:- Have Replicated the issue on brand UAT
What is pending:- Analysing code and issue reason
What support is required:- NAr
4-Aug-WIP:- 
What is done:- Issue is replicated &amp; debugging code for errors, there is a function in file members/modules/questionnaires/answer.php, using snappy pdf for pdf view and i have seen we are not using encoding characters for this pdf.
What is pending:-find out solution of the problem
What support is required:- NA
8-Aug-WIP:-
What is done:- Debugged code for solution and analysed snappy pdf method to show non-english character
What is pending:- Multiple non-englih languages nt loaded in alpha-docker for checking pdf. &amp; need write access in SSH
What support is required:-NA
9-Aug-WIP:- 
What is done:- I have checked by using Utf8_encode() &amp; decode, but it didn't helped, then i tried to install font -Dejavu Sans , it also didn't worked , now I am trying mPDF library and trying to install some fonts on machine
What is pending:- Need to check with mPDF library
What support is required:-NA</t>
  </si>
  <si>
    <t>3-August-WIP:-What is done:- I have checked ticket, and I am able to replicate issue on Alpha. I have checked live brand database and compare with alpha database table records. I found issue on content while get data from tables. If content have HTML tag &lt;p&gt;&lt;p&gt; with blank, then MySQL added question mark with tag.
What is pending:-Finding solution and testing 
What support is required:- NA
4th-August-WIP:-"What is done:- Today I was finding solutions of ticket. After discussion on scrum call about issue,Mark told me explain on ticket about email content issue so that Emily will check and close ticket. 
What is pending:-I need to find solutions for it. i got feedback from Emily about content.
What support is required:- Need to discuss about issue "
5th-August-WIP:-What is done:- As discussed on scrum call,mark will check issue from his end.
What is pending:- NA
What support is required:- Need to discuss about issue 
8th-August-Code-review:-What is done:- Fixed email content issue and push code for review.
What is pending:- NA
What support is required:-
16-Aug-Ready-to-merge:- Ready to merge
24-Aug-closed:-What is done:- Fixed issue question mark ? for ISO.
What is pending:- NA.
What support is required:- NA.</t>
  </si>
  <si>
    <t>4-August-WIP:-What is done:- able to address issue The past date is not displayed in the calendar. 
What is pending:-find out solution of the problem 
What support is required:- NA
5-August-WIP:-
What is done:- date in now enable on calender, privious link is also visible
What is pending:-writing of logic for submission of blank fields or empty data
What support is required:- NA</t>
  </si>
  <si>
    <r>
      <rPr>
        <rFont val="Arial"/>
        <b/>
        <color theme="1"/>
      </rPr>
      <t>4-Aug:-</t>
    </r>
    <r>
      <rPr>
        <rFont val="Arial"/>
        <color theme="1"/>
      </rPr>
      <t xml:space="preserve"> What is done:- Currently analysing the issue.
What is pending:- Reproducing it on local.
What support is required:- NA.
</t>
    </r>
    <r>
      <rPr>
        <rFont val="Arial"/>
        <b/>
        <color theme="1"/>
      </rPr>
      <t>5-Aug:-</t>
    </r>
    <r>
      <rPr>
        <rFont val="Arial"/>
        <color theme="1"/>
      </rPr>
      <t xml:space="preserve"> What is done:- Reproduced the issue, had a discussion on the call for the issue. Fixed the issue.
What is pending:- Currently unit testing the fix on local, once done will push for code review. Will also look for other email notifications in which date is mentioned.
What support is required:- NA
8-Aug-WIP:-What is done:- I have fixed date issue of email template.
What is pending:- NA
What support is required:- NA
9-Aug:- What is done:- Done with the unit testing, currently working on research for email templates with dates.
What is pending:- Finding the related email templates for dates.
What support is required:- NA
10-Aug:- What is done:- Finding other email template list in which the dates are included.
What is pending:- Need to modify code in other templates if needed.
What support is required:- NA.
23-Aug:- What is done:- Unit testing the fix on local.
What is pending:- Will push for code review before call as I am getting some issue for a scenario for second email authority and key.
What support is required:- NA.
24-Aug:- What is done:- Pushed for code review.
What is pending:- NA.
What support is required:- NA.</t>
    </r>
  </si>
  <si>
    <t>5-Aug-Started Working:- 
What is done:- I have found the issue and provided my finding in the ticket below. 
What is pending:- The Issue can be fixed by just changing the custom notification which is not set correctly on the job. Waiting for support to confirm the issue. 
What support is required:- Need to rectify the Job custom notification as it's being used to send the emails and the receipient_first_name is mentioned in the email content that's why the candidate name is wrong in the email.</t>
  </si>
  <si>
    <t>5-Aug-Started Working:- 
What is done:- I am able to replicate the issue by deleting the diversity question which is selected in a job. 
What is pending:- still need to find the a solution which can easily fix the issue.
What support is required:- I have identified that the entry made to questionnaire_used_list is wrong as the questionnaire id is being sent as 0 which is then redirecting to the dashboard when questionnaire ref is checked against user. 
9-Aug-Code-Review:-
What is done:- I have updated the code to consider evergreen job and pushed the code for review. 
What is pending:- N/A
What support is required:-N/A</t>
  </si>
  <si>
    <t>9-Aug-Hold:-
What is done: -I have analysed the issue. Created a sub task requesting for translation and error message to be displayed. Keeping this on Hold for now.
What is pending: Need to display proper error messages in case of future date entry. 
What support is required:- Need translation for error to be created.
9-Sep-Code-Review:- 
"What is done: -I have restricted future end dates on both the career and education pages. Pushed the code for review.
What is pending: NA
What support is required:- NA"</t>
  </si>
  <si>
    <t>10-Aug-Analysis:- 
What is done: -I have checked the slave database for the contract in question and copied the database records to the local machine to try and replicate the issue. 
What is pending: -Still need to be able to replicate the issue on UAT or alpha. 
What support is required:- NA
16-Aug-WIP:- 
What is done: -  I have consulted with Claire and after testing a few things was able to locate the Issue. The Issue was occurring when any snippet or variable is dropped inside another snippet or variable thus making the code not able to render. 
What is pending: -  Still need to find a valid solution at the code level that can make this issue not occur. 
What support is required:- NA
17-Aug-WIP:- 
What is done: - I have located the issue. The Dom elements for snippets are merged together and the code is removing the parent node after processing the snippet which leaves the other merged snippet without any node thus causing the error. The code already has the functionality to handle multiple snippets inside the same tag but it's not working properly. I have searched all the snippets which are child elements of the node to bypass this issue.
What is pending: - Need to test the solution and make sure everything is working properly. 
What support is required:- NA
18-Aug-Code-Review:- 
What is done: - I have tested the solution against some common situations. Pushed the code for review.
What is pending: - NA
What support is required:- NA</t>
  </si>
  <si>
    <t>17-Aug-Closed :-
What is Done:- I have checked the server data for permission and found out the permission was not enabled. After consulting with Jaycob regarding the same and enabling the permission the issue is now resolved.
What is pending:- NA 
What support is required:- NA</t>
  </si>
  <si>
    <t>18-Aug-WIP:- 
What is done:- I am able to Identify and replicate the issue on alpha. some variables were used in multiple places and some code is disabling the reallocation of those variables thus causing this issue. Created a simple solution to fix the issue.
What is pending:- Need to test the solution and push the code for review. 
What support is required:- For anonymous applications education history is visible but for some reason career history is hidden. Is this by design?
19-Aug-Code-Review:- 
"What is done:- Changed Variable Names for education and career as the old values from education were being used for career thus showing wrong career dates in case of the anonymous candidate where start date and end date were not set for careers. Pushed the code for review.
What is pending:- NA
What support is required:- For anonymous applications education history is visible but for some reason career history is hidden. Is this by design?"</t>
  </si>
  <si>
    <t>19-Aug-Code-Review:- 
What is done:- The Issue was only occurring during the extended offer process as the onboarding list was returning all the onboarding items even the admin ones. Added false to the getWorkflows argument to get only candidate workflows and ignore workflow with jobRoleTypes. Pushed the code for review.
What is pending:- NA
What support is required:- NA</t>
  </si>
  <si>
    <t>19-Aug-Closed:- 
What is done:- I have checked the managed code to see how the hlist was handled and on checking the Hlist Value against the server found the data contains fields name too in the hlist_value like “company”, ”Division”, ”Region” and was causing the issue. The ticket was closed by Emily after consultation.
What is pending:- NA
What support is required:- NA</t>
  </si>
  <si>
    <t>19-Aug-Analysis:- 
"What is done:- I have checked the database and see multiple entries for the given pack for the offer contract email template. I am still not able to replicate the issue and also not able to identify why the duplicate entry exists in the database. Checking the code as to why the different template is being loaded even if multiple entries exist.
What is pending:- NA
What support is required:- NA"
22-Aug-Analysis:- 
"What is done:- I am able to replicate the issue by sending multiple create requests one after another which creates duplicate entries which can cause the Issue mentioned on the ticket. I am still trying to find a solution to block multiple record creation fromthe  backend.
What is pending:- NA
What support is required:- Need some assistance in understanding the complete email model as it's creating multiple records in multiple tables so need to find a unique key against which I can check to see if the record already exists."
23-Aug-WIP:- 
What is done:- I have written the code to disable the submit button for email templates. I have also checked for JS build files and can't find any. 
What is pending:- NA
What support is required:- Need confirmation from mark if JS files need to be rebuild.
24-Aug-Code-Review:- 
"What is done:- I have written the code to disable the submit button for email templates. Pushed the code for review.
What is pending:- NA 
What support is required:- Need someone to make corrections to the live server to fix the issue as multiple templates were created for the same pack in the same language.The email_id 437 and 438 is duplicated in multiple tables (email_tags,templated_emails,email_pack_linker) and need correcting."</t>
  </si>
  <si>
    <t>What is done:- Bug fixed What is pending:-Testing What support is required:- NA
24-Aug-Code-Review:- 
What is done:- Bug fixed, testing, Sent it to Code review 
What is pending:-NA
What support is required:- NA</t>
  </si>
  <si>
    <t>24-Aug-
"What is done:- I am curretnly analyzing the ticket and raised a question regarding langauge_id. moving this to hold as suggested by mark.
What is pending:- NA 
What support is required:- Need clarification on weather language_id or launguage_code need to be saved. Also will need screenshot of places where the changes need to be done on frontend as some of the code base are not available."
12-Sep:- 
What is done:- I am analyzing the feature for the scope of work needed.
What is pending:- Need to implement features and make changes to various pages.
What support is required:- NA
13-Sep:-
What is done: -I am looking at the code to understand how the current description page works.
What is pending: creating the new single description.
What support is required:- NA
14-Sep:-
What is done:- I have created the migration for the job description table and working on getting the Froala editor to work on the newly created field.
What is pending:- Need to implement features and make changes to various pages.
What support is required:- NA
19-Sep:- 
"What is done:- I have created a new table to save the required fields for the job template single descriptions. I have also added an is_internal identifier on the single description table to differentiate between internal and external descriptions. 
What is pending:- Still need to add the locking logic to the new fields. 
What support is required:- NA"
20-Sep:- 
What is done:- I have saved the single job description on the template and now working on retrieving that data successfully at the time of job creation via a template.  
What is pending:- Still need to add the locking logic to the new fields. Need to retrieve the data saved by job create.
What support is required:- JobEdit page is initializing ‘jt’ variable at 4 different places and still trying to understand how it's working. 
21-Sep:- 
What is done:- I have updated the locking fields and am able to save and retrieve them in templates. Working on fetching data after creating a job as it's creating the job when the jedit2 page is hit so it will only call create API once and then the edit API is being called. understand how Edit API is providing various field data. 
What is pending:- Implement Single Description. 
What support is required:- NA
22-Sep:- 
What is done:- I am working on adding a permission-based single_job description and still need to figure out how to identify if a new creation request is made or an edit request is made.
What is pending:- Implement Single Description. 
What support is required:- Template is being created before the second page is reached where a single description needs to be filled. Still figuring out a way to differentiate between creation and edit.
27-Sep:-
"What is done:- I have updated the single description logic to check if old fields exist if not use the new permission and single description. I have also updated the job advert page to reflect the new single description. I have checked the job import code in manage and now trying to understand the flow. 
What is pending:- Implement Single Description. Understanding and working on vacancy poster. 
What support is required:- NA"
28-Sep:- 
What is done:- I consulted with Kunika regarding the Vacancy poster but was not able to enable it on testing. wrote basic code to handle job_import at manage but can't test that. Will start working on job_search page. 
What is pending:- Implement Single Description. Understanding and working on vacancy poster. 
What support is required:- NA
29-Sep:- 
What is done:- I have written the code at manage for job import and made changes to the job_import helper file. I have checked the files that require changes in job search and can see the files are all different for each brand and directly using the old description variables. I have also tinkered with the vacancy poster and am able to be redirected to the vacancy poster URL for the job creation page in ats but don’t have valid credentials. 
What is pending:- Implement Single Description. 
What support is required:- Need to confirm the changes to the job search before making changes to all the brand files.
03-Oct:- 
"What is done:- Worked on getting Job search working with Alpha.
What is pending:- Implement Single Description. Understanding and working on vacancy poster. 
What support is required:- NA"
04-Oct:- 
"What is done:- Was not able to get Job search working with alpha so made all the necessary changes to job search pages and changed the job_search API  from Oauth to reflect the same.
What is pending:- Implement Single Description. Understanding and working on vacancy poster. 
What support is required:- NA"
06-Oct:-
"What is done:- I have made changes to the vacancy poster and now working on indeed job posting. Also working on creating a model and get it working for job description table so changes can be made in single place if in future changes are required.
What is pending:- Implement Single Description. 
What support is required:- NA"
10-Oct:- 
What is done:- Created Model for Job Description, Job Description template, and Language table. Modified the Job template API and Job retrieval API to use the model. 
What is pending:- Implement a Single Description. Need to test the changes made to the API 
What support is required:- NA
11-Oct:-
What is done:- I have made the changes for the Single description in ATS, JobSearch, and Manage Codebase. I have made changes to most of the APIs I could find which were using the above fields.
What is pending:-   Need changes to be made on the PDF poster codebase, Vacancy poster codebase.
What support is required:- Permission and translation need to be created.</t>
  </si>
  <si>
    <t>24-Aug- 
"What is done:- I am Analyzing the ticket and preparing the basic configurations to make Auth Module work on alpha
What is pending:- NA 
What support is required:- NA"
25-Aug-
What is done:- I am able to get the job auth working on my local alpha and found the code which is sending the authorization mail.
What is pending:- Need to set up Job Requisition on alpha to be able to test that code. 
What support is required:- Need support on creating the email templates which should be available on manage.
2-Sep-Code-Review:- 
What is done:- I have created the functionality for sending emails using the translations created. Pushed the code for review.
What is pending:- NA
What support is required:- I have hardcoded Email_Id to “7” to be able to save data to the delivery pool. Also, the success criteria mention users should be able to edit the email contents inside the email manager, and not sure if this can be done using the translations.</t>
  </si>
  <si>
    <r>
      <rPr>
        <rFont val="Arial"/>
        <b/>
        <color theme="1"/>
      </rPr>
      <t xml:space="preserve">24-Aug:- </t>
    </r>
    <r>
      <rPr>
        <rFont val="Arial"/>
        <b val="0"/>
        <color theme="1"/>
      </rPr>
      <t xml:space="preserve">What is done:- Currently Analysing the issue, on UAT after modifying the permission the Help menu was not hidden.
What is pending:- Trying to reproducing the issue.
What support is required:- NA.
</t>
    </r>
    <r>
      <rPr>
        <rFont val="Arial"/>
        <b/>
        <color theme="1"/>
      </rPr>
      <t xml:space="preserve">25-Aug:- </t>
    </r>
    <r>
      <rPr>
        <rFont val="Arial"/>
        <b val="0"/>
        <color theme="1"/>
      </rPr>
      <t xml:space="preserve">What is done:- Looked in to the code for Help menu, there are 4 .twing files using the Help menu. 
There is a common menu file used for candidate and super admin user, there is a permission &gt;support_manual&lt;. for the candidate part the condition is just for translation content which should not be empty.
What is pending:- Looking further into code and database for the conditions and translations.
What support is required:- We have a limitation of manage side in local environment i.e alpha, for this I will discuss with QAs and will check if it is helpful(thouth they have UAT access for manage).
</t>
    </r>
    <r>
      <rPr>
        <rFont val="Arial"/>
        <b/>
        <color theme="1"/>
      </rPr>
      <t xml:space="preserve">26-Aug:- </t>
    </r>
    <r>
      <rPr>
        <rFont val="Arial"/>
        <b val="0"/>
        <color theme="1"/>
      </rPr>
      <t xml:space="preserve">What is done:- Found that the Help menu is mentioned in 4 files to display. Understanding the permission for hide_help and support_manual for user types.
What is pending:- Looking further into code and database.
What support is required:- NA.
</t>
    </r>
    <r>
      <rPr>
        <rFont val="Arial"/>
        <b/>
        <color theme="1"/>
      </rPr>
      <t xml:space="preserve">29-Aug:- </t>
    </r>
    <r>
      <rPr>
        <rFont val="Arial"/>
        <b val="0"/>
        <color theme="1"/>
      </rPr>
      <t xml:space="preserve">What is done:- 
Checked with candidate and super admin login on local, the Help menu is appearing as expected.
As we have no data on local manage side to enable and disable the setting, went for code checking.
The condition to display Help menu is just the translation related, if there is no translation available then it will not appear.
As per our understanding launching of this brand is in progress so we do not have any stegging environment to check for this brand.
Checked on live site, the Help option is not displayed for candidte.
What is pending:- Need to confirm if the tranlation for header.help is available or not.
What support is required:- Need to discuss with Reporter if we have tranlation available </t>
    </r>
  </si>
  <si>
    <t>What is done:- Dont have access of UAT mange, so sending it to pool
What is pending:-Rep, and fix
What support is required:- Need access of Mange triblepad UAT</t>
  </si>
  <si>
    <t>26-Aug-
What is done:- Enabled Job Requisition on the alpha to check where the feature would be created. Understanding the code. 
What is pending:- Need to create the new feature. 
What support is required:- NA.
29-Aug:- 
What is done:- I have created the basic functionality requested. 
What is pending:- Need to consult regarding the new labels save location. Currently saving the two new files in the Requisition template table. 
What support is required:- NA.
30-Aug:- 
What is done:- I have consulted with Dan regarding the new fields save location.
What is pending:- Need to create the migration and perform testing on the solution.
What support is required:- NA.
31-Aug:- 
What is done:- I have created the Migrations with foreign keys.
What is pending:- Need to perform testing on the solution.
What support is required:- NA.
1-Sep:- Code-Review:- 
What is done:- I have added the Required fields on the template page and created the Migration to add these two fields on the ats_req_template table. Pushed the code for review.
What is pending:- NA.
What support is required:- NA.</t>
  </si>
  <si>
    <r>
      <rPr>
        <rFont val="Arial"/>
        <b/>
        <color theme="1"/>
      </rPr>
      <t xml:space="preserve">29-Aug: </t>
    </r>
    <r>
      <rPr>
        <rFont val="Arial"/>
        <b val="0"/>
        <color theme="1"/>
      </rPr>
      <t>What is done:- DLC is not available on any stagging environment, so trying to reproduce the issue for other brand.
What is pending:- Need to reproduce the issue.
What support is required:- NA</t>
    </r>
  </si>
  <si>
    <t>29-Aug: What is done:- NA 
What is pending:-Rep issue on alpha-docker, and need to find fix for it
What support is required:- NA
30-Aug:-What is done:- Able to rep issue on alpha-docker 
What is pending:- Finding fix to it
What support is required:- NA"
31-Aug:-"What is done:- Fixed this issse and acknowledge to Mark, There is no change in code, I have made some change in database table diractly and issue resolved
What is pending:- 
What support is required:- NA"</t>
  </si>
  <si>
    <t>31-Aug:-
What is done:- I am Fixing the issues in the PDF using CSS.
What is pending:- Need to go through whole file and check for issues. 
What support is required:- NA.
7-Dec:-What is done:- Worked on various scenarios of the alignment issue
What is pending:- Need further investigation
What support is required:- NA    
18-Nov: What is done:- Checked the issue on local. Search the permission name and enable and debugged pdf code
What is pending:- Doing markup correction
What support is required:- NA
21-Nov: What is done:- Made the changes for line-height, letter-spacing and paragraph left alignment and bold title.
What is pending:- NA
What support is required:- NA</t>
  </si>
  <si>
    <t>2-Sep-Analysis:-
What is done:- Tried to replicate the scenario by browsing the functionality at local machine
What is pending:- Need to replicate this issue
What support is required:- NA
5-Sep-Analysis:-
What is done:- Tried to replicate the scenario by creating possible scenarios with browsing the functionality and DB at local machine
What is pending:- Need to replicate this issue
What support is required:-  I have looked into this and found re-recording functionality is working fine. This scenario is possible if video is corrupted and not uploaded properly. So i need to verify it’s url and video file on aws.
6-Sep-Reassigned:-
What is done:- Tried to identified the exact issue with Gez, and found that video is missing on AWS. This is why in DB it has entry with deleted status. It means video was failed to upload due to some issue. This is why it was not being played on front-end. Now I have assigned it to Gez.
What is pending:- It needs to do proper analysis of code for upload video functionality
What support is required:- I need to have AWS bucket access where all the videos are uploaded.
6-Sep-Reassigned-Closed:- Status Changed</t>
  </si>
  <si>
    <t>5-Sep-Analysis:- 
What is done:- Analyzed the code for auth and various to understand how this can be achieved. 
What is pending:-Need to create the functionality as requested? The code currently shows pending requests to approvers. We want to show the requesters these too and currently trying to understand how to achieve that. 
What support is required:- Need support on how to handle if a user is a requester and well as the approver. Also will need a basic design of the requester's page.
6-Sep-WIP:- 
What is done:- Created the backend query to fetch the required data and now displays all the required data on the request list page.
What is pending:-  Need to show all the different status request list pages.
What support is required:- Need clarification on what page needs to be open for both Job and Job Requisition.
7-Sep-WIP:- 
"What is done:- Created the backend query to fetch the required data and now displays all the required data on the request list page and on the auth widget. The User Model which was being used from V2 was having issues while being called from laravel code so used the laravel user model instead.
What is pending:- Need to set up links to drill down to job details/job requisition details.
What support is required:- Need clarification on what page needs to be open for both Job and Job Requisition."
8-Sep-WIP:- 
What is done:- I have pushed the code for review.  I have made the necessary changes as suggested in ticket and by Sam.
What is pending:- NA
What support is required:- I have added translations for most of the new items I added but in the code, a lot of things were hard coded. 
9-Sep-Code-Review:-
What is done:- I have pushed the code for review.  I have made the necessary changes as suggested in ticket and by Sam.
What is pending:- NA
What support is required:- I have added translations for most of the new items I added but in the code, a lot of things were hard coded. 
12-Sep-Hold:-
What is done:- Put on Hold until translations are created.
What is pending:- Need to use translation on pre existing hard coded languages.
What support is required:- Need translations created. 
13-Sep-Code Review:- 
What is done:- Updated the code with the translations created and checked the translations are working properly. Pushed the code for review.
What is pending:- NA
What support is required:- NA</t>
  </si>
  <si>
    <r>
      <rPr>
        <rFont val="Arial"/>
        <b/>
        <color theme="1"/>
      </rPr>
      <t xml:space="preserve">05-Sep: </t>
    </r>
    <r>
      <rPr>
        <rFont val="Arial"/>
        <b val="0"/>
        <color theme="1"/>
      </rPr>
      <t>What is done:- Analysed the issue, tried to reproduce the issue with following scenarios:
        - Registered external candidate and applied for the job, while applying marked as employed
        - Registered external candidate and while sign up marked as employed.
        - Toggled the employment status
        It is working as expected i.e. the I icon is appearing and hiding as per the status on candidate side and the job owners side.
        Checked the live database, found that all the employment related details are being stored in user_is_employed table.
        observed that there is no entry for the concerned candidate(id-78649) in user_is_employed table.
What is pending:- Further investigation is in progress.
What support is required:- NA</t>
    </r>
    <r>
      <rPr>
        <rFont val="Arial"/>
        <b/>
        <color theme="1"/>
      </rPr>
      <t xml:space="preserve">
06-Sep:- </t>
    </r>
    <r>
      <rPr>
        <rFont val="Arial"/>
        <b val="0"/>
        <color theme="1"/>
      </rPr>
      <t>What is done:- Triedd to reproduce the issue. checked the db changes while performing scenarios. Had discussion with Emily related to same.
What is pending:- Further investigation is in progress.
What support is required:- NA</t>
    </r>
    <r>
      <rPr>
        <rFont val="Arial"/>
        <b/>
        <color theme="1"/>
      </rPr>
      <t xml:space="preserve">
07-Sep:- </t>
    </r>
    <r>
      <rPr>
        <rFont val="Arial"/>
        <b val="0"/>
        <color theme="1"/>
      </rPr>
      <t>What is done:- Added code update role_client_id as external if its employment is set to No.
What is pending:- Unit testing the fix and finding other scenarios where role_client_id is getting modified.
What support is required:- NA</t>
    </r>
    <r>
      <rPr>
        <rFont val="Arial"/>
        <b/>
        <color theme="1"/>
      </rPr>
      <t xml:space="preserve">
08-Sep:- </t>
    </r>
    <r>
      <rPr>
        <rFont val="Arial"/>
        <b val="0"/>
        <color theme="1"/>
      </rPr>
      <t>What is done:- Found the concerned code from where the role_client_id is getting updated after sending and internal verification email and this email is not getting saved in database.
What is pending:- Unit testing the concerned code conditions.
What support is required:- NA</t>
    </r>
    <r>
      <rPr>
        <rFont val="Arial"/>
        <b/>
        <color theme="1"/>
      </rPr>
      <t xml:space="preserve">
09-Sep:- </t>
    </r>
    <r>
      <rPr>
        <rFont val="Arial"/>
        <b val="0"/>
        <color theme="1"/>
      </rPr>
      <t xml:space="preserve">What is done:- Had discussion with Mark &amp; Emily related to scenario. As per discussion, couple of weeks ago Mark had some modifications in JobSearch side, from where the candidate is getting set to internal.
If the candidate is not having record in user_is_employed table, then it shows the No related to employment, but in this case his role combination is still 1&amp;2, so the icon is appearing.
I do not have access to local JobSearch side, so confirmed the same with an existing candidate by deleting its entry from user_is_employed table.
What is pending:- Need to confirm if this is intended scenario.
What support is required:- Need to confirm if this is intended scenario.
</t>
    </r>
    <r>
      <rPr>
        <rFont val="Arial"/>
        <b/>
        <color theme="1"/>
      </rPr>
      <t xml:space="preserve">12-Sep:- </t>
    </r>
    <r>
      <rPr>
        <rFont val="Arial"/>
        <b val="0"/>
        <color theme="1"/>
      </rPr>
      <t>What is done:- Had a discussion with Mark and Emily, In JobSearch - internal search, candidate can directly apply and set up as internal candidate without entering the employment details.
Candidate got the link through email, and she got verified.
Therefore there is no entry in user_is_employee table but the role combination created as 1&amp;2.
Because of the role combination created as 1&amp;2 the I icon was displayed which means its an internal candidate.
But as there was no employment record in the user_is_employee table, the career history section was set to No or vice versa.
Fix: If we edit the candidate's career history, and update it to No, then the I icon is disappearing so candidate would be converted to external.
What is pending:- NA
What support is required:- NA</t>
    </r>
  </si>
  <si>
    <t>5Aug:-What is done:- Issue Is rep on UAT Date should ne in english foramt even if slected language chined or korian
What is pending:- Solution is pending
What support is required:-  
6Aug:-"What is done:- Issue Is rep on UAT Date should ne in english foramt even if slected language chined or korian
What is pending:- Solution is pending
What support is required:-  "
7Aug:-"What is done:Issue is fixed, Now calendar always be in English format for Chinese and korean
What is pending: Testing on UAT
What support is required:-"
8Aug:-"What is Done: The issue has been fixed, and users in Chinese and Korean will now only ever see the calendar in English.
What is pending: Testing on UAT
What support is required:- @Mark Basford I need trans variable for calendar format. I have created a ticket for that and assigned it to you.</t>
  </si>
  <si>
    <t>9-Sep-WIP:- 
What is done:- I have updated the relationship on the view which was using old old relationship name. I have pushed the code for review.
What is pending:- NA
What support is required:- NA</t>
  </si>
  <si>
    <r>
      <rPr>
        <rFont val="Arial"/>
        <b/>
        <color theme="1"/>
      </rPr>
      <t xml:space="preserve">12-Sep: </t>
    </r>
    <r>
      <rPr>
        <rFont val="Arial"/>
        <b val="0"/>
        <color theme="1"/>
      </rPr>
      <t xml:space="preserve">What is done:- Trid to replicate the issue as mentioned in the How to reproduce section.
What is pending:- Trying to replicate the issue.
What support is required:- NA
</t>
    </r>
    <r>
      <rPr>
        <rFont val="Arial"/>
        <b/>
        <color theme="1"/>
      </rPr>
      <t xml:space="preserve">13-Sep: </t>
    </r>
    <r>
      <rPr>
        <rFont val="Arial"/>
        <b val="0"/>
        <color theme="1"/>
      </rPr>
      <t xml:space="preserve">What is done:- Not able to reproduce the issue, tried on various brands. checked the expected permissions. Observed that the number entered is different in Authorise and Publish screens.
What is pending:- Trying to replicate the issue.
What support is required:- NA
</t>
    </r>
    <r>
      <rPr>
        <rFont val="Arial"/>
        <b/>
        <color theme="1"/>
      </rPr>
      <t xml:space="preserve">14-Sep: </t>
    </r>
    <r>
      <rPr>
        <rFont val="Arial"/>
        <b val="0"/>
        <color theme="1"/>
      </rPr>
      <t xml:space="preserve">What is done:- On Job Description step, for Next button the link is missing the id which is visible when we are on the authorise step, after which when we click on publish button the URL is already missing the desired id so it is causing the issue.
The job id is getting fetched form an api /oauth/api/job/edit.xml or create.xml, but not able to understand the api functionality yet.
What is pending:- Understanding the job edit.xml or create.xml api functionality.
What support is required:- NA
</t>
    </r>
    <r>
      <rPr>
        <rFont val="Arial"/>
        <b/>
        <color theme="1"/>
      </rPr>
      <t xml:space="preserve">15:Sep: </t>
    </r>
    <r>
      <rPr>
        <rFont val="Arial"/>
        <b val="0"/>
        <color theme="1"/>
      </rPr>
      <t xml:space="preserve">What is done:- Had a discussion with Emily, wanted to confirm if this issue happened only once for that user or this issue is always there whenever the user is trying to post the role.
 Looking into the api /oauth/api/job/edit.xml &amp; create.xml.
What is pending:- Understanding the job edit.xml or create.xml api functionality.
What support is required:- NA
</t>
    </r>
    <r>
      <rPr>
        <rFont val="Arial"/>
        <b/>
        <color theme="1"/>
      </rPr>
      <t>16:Sep:</t>
    </r>
    <r>
      <rPr>
        <rFont val="Arial"/>
        <b val="0"/>
        <color theme="1"/>
      </rPr>
      <t xml:space="preserve"> I am not able to reproduce the issue so reassigning this ticket.</t>
    </r>
  </si>
  <si>
    <t>12-Sep- 
What is done: -I have checked the code and found that the old auth permissions need to be disabled for the new policy page to work. Had confirmed the same with Dan.
What is pending: NA
What support is required:- NA</t>
  </si>
  <si>
    <r>
      <rPr>
        <rFont val="Arial"/>
        <b/>
        <color theme="1"/>
      </rPr>
      <t>12-Sep:</t>
    </r>
    <r>
      <rPr>
        <rFont val="Arial"/>
        <color theme="1"/>
      </rPr>
      <t xml:space="preserve"> What is Done: Done analysis on the task and gone through the comments. 
What is pending:-  Not able to replicate issue yet.
What support is required:- Discussion with QA for further investigation help.
</t>
    </r>
    <r>
      <rPr>
        <rFont val="Arial"/>
        <b/>
        <color theme="1"/>
      </rPr>
      <t>13-Sept</t>
    </r>
    <r>
      <rPr>
        <rFont val="Arial"/>
        <color theme="1"/>
      </rPr>
      <t xml:space="preserve">: What is Done: Was able to replicate the issue after enabling the flora editor and setting permission on local for document_templates_v2. It is occuring when the page is about to end itself and page break is also added.
What is pending:-  Debugging the code and trying find the solution to prevent the page break.
What support is required:- NA
</t>
    </r>
    <r>
      <rPr>
        <rFont val="Arial"/>
        <b/>
        <color theme="1"/>
      </rPr>
      <t xml:space="preserve">14-Sept: </t>
    </r>
    <r>
      <rPr>
        <rFont val="Arial"/>
        <color theme="1"/>
      </rPr>
      <t xml:space="preserve">What is Done: Done R&amp;D in froala editor for page break issue. Checked the solution outcome with non page break effect. 
What is pending:-  Trying to add conditional page break on the basis of page data 
What support is required:- NA
</t>
    </r>
    <r>
      <rPr>
        <rFont val="Arial"/>
        <b/>
        <color theme="1"/>
      </rPr>
      <t>15-Sept:</t>
    </r>
    <r>
      <rPr>
        <rFont val="Arial"/>
        <color theme="1"/>
      </rPr>
      <t xml:space="preserve"> What is Done: Tried debugging on insertPageBreak, HandleSubmit and FormSubmit component but was not able to pick the render function where page data can be get can rendering of the contract finally happens. Digged into the code for save functionaly and working on debugging the code. 
What is pending:- Trying to get the rendering function where final contract page get created.
What support is required:- NA
</t>
    </r>
    <r>
      <rPr>
        <rFont val="Arial"/>
        <b/>
        <color theme="1"/>
      </rPr>
      <t xml:space="preserve">16-Sept: </t>
    </r>
    <r>
      <rPr>
        <rFont val="Arial"/>
        <color theme="1"/>
      </rPr>
      <t xml:space="preserve">What is Done: Debugging on backend in DocumentTemplateController file to manage add page break if page reached last line.
What is pending:- Get the way to know if data exceeds the page and reached last line and add condition accordingly.
What support is required:- NA
</t>
    </r>
    <r>
      <rPr>
        <rFont val="Arial"/>
        <b/>
        <color theme="1"/>
      </rPr>
      <t>20-Sept</t>
    </r>
    <r>
      <rPr>
        <rFont val="Arial"/>
        <color theme="1"/>
      </rPr>
      <t xml:space="preserve">: What is Done: Tried replacing the \r\n or any character but after rendering these characters were not coming infront of page break div.Tried to get the last line to match with condition but not working. Debugged the code for alternative but no success.
What is pending:- Find way to add conditional page break.
What support is required:- NA
</t>
    </r>
    <r>
      <rPr>
        <rFont val="Arial"/>
        <b/>
        <color theme="1"/>
      </rPr>
      <t>21-Sept:</t>
    </r>
    <r>
      <rPr>
        <rFont val="Arial"/>
        <color theme="1"/>
      </rPr>
      <t xml:space="preserve"> What is Done: Handled the old editor page break and convert it into froala editor page break
What is pending:- NA
What support is required:- NA</t>
    </r>
  </si>
  <si>
    <r>
      <rPr>
        <rFont val="Arial"/>
        <b/>
        <color theme="1"/>
      </rPr>
      <t xml:space="preserve">13-Sep: </t>
    </r>
    <r>
      <rPr>
        <rFont val="Arial"/>
        <b val="0"/>
        <color theme="1"/>
      </rPr>
      <t>What is Done: Call with Gez, setup new alpha docker and vi, gone through the documentaion provided by Gez, also had a call with upendra.
What is pending:- NA
What support is required:- NA</t>
    </r>
  </si>
  <si>
    <t>14-Sept:What is done:- NA 
What is pending:- Reproduce same issue on Local or UAT, Finding Solution for that
What support is required:- Might be Ail or Jon
16-Sept:"What is done:- have got idea of hierachy 
What is pending:- Reproduce same issue on Local or UAT, Finding Solution for that
What support is required:-"
19-Sept:"What is done:- looking inside code, trying manupulation in query, However not able to rep that
What is pending:- Reproduce same issue on Local or UAT, Finding Solution for that
What support is required:-"
20-Sept:"What is done:- Found issue on live after geeting details from Paul, Issue seens like perm related  
What is pending:- Check Perm on live if it is enable
What support is required:-NA
22-Sept:"What is done:- I have got two more perm in code that share with Paul  
What is pending:- 
What support is required:-NA"</t>
  </si>
  <si>
    <t>14-Sep: What is done:- Analyzing functionality and comparing from old functionality
What is pending:- Needs to be fixed
What support is required:- NA
15-Sep:
What is done:- Fixed o365 related bugs with in this TCI-16838, TCI-16809, TCI-16850
What is pending:- Indentifying functionality and comparing from old functionality, Needs to be fixed. Will raise code review for all O365 related bugs together if possible.
What support is required:- NA
16-Sep:
What is done:- Send email api is working fine. We need to verfy queue that it's working properly or not. Fixed other o365 related bugs with in this TCI-16838, TCI-16809, TCI-16850
What is pending:- NA
What support is required:- Needs to verify queue 
19-Sep:
What is done:- Send email api is working fine. We need to verfy queue that it's working properly or not. Fixed other o365 related bugs with in this TCI-16838, TCI-16809, TCI-16850
What is pending:- Currently working on TCI-16859, TCI-16857, TCI-16842, TCI-16841
What support is required:- Needs to verify queue 
20-Sep:
What is done:- Fixed other o365 related bugs with in this TCI-16838, TCI-16809, TCI-16850
What is pending:- Currently working on TCI-16859, TCI-16841, I have added my comment on TCI-16842. Send email api is working fine but we need to verfy queue that it's working properly or not for tickets TCI-16834, TCI-16857.
What support is required:- Needs to verify queue regarding TCI-16834, TCI-16857. Needs to confirm business scenario for TCI-16842.
21-Sep:-
What is done:- Fixed other o365 related bugs with in this TCI-16838, TCI-16809, TCI-16850. Partially fixed TCI-16859, TCI-16841 and raised code review whatever I have fixed till now. Tried to replicate same issue on local environment for TCI-16842.
What is pending:- Currently working on TCI-16859, TCI-16841, I have added my comment on TCI-16842. Send email api is working fine but we need to verfy queue that it's working properly or not for tickets TCI-16834, TCI-16857.
What support is required:- Needs to verify queue regarding TCI-16834, TCI-16857. Needs to confirm business scenario for TCI-16842.
23-Sep:-
What is done:- Successfully integrated Google calendar events at local environment. Fixed other o365 related bugs with in this TCI-16838, TCI-16809, TCI-16850, TCI-16841. Partially fixed TCI-16859.
What is pending:- Currently working on TCI-16859. Needs to work on TCI-16842 as per updated comment by Ali on ticket. Need to look again to send email functionality TCI-16834, TCI-16857.
What support is required:- NA
26-Sep:-
What is done:-Code review raised for  TCI-16838, TCI-16809, TCI-16850, Partially done TCI-16859 (1,2,4).
What is pending:- Na
What support is required:- NA</t>
  </si>
  <si>
    <t>14-Sep: What is done:- Done analysis
What is pending:- Needs to be fixed
What support is required:- NA</t>
  </si>
  <si>
    <t>14-Sep: What is done:- I have taken KT from Gez, and clarified almost all points with him except AWS related stuffs like Lambda services. Also regarding Live VI Gez told me that development is not possible with Live VI related stuffs in docker environment. 
What is pending:- lambda services and Live VI related stuff
What support is required:- If I need to work on lambda services and Live VI related stuff in future then how come is this possible. It needs to be clarified.</t>
  </si>
  <si>
    <t xml:space="preserve">15-Sep:-Took meetings related to MS Teams issues and other internal meetings.
03-Oct:- Consulted With Upendra regarding his ticket and took a call with Pramod and Dhiraj regarding their issues. </t>
  </si>
  <si>
    <r>
      <rPr>
        <rFont val="Arial"/>
        <b/>
        <color theme="1"/>
      </rPr>
      <t xml:space="preserve">17-Sep: </t>
    </r>
    <r>
      <rPr>
        <rFont val="Arial"/>
        <b val="0"/>
        <color theme="1"/>
      </rPr>
      <t xml:space="preserve">What is done:- I am able to locate the References section in the downloaded cv, though there are no reference mentioned.
What is pending:- Investigating further to fix the issue.
What support is required:- NA
</t>
    </r>
    <r>
      <rPr>
        <rFont val="Arial"/>
        <b/>
        <color theme="1"/>
      </rPr>
      <t xml:space="preserve">19-Sep: </t>
    </r>
    <r>
      <rPr>
        <rFont val="Arial"/>
        <b val="0"/>
        <color theme="1"/>
      </rPr>
      <t xml:space="preserve">What is done:- Understanding the generate/download cv functionality to fix the issue.
What is pending:- Issue fixing.
What support is required:- NA
</t>
    </r>
    <r>
      <rPr>
        <rFont val="Arial"/>
        <b/>
        <color theme="1"/>
      </rPr>
      <t xml:space="preserve">20-Sep: </t>
    </r>
    <r>
      <rPr>
        <rFont val="Arial"/>
        <b val="0"/>
        <color theme="1"/>
      </rPr>
      <t xml:space="preserve">What is done:- The reported candidate has applied for multiple roles. Currently trying to fix the reference section issue for generated cv,
What is pending:- Issue fixing.
What support is required:- NA
</t>
    </r>
    <r>
      <rPr>
        <rFont val="Arial"/>
        <b/>
        <color theme="1"/>
      </rPr>
      <t xml:space="preserve">22-Sep: </t>
    </r>
    <r>
      <rPr>
        <rFont val="Arial"/>
        <b val="0"/>
        <color theme="1"/>
      </rPr>
      <t xml:space="preserve">What is done:- Finding the scenario in code where instructions are visible for reference section.
What is pending:- Issue fixing.
What support is required:- NA
</t>
    </r>
    <r>
      <rPr>
        <rFont val="Arial"/>
        <b/>
        <color theme="1"/>
      </rPr>
      <t>23-Sep:</t>
    </r>
    <r>
      <rPr>
        <rFont val="Arial"/>
        <b val="0"/>
        <color theme="1"/>
      </rPr>
      <t>What is done:- It is a data issue, as per the database details, the candidate candidate: Adam Benning atbenning@icloud.com have the concerned text entered in its reference section.
So its showing up in the reference section. Updated the details with screenshots in ticket and hopefully after review Emily will close it.
What is pending:- NA
What support is required:- NA</t>
    </r>
  </si>
  <si>
    <r>
      <rPr>
        <rFont val="Arial"/>
        <b/>
        <color theme="1"/>
      </rPr>
      <t>17-Sep:-</t>
    </r>
    <r>
      <rPr>
        <rFont val="Arial"/>
        <b val="0"/>
        <color theme="1"/>
      </rPr>
      <t xml:space="preserve">What is done:- I have checked job clone issue  and replicated issue on Alpha. I have fixed clone issue.
What is pending:- NA
What support is required:- NA
</t>
    </r>
    <r>
      <rPr>
        <rFont val="Arial"/>
        <b/>
        <color theme="1"/>
      </rPr>
      <t>28-Sep:- Closed</t>
    </r>
  </si>
  <si>
    <t>16-Sep:- "What is done:- Trying to reproduce the issue checked code in Manage and it's calling the job create API via queue but when running queue in local it's timing out and failing. Including my finding in the ticket below.
What is pending:- Still need to get the job import working on local alpha.
What support is required:- Log form job_import_jobs in manage for the above job queue might help me understand what went wrong."
30-Sep:- 
What is done:- I am not able to test the code as the managed queue is not working on ATS. I am only using the template questionnaires if questionnaires are not already set by the CSV. Pushed the code for review.
What is pending:- NA.
What support is required:- This need to be tested to confirm everything is working as intended. Was not able to test the functionality on alpha.</t>
  </si>
  <si>
    <r>
      <rPr>
        <rFont val="Arial"/>
        <b/>
        <color theme="1"/>
      </rPr>
      <t>21-Sep:-</t>
    </r>
    <r>
      <rPr>
        <rFont val="Arial"/>
        <b val="0"/>
        <color theme="1"/>
      </rPr>
      <t xml:space="preserve">What is done:- I have checked issue on our Alpha with Agency users. Menu is working fine as shared steps from client. I have checked user permission of client on live database, it is same as my local database for agency user.
What is pending:- Still debugging code for reproduce and solution
What support is required:- I need client login details for checking issue.Client username is neoci@synerg.uk 
</t>
    </r>
    <r>
      <rPr>
        <rFont val="Arial"/>
        <b/>
        <color theme="1"/>
      </rPr>
      <t>22-Sep:-What is done:- I have checked issue on Testing UAT with Agency users. I am able to replicate issue. On Gamma agency users works fine.
What is pending:- Finding solution of menu issue
What support is required:- NA 
"
23-Sept-WIP:-What is done:- I have checked code and found issue on JS conflict issue. I have checked CSS and Js and comparing with Gamma code.
What is pending:- Finding solution of menu issue
What support is required:- NA 
30-Sept-WIP:-What is done:- I have checked code of Alpha and Gamma code regarding menu issue. Most code was the same. I have found differences on compiled.css. I have added solutions for menu. It's works for integration page, but it's not work for Job Search page for agency users.
What is pending:- Still I am debugging code to find root cause of issue and solutions.
What support is required:- I need to know about how to compile css and Js for v2 from ATS.
3-Oct-WIP:- What is done:- I have debugged the menu code of v2 and Laravel. I have found issue on messanger.js file. When messanger.js includes, then multiple time vendor.js included on that page and created menu issue while click any menu dropdown.
I have checked messanger.js included based on permission of user. If user have admin and CRM then it's included messanger.js. Messanger.js created from React build. 
What is pending:- Finding solutions 
What support is required:- NA
4-Oct-Code Review:-What is done:- I have fixed dropdown issue and pushed code for review.
What is pending:- NA
What support is required:- NA
6-oct:-Status Changed
11-oct:-Status Changed
14-Oct:-What is done:- I had fixed issue but its failed on some cases. Mark have updated all JS of V2. Now issue have fixed 
What is pending:- NA
What support is required:- NA
18-Oct:- Closed</t>
    </r>
  </si>
  <si>
    <t>21-Sep:What is Done: I have created migration, 
What is pending:- The ability to create pronouns from the Manage end is required.
What support is required:- NA
22-Sep:"What is Done: 
What is pending:-I am working on crateing pronounce module from manage tool
What support is required:- NA"
26-Sep:"What is Done: Able to show pronouns data on profile page
What is pending:- Update candidate profile with pronouns filed
What support is required:- NA"
28-Sep:"What is Done: Update candidate profile with pronouns filed, and custom pronoun field 
What is pending:- same pronounce code need to be implement with profile builder
What support is required:- NA"
29-Sep:"What is Done: 
What is pending:- same pronounce code need to be implement with profile builder(WIP)
What support is required:- NA"
10-Oct:"What is Done: NA
What is pending:- Need to be impleent pronouns functionality on profile builder page
What support is required:- NA"
11-Oct:"What is Done: Currently, candidates can view the pronoun selection on the profile builder page. 
What is pending:- when an applicant creates his profile, save the pronoun data in (WIP). 
What support is required:- NA"
12-Oct:"What is Done: Currently, candidates can view and update the pronoun selection on the profile builder page. 
What is pending:- Need to implement perm and trans 
What support is required:- NA"
17-Oct:"What is Done:  Added perm and trans  
What is pending:- testing
What support is required:- NA"
18-Oct:"What is Done: I have tested pronouns functionality from the profile update and profile builder side
What is pending:- from mange side not able to create or update pronouns, So working on that
What support is required:- NA
19-Oct:""What is Done:  Mange side  able to create or update pronouns
What is pending:- Testin
What support is required:- NA"
20-Oct:"What is Done:  I have completed my part of the work except for one situation that Jon Braud will be confirmed to me shortly.
What is pending:- NA
What support is required:- Jon Braud will be confirmed to me about ""other"" dropdown option "
26-Oct:""What is Done:  Working on Feedback, Shared by Mark 
What is pending:- NA
What support is required:-NA"
"What is Done: Dan have shared few feedback on MR, So I am working on it, few are completed 
02-NOV:"What is pending:- a) use withTrashed inted of whereNotNull, no php doc comments
b) Why are we calling getPronuns twice? Line 1021 does the same call. Are we caching these anywhere?
c)No. We don't hide blocks by telling the browser to not show them to the user. We should never rely on the browser for security, ever. The entire block needs wrapping in that permission and not rendering. It also needs splitting out into its own file so it can be reused in other areas if needed.
d) Why are we calling getPronuns twice? Line 1021 does the same call. Are we caching these anywhere?
What support is required:-NA"</t>
  </si>
  <si>
    <t>21-Sep:-
What is done:- Found the code to send email, analyzing other email functionality those are functional.
What is pending:- Needs to fix this issue after analysis
What support is required:- NA
22-Sep:-
What is done:- Verified the database and script in local environment. Email is sent successfully. Verified the Live database, all things looking good in Live DB
What is pending:- We may need to verify the lambda script on aws that is invoked or not.
What support is required:- May be need to get help from mike regarding this.
23-Sep:- Status Changed
13-Oct:-
What is done:- Verified the database and script in local environment. Email is sent successfully. Verified the Live database, all things looking good in Live DB. Worked on to Notification script to indentify issue on aws. 
What is pending:- I need to identify, why does this lambda script fail on aws.
What support is required:- NA
14-Oct:-
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Currently debugging the code for this error.
What is pending:- I need to identify, why does this lambda script fail on aws.
What support is required:- NA
17-OCT:-
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trying to integrated oter alternatives for that.
What is pending:- I need to fix email functionality issue for reviewers.
What support is required:- NA
18-Oct:-
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trying to verify email functionality with all possible access credentials that I have in code.
What is pending:- I need to fix email functionality issue for reviewers.
What support is required:- NA
19-Oct:-
What is done:- Verified the database and script in local environment. Email is sent successfully. Verified the live database, all things looking good in Live DB. Solved the build issue to push it on server along with Gez. Worked on to Notification script to indentify issue on aws and found one error. On aws currently integrated email functionality is not working, Tried to verify email functionality with all possible access credentials that I have in code and found that no access credentials is working on that. So it is assigned to Gez to identify the exact cause of this issue.
What is pending:- I need to fix email functionality issue for reviewers.
What support is required:- NA</t>
  </si>
  <si>
    <r>
      <rPr>
        <rFont val="Arial"/>
        <b/>
        <color theme="1"/>
      </rPr>
      <t xml:space="preserve">23-Sept:- </t>
    </r>
    <r>
      <rPr>
        <rFont val="Arial"/>
        <b val="0"/>
        <color theme="1"/>
      </rPr>
      <t xml:space="preserve">What is done:- Understanding the scenario.
What is pending:- Reproducing the issue.
What support is required:- NA
</t>
    </r>
    <r>
      <rPr>
        <rFont val="Arial"/>
        <b/>
        <color theme="1"/>
      </rPr>
      <t xml:space="preserve">26-Sep: </t>
    </r>
    <r>
      <rPr>
        <rFont val="Arial"/>
        <b val="0"/>
        <color theme="1"/>
      </rPr>
      <t xml:space="preserve">What is done:- Understood the scenario. Checked the grace period of the job in live db, it is the same date as job's expiry date. created job on local and initiated application for a candidate without finalising it, modified the dates from db to make it a expired job. It is working as expected in this scenario, i.e. candidate is not able to complete the application. Created a job and candidate for brand's UAT environment as well, tomorrow will verify for this as it will expire tomorrow. Currently checking the indeed service code.
What is pending:- Reproducing the issue.
What support is required:- NA
</t>
    </r>
    <r>
      <rPr>
        <rFont val="Arial"/>
        <b/>
        <color theme="1"/>
      </rPr>
      <t xml:space="preserve">27-Sep: </t>
    </r>
    <r>
      <rPr>
        <rFont val="Arial"/>
        <b val="0"/>
        <color theme="1"/>
      </rPr>
      <t xml:space="preserve">What is done:- Currently looking into the code for indeed service code
What is pending:- Looking into the code.
What support is required:- NA
</t>
    </r>
    <r>
      <rPr>
        <rFont val="Arial"/>
        <b/>
        <color theme="1"/>
      </rPr>
      <t xml:space="preserve">28-Sep: </t>
    </r>
    <r>
      <rPr>
        <rFont val="Arial"/>
        <b val="0"/>
        <color theme="1"/>
      </rPr>
      <t xml:space="preserve">What is done:- Reproduced the issue. Debugged the code for the concerned scenario. Added code in the job application summary page to check if it is a expired job, if yes then redirected to job details page with the job expiry message. Currently creating a function for this code to be reusable in other places/steps.
What is pending:- Need to add the check for other application steps as well. Unit testing.
What support is required:- NA
</t>
    </r>
    <r>
      <rPr>
        <rFont val="Arial"/>
        <b/>
        <color theme="1"/>
      </rPr>
      <t xml:space="preserve">29-Sep: </t>
    </r>
    <r>
      <rPr>
        <rFont val="Arial"/>
        <b val="0"/>
        <color theme="1"/>
      </rPr>
      <t xml:space="preserve">What is done:- Done with the coding, added code for application step/action - summary, confirm, further, complete, start, next, previous, questionnaireSkip.
What is pending:- Code cleanup. Unit testing of scenarios with mentioned steps.
What support is required:- NA
</t>
    </r>
    <r>
      <rPr>
        <rFont val="Arial"/>
        <b/>
        <color theme="1"/>
      </rPr>
      <t xml:space="preserve">30-Sep: </t>
    </r>
    <r>
      <rPr>
        <rFont val="Arial"/>
        <b val="0"/>
        <color theme="1"/>
      </rPr>
      <t xml:space="preserve">What is done:- Done with the fix, added for code review.
What is pending:- NA.
What support is required:- NA
</t>
    </r>
    <r>
      <rPr>
        <rFont val="Arial"/>
        <b/>
        <color theme="1"/>
      </rPr>
      <t xml:space="preserve">10-oCT: </t>
    </r>
    <r>
      <rPr>
        <rFont val="Arial"/>
        <b val="0"/>
        <color theme="1"/>
      </rPr>
      <t>What is done:- Modified the code as per suggestions. 
What is pending:- NA
What support is required:- NA</t>
    </r>
  </si>
  <si>
    <r>
      <rPr>
        <rFont val="Arial"/>
        <b/>
        <color theme="1"/>
      </rPr>
      <t>23-Sept:-</t>
    </r>
    <r>
      <rPr>
        <rFont val="Arial"/>
        <b val="0"/>
        <color theme="1"/>
      </rPr>
      <t xml:space="preserve"> What is Done: Issue was not replicating on local. Checked and discuss with reporter and then issue is replicating on windmill UAT.
What is pending:- Doing analysis. 
What support is required:- NA
</t>
    </r>
    <r>
      <rPr>
        <rFont val="Arial"/>
        <b/>
        <color theme="1"/>
      </rPr>
      <t>26-Sept:-</t>
    </r>
    <r>
      <rPr>
        <rFont val="Arial"/>
        <b val="0"/>
        <color theme="1"/>
      </rPr>
      <t xml:space="preserve"> Found application notification is coming from notification.tpl. And there is application_notification_allowed permission. So enabled the permission in local database and replicate the issue on local too. Get the name of the model JobNotificationApplication and table is ats_job_notification_application. When debugging error, another page is coming with different response. 
</t>
    </r>
    <r>
      <rPr>
        <rFont val="Arial"/>
        <b/>
        <color theme="1"/>
      </rPr>
      <t>27-Sept:-</t>
    </r>
    <r>
      <rPr>
        <rFont val="Arial"/>
        <b val="0"/>
        <color theme="1"/>
      </rPr>
      <t>What is Done: Found that `application notification` is having integer type in database. Handled the edit job for 0 value as null in the field.
What is pending:- NA
What support is required:- NA</t>
    </r>
  </si>
  <si>
    <t>23-Sept:- What is done:- Able to rep issue on UAT, trying to fix
What is pending:- fix ing and testing
What support is required:- NA
30-Sept:-"What is done:- I have fixed this issue 
What is pending:- Testing
What support is required:- NA"</t>
  </si>
  <si>
    <t xml:space="preserve">26-Sep:-
What is done:- Fixed TCI-16841, 
What is pending:- Working on TCI-16859 (Point Number 3).
What support is required:- NA
27-Sep:-
What is done:- Fixed TCI-16841, 
What is pending:- Working on TCI-16859 (Point Number 3).
What support is required:- NA
28-Sep:-
Status Changed
29-Sep:-
What is Done: Code  Analysis
What is pending:- Integrating dynamic functionality for attendees color
What support is required:- NA
30-Sep:-
What is done:- Code analysis, 70-80% work is done, Also done TCI-16841 with in this.
What is pending:- 20-30% is remaining, working on point number 3.
What support is required:- NA
3-Oct:-
What is done:- Functionality has been completed, Also done TCI-16841 with in this.
What is pending:-Testing is remaing for color functionality within all components, working on point number 3.
What support is required:- NA
4-Oct:-
What is done:- Functionality has been completed, Also done TCI-16841 with in this.
What is pending:-Testing is remaing for color functionality within all components and will raise code review.
What support is required:- NA
6-Oct:-
What is done:- Functionality has been completed for QA comments.
What is pending:- I need clarification on some points with QA before raising code review, So puting on hold for now. 
What support is required:- NA
7-Oct:-
What is done:- Functionality has been completed for QA comments. Today I discussed the color representation with Ali and need to change accordingly. Also we need a discussion on more point that we will do it on Monday.
What is pending:- I need to fix color representation as discussed with Ali. 
What support is required:- NA
11-Oct:-
What is done:- Functionality has been completed for QA comments. Today I discussed the color representation with Ali and need to change accordingly. Also had a discussion with Ali. 
What is pending:- Working on points as discussed with Ali and accordingly need to fix color representation.
What support is required:- NA
12-Oct:-
What is done:- Code review raised for those points that ali has mentioned on ticket and also as discussed with him on one to one call.
What is pending:- NA
What support is required:- NA
8-Nov:-
What is Done: Identifying the businiss logic for available slots for attendees
What is pending:- Identifying the businiss logic for available slots for attendees, If any fixes required then need to fix that else need to discuss with Ali.
What support is required:-NA
9-Nov:-
What is Done: Found the exact cause for not appearing the availbility time slots for attendees with plus icon and working on to fix this along with Identifying the all businiss scenarios for available slots for attendees
What is pending:- It needs to be fixed along with all it's businiss scenarios
What support is required:-NA
10-Nov:-
What is Done: Code review raised for this
What is pending:- NA
What support is required:-NA
21-Dec:-What is Done: Ali raised 2 points in testing, so i have verified both issues on product environment and found that issue occurs only for an unexpected kind of job. Ali needs to identify the specific issues and update me, so waiting to hear from ali.
What is pending:- Needs to be informed for specific issues from ali, accordingly proceed on that.
What support is required:-NA
6th-Jan-2023:- What is Done: Ali raised 2-3 points in testing, and also he provided an old document that contains buisniss scenarios related to booking and invite. So i have gone through the whole document to get all the businiss scenarios and their implementation. Now it needs to be confirmed by Sam/Ali, so that i can start work on this accordingly.
What is pending:- Needs to fix all bugs for all businiss scenarios related to invite and booking after confirmation
What support is required:-NA
9-Jan-2023:- What is Done: Had a discussion with with regarding on Sam feedback and it has been identify that the functionality with in graph representation based on some interview slots limit, accordingly it is appeared in graph on recruiter end in pop up since it's not possible to display a hudge number of availability slots in graph so it gets converted in block. But still Ali shared some past tickets and scenario that i need to look into once then we will be able to finalize that it is required to fix with in this or not.
What is pending:- Ali shared some past tickets and scenario that i need to look into once then we will be able to finalize that it is required to fix with in this or not.
What support is required:-NA
7-Feb-2023:- What is Done: As discussed with Ali (mentioned 2 points in tickets in attached screen shots ) started looking into that, Also I have tried to replicate the same scenario on local envirnment for TCI-17907. I am able to replicate this partially since there are some complicated business scenarios that i am trying to identify and accordingly i will update on ticket.
What is pending:- Ali shared some past tickets and a scenario that i need to look into once then needs to discuss with Ali/Mark to finalize the functionality. Also Ticket TCI-17907 needs to be fixed into same ticket.
What support is required:-NA
8-Feb-2023:- Status changed, put on hold since need to upgrade elastic search on local docker environent as this ES latest version is missing from Project setup. Also I need to have ES functionality to add multiple attendees to identify business scenarios for calendar availability icons </t>
  </si>
  <si>
    <t>28-sep:
What is done:- Done all changes
What is pending:- NA
What support is required:- NA
28-sep:Status changed</t>
  </si>
  <si>
    <t>28-sep:
What is done:- Started fixing this issue
What is pending:- NA
What support is required:- NA
29-sep:
What is done:-All done
What is pending:- NA
What support is required:- NA</t>
  </si>
  <si>
    <r>
      <rPr>
        <rFont val="Arial"/>
        <b/>
        <color theme="1"/>
      </rPr>
      <t>28-Sept:-</t>
    </r>
    <r>
      <rPr>
        <rFont val="Arial"/>
        <b val="0"/>
        <color theme="1"/>
      </rPr>
      <t xml:space="preserve"> What is Done: Replicated issue on local. Found that the calendar date are stored in `user_availability` table.
What is pending:- Debugging on filter query
What support is required:- NA
</t>
    </r>
    <r>
      <rPr>
        <rFont val="Arial"/>
        <b/>
        <color theme="1"/>
      </rPr>
      <t>29-Sept:-</t>
    </r>
    <r>
      <rPr>
        <rFont val="Arial"/>
        <b val="0"/>
        <color theme="1"/>
      </rPr>
      <t xml:space="preserve">What is Done: Debugging the code for the result values. Getting searchResponse variable value empty array. Found after UserAvailabilitySearch addFilter the search restult coming 0
What is pending:- Debugging further into the code.
What support is required:- NA
</t>
    </r>
    <r>
      <rPr>
        <rFont val="Arial"/>
        <b/>
        <color theme="1"/>
      </rPr>
      <t>30-Sept:-</t>
    </r>
    <r>
      <rPr>
        <rFont val="Arial"/>
        <b val="0"/>
        <color theme="1"/>
      </rPr>
      <t xml:space="preserve">What is Done: Found that the filter search is coming zero after going through the elastic search query. Tried to understand and dig out addFilter and makedefault function in elastic search but not found any clue.
What is pending:- Understanding elasticsearch working
What support is required:- NA
</t>
    </r>
    <r>
      <rPr>
        <rFont val="Arial"/>
        <b/>
        <color theme="1"/>
      </rPr>
      <t>3-Oct:-</t>
    </r>
    <r>
      <rPr>
        <rFont val="Arial"/>
        <b val="0"/>
        <color theme="1"/>
      </rPr>
      <t xml:space="preserve"> What is Done: Debugged on elastic search vendor files for functionality. Found there is elastic search index issue on local. Checked on uat server. Found working with some scenarios. Discussed with issue reporter.
What is pending:- checking filter scenarios.
What support is required:- NA</t>
    </r>
  </si>
  <si>
    <t>30-Sep:- 
What is Done:  Added date_formater to format the date as per brand config.
What is pending:- NA
What support is required:- NA</t>
  </si>
  <si>
    <t xml:space="preserve">30-Sep:- 
What is Done:  I am checking the functionality mentioned in the ticket and trying to replicate the same on alpha
What is pending:- Need to replicate the issue and find the cause.
What support is required:- NA 
03-Oct:- 
What is Done: recipient list was exploded by "," but in some cases the separator is ";" so replaced the ";" with "," and the rest of the code is working the same. Pushed the code for review.
What is pending:- NA
What support is required:- NA           </t>
  </si>
  <si>
    <r>
      <rPr>
        <rFont val="Arial"/>
        <b/>
        <color theme="1"/>
      </rPr>
      <t xml:space="preserve">03-Oct: </t>
    </r>
    <r>
      <rPr>
        <rFont val="Arial"/>
        <b val="0"/>
        <color theme="1"/>
      </rPr>
      <t xml:space="preserve">What is done:- Reproduced the issue on UAT, tried to reproduce it on Alpha environment. Was facing some issue related to cv, had a discussion on slack and came to know that the cv upload functionality is not accessible on Alpha. Currently checking UAT log, and trying the workaround suggested by Dan.
What is pending:- Fixing the issue.
What support is required:- NA.
</t>
    </r>
    <r>
      <rPr>
        <rFont val="Arial"/>
        <b/>
        <color theme="1"/>
      </rPr>
      <t xml:space="preserve">04-Oct: </t>
    </r>
    <r>
      <rPr>
        <rFont val="Arial"/>
        <b val="0"/>
        <color theme="1"/>
      </rPr>
      <t>What is done:- The blocker related to cv upload is resolved, currently fixing the issue.
What is pending:- Fixing the issue.
What support is required:- NA.</t>
    </r>
  </si>
  <si>
    <r>
      <rPr>
        <rFont val="Arial"/>
        <b/>
        <color theme="1"/>
      </rPr>
      <t xml:space="preserve">04-Oct:- </t>
    </r>
    <r>
      <rPr>
        <rFont val="Arial"/>
        <b val="0"/>
        <color theme="1"/>
      </rPr>
      <t>What is Done: Replicate the issue and done analysis the code for offer job and send mail functionality. 
What is pending:- Debugging the code as per the flow.
What support is required:- NA</t>
    </r>
    <r>
      <rPr>
        <rFont val="Arial"/>
        <b/>
        <color theme="1"/>
      </rPr>
      <t xml:space="preserve">
10-Oct:-What is Done: </t>
    </r>
    <r>
      <rPr>
        <rFont val="Arial"/>
        <b val="0"/>
        <color theme="1"/>
      </rPr>
      <t>Had discussion with Marc and found it seems live configuration issue.
What is pending:- NA
What support is required:- NA</t>
    </r>
  </si>
  <si>
    <r>
      <rPr>
        <rFont val="Arial"/>
        <b/>
        <color theme="1"/>
      </rPr>
      <t xml:space="preserve">06-Oct: </t>
    </r>
    <r>
      <rPr>
        <rFont val="Arial"/>
        <b val="0"/>
        <color theme="1"/>
      </rPr>
      <t xml:space="preserve">What is done:- Reproduced the issue on UAT. Added a step in how to reproduce section - Attachment section - We need to select TribePad generated CV(s). Fixing the issue on Alpha.
What is pending:- Fixing the issue.
What support is required:- NA.
</t>
    </r>
    <r>
      <rPr>
        <rFont val="Arial"/>
        <b/>
        <color theme="1"/>
      </rPr>
      <t xml:space="preserve">07-Oct: </t>
    </r>
    <r>
      <rPr>
        <rFont val="Arial"/>
        <b val="0"/>
        <color theme="1"/>
      </rPr>
      <t xml:space="preserve">What is done:- Resolving the issue on Alpha.
What is pending:- Issue fixing.
What support is required:- NA.
</t>
    </r>
    <r>
      <rPr>
        <rFont val="Arial"/>
        <b/>
        <color theme="1"/>
      </rPr>
      <t xml:space="preserve">10-Oct: </t>
    </r>
    <r>
      <rPr>
        <rFont val="Arial"/>
        <b val="0"/>
        <color theme="1"/>
      </rPr>
      <t xml:space="preserve">What is done:- Working on the cv generation functionality to fix the career history.
What is pending:- Issue fixing.
What support is required:- NA.
</t>
    </r>
    <r>
      <rPr>
        <rFont val="Arial"/>
        <b/>
        <color theme="1"/>
      </rPr>
      <t xml:space="preserve">11-Oct: </t>
    </r>
    <r>
      <rPr>
        <rFont val="Arial"/>
        <b val="0"/>
        <color theme="1"/>
      </rPr>
      <t xml:space="preserve">What is done:- debugging the action_tracking.php -&gt; emailcv case. If the tribepad generated cv option is selected then the sendCvType value is sent as 1.
In docs table the record is being inserted properly. currently debugging the atsClass.php and cvClass.php.
What is pending:- Issue fixing.
What support is required:- NA.
</t>
    </r>
    <r>
      <rPr>
        <rFont val="Arial"/>
        <b/>
        <color theme="1"/>
      </rPr>
      <t xml:space="preserve">12:Oct: </t>
    </r>
    <r>
      <rPr>
        <rFont val="Arial"/>
        <b val="0"/>
        <color theme="1"/>
      </rPr>
      <t xml:space="preserve">What is done:- Fixed the issue on local machine. Currently unit testing it.
What is pending:- Unit Testing.
What support is required:- NA.
</t>
    </r>
    <r>
      <rPr>
        <rFont val="Arial"/>
        <b/>
        <color theme="1"/>
      </rPr>
      <t xml:space="preserve">13:Oct: </t>
    </r>
    <r>
      <rPr>
        <rFont val="Arial"/>
        <b val="0"/>
        <color theme="1"/>
      </rPr>
      <t xml:space="preserve">What is done:- Created a scenario by adding a cv template same as UAT, added few permissions to access the same.
 Able to access the tribepad generated cv on local. Currently unit testing the scenario.
What is pending:- NA
What support is required:- NA
</t>
    </r>
    <r>
      <rPr>
        <rFont val="Arial"/>
        <b/>
        <color theme="1"/>
      </rPr>
      <t xml:space="preserve">14:Oct- </t>
    </r>
    <r>
      <rPr>
        <rFont val="Arial"/>
        <b val="0"/>
        <color theme="1"/>
      </rPr>
      <t xml:space="preserve">What is done:- This issue is a brand/cv template specific. Tried with other brands and other templates but working fine for them. Currently digging into the specifics of this template.
What is pending:- NA
What support is required:- NA
</t>
    </r>
    <r>
      <rPr>
        <rFont val="Arial"/>
        <b/>
        <color theme="1"/>
      </rPr>
      <t>-------------------------------------------Amit Singh Karki-----------------------------------------------------
18-Oct- WIP:- 
"What is Done: I have found the issue its being caused by a closing div which exists in javascript code of the twig file being included. 
What is pending: Still need to understand why its breaking when it encounters &lt;/div&gt; in javascript.
What support is required: NA"</t>
    </r>
  </si>
  <si>
    <t>What is done:- Analysing it's functionality and tried to replicate same scenario at local environment
What is pending:- It needs to be fixed.
What support is required:- NA
7-Oct: Status Changed
12-Oct:-
What is done:- Analysing Job creating functionality with policies and tried to replicate same scenario at local environment but still not able to replicate.
What is pending:- It needs to to be fixed.
What support is required:- NA
13-Oct:-
What is done:- Analysing Job creating functionality with policies and tried to replicate same scenario at local environment but still not able to replicate. I have found that on product environment, I am getting error while creating a new job.
What is pending:- It needs to to be identified why it's failing on product environment.
What support is required:- NA
14-Oct:-
Status Changed
20-Oct:
What is done:- Analysed the code and functionality, and issue has been replicated on local environment. Currently fixing this for it's all business scenarios and also doing unit testing for that.
What is pending:- It needs to br fixed.
What support is required:- NA
21-Oct:
What is done:- Analysed the code and functionality, and issue has been replicated on local environment. Currently fixing this for it's all business scenarios and also doing unit testing for that.
What is pending:- It needs to br fixed.
What support is required:- NA
22-Oct:-
What is done:- Fixed issue.
What is pending:- NA
What support is required:- NA
10-Nov:-
What is Done: After restarting calendar service on product environment some users data not displaying properly, Currently identifying the issue.
What is pending:- If issue is there then it needs to be fixed.
What support is required:-NA
11-Nov:-
What is Done: After restarting calendar service on product environment some users data not displaying properly, Currently identifying the issue, but it's very complicated to indentify on product environment. So calendar reset service needs to be run on local environment.
What is pending:- it needs to be fixed and then it can be fixed.
What support is required:-NA
14-Nov:- Status changed</t>
  </si>
  <si>
    <t>07-Oct:-Analysis:-What is done:- I have checked code and database of custom fields. I have created dropdown as live custom fields. I am looking code as shared Jamie Mann .
 What is pending:- Still I am trying to replicate issue on alpha and solutions. 
What support is required:- NA
11-oct-: Status changed
12-oct:-Status changed</t>
  </si>
  <si>
    <t>"What is Done:  I worked on trying to replicating the issues on alpha. Ticket was closed by DAN as a duplicate..
What is pending:- NA
What support is required:- NA"</t>
  </si>
  <si>
    <t>7-Oct:-
What is done:- Code analysis and changes updated in Live DB, Changes are working but incorrect data is showing in stats
What is pending:- Need to fixed stats issue. 
What support is required:- NA
10-Oct:-
What is done:- Code analysis and changes updated in Live DB, Changes are working but incorrect data is showing in stats, 
What is pending:- Working on to show stats on ats. Stats should be appeared properly
What support is required:- NA
11-Oct:-
What is done:- Code analysis and changes updated in Live DB, Changes are working but incorrect data is showing in stats, Worked on to identify how a callback url is called to update data on ats.
What is pending:- NA
What support is required:- NA</t>
  </si>
  <si>
    <r>
      <rPr>
        <rFont val="Arial"/>
        <b/>
        <color theme="1"/>
      </rPr>
      <t>10-Oct:-</t>
    </r>
    <r>
      <rPr>
        <rFont val="Arial"/>
        <b val="0"/>
        <color theme="1"/>
      </rPr>
      <t xml:space="preserve">What is Done: Checked on UAT found that when job template is used to create job having default cost centre value, that time id is coming in cost-centre field. But still after storing the value is coming properly in the job edit.
What is pending:- Debug for the scenario possibility
What support is required:- NA
</t>
    </r>
    <r>
      <rPr>
        <rFont val="Arial"/>
        <b/>
        <color theme="1"/>
      </rPr>
      <t xml:space="preserve">
11-Oct:-</t>
    </r>
    <r>
      <rPr>
        <rFont val="Arial"/>
        <b val="0"/>
        <color theme="1"/>
      </rPr>
      <t>What is Done: Found that cost center issue here is differernt with TCI-16620. Checked in the code found that there are two different fields used 1) cost_centre 2) costcentre_id. When dropdown is used that time costcentre_id field is used. Checked in live database and found that it is 0 for the records mentoined in the ticket.
What is pending:- Debugging issue.
What support is required:- NA</t>
    </r>
    <r>
      <rPr>
        <rFont val="Arial"/>
        <b/>
        <color theme="1"/>
      </rPr>
      <t xml:space="preserve">
12-Oct:- </t>
    </r>
    <r>
      <rPr>
        <rFont val="Arial"/>
        <b val="0"/>
        <color theme="1"/>
      </rPr>
      <t>What is Done: Checked the database and found that the issue cost centre was not disabled. So it is not an issue regarding the cost centre option value filter. Tried saving with the dropdown flag as 1 but it is storing the value. So it seems when the value in cost_center is there with costcentre_id then only cost centre is showing on the edit page.
What is pending:- Debugging issue.
What support is required:- NA</t>
    </r>
    <r>
      <rPr>
        <rFont val="Arial"/>
        <b/>
        <color theme="1"/>
      </rPr>
      <t xml:space="preserve">
13-Oct:- </t>
    </r>
    <r>
      <rPr>
        <rFont val="Arial"/>
        <b val="0"/>
        <color theme="1"/>
      </rPr>
      <t>What is Done:  I checked on UAT and found that when the job template is used to create a job having a default cost centre value, that time ‘id’ is coming in the cost-centre field. But still after storing the value is coming correctly in the job edit.
What is pending:- Debug for the scenario possibility
What support is required:- NA</t>
    </r>
    <r>
      <rPr>
        <rFont val="Arial"/>
        <b/>
        <color theme="1"/>
      </rPr>
      <t xml:space="preserve">
17-Oct:- </t>
    </r>
    <r>
      <rPr>
        <rFont val="Arial"/>
        <b val="0"/>
        <color theme="1"/>
      </rPr>
      <t>What is Done:  Debugged on local for how template cost-centre value get stored and tried to solve the create time id shwoing in the dropdown. Created dropdown on local for that.
What is pending:- Debug further
What support is required:- NA</t>
    </r>
  </si>
  <si>
    <t>12-Oct:-
What is done:- Issue is replicating on alpha and can see the font is different between alpha, windmill, and live. The Arial font is microsoft font and might not be easily available on our server as that need to be included on the server creating the pdf. still looking for solution.
What is pending:- Need to find a solution for the issue.
What support is required:- NA.</t>
  </si>
  <si>
    <t>14-Oct:-What is done:- I have checked issue on Alpha. I have replicated issue on Alpha. Issue was due to anonymiseCandidate parameter return false. I am debugging code for solutions.
What is pending:- Debugging code for solution
What support is required:- NA
18-Oct-Code-Review:-What is done:-I have fixed issue of anonymous candidate name on PDF download. anonymiseCandidate variable was missing on url. 
What is pending:- 
What support is required:- NA
20-Oct-Ready-to-Merge:- status changed
21-oct-WIP:- Status changed
28-Oct-Closed:- Status changed</t>
  </si>
  <si>
    <t>19-Oct:-What is done:- I am replicating issue on Alpha. I have created new CV job template and I have added all attribute required for replicate issue of Media. I have created new candidate and uploaded audio and video and other fields required. 
What is pending:- Debugging code for solutions
What support is required:- NA
21-Oct-WIP:-What is done:-I have checked code and found issue of media file on custom CV. UserId is missing on every media linked created on cv that why no media is showing on CV.
What is pending:- Find solution 
What support is required:- NA
28-Oct-WIP:-What is done:- Today I have fixed user_id missing while generate custom CV from candidate mini profile. Now link available for download audio, Video, document, and Gallery from custom CV.
What is pending:- Need more testing with email attachment
What support is required:- Need front-end developer for Custom CV PDF UI layout.
31-oct-WIP:-"What is done:- I have added flag for check document PDF.I have added all portfolio document.
What is pending:- Testing
What support is required:- NA
1-Nov-Code-review:-What is done:- I have fixed media link of custom generated CV PDF. I have added flag for check PDF document.
What is pending:- N/A
What support is required:- N/A
11-Nov-WIP:-"What is done:- I am fixing download link while download PDF from email. Issue almost have done. 
What is pending:- Some UI issue need to fix and testing
What support is required:- N/A"
14-Nov-Ready-for-Gamma:-What is done:- Fixed email attachment media link issue and tested on gamma server.
What is pending:- NA
What support is required:- N/A
15-Nov-Closed:-Status Changed</t>
  </si>
  <si>
    <r>
      <rPr>
        <rFont val="Arial"/>
        <b/>
        <color theme="1"/>
      </rPr>
      <t xml:space="preserve">20-Oct: </t>
    </r>
    <r>
      <rPr>
        <rFont val="Arial"/>
        <b val="0"/>
        <color theme="1"/>
      </rPr>
      <t xml:space="preserve">What is Done:- I am able to reproduce the issue on UAT. Checked the code in FileUploadController.php -&gt; handleThirdPartyUploads().
What is pending:- NA
What support is required:- I am having a blocker related to dropbox functionality for Alpha.
</t>
    </r>
    <r>
      <rPr>
        <rFont val="Arial"/>
        <b/>
        <color theme="1"/>
      </rPr>
      <t xml:space="preserve">21-Oct: </t>
    </r>
    <r>
      <rPr>
        <rFont val="Arial"/>
        <b val="0"/>
        <color theme="1"/>
      </rPr>
      <t xml:space="preserve">What is Done:- Currently debugging the issue on UAT environment.
What is pending:- NA.
What support is required:- NA.
</t>
    </r>
    <r>
      <rPr>
        <rFont val="Arial"/>
        <b/>
        <color theme="1"/>
      </rPr>
      <t xml:space="preserve">26:Oct: </t>
    </r>
    <r>
      <rPr>
        <rFont val="Arial"/>
        <b val="0"/>
        <color theme="1"/>
      </rPr>
      <t xml:space="preserve">What is Done:- Currently working on the fix to upload the cv using dropbox.
What is pending:- Working on the fix.
What support is required:- NA.
</t>
    </r>
    <r>
      <rPr>
        <rFont val="Arial"/>
        <b/>
        <color theme="1"/>
      </rPr>
      <t xml:space="preserve">27-Oct: </t>
    </r>
    <r>
      <rPr>
        <rFont val="Arial"/>
        <b val="0"/>
        <color theme="1"/>
      </rPr>
      <t xml:space="preserve">What is Done:- The dropbox response is not returning the extention. We have a validation i.e. if url is set then dont check the file extention.
but somehow it is being bypassed, causing to check the extention and as we dont have extention here, throwing the invalid file type error.
What is pending:- Working on the fix.
What support is required:- NA.
</t>
    </r>
    <r>
      <rPr>
        <rFont val="Arial"/>
        <b/>
        <color theme="1"/>
      </rPr>
      <t xml:space="preserve">28-Oct: </t>
    </r>
    <r>
      <rPr>
        <rFont val="Arial"/>
        <b val="0"/>
        <color theme="1"/>
      </rPr>
      <t xml:space="preserve">What is Done:- As per discussion on call with Mark, bypassed the extension validation if the request is from Dropbox as the file uploaded from Dropbox is in binary form and does not have any extension. Fixed the issue, unit tested it on UAT environment. Pushed for code review.
What is pending:- NA.
What support is required:- NA.
</t>
    </r>
    <r>
      <rPr>
        <rFont val="Arial"/>
        <b/>
        <color theme="1"/>
      </rPr>
      <t xml:space="preserve">31-Oct: </t>
    </r>
    <r>
      <rPr>
        <rFont val="Arial"/>
        <b val="0"/>
        <color theme="1"/>
      </rPr>
      <t xml:space="preserve">What is Done:- Had a discussion on call to add few more checks on validation so that we can restrict unexpected file types. Modified the code on local and currently unit testing it on UAT, afterwhich will push it for review.
What is pending:- Unit testing.
What support is required:- NA.
</t>
    </r>
    <r>
      <rPr>
        <rFont val="Arial"/>
        <b/>
        <color theme="1"/>
      </rPr>
      <t>1-Nov:</t>
    </r>
    <r>
      <rPr>
        <rFont val="Arial"/>
        <b val="0"/>
        <color theme="1"/>
      </rPr>
      <t>What is Done:- As per discussion added a extension check as well while dropbox file validation. Unit tested on UAT environment. Pushed for code review.
What is pending:- NA.
What support is required:- NA.</t>
    </r>
  </si>
  <si>
    <r>
      <rPr>
        <rFont val="Arial"/>
        <b/>
        <color theme="1"/>
      </rPr>
      <t xml:space="preserve">21-Oct: </t>
    </r>
    <r>
      <rPr>
        <rFont val="Arial"/>
        <b val="0"/>
        <color theme="1"/>
      </rPr>
      <t>What is done:- Tried to replicate the issue on UAT by assigning candidate to interview and check assigned date but coming same date on candidate side.
What is pending:- NA
What support is required:- NA</t>
    </r>
  </si>
  <si>
    <t>"What is done:-  I have fixed an error that is making autocomplete not show an error for duplicate names and added the flag check to allow duplicate names to be created if the previous one is already deleted. Pushed the code for review.
What is pending:- NA.
What support is required:- NA."</t>
  </si>
  <si>
    <t xml:space="preserve">What is Done:  From inline.twig to pofile.js, I moved the log audit JS code
What is pending:- NA
What support is required:-NA
</t>
  </si>
  <si>
    <t xml:space="preserve">26-Oct: What is done:- Understood the requirement. Trying to replicate `force complete` button on local
What is pending:- Replicating on local
What support is required:- NA
27-Oct:-What is Done: Searched for the component used and condition used there.
What is pending:- Creating prompt component
What support is required:- NA
31-Oct:-What is Done: Checked the code and canworkpermission on local. Having issue with build
What is pending:- Fixing build issue first
What support is required:- NA
1-Nov:-What is Done: Resolved the page build error with the steps given by Mark. Created the component. Updated the compoent as per the older react bootstrap version. 
What is pending:- Prompt css correction and Notes value component management.
What support is required:- NA
2-Nov:-What is Done: Tried changes to accept notes changes but some ui related issue was coming.Made changes to close popup on cancel and on Confirm complete button click done the changes to make the similar change as direct complete. Investigated complete code component and found database used for it.
What is pending:- Prompt css correction and Notes value component management.
What support is required:- NA
3-Nov:- What is Done: Tried changes to accept notes changes but some ui related issue was coming.Made changes to close popup on cancel and on Confirm complete button click done the changes to make the similar change as direct complete. Investigated complete code component and found database used for it.
What is pending:- Prompt css correction and Notes value component management.
What support is required:- NA
4-Nov:- What is Done: Studied the userWorkFlow model for storing operations. Made minor ui changes. Started working on displaying stored result. 
What is pending:- Prompt css correction and Notes value component management.
What support is required:- NA
9-Nov:- What is Done: Fetched the notes from database to console.
What is pending:- Prompt css correction and Notes value component management.
What support is required:- NA
10-Nov:- What is Done: Created separate PromptSummary component. Handled to show the notes as per the super user and only for completed onboarding only.
What is pending:- Prompt css correction and store notes
What support is required:- NA
11-Nov:What is Done: Used custom tooltip instead of normal or popover tooltip
What is pending:- Prompt css correction and store notes
What support is required:- NA
14-Nov:What is Done: Done Prompt CSS correction and functionality to show notes to SU only
What is pending:- Debugging on storing notes
What support is required:- NA
15-Nov: What is Done: Resolved the note save issue.
What is pending:- Debugging about CSS issue
What support is required:- NA
16-Nov: What is Done: Made the tranlation as sugested. Get it reviewed. Resolved Pipeline issue
What is pending:- NA
What support is required:- NA
17-Nov: What is Done: Worked on code correction as per suggestions in code reviews
What is pending:- NA
What support is required:- NA
18-Nov: What is Done: Had discussion about platform_user_id review point. Investigated model further and Explained the point with reasons
What is pending:- NA
What support is required:- NA
21-Nov: What is Done: Made the changes as per some additional reviews comments
What is pending:- NA
What support is required:- NA
22-Nov: What is Done: Had discussion with QA for issue on uat. Checked issue on local
What is pending:- Working on the issue
What support is required:- NA
23-Nov: What is Done: Checked the defect issue. Found the isuse with userworkflowitem but faced issue on local branch
What is pending:- Working on the issue
What support is required:- NA
3-Feb:
What is Done: Created new branch on local and put changes one by one and updated composer checking with new package
What is pending:- Checking all scenarios
What support is required:- NA
6-Feb:
What is Done: Created new task. Resolved the issue job select dropdown on local then there was job list was not loading.
What is pending:- Checking all scenarios
What support is required:- NA
8-Feb:
What is Done: Found laravel encryption key conflict occuring in decryption. So bypass temporary and check onboarding process and found working. Pushed the changes
What is pending:- NA
What support is required:- NA
</t>
  </si>
  <si>
    <t>26-Oct:-
"What is Done: I have set up a working MS teams setup on my Local alpha and now trying to understand how the live_interview button is working. 
What is pending:- Need to show the live interview button on the user dashboard.
What support is required:- NA"
27-Oct:-
What is Done: I am able to show the meeting URL for a crated interview but having issues when inviting candidates to book the interview. In that case, multiple interviews are being created and the query seems to be failing. Still understanding how interviews and interview slots work for candidate invite booking.
What is pending:- Need to show the live interview button on the user dashboard.
What support is required:- NA
3-Nov:-
What is done:- I have made the necessary changes and tested the code on Alpha. Still waiting for confirmation regarding the translation variable. Putting this on hold for now. 
What is pending:- NA.
What support is required:- Need clarification on whether to use live_vi translations or create new ones for external meetings.</t>
  </si>
  <si>
    <r>
      <rPr>
        <rFont val="Arial"/>
        <b/>
        <color theme="1"/>
      </rPr>
      <t xml:space="preserve">28-Oct: </t>
    </r>
    <r>
      <rPr>
        <rFont val="Arial"/>
        <b val="0"/>
        <color theme="1"/>
      </rPr>
      <t xml:space="preserve">What is Done:- In contract the 50 digit is present but somehow 0 is hidden may be because of % sign, investigating further into it.
What is pending:- NA.
What support is required:- NA.
</t>
    </r>
    <r>
      <rPr>
        <rFont val="Arial"/>
        <b/>
        <color theme="1"/>
      </rPr>
      <t xml:space="preserve">31-Oct: </t>
    </r>
    <r>
      <rPr>
        <rFont val="Arial"/>
        <b val="0"/>
        <color theme="1"/>
      </rPr>
      <t xml:space="preserve">What is Done:- Copied the concerned contract to local to investgate further. On Alpha(local) its working fine. Checked with Emily if its still reproduciable on live as there was a recent modification related to fonts and working on local. As per the reply its still reproduciable on live so looking into it further.
What is pending:- NA.
What support is required:- NA.
</t>
    </r>
    <r>
      <rPr>
        <rFont val="Arial"/>
        <b/>
        <color theme="1"/>
      </rPr>
      <t xml:space="preserve">1-Nov: </t>
    </r>
    <r>
      <rPr>
        <rFont val="Arial"/>
        <b val="0"/>
        <color theme="1"/>
      </rPr>
      <t xml:space="preserve">What is Done:- Trying to find the root cause of expected overlapping in the contract on UAT environment, as its working fine on local.
What is pending:- NA.
What support is required:- NA.
</t>
    </r>
    <r>
      <rPr>
        <rFont val="Arial"/>
        <b/>
        <color theme="1"/>
      </rPr>
      <t xml:space="preserve">2-Nov: </t>
    </r>
    <r>
      <rPr>
        <rFont val="Arial"/>
        <b val="0"/>
        <color theme="1"/>
      </rPr>
      <t>What is Done:- Currently working on the fix for text overlapping in the contract document.
What is pending:- NA.
What support is required:- NA.</t>
    </r>
  </si>
  <si>
    <r>
      <rPr>
        <rFont val="Arial"/>
        <b/>
        <color theme="1"/>
      </rPr>
      <t xml:space="preserve">28-Oct:- </t>
    </r>
    <r>
      <rPr>
        <rFont val="Arial"/>
        <b val="0"/>
        <color theme="1"/>
      </rPr>
      <t>What is Done: There are cases of change in HTML tags between page breaks, so handling it. 
What is pending:- Checking solution for syntax replacement. 
What support is required:- NA</t>
    </r>
    <r>
      <rPr>
        <rFont val="Arial"/>
        <b/>
        <color theme="1"/>
      </rPr>
      <t xml:space="preserve">
31-Oct:- </t>
    </r>
    <r>
      <rPr>
        <rFont val="Arial"/>
        <b val="0"/>
        <color theme="1"/>
      </rPr>
      <t>What is Done: Checked the code with various scenarios and pushed the changes
What is pending:- NA
What support is required:- NA</t>
    </r>
    <r>
      <rPr>
        <rFont val="Arial"/>
        <b/>
        <color theme="1"/>
      </rPr>
      <t xml:space="preserve">
19-Dec:- </t>
    </r>
    <r>
      <rPr>
        <rFont val="Arial"/>
        <b val="0"/>
        <color theme="1"/>
      </rPr>
      <t xml:space="preserve">What is done:- Checked the issue. Tried adding the template content on local for template not loading on local
What is pending:- Debug the issue further
What support is required:- NA
</t>
    </r>
    <r>
      <rPr>
        <rFont val="Arial"/>
        <b/>
        <color theme="1"/>
      </rPr>
      <t xml:space="preserve">
21-Dec: </t>
    </r>
    <r>
      <rPr>
        <rFont val="Arial"/>
        <b val="0"/>
        <color theme="1"/>
      </rPr>
      <t>What is done:- Found that with earlier code 2 page break are showing and that just need to remove. Reverted the code
What is pending:- NA
What support is required:- NA</t>
    </r>
  </si>
  <si>
    <t>28-Oct:- 
What is Done: I have checked the database and found the issue in database records with multiple active answers with the flag “0” which is causing the score to be doubled.
What is pending:- Need to replicate the issue on the alpha.
What support is required:-NA
31-Oct:- 
What is Done: After a suggestion from Mark to remove the duplicate answers, I removed the identical values from the request before the call to the API is made. I am removing duplicates from any answer array and also removing any duplicate unanswered questions. Wasn’t sure about ‘sjt’ so leaving this alone for now. I have pushed the code for review.
What is pending:- This might need database sensitizations to correct or the answers need to be edited and saved again for code to remove the duplicates.
What support is required:-NA</t>
  </si>
  <si>
    <t xml:space="preserve">28-Oct:- 
What is Done: Tried to replicate same scenario on local and uat environment but failing to replicate. Also looked into the existing job and verified data corresponding to this. Ticket TOV-752, and TOV-751 also related to this issue.
What is pending:- It needs to be identified and replicated.
What support is required:- NA
31-Oct:-
What is Done:- Had a discussion with Claire to enable Vi option as mentioned job in jira. Tried to update status as mentioned solution in TPC-10772, but failing to hit the post request on UAT. Also tried to hit curl request by a script but same response. Still trying to run the post request on UAT. 
What is pending:- Needs to update the stats
What support is required:- NA.
1-Nov:-
What is Done:- Solved issue to hit curl request on uat and found that interview api is not working on VI beta environment, It is throwing 404 not found error. Since this api is working fine on local environment, So currently i am identifying that why this api is not available on beta environment. Verified on aws codepipeline, Build is generated one month ago for beta environment.
What is pending:- Needs to update the stats
What support is required:- NA
2-Nov:-
What is Done: Required changes has been done for mentioned user in ticket. Waiting to be verified by reporter Claire.
What is pending:- NA
What support is required:-NA
</t>
  </si>
  <si>
    <t>1-Nov:-What is done:- I have started ticket today. I have registered new candidate with surname appostrophe. All candidate details saved in database correctly and when search candidate,it is showing result. 
What is pending:- Still debugging for reproduce issue.
What support is required:- NA
7-Nov-Analysis:-What is done:- I am trying to replicate issue on UAT. I got request details from Ali for apply job through indeed . I have done changes as mentioned on document. I am getting error bad request message. I am checking code for resolve request error.
What is pending:- Still debugging for reproduce issue.
What support is required:- NA
8-Nov-WIP:-What is done:- I have corrected indeed data for test Indeed job apply. Now I am testing API for create candidate to apply Job through indeed.
What is pending:- Still debugging for reproduce issue.
What support is required:- NA
9-NOV-WIP:-What is done:- I have checked issue using postman for creating external candidate.  First name and last name is not missing on user tables. I am not able to reproduce the issue. 
I had talked to @Jamie Mann about  the issue, he had fixed the same issue earlier ticket (TCI-15964) 
@Jamie Mann told me “I can't suggest anything more than what's already on TCI-15964, as I wasn't able to reproduce the issue”
What is pending:- NA
What support is required:- NA</t>
  </si>
  <si>
    <t>2-Nov:-
What is Done: Had a discussion with ticket reporter Claire and now i am going through to identify it's process. 
What is pending:- After identification of the process It needs to be fixed.
What support is required:-NA
3-Nov:-
What is Done: Tried to Identify the process to add a reviewer and it's synchronization with VI on BMA Uat and Local environment. If adding reviewer sync functionality is missing on ats then it needs to be integrated.
What is pending:- After identification of the process It needs to be fixed.
What support is required:-NA
4-Nov:-
What is Done: Process has been Identified and synchronization code has been found. Issues has been identified on local environment, working on to resolve this issue.
What is pending:- After identification of the process It needs to be fixed.
What support is required:-NA
7-Nov:-
What is Done: Process has been Identified and synchronization code has been found. Issues has been identified on local environment. Reviewer's assignment code is missing, so working on to integrate this functionality.
What is pending:- Needs to integrate reviewer's assignment code.
What support is required:-NA
8-Nov:-
What is Done: Code review raised
What is pending:- NA
What support is required:-NA
23-Nov:- Status changed
28-Nov:- 
What is done:- Gamma Testing
What is pending:- gamma Testing
What support is required:- NA
29-Nov:- Status changed
23-Nov:- Status changed</t>
  </si>
  <si>
    <t>3-Nov:- 
"What is done:- I am looking into the issue and checking from which location in action_tracking.php the email template are being sent to front end. found various locations where email templates are being fetch depending on different situations.  I have made some changes which are showing different email template but still testing.
What is pending:- Need to show a custom email template if live interview is being booked.
What support is required:- Will need assistance on how to provide custom content for live interviews without breaking any existing functionality. Also this will require a new Template to be created as removing the location from existing content doesn’t seem possible."
1-Dec:- 
What is done:- I have worked on the query shared by Jon for creating the email template. completed the migration and am able to see the template on manage and able to view the custom content when selecting external meetings. Now working on getting MS teams inner content template created for external meetings with inner tag.
What is pending:- Need to show a custom email template if the live interview is being booked.
What support is required:- NA</t>
  </si>
  <si>
    <t>4th Nov- Closed:- 
What is Done: Was able to replicate the issue and found that the Issue was caused by adding the from-email list to the default brand setting instead of the email pack. have suggested the solution and the ticket was closed by the reporter.
What is pending:- NA
What support is required:- NA</t>
  </si>
  <si>
    <t>4th Nov- Analysis:- 
What is Done: Able to replicate the issue on the alpha and now looking for a solution.
What is pending:- Need to copy the validation rules also when cloning questionnaires. 
What support is required:- NA
7th-Nov:- Code review.
"What is Done: Sending the $key for the question array as question_id for function questionnaire_add_question so that the validations can be saved when cloning the questionnaire. Pushing the code for review.
What is pending:- NA
What support is required:- NA"</t>
  </si>
  <si>
    <t xml:space="preserve">9-Nov:-What is done:- Today I have picked ticket. I have created new job and added location as shared on ticket. Map is pointing wrong location. If we will open on google map its show correct. 
What is pending:- Debugging and solutions
What support is required:- NA
14-Nov-Closed:-What is done:- I have shared details regarding map issue. Emily have closed ticket,Need to whilelist postalcode for map.
What is pending:- NA
What support is required:- NA
</t>
  </si>
  <si>
    <t>9-Nov:-"What is Done: I have added hide_referrals to on and off referrals widget on dashboard
What is pending:- Testing
What support is required:- NA"</t>
  </si>
  <si>
    <t xml:space="preserve">10th Nov- Analysis:- 
What is done:- I am looking at the functionality and understanding the current process.
What is pending:- Need to create states dropdown from database for UK.
What support is required:- NA
14th Nov - WIP:- 
What is done:- Made changes to the old profile page (Application flow) and created the migrations. 
What is pending:- Need to create states dropdown from the database for the UK on the laravel profile pages.
What support is required:- NA
15-Nov-WIP:- 
What is done:- I have made the changes to the javascript and created the build using gulp in laravel codebase. The API is called from the ATS codebase. The functionality is working properly on initial testing.
What is pending:- Need to test the functionality to check everything is working properly.
What support is required:- NA
2-Dec-WIP:- 
What is done:- I have updated the ats code to use Models but caching is not working properly on ats with Model moving the code to v2. Also made changes on a single page to show states based on results returned by ajax request. On laravel having issues with gulp build and also data saving on the profile seems to not forget the region even when a country with no region seems to be selected. debugging this further
What is pending:- Need to move the ajax call URL to V2 to enable caching and rework on the laravel profile page.
What support is required:- NA
21-Dec-
What is Done:- I have made the changes as suggested and after initial testing pushed the code for review.
What is pending:- NA
What support is required:- I have implemented the laravel-actions as suggested but don’t have much experience with them. Asked Jon to review and suggest if any changes are needed. </t>
  </si>
  <si>
    <t>10th Nov- "What is done:- I have checked registraion, profile builder and profile update side, However not able to rep   
What is pending:- Solution and fixing 
What support is required:- NA"</t>
  </si>
  <si>
    <t>11-Nov:-Consulted with Upendra regarding his ticket.
17-Nov :- Internal meeting with team
24-Dec :- -Done docker setup and system setup
30-Nov:--Call with Prohance team for docker port issue or other pending setup check
1-Dec:- Tribepad skip level connect meeting  
2-Dec:-System configuration with Prohance
5-Dec:-teams meeting and call with QA
9-Dec:-call with Prohance team and resolving issue. Security awareness meeting
13-Dec:-Gone through KT videos and Studies AWS docker CI CD understanding
14-Dec:-Attended Corporate company operation and Enterprise solution meetings
15-Dec:-Attended  QAGS, Finance and account and Town hall meetings
19-Dec:-Done v2 code understanding</t>
  </si>
  <si>
    <t>14-Nov:-
What is done:- Analyzed the integration functionality and it's process. Gone through the ticket and it's requirement and finalized the requirement along with mark that needs to be implemented in this.
What is pending:- SHL functionality needs to be integrated
What support is required:- NA
15-Nov:-
What is done:- Analyzed the integration functionality and it's process. Create the basic setup within integration module, now working on to integrate the actual functionality
What is pending:- SHL functionality needs to be integrated
What support is required:- NA
16-Nov:-
What is done:- Analyzed the integration functionality and it's process. Create the basic setup for within integration module, Tried to understand whole process of API as per given documentation and verified api's and accordingly i need to implement the process.
What is pending:- SHL functionality needs to be integrated
What support is required:- NA
17-Nov:-
What is done:- Analyzed the integration functionality and it's process. Create the basic setup for within integration module, Currently implementing ProcessCandidateRegistration process for candidate.
What is pending:- SHL functionality needs to be integrated
What support is required:- NA
21-Nov:-
What is done:- Analyzed the integration functionality and it's process. Create the basic setup for within integration module, Currently implementing ProcessCandidateRegistration process for candidate and completing the process with callback url.
What is pending:- SHL functionality needs to be integrated
What support is required:- NA
22-Nov:-
What is done:- Analyzed the integration functionality and it's process. Create the basic setup for within integration module, Currently working on to integrate the whole process with resolving all hurdles that falls on the way.
What is pending:- SHL functionality needs to be integrated
What support is required:- NA
23-Nov: Status changed
28-Nov:-
What is done:- Analyzed the integration functionality and it's process. Create the basic setup for within integration module, Currently working on to integrate the whole process with resolving all hurdles that falls on the way.
What is pending:- SHL functionality needs to be integrated
What support is required:- NA
29-Nov:-
What is done:- Analyzed the integration functionality and it's process. Create the basic setup for within integration module, Currently working on to NotifyCandidateReports.
What is pending:- SHL functionality needs to be integrated.
What support is required:- NA
30-Nov:-
What is done:- Analyzed the integration functionality and it's process. Created the basic setup within integration module, Currently working on to process results functionality.
What is pending:- Process result functionality needs to be integrated with NotifyCandidateScores and NotifyCandidateReports
What support is required:- NA
1-Dec:-
What is done:- Analyzed the integration functionality and it's process. Created the basic setup within integration module, Current progress is this
1 Process candiadate registration Done
2 Notify candidate scroes Done
3 Notify candidate reports Done
4 Configuration setup:  Partially done, Package api needs to be integrated
What is pending:- 1 Process assesment reset In-Progress
2 Configuration setup:  Partially done, Package api needs to be integrated
What support is required:- NA
2-Dec:-
What is done:- Analyzed the integration functionality and it's process. Created the basic setup within integration module, Current progress is this
1 Process candiadate registration Done
2 Notify candidate scroes Done
3 Notify candidate reports Done
4 Configuration setup:  Partially done, Package api needs to be integrated
5 Process assesment reset Partially done, needs to finish
What is pending:- 1 Process assesment reset Partially done, needs to finish
2 Configuration setup:  Partially done, Package api needs to be integrated
What support is required:- NA
5-Dec:-
What is done:- Analyzed the integration functionality and it's process. Created the basic setup within integration module, Current progress is this
1 Process candiadate registration Done
2 Notify candidate scroes Done
3 Notify candidate reports Done
4 Configuration setup:  Done
5 Process assesment reset done
What is pending:- Code Review
What support is required:- NA
6-Dec:-
What is done:- Fixed merged issues with updated branch v4.35 and raised CR and now working on comments provided on CR
What is pending:- Need to fix code review comment
What support is required:- Required feedback from Mark
There are 3 xsd those are not working fine:-
ConfirmCandidateReports.xsd :- validate response for candidate report xml
ConfirmCandidateScores.xsd:- validate response for candidate score xml
NotifyCandidateReports.xsd:- validate request for candidate report
8-Dec:-
What is done:- Code review raised for comments mentioned on CR
What is pending:- NA
What support is required:-  Required feedback from Mark
There are 3 xsd those are not working fine:-
ConfirmCandidateReports.xsd :- validate response for candidate report xml
ConfirmCandidateScores.xsd:- validate response for candidate score xml
NotifyCandidateReports.xsd:- validate request for candidate report
9-Dec:-
What is done:- Code review rework is done
What is pending:- NA 
What support is required:- NA
10-Jan-2023:- 
What is done:- As suggested by mark that we need to send back the Acknowledge Schema, same I am trying on uat environment for CandidateScore and other but failing to update result, May be i need to try something once again with in ProcessCandidateResgistration.
What is pending:- Needs to fix NotifyCandidateScores call
What support is required:- NA
16-Jan-2023:- What is done:- As suggested by mark that applying same changing and got success up to some extend but still facing some issues to completely resolve on testing uat environment.
What is pending:- Needs to fix NotifyCandidateScores call
What support is required:- NA
17-Jan-2023:- What is done:- Still trying on uat as suggested by mark, but have not got any success. Currently waiting to hear from mark regarding aws logs for same
What is pending:- Needs to fix NotifyCandidateScores call
What support is required:- NA
18-Jan-2023:- What is done:- Found an error in log, NotifyCandidateScores.xsd is failing to validate (Failed to validate SHL integration xml /var/www/ats/releases/295/codebases/v2/app/Integrations/SHL/resources/xsd/NotifyCandidateScores.xsd: 
Element '{http://cebtalentcentral.com})
What is pending:- Needs to fix NotifyCandidateScores call
What support is required:- NA
19-Jan-2023:- What is done:- Shl is working fine, Found the issue along with mark, Due to some existing integration framework issue webhook call are not able to recieved. Currently working with mark and found the solution and accordingly needs to raise a new MR.
What is pending:- Needs to fix NotifyCandidateScores call
What support is required:- NA
20-Jan-2023:- What is done:- Raised code review as discussed with Mark
What is pending:- NA
What support is required:- NA
23-jan-2023: Ready to merge</t>
  </si>
  <si>
    <t>15-Nov:-What is done:-  I have checked Integration invite issue. All things works on Alpha and UAT testing. I have attched screenshort on ticket.
What is pending:- NA
What support is required:- NA</t>
  </si>
  <si>
    <t>What is done:- I am working on adding attachment feature for candidate search.
What is pending:- Add feature and testing
What support is required:- NA
16-Nov-WIP:-What is done:- I have added functionality of attachment on candidate search page.I have tested it is working fine.
What is pending:- NA
What support is required:- NA
17-Nov-Code-Review:-What is done:- I have completed feature and pushed code review.Working on feedback task.
What is pending:- NA
What support is required:- NA
18-Nov-Code-Review-Rework1:-What is done:- I have fixed shared feedback and pushed code for review.
What is pending:- NA
What support is required:- NA
29-Nov-Code-Review:-What is done:- I have fixed email attachment issue and pushed code for review.
What is pending:- NA
What support is required:- NA</t>
  </si>
  <si>
    <r>
      <rPr>
        <rFont val="Arial"/>
        <b/>
        <color theme="1"/>
      </rPr>
      <t xml:space="preserve">16-Nov: </t>
    </r>
    <r>
      <rPr>
        <rFont val="Arial"/>
        <color theme="1"/>
      </rPr>
      <t xml:space="preserve">What is done:- Done analysis and on onboarding checked the status of 'equal opportunities monitoring' on local
What is pending:- Checking further
What support is required:- NA
</t>
    </r>
    <r>
      <rPr>
        <rFont val="Arial"/>
        <b/>
        <color theme="1"/>
      </rPr>
      <t>17-Nov:</t>
    </r>
    <r>
      <rPr>
        <rFont val="Arial"/>
        <color theme="1"/>
      </rPr>
      <t xml:space="preserve"> What is done:- Checked further at the code level for the dropdown permission
What is pending:- Checking further
What support is required:- NA
21-Nov:- 
What is done:- Made changes to the tpl file to hide the hidden diversity questionnaires when hide_hidden_diversity_questionnaires perm is active.  Created a subtask to request the creation of permission. Pushed the code for review.
What is pending:- NA
What support is required:- The permission hide_hidden_diversity_questionnaires needed to be created.</t>
    </r>
  </si>
  <si>
    <t>Internal meeting with team and create weekly report.
17-Nov:-Internal meeting with team and support.
30-Nov:-Internal meeting with team and create weekly report.
6-dec:-Code review of Amit ticket TCI-16443 and code review of Abhay ticket.
7-Dec:-Support call for Prohence setup. Weekly report creation.Meeting with mark regarding ticket TCI-15851
12-Dec:-No ticket have assigned in morning.  I have checked ES6 javascript tutorials today.</t>
  </si>
  <si>
    <t>F</t>
  </si>
  <si>
    <t>16-Nov:- Assist Dhiraj on his ticket
17-Nov:-
Team meetings
21-Nov:-
Team meetings
22-Nov:-Team meetings and support
23-Nov:-Team meetings and support
24-Nov:-Team meetings and support
25-Nov:-Team meetings and support
28-Nov:-Team meetings and support
29-Nov:-Team meetings and support
30-Nov:-Team meetings and support
1-Dec:-Team meetings and support
2-Dec:-Team meetings and support
6-Dec:- Team meetings
8-Dec:- Team meeting and discussed TCI-17498 with Amit
9-Dec:- Team meetings
12-Dec:- Team meetings
13-Dec:- Team meetings and engaged with Amit on TCI-17498
14-Dec:- Team meetings and engaged with Amit on TCI-17498
15-Dec:- Team meetings
16-Dec:- Team meetings
19-Dec:- Team meetings and coordination with Amit
20-Dec:- Team meetings and had a separate meeting with UK Tribepad team  
21-Dec:- Team Meetings
22-Dec:- Team meetings and had discussion with Amit(TCI-17605) and Kunika(TCI-16625)
23-Dec:- Team meetings and had discussion with Ali and Amit
28-Dec:- Team meetings and had discussion with Amit also provided the KT session to ATS dev and qa teams. Topics has been covered today as follows:-
1. Overview of Recruiter App
2. Overview of candidate app
3. Templates, Pages, Question, Interview and Positions, Recruiter, Candidate, Hiring Manager section in recruiter app
4. Save and submit process of interview in candidate app
29-Dec:- Team meetings and provided the KT session to ATS dev and qa teams. Topics has been covered today as follows:-
1. Completed the recruiter app KT
2. Completed the HM app KT
3. Completed the Candidate app KT
30-Dec:- Team meetings and provided the KT session to ATS dev and qa teams, also had a discussion with Dhiraj regarding VI project setup. Topics has been covered today as follows:-
1. Completed the synchronization of ats and vi process for qa and dev team both.
2. Provided the KT session to dev team for VI project environment.
3. Providing the KT session to dev team for VI bakend and recruiter app. This is in progress.
3rd-Jan-2023:- Team Meetings
4rth-Jan-2023:- Team meetings
5th-Jan-2023:- 
Team meetings and provided VI project KT session to dev team.
Functionality covered:-
1. Covered the code flow session for recruiter app
2. Partially covered ToV backend app
3. HM is pending
4. Candidate App is pending
5. Api is pending in backend
6. Partially covered other supported react app's code flow
7. Partially covered the overview of databse structure
6-Jan-2023:-Team meetings
9-Jan-2023:- Team meetings and had a discussion with Ali, Amit and Dhiraj
10-Jan-2023:- Team meetings and had a discussion with Upendra for code review
16-Jan-2023:- Team meetings
17-Jan-2023:- Team meetings
18-Jan-2023:- Team meetings and had a discussion with upendra regarding to get rid of merge conflicts on his ticket
19-Jan-2023:- Team meetings
20-Jan-2023:- Team meetings
23-Jan-2023:- Team meetings and configure project on new machine
24-Jan-2023:- Team meetings and configure project on new machine
25-Jan-2023:- Team meetings
27-Jan-2023:- Team meetings
30-Jan-2023:- Team meetings
31-Jan-2023:- Team meetings and had a discussion with Amit regarding TCI-17605
1-Feb-2023:- Team meetings and had a discussion with Amit regarding TCI-17605
2-Feb-2023:- Team meetings and had a discussion with Amit regarding TCI-17605, Also worked on to solve Elastic search issue on new machine as I am not able to test properly TCI-17605 at my local environment
3-Feb-2023:- Team meetings
7-Feb-2023:- Team meetings and code review for TCI-17724 
8-Feb-2023:- Team meetings, configured Prohance installation, and resolved VI configuration related issues on my new machine 
9-Feb-2023:- Team meetings, Meeting with MIS team to resolve Prohance installation , skip level meeting with rahul and other team memebers and identify some VI topics that needs to be discussed with Gez
10-Feb-2023:- Team meetings and Assisted mark on TCI-18039
13-Feb-2023:- Team meetings
14-Feb-2023:- Team meetings, taken an interview, and had a long discussion with Gez on VI KT also looked into the code and aws for VI for this KT session
15-Feb-2023:- Team meetings, assisted kunika and Dhiraj, also resolved vi related issue that comes from new build  deployed by Gez  
16-Feb-2023:- Team meetings, Took Interview
17-Feb-2023:- Team meetings, Took Interview
20-Feb-2023:- Team meetings, Took Interview
21-Feb-2023:- Team meetings, Assisted Dhiraj regarding project setup on VI branch
22-Feb-2023:- Team meetings
23-Feb-2023:- Team meetings
28-Feb-2023:- Team meetings, and had a discussion with Kunika regarding TCI-17473, had discussions regarding MsTeam with Amit and tribepad team members in couple of group converstations 
1-Mar-2023:- Team meetings
2-Mar-2023:- Team meetings
3-Mar-2023:- Team meetings
6-Mar-2023:- Team meetings and had a discussion with mark on ticket TCI-18100
9-Mar-2023:- Team meetings and assisted upendra
10-Mar-2023:- Team meetings
13-Mar-2023:- Team meetings
14-Mar-2023:- Team meetings and took an interview
15-Mar-2023:- Team meetings and took an interview, had a discussion with dheeraj
16-Mar-2023:- Team meetings and looked into VI document provided by Gez regarding some suggestion and modifications required in database and aws
17-Mar-2023:- Team meetings, assisted yogesh on a ticket for internal code review, had a discussion with Gez, verified all mentioned database collection, and buckets with in database and aws and understood the requirements
20-Mar-2023:- Team meetings
21-Mar-2023:- Team meetings
22-Mar-2023:- Team meetings
23-Mar-2023:- Team meetings
24-Mar-2023:- Team meetings
27-Mar-2023:- Team meetings
28-Mar-2023:- Team meetings
29-Mar-2023:- Team meetings
31-Mar-2023:- Team meetings and KT session to Yogesh for VI
3-Apr-2023:- Team meetings, assisted amit and KT session to Yogesh for VI
4-Apr-2023:- Team meetings, KT session to Yogesh for VI
5-Apr-2023:- Team meetings
6-Apr-2023:- Team meetings
10-Apr-2023:- Team meetings
11-Apr-2023:- Team meetings
12-Apr-2023:- Team meetings
13-Apr-2023:- Team meetings
14-Apr-2023:- Team meetings
17-Apr-2023:- Team meetings
18-Apr-2023:- Team meetings
19-Apr-2023:- Team meetings
20-Apr-2023:- Team meetings
24-Apr-2023:- Team meetings
25Apr-2023:- Team meetings
26Apr-2023:- Team meetings
27Apr-2023:- Team meetings
28Apr-2023:- Team meetings
1-May-2023:- Team meetings
2-May-2023:- Team meetings
3-May-2023:- Team meetings
4-May-2023:- Team meetings
5-May-2023:- Team meetings
8-May-2023:- Team meetings
9-May-2023:- Team meetings
10-May-2023:- Team meetings
11-May-2023:- Team meetings
15-May-2023:- Team meetings
16-May-2023:- Team meetings and assisted Pawan on calendar ticket
17-May-2023:- Team meetings and assisted Amit and had a discussion with Kunika regarding TCI-18251
18-May-2023:- Team meetings
19-May-2023:- Team meetings
22-May-2023:- Team meetings
23-May-2023:- Team meetings
24-May-2023:- Team meetings, had a group call with mark and testing vi ticket on beta and gamma TOV-759
25-May-2023:- Team meetings, assisted yogesh and Vivek
26-May-2023:- Team meetings and had discussion with mark and jon regarding VI P2 bugs TOV-761, TOV-759, O365 discussion
29-May-2023:- Team meetings and code review for TCI-18512
30-May-2023:- Team meetings and code review for TCI-18937
31-May-2023:- Team meetings
2-May-2023: Team meetings
5-May-2023: Team meetings
6-May-2023:- Had a discussion with Mark, Jon and Planty regarding TOV-761, tested VI on beta and gamma along with ATS, External and internal meetings
7-May-2023:- External and internal meetings</t>
  </si>
  <si>
    <t>What is done:- What is done:- I have added status and Date metaData result. I have pushed code for review.
What is pending:- NA
What support is required:- NA</t>
  </si>
  <si>
    <t>What is done:- I am checking existing code sterling integration how its work. 
What is pending:- Adding status and testing
What support is required:- NA
7th-Dec-WIP:-What is done:- I have added code for adding result set if type will same but status will be diffrent. 
What is pending:- Testing 
What support is required:- NA
8th-Dec-Code-Review:-What is done:- Added pending status and push code for review after testing.
What is pending:- NA 
What support is required:- NA
16-Jan:-What is done:- Fixed shared feedback on code review.
What is pending:- NA 
What support is required:- NA</t>
  </si>
  <si>
    <t>18-Nov-Analysis:-What is Done:- I have started ticket today. I have checked on Alpha and UAT its work fine. I have checked code as well for replicate issue. Still i am debugging to reproduce issue.
What is pending:- NA.
What support is required:- NA
21-Nov-Code-Review:-I have fixed issue for Job and Job template email content issue while adding custom email notification
15-Dec:-What is done:- I have fixed anchor issue while change content of email template of notification.
What is pending:- NA
What support is required:- NA</t>
  </si>
  <si>
    <t>18-Nov:-
What is done:- Analyzed ticket, had a discussion with Gez and John, Found that default templates are missing from user's account. Script is ready to add default templates into accounts, Only waiting response from ticket reporter Chris to verify user and account credentials. 
What is pending:- Needs to add default templates
What support is required:- NA
21-Nov:-
What is Done: Done
What is pending:- NA
What support is required:- NA</t>
  </si>
  <si>
    <t>21-Nov-Analysis:-What is Done:- I have started ticket today. I have replicated issue on brand UAT.
What is pending:- Finding solutions &amp; testing
What support is required:- NA
22-Nov-Code-Review:-What is Done:- I have fixed date issue while create contract and send offers.
What is pending:- NA
What support is required:- NA
14-Dec:-Closed</t>
  </si>
  <si>
    <t>22-Nov-Analysis:-What is Done:- I have started ticket today. I have replicated issue on brand UAT.
What is pending:- Finding solutions &amp; testing
What support is required:- NA
23-Nov-Ready-For-Development:-What is Done:- I have verified candidate details on brand live DB. All status have corrected like offers,contract and Application status. Candidate have accepted offers. He has got emails two times for accept offer. Both date is diffrent for getting emails. Offers tables last updated with candidate details on 21st November but owner have got acceptance email on 17th November. Currently application status is accepted of candidate. Need to check with reporter still candidate status is pending.
What is pending:- NA
What support is required:- NA"
24-Nov-ready-for-development:-"What is Done:- Today, I had checked on UAT, Gamma, and Alpha of contract email issue. I have debugged code on Alpha when sending the contract to the candidate. UAT, Gamma, and Alpha works fine. As job owner or HM manager is not getting any acceptance email till candidate have not accepted his contracts.
Once contract have sent owner get email like "Contract have sent to the candidate name and Job name. Once candidate have accepted offered, then owner/HM get email notification of acceptance emails.
What is pending:- NA
What support is required:- NA"
25-Nov-Reassigned:-I had rechecked again database and code for status and emails. All status and emails works as expected. When we are sending offer to candidate, status will be 1 means new contract send to candidate.
Till acceptance of candidate, it will show tooltip "Pending review by candidate". When we have sent contract, two emails send, one email to candidate for acceptance offer latter and another copy of HM.
HM will get email when candidate accept offer from profile dashboard. I have checked email template which have sent while sending contract and acceptance.
 I have verified database as well. Candidate status will change when offer table status will update. Acceptance email triggered only offer accepted by candidate. 
I had verified live database as well. Offer table status is  5 means candidate accepted offer. In tooltip it should be accepted.
It may  be change client did not refresh page, After getting acceptance email of  candidate .
Live offer table
Offer:
id = 9317
uuid = 0f5a1a6b-500b-44c2-9fa8-1941ca16577c
Status = 5(Accepted)</t>
  </si>
  <si>
    <r>
      <rPr>
        <rFont val="Arial"/>
        <b/>
        <color theme="1"/>
      </rPr>
      <t xml:space="preserve">22-Nov: </t>
    </r>
    <r>
      <rPr>
        <rFont val="Arial"/>
        <b val="0"/>
        <color theme="1"/>
      </rPr>
      <t>What is done:- Tried to replicate the issue. 
What is pending:- Check in code as issue in not directly reproducing on local
What support is required:- NA</t>
    </r>
  </si>
  <si>
    <t>23-Nov:-
What is done:- Analyzed ticket, verify functionality on local environment, looking into database records and trying to identify why it's failing to update status for all candidates. This is the same account in which url was updated.
What is pending:- It needs to be fixed.
What support is required:- NA
24-Nov:-
What is done:- Analyzed ticket, verify functionality on local environment, Verify the database records in db that is fine. So the issue is that callback url is not called to update the stats in ATS. Trying to find out why it's failing and updates states manaually.
What is pending:- It needs to be fixed.
What support is required:- NA
25-Nov:-
What is done:- Analyzed ticket, verify functionality on local environment, Verify the database records in db that is fine. So the issue is that callback url is not called to update the stats in ATS. I have tested this functionality on windmill uat and everything works fine with redirection issue along with TOV-751 PR.
What is pending:- It needs to be identified that why the callback url is not being called for stats update on from vi side or this issue belongs to only a specific job or for every job.
What support is required:- NA
28-Nov:- Status Changed
29-Nov:- What is done:- Since still stats are working after TOV-751, so doing analysis on that to find out the cause not to call the call back url 
What is pending:- Nees to verify that why callback url is not called
What support is required:- NA
30-Nov:- Put on hold since it needs to be verified on live environment, why the callback url is not called. So waiting to here from Mark.
20-Dec:- What is Done:- Had a long discussion with Gez, and Mark, and tried to identify exact issue
What is pending:- Needs to identify and fix this issue
What support is required:- NA
21-Dec:-What is Done:- Waiting to hear from Jaycob, accordingly needs to proceed on that, so putting on hold for now.
What is pending:- Needs to identify and fix this issue
What support is required:- NA
8-Feb-2023:-What is done:- Looked into my past work, and whole conversation, identified few scenarios that i need to work on, These are
1. Active jobs (Needs to verify again), 2. Closed jobs (Needs to clarify, how do we need to proceed on that). 
What is pending:- Needs to veridy both types of jobs Active and closed. Also needs clarification on closed job, How do we need to proceed on that?
What support is required:- NA
9-Feb-2023:- What is done:- Looked into my past work, and whole conversation, identified few scenarios that i need to work on, These are
1. Active jobs (In progress to identify on windmill and local environment both), 2. Closed jobs and other types of jobs ( In progress to identify on windmill and local environment both. Also except of the Active/Upcomming jobs like Closed, Expired, Unfinished types of jobs, a new candidate can not apply for these kind of jobs but admin can process video interview for any existing candidate for these kind of jobs. 
So, Is this scenario valid? Since, Jaycob is able to process video interview for same kind of jobs. Do we need to block admin to process video interview for these kind of jobs?). 
What is pending:- Needs to investigate all types of jobs to replicate same scenario as mentioned by jaycob.
What support is required:- NA
10-Feb-2023:- 
What is done:- Started work on point 2. Sync Closed jobs and other types of jobs ( In progress )
What is pending:- Needs to investigate and integrate synchronisation issues for ats and vi
What support is required:- NA
13-Feb-2023:- What is done:- Started work on point 2. Sync all types of jobs in ats and vi end both ( In progress ), Fixed some ugly scenarios on ats side
What is pending:- Needs to investigate and integrate synchronisation issues for ats and vi
What support is required:- NA
14-Feb-2023:- What is done:- Finding and fixing sync issues for all types of jobs in ats and vi end both ( In progress ), Today could net get enough time since had a long discussion with Gez on KT of VI
What is pending:- Needs to investigate and integrate synchronisation issues for ats and vi
What support is required:- NA
15-Feb-2023:- What is done:- Finding and fixing sync issues for all types of jobs in ats and vi end both ( In progress ), Tried to find and replicate some ugly scenarios as per dcumented bug in ticket. Looking into the aws logs and bucket
What is pending:- Needs to investigate and integrate synchronization issues for ats and vi
What support is required:- NA
16-Feb-2023:- What is done:- After doing lot's of analysis, research and fixes, It has been found that mentioned scenarios can be replicated by live sharing screen and then needs to verify logs or this issue can be related to TOV-756. So we can wait to fix first TOV-756 and then verify after that or we can verify this by directly regenerating auth parameter.
What is pending:- Needs to investigate and integrate synchronization issues for ats and vi
What support is required:- NA
24-Feb-2023:- Closed after discussion with Jaycob</t>
  </si>
  <si>
    <r>
      <rPr>
        <rFont val="Arial"/>
        <b/>
        <color theme="1"/>
      </rPr>
      <t>24-Nov:</t>
    </r>
    <r>
      <rPr>
        <rFont val="Arial"/>
        <color theme="1"/>
      </rPr>
      <t xml:space="preserve"> What is done:- Found that the issue was coming due to userworkflow_user_item getting involved and searching for completed_by column. So added migration 
What is pending:- Checking why direct message not showing 
What support is required:- NA
</t>
    </r>
    <r>
      <rPr>
        <rFont val="Arial"/>
        <b/>
        <color theme="1"/>
      </rPr>
      <t>25-Nov:</t>
    </r>
    <r>
      <rPr>
        <rFont val="Arial"/>
        <color theme="1"/>
      </rPr>
      <t xml:space="preserve"> What is Done: failed to generate data error was coming while loading the onboarding list and in the candidate onboarding process also. Found error is coming due to The Mac is invalid issue. Tried to bypass from the catch blog but still getting page errors
What is pending:- Working on the issue
What support is required:- NA
</t>
    </r>
    <r>
      <rPr>
        <rFont val="Arial"/>
        <b/>
        <color theme="1"/>
      </rPr>
      <t>28-Nov:</t>
    </r>
    <r>
      <rPr>
        <rFont val="Arial"/>
        <color theme="1"/>
      </rPr>
      <t xml:space="preserve"> What support is required:- NA
What is Done: Checked for json_encode issue. Tried on other's machine. Checked with composer issue but not found anything there yet.
What is pending:- Working on the issue
What support is required:- NA
</t>
    </r>
    <r>
      <rPr>
        <rFont val="Arial"/>
        <b/>
        <color theme="1"/>
      </rPr>
      <t>7-Feb:</t>
    </r>
    <r>
      <rPr>
        <rFont val="Arial"/>
        <color theme="1"/>
      </rPr>
      <t xml:space="preserve">What is done:- With questionanaire package onboarding question but with form and other document template encryption including questionnaire when added getting 'is Mac invalid'. Found it is on local only because of laravel and v2 app key not matching in encryption and decryption. Bypassing on local it is working now.  
What is pending:-  Get tested by Poonam again
What support is required:-NA
</t>
    </r>
  </si>
  <si>
    <t>What is Done:- I have checked the issue and can see that no tags are being removed for other fields. The Single Description fields are showing additional tags because of the froala editor being used instead of CKEditor. As other fields are already using tags this might be a non-issue but if needed we can remove all tags or selected tags before data is fed to API given that the data fetched from API doesn’t use these tags. Putting this On Hold for now.
What is pending:- NA
What support is required:- Need confirmation on whether these formatting tags can be removed from the search API without any issues. 
30-Nov:- 
What is Done:- I have checked the Issue and compared it with old fields. The only major difference is styles are included. The single description also uses some divs but that doesn’t seem to be that much of an issue.  Personally, I don’t think div needs to be removed. I can remove the styling using the pgeg_match.
What is pending:- Need to make the changes to the desctipion filed on job search API.
What support is required:-It would be helpful if someone can point me to any place where job_search API is being used to display description fields.</t>
  </si>
  <si>
    <t>29-Nov: What is Done: Checked for the javascript code where validation is applied. 
What is pending:- Debugging the isvalid function
What support is required:- NA
30-Nov: What is Done: Found updated Intl-tel-input version
What is pending:- NA
What support is required:- NA
13-Jan: What is done:- Found phone validation failing on profile edit. Found validation failing at laravel end and in common.js file
What is pending:- Checking further
What support is required:- NA
16-Jan: What is done:- What is done:- Found that the server side package needs to update Laravel version so it is dependant on PHP8 update
What is pending:- NA
What support is required:- NA</t>
  </si>
  <si>
    <t>29-Nov:- 
What is done:- From my initial analysis. I can see that this will require work on React as well as the PHP side. I am currently trying to understand what APIs are being hit by React and how Interview Types are being handled.
What is pending:- Need to understand how the calendar codebase works.
What support is required:- NA
19-Dec:- 
What is done:- Worked on API to feed Interview Types and authorized external handle to calendar code so Abhay can start implementing and testing the front end. 
What is pending:- Need to understand how the calendar codebase works and allow MS teams to be booked from the calendar. 
What support is required:- NA
29-Dec:- 
What is done:- Consulted with Abhay and on his build, the ms teams integration was not working. After testing on his build switched branches on my local alpha to test the functionality but the same issues were occurring for me as well. After debugging the code and looking at the error logs found the client was causing errors. After checking the app details found out that the credentials created have already expired that's whey MS teams were not able to create the authorization code. 
What is pending:- Need to understand how the calendar codebase works and allow MS teams to be booked from the calendar. 
What support is required:- Need new credentials to be created for development so we can continue testing.</t>
  </si>
  <si>
    <t>29-Nov:- 
What is Done:- I have checked issue on UAT. First time  am getting error while submiting onboarding. Again I have checked after some time. Now I am able to submit workflow onboarding. I have trired to replicate issue on Alpha,I am getting MAC invalid issue while start onboarding candidate dashboard.
What is pending:- Debugging and solution
What support is required:- NA
1st-Dec-Ready-For-Development:-What is Done:- I have discussed on Slack with @Claire about onboarding issue. Job/package is working as expacked with new candidate and old candidate which you have shared account details. You have tested with new candidate and existing candidate.We can close ticket.
What is pending:- NA
What support is required:- NA
2nd-Dec:-Status changed</t>
  </si>
  <si>
    <r>
      <rPr>
        <rFont val="Arial"/>
        <b/>
        <color theme="1"/>
      </rPr>
      <t xml:space="preserve">30-Nov: </t>
    </r>
    <r>
      <rPr>
        <rFont val="Arial"/>
        <b val="0"/>
        <color theme="1"/>
      </rPr>
      <t>What is Done: Checked the issue on local and not able to replicate
What is pending:- Checking in code for possibility
What support is required:- NA</t>
    </r>
    <r>
      <rPr>
        <rFont val="Arial"/>
        <b/>
        <color theme="1"/>
      </rPr>
      <t xml:space="preserve">
1-Dec: </t>
    </r>
    <r>
      <rPr>
        <rFont val="Arial"/>
        <b val="0"/>
        <color theme="1"/>
      </rPr>
      <t>What is Done: After discussion with QA and Mark, found that the template changes are not feasible to be done for particular brand as it is not clear on which page to do.
What is pending:- NA
What support is required:- NA</t>
    </r>
  </si>
  <si>
    <t>1-Dec:-What is Done:- I have replicated issue on Alpha. I am checking code for solutions. 
What is pending:- Solution and testing
What support is required:- NA
2-Dec-Code-Review:-What is Done:- I have fixed apostrophe pulling over a ""/"" for questionnaires. I have fixed on while create new job, create new template, filters, questionnaire tooltip and questionnaire score popup.
What is pending:- NA
What support is required:- NA
14-Dec:-What is Done:- Fixed missing apostrophe of shortlisting,CV feedback,offers and others questionnaires.
What is pending:- NA
What support is required:- NA</t>
  </si>
  <si>
    <r>
      <rPr>
        <rFont val="Arial"/>
        <b/>
        <color theme="1"/>
      </rPr>
      <t xml:space="preserve">1-Dec:- </t>
    </r>
    <r>
      <rPr>
        <rFont val="Arial"/>
        <b val="0"/>
        <color theme="1"/>
      </rPr>
      <t>What is Done: Checked on local and on UAT but not replicated. Checking at the code level side.
What is pending:- Debugging further in search functionality
What support is required:- NA</t>
    </r>
    <r>
      <rPr>
        <rFont val="Arial"/>
        <b/>
        <color theme="1"/>
      </rPr>
      <t xml:space="preserve">
2-Dec:-</t>
    </r>
    <r>
      <rPr>
        <rFont val="Arial"/>
        <b val="0"/>
        <color theme="1"/>
      </rPr>
      <t>What is done:- Checked with console and network error on live with reporter. Checked with elastic search issue but other elastic search working for other search. Checked in code for usersearch variable.
What is pending:- Debug further
What support is required:- NA</t>
    </r>
    <r>
      <rPr>
        <rFont val="Arial"/>
        <b/>
        <color theme="1"/>
      </rPr>
      <t xml:space="preserve">
5-Nov:-</t>
    </r>
    <r>
      <rPr>
        <rFont val="Arial"/>
        <b val="0"/>
        <color theme="1"/>
      </rPr>
      <t>What is done:- Found that the issue is coming due to the manage search functionality is different than that of the ats search. Ats search is looking for just user’s name unlike manage
What is pending:- NA
What support is required:- NA</t>
    </r>
    <r>
      <rPr>
        <rFont val="Arial"/>
        <b/>
        <color theme="1"/>
      </rPr>
      <t xml:space="preserve">
6-Nov:-</t>
    </r>
    <r>
      <rPr>
        <rFont val="Arial"/>
        <b val="0"/>
        <color theme="1"/>
      </rPr>
      <t>What is done:- Checked live website on call with reporter to  investigate the issue on live
What is pending:- NA
What support is required:- NA</t>
    </r>
  </si>
  <si>
    <t>What is Done:- I am checking code on Alpha for reproduce issue.
What is pending:- Debugging and solutions
What support is required:- NA
5th-Dec-Code-Review:-I have checked code and permission. Help links come when HubSpot perms was enabled.  I have fixed the issue of help link. Now both cases works fine. 
14-Dec:-Closed</t>
  </si>
  <si>
    <t xml:space="preserve">5th-Dec:-What is Done:- I have started ticket today. I am debugging code for replicate issue on alpha. I have checked on UAT for replicate issue. When first time I have clicked on flags then got text on registration page. When page is loading again,It is not showing again.
What is pending:- 
What support is required:- NA
6th-Dec:-I have checked issue and found issue on translation(login_page.or) added text on manage  “of”. I have removed text on UAT. Now shared issue have fixed. Please remove “of” text from manage of subway brand live, then the issue will be resolved.
Please select language Dutch while remove text from manage. I have attached a screenshot of manage. </t>
  </si>
  <si>
    <t>6th-Dec:-What is Done:- I have fixed candidate job search view showing broken images.
What is pending:- 
What support is required:- NA
14-Dec:-Closed</t>
  </si>
  <si>
    <t>8-Dec:-What is done:- Analysing the code and trying to identify issue
What is pending:- Needs to identify issue and fixed
What support is required:- NA
9-Dec:-
What is done:- Looked into the Live interview process, analyzing the code and trying to identify the issue
What is pending:- Identify the issue, and fix that
What support is required:- NA
14-Dec:- Status changed
15-Dec:-
What is done:- Had a discussion with emily and also looked into the database and found that con figuration values are correct, trying to identifying by looking into the code what can be possible scenarios for that. Actually it's very complex to identify since this functiionality does not work on local environment
What is pending:- Needs to identify the issue, whi it is showing Waiting button
What support is required:- NA
16-Dec:-
What is done:- Debugging the code and trying to generate build at local environment but failed, still trying only by looking into the code and database that what can be the possible scenarios.
What is pending:- Needs to identify the issue, why it is showing Waiting button
What support is required:- NA
19-Dec:- Status changed
20-Dec:- What is Done:- Tried to identify what possible fixes can solve this issue.
What is pending:- Needs to identify and fix this issue
What support is required:- Need support from Gez
21-Dec:- What is Done:- Solution has been identified along with Gez, however there are other scenarios as well that needs to be considered based on states. Those are also need to be impleted. Gez will be looked into those to identy and then will need to proceed accordingly. So putting on hold for now.
What is pending:- Needs to identify all scenarios based on states and needs to fix accordingly
What support is required:- Need support from Gez</t>
  </si>
  <si>
    <t>What is done:- Added permission to  hide career and education history on mini profile.
What is pending:- NA 
What support is required:- NA</t>
  </si>
  <si>
    <r>
      <rPr>
        <rFont val="Arial"/>
        <b/>
        <color theme="1"/>
      </rPr>
      <t>6-Dec:-</t>
    </r>
    <r>
      <rPr>
        <rFont val="Arial"/>
        <color theme="1"/>
      </rPr>
      <t xml:space="preserve"> What is Done: On job creation job assign link was not creating. On candidate assigning offer error something. Tried once from existing user and found that onboarding list when clicked not opening and getting failed to load error in converting json array data.
What is pending:- Working on the issue
What support is required:- NA
</t>
    </r>
    <r>
      <rPr>
        <rFont val="Arial"/>
        <b/>
        <color theme="1"/>
      </rPr>
      <t>20-Jan:</t>
    </r>
    <r>
      <rPr>
        <rFont val="Arial"/>
        <color theme="1"/>
      </rPr>
      <t xml:space="preserve">-What is done:- Checked the userworkflow in candidate's side. Debugged onboarding/apis/user-workflow.js for handling view error but before debug error is coming.
What is pending:- Debugging further
What support is required:-NA
</t>
    </r>
    <r>
      <rPr>
        <rFont val="Arial"/>
        <b/>
        <color theme="1"/>
      </rPr>
      <t>27-Jan:</t>
    </r>
    <r>
      <rPr>
        <rFont val="Arial"/>
        <color theme="1"/>
      </rPr>
      <t>What is done:- At json_array the onboarding question data is coming before passing it encryption so checking it there. After switching branch issue was npt coming for other job. So checking if that happening for particular question wise.
What is pending:- Debugging further
What support is required:-NA</t>
    </r>
  </si>
  <si>
    <r>
      <rPr>
        <rFont val="Arial"/>
        <b/>
        <color theme="1"/>
      </rPr>
      <t>7-Dec:-</t>
    </r>
    <r>
      <rPr>
        <rFont val="Arial"/>
        <color theme="1"/>
      </rPr>
      <t xml:space="preserve">
What is done:- Creating job with interview and asssigning it. Doing analysis
What is pending:- Need further investigation
What support is required:- NA
</t>
    </r>
    <r>
      <rPr>
        <rFont val="Arial"/>
        <b/>
        <color theme="1"/>
      </rPr>
      <t>8-Dec:-</t>
    </r>
    <r>
      <rPr>
        <rFont val="Arial"/>
        <color theme="1"/>
      </rPr>
      <t xml:space="preserve">
What is done:- Replicated the issue after resizing the interview freezing time. Found that in confirm interview action_tracking type is book and in interview invite type is invite. Checked in code found file v2/resources/react/modules/application/interviews/list/BookedItem.js for showing rebook and cancel button
What is pending:- Get the data that confirm if slot is booked or ivite one
What support is required:- NA
</t>
    </r>
    <r>
      <rPr>
        <rFont val="Arial"/>
        <b/>
        <color theme="1"/>
      </rPr>
      <t>9-Dec:-</t>
    </r>
    <r>
      <rPr>
        <rFont val="Arial"/>
        <color theme="1"/>
      </rPr>
      <t xml:space="preserve">
What is done:- Debugged BookedItem component and checked in application_list if there is any confirmed interview setting. Understanding DB relation when confirm interview is stored.
What is pending:- Get the data that confirm if slot is booked or ivite one
What support is required:- NA
</t>
    </r>
    <r>
      <rPr>
        <rFont val="Arial"/>
        <b/>
        <color theme="1"/>
      </rPr>
      <t>12-Dec:-</t>
    </r>
    <r>
      <rPr>
        <rFont val="Arial"/>
        <color theme="1"/>
      </rPr>
      <t xml:space="preserve">
What is done:- Reassigned as discussed in meeting that need rebook button even if confirmed interview. Found that in ats_interview_slot table if the modified user id is same as current edit booking page user then it is not confirmed booking
What is pending:- NA
What support is required:- NA</t>
    </r>
  </si>
  <si>
    <r>
      <rPr>
        <rFont val="Arial"/>
        <b/>
        <color theme="1"/>
      </rPr>
      <t xml:space="preserve">What is done:- </t>
    </r>
    <r>
      <rPr>
        <rFont val="Arial"/>
        <color theme="1"/>
      </rPr>
      <t xml:space="preserve">Added permission to non mandatory fields on education dategap.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</si>
  <si>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t>"What is done:- I have removed the 10-character limit when adding new clients to manage.
What is pending:- NA 
What support is required:- NA"</t>
  </si>
  <si>
    <t>What is done:- I am checking issue shared by Team. I am trying to replicate issue on Alpha.
What is pending:- NA 
What support is required:- NA</t>
  </si>
  <si>
    <t>12-Dec:-
What is done:- Looked into the ticket and it's requirement, trying to identify it's businiss scenarios on candidate end. It's complex to identify on local envirionment. So I have tried on product environment but it reuires tribepad account, that I do not have. So i am failing to identify it's all businiss scenarios.
What is pending:- First of all, needs to identify it's flow on candidate end, Then i will be able to estimate on this.
What support is required:- NA
13-Dec:-
What is done:- Analyed the ticket requirement and also tried to identified almost all it's businiss scenarios. Currently engaged with Amit to solve his local environment configurational calendar issues.
What is pending:- Provide estimate on this.
What support is required:- NA
14-Dec:-
What is done:- Analyed the ticket requirement and identified almost all it's businiss scenarios. Engaged with Amit to solve his local environment configurational calendar issues and finalized estimation.
What is pending:- Needs to start work on this
What support is required:- NA
19-Dec:-
What is done:- Identifying requirement in PHP and started integrating code in react
What is pending:- Needs to finish all requirement in react app and identify all requirements in php
What support is required:- NA
20-Dec: Status changed
21-Dec: What is Done:- Integrating the code
What is pending:- Needs to make functional Ms team Functionality
What support is required:- NA
22-Dec:- What is Done:- Identifying requirement for php code along with Amit and Integrating code in react calendar application accordingly 
What is pending:- Needs to make functional Ms team Functionality
What support is required:- NA
23-Dec;- What is Done:- Identifying code change in calendar react application and integrating code for n number of interview types
What is pending:- Needs to make functional Ms team Functionality
What support is required:- NA
28-Dec:- What is Done:- Identifying code change in calendar react application and integrating code for n number of interview types. Also creating configuration setup for Ms Teams through Settings -&gt; Integration section but facing some issue in that, so discussed with amit and trying to resolve that.
What is pending:- Needs to make functional Ms team Functionality
What support is required:- NA
29-Dec:- What is Done:- Identifying code change in calendar react application and integrating code for n number of interview types for booking and invite section. Also creating configuration setup for Ms Teams through Settings -&gt; Integration section but facing some issue in that, so discussed with amit and trying to resolve that.
What is pending:- Needs to make functional Ms team Functionality
What support is required:- NA
30-Dec:- What is Done:- Identifying code change in calendar react application and integrating code for n number of interview types for booking and invite section. Also creating configuration setup for Ms Teams through Settings -&gt; Integration section but facing some issue in that, so discussed with amit and trying to resolve that.
What is pending:- Needs to make functional Ms team Functionality
What support is required:- NA
4rth-Jan-2023:- Status Changed
5th-Jan-2023:- 
What is Done:- Identifying code change in calendar react application and integrating code for n number of interview types for booking and invite section. Implemented code partially for booking and invite section in popup. This is in progress .
What is pending:- Needs to make functional Ms team Functionality
What support is required:- NA
6th-Jan-2023: Status Changed
9th-Jan-2023: What is Done:- Identified code change along with amit and implementing code accordingly as facing issue to book and invite interview 
What is pending:- Needs to make functional Ms team Functionality
What support is required:- NA
10-Jan-2023:- Status Changed
20-Jan-2023:- What is done:- Working on to pass correct value in request for each interview type while submitting form for booking and invite
What is pending:- Need to make functional fix ms_teams option
What support is required:- NA
23-Jan-2023:- Status changed, Put on hold due to configure project on new machine, Project configuration is almost done.
24-Jan-2023:- What is done:- Find out the solution to update the option value in address field in calendar pop to submit the form, now integrating the solution
What is pending:- Needs to work with Amit to integrate the solution on backend as well then needs to verify whole functionality.
What support is required:- NA
25-Jan-2023:- What is done:- Request payload issue has been resolved while submitting interview in calendar popup, now handling some validations related issues
What is pending:- Needs to work with Amit to integrate the solution on backend as well then needs to verify whole functionality.
What support is required:- NA
27-Jan-2023:- Status Changed, Put on hold since need to work on TCI-17473
31-Jan-2023:- What is done:- Request payload issue has been resolved for both booking and invite section while submitting interview in calendar popup, now handling some validations related issues and candidate section
What is pending:- Needs to work with Amit to integrate the solution on backend as well then needs to verify whole functionality.
What support is required:- NA
1-Feb-2023:- What is done:- Almost done, finalyzing and wrapping up all things along with Amit.
What is pending:- Needs to work with Amit to integrate the solution on backend as well then needs to verify whole functionality.
What support is required:- NA
2-Feb-2023:- What is done:- Raised code review and test it along with Amit.
What is pending:- NA
What support is required:- NA</t>
  </si>
  <si>
    <r>
      <rPr>
        <rFont val="Arial"/>
        <b/>
        <color theme="1"/>
      </rPr>
      <t xml:space="preserve">13-Dec:- </t>
    </r>
    <r>
      <rPr>
        <rFont val="Arial"/>
        <color theme="1"/>
      </rPr>
      <t>What is done:- Reassigned issue as checked from code 'ats/members/modules/myprofile/index.php' but not found any reason there also. 418 is at the client side issue.
What is pending:- NA
What support is required:- NA</t>
    </r>
  </si>
  <si>
    <r>
      <rPr>
        <rFont val="Arial"/>
        <b/>
        <color theme="1"/>
      </rPr>
      <t xml:space="preserve">What is done:- </t>
    </r>
    <r>
      <rPr>
        <rFont val="Arial"/>
        <color theme="1"/>
      </rPr>
      <t xml:space="preserve">I have checked issue and replicated issue on Alpha. i have fixed issue.
</t>
    </r>
    <r>
      <rPr>
        <rFont val="Arial"/>
        <b/>
        <color theme="1"/>
      </rPr>
      <t xml:space="preserve">What is pending:- </t>
    </r>
    <r>
      <rPr>
        <rFont val="Arial"/>
        <color theme="1"/>
      </rPr>
      <t xml:space="preserve">NA 
</t>
    </r>
    <r>
      <rPr>
        <rFont val="Arial"/>
        <b/>
        <color theme="1"/>
      </rPr>
      <t>What support is required:-</t>
    </r>
    <r>
      <rPr>
        <rFont val="Arial"/>
        <color theme="1"/>
      </rPr>
      <t xml:space="preserve"> NA
16-Jan:-What is Done:- I have fixed website issue. I have added vaildation with javascript and server side for check url.
What is pending:- Testing
What support is required:- NA
18-Jan:Closed</t>
    </r>
  </si>
  <si>
    <r>
      <rPr>
        <rFont val="Arial"/>
        <b/>
        <color theme="1"/>
      </rPr>
      <t xml:space="preserve">What is done:- </t>
    </r>
    <r>
      <rPr>
        <rFont val="Arial"/>
        <b val="0"/>
        <color theme="1"/>
      </rPr>
      <t>Fixed referrals widget missing from the dashboard.</t>
    </r>
    <r>
      <rPr>
        <rFont val="Arial"/>
        <b/>
        <color theme="1"/>
      </rPr>
      <t xml:space="preserve">
What is pending:- NA 
What support is required:- NA</t>
    </r>
  </si>
  <si>
    <r>
      <rPr>
        <rFont val="Arial"/>
        <b/>
        <color theme="1"/>
      </rPr>
      <t xml:space="preserve">14-Dec:- </t>
    </r>
    <r>
      <rPr>
        <rFont val="Arial"/>
        <color theme="1"/>
      </rPr>
      <t>What is done:- Found issue coming due to no option value for NA. Debugged in question_api and question_edit found in case of NA data is not getting inserted in table 'tribepad_job.questions_bank_validator'. Trying delete exisiting entry.
What is pending:- Checking how previous entry in questions_bak_validator get deleted on new validation
What support is required:- NA</t>
    </r>
  </si>
  <si>
    <t>15-Dec:-
"What is done:- Checked the live database email log and can see the email handle being used is ‘117’ on further investigating found that the ‘offer’ handle for the brand is set up with email handle id ‘116’. On the tribepad_SYS database the ‘ats:offer’ handle is again set as ‘117’.  attaching the screenshot of DB and investigating further on this issue. 
also noticed for WNC the default subject is set as 5_subject which contains the text “[Job Offer Email Subject]” on UAT which is the same one the candidates are receiving.
What is pending:- Further investigating from where the email is being despatched from. 
What support is required:- NA"
16-Dec:-
What is done:- I have checked the code to find the location of emails being dispatched and found that we are dispatching for offer on two places  ats/members/INCludes/Tribepad/Listeners/User/Application/ApplicationQueueReminder.php for the normal offer and  laravel/app/Modules/Offer/Services/Wizard/SendOffer.php  for the extended process. 
The ats_reminders table is being populated with reminder_type which is set for WNC for offer as ats:offer. This is being used by the Email service on ats/vendor/tribepad/shared/src/Modules/Mail/Services/Email.php. As the handle id for the offer is different in tribepad_wnc and tribepad_SYS when matching it against the email_template table no data is being found for in WNC tables so it's falling back to the original content. 
I have tried fetching the email data using the Email service with handle ats:offer on local and the email is fetching correctly when both handle ids are the same. if they are mismatched between the brand and SYS database its falls back to the original content as no matching data in the email_templates table exists in the brand database. 
What is pending:- Need to find a solution for the issue.  
What support is required:- Will need to discuss this as it's mostly caused by handle_id mismatching between the brand and SYS database for offer email.</t>
  </si>
  <si>
    <r>
      <rPr>
        <rFont val="Arial"/>
        <b/>
        <color theme="1"/>
      </rPr>
      <t>15-Dec:</t>
    </r>
    <r>
      <rPr>
        <rFont val="Arial"/>
        <color theme="1"/>
      </rPr>
      <t xml:space="preserve">-
What is done:- I am replicating issue on Alpha and UAT of Job category while create landing page.
What is pending:- Debugging and solutions
What support is required:- NA
</t>
    </r>
    <r>
      <rPr>
        <rFont val="Arial"/>
        <b/>
        <color theme="1"/>
      </rPr>
      <t>16-Dec:-</t>
    </r>
    <r>
      <rPr>
        <rFont val="Arial"/>
        <color theme="1"/>
      </rPr>
      <t xml:space="preserve">    
What is done:- Found that the ClientAssetSearch with its searhItem function filters the jobcategory with its label from manage translation. Added filter to skip empty label records.
What is pending:- Work in crm-sdk repository
What support is required:- NA
</t>
    </r>
    <r>
      <rPr>
        <rFont val="Arial"/>
        <b/>
        <color theme="1"/>
      </rPr>
      <t>27-Jan:</t>
    </r>
    <r>
      <rPr>
        <rFont val="Arial"/>
        <color theme="1"/>
      </rPr>
      <t xml:space="preserve">
What is done:- Updated the composer for crm-sdk package but all other package getting update instead of crm-sdk. Tried on other's system as well
What is pending:- Get latest versoin of crm-sdk
What support is required:- NA
</t>
    </r>
    <r>
      <rPr>
        <rFont val="Arial"/>
        <b/>
        <color theme="1"/>
      </rPr>
      <t>30-Jan:</t>
    </r>
    <r>
      <rPr>
        <rFont val="Arial"/>
        <color theme="1"/>
      </rPr>
      <t xml:space="preserve"> What is Done: Resolved some local issues for composer update and pushed the changes for composer.lock and composer.json in ats and v2 aswell. 
What is pending:-NA
What support is required:- NA
</t>
    </r>
    <r>
      <rPr>
        <rFont val="Arial"/>
        <b/>
        <color theme="1"/>
      </rPr>
      <t>3-Feb:</t>
    </r>
    <r>
      <rPr>
        <rFont val="Arial"/>
        <color theme="1"/>
      </rPr>
      <t xml:space="preserve">
What is Done: Made the changes to resolve the conflict and pushed the changes
What is pending:-NA
What support is required:- NA
</t>
    </r>
  </si>
  <si>
    <t>"What is Done: - Picked this ticket from espire board, checked the code, and found that the sms_notification is only being called from book_go.php which is only called when we invite candidates for booking. The ticket was closed by the reporter as rejected. 
What is pending:- NA 
What support is required:- NA"</t>
  </si>
  <si>
    <r>
      <rPr>
        <rFont val="Arial"/>
        <b/>
        <color theme="1"/>
      </rPr>
      <t>What is done:-</t>
    </r>
    <r>
      <rPr>
        <rFont val="Arial"/>
        <color theme="1"/>
      </rPr>
      <t xml:space="preserve"> I have tested again on UAT. I have created new onboarding,questionnaire and register new candidate and checked question description is not coming bold. I have shared screenshort with Jaycob for verification.
</t>
    </r>
    <r>
      <rPr>
        <rFont val="Arial"/>
        <b/>
        <color theme="1"/>
      </rPr>
      <t>What is pending:-</t>
    </r>
    <r>
      <rPr>
        <rFont val="Arial"/>
        <color theme="1"/>
      </rPr>
      <t xml:space="preserve"> NA
</t>
    </r>
    <r>
      <rPr>
        <rFont val="Arial"/>
        <b/>
        <color theme="1"/>
      </rPr>
      <t>What support is required:-</t>
    </r>
    <r>
      <rPr>
        <rFont val="Arial"/>
        <color theme="1"/>
      </rPr>
      <t xml:space="preserve"> NA</t>
    </r>
  </si>
  <si>
    <r>
      <rPr>
        <rFont val="Arial"/>
        <b/>
        <color theme="1"/>
      </rPr>
      <t>What is done:-</t>
    </r>
    <r>
      <rPr>
        <rFont val="Arial"/>
        <color theme="1"/>
      </rPr>
      <t xml:space="preserve"> I have started ticket today. I am checking database of live brand and checking both candidate database records while booked interview.
</t>
    </r>
    <r>
      <rPr>
        <rFont val="Arial"/>
        <b/>
        <color theme="1"/>
      </rPr>
      <t>What is pending:- Debugging code and solutions</t>
    </r>
    <r>
      <rPr>
        <rFont val="Arial"/>
        <color theme="1"/>
      </rPr>
      <t xml:space="preserve">
</t>
    </r>
    <r>
      <rPr>
        <rFont val="Arial"/>
        <b/>
        <color theme="1"/>
      </rPr>
      <t>What support is required:-</t>
    </r>
    <r>
      <rPr>
        <rFont val="Arial"/>
        <color theme="1"/>
      </rPr>
      <t xml:space="preserve"> NA
</t>
    </r>
    <r>
      <rPr>
        <rFont val="Arial"/>
        <b/>
        <color theme="1"/>
      </rPr>
      <t>What is done:-</t>
    </r>
    <r>
      <rPr>
        <rFont val="Arial"/>
        <color theme="1"/>
      </rPr>
      <t xml:space="preserve"> I have checked database of candidate interview. Two interview have created with same time. Candidate have accepted same days but diffrent time.I am also able to create multiple slot  on same time and candidate can booked interview.
If only one interview is available then two candidate can not booked same slot. If Interviews have diffrent then multiple candidate can booked interview which time will be same. I have attached screenshort of candidate details.
What is pending:- Debugging code 
What support is required:- NA
</t>
    </r>
    <r>
      <rPr>
        <rFont val="Arial"/>
        <b/>
        <color theme="1"/>
      </rPr>
      <t xml:space="preserve">What is done:- </t>
    </r>
    <r>
      <rPr>
        <rFont val="Arial"/>
        <color theme="1"/>
      </rPr>
      <t xml:space="preserve">As discussed on scrum call about ticket. Need to understand bussiness logic for create interview slots and interview.Mark will check and confirm about bussiness logic so that I will continue.
</t>
    </r>
    <r>
      <rPr>
        <rFont val="Arial"/>
        <b/>
        <color theme="1"/>
      </rPr>
      <t xml:space="preserve">What is pending:- </t>
    </r>
    <r>
      <rPr>
        <rFont val="Arial"/>
        <color theme="1"/>
      </rPr>
      <t xml:space="preserve">Debugging code 
</t>
    </r>
    <r>
      <rPr>
        <rFont val="Arial"/>
        <b/>
        <color theme="1"/>
      </rPr>
      <t>What support is required:-</t>
    </r>
    <r>
      <rPr>
        <rFont val="Arial"/>
        <color theme="1"/>
      </rPr>
      <t xml:space="preserve"> NA
10-Feb:- Not able to replicate issue on UAT and Alpha.</t>
    </r>
  </si>
  <si>
    <r>
      <rPr>
        <rFont val="Arial"/>
        <b/>
        <color theme="1"/>
      </rPr>
      <t>What is Done:-</t>
    </r>
    <r>
      <rPr>
        <rFont val="Arial"/>
        <color theme="1"/>
      </rPr>
      <t xml:space="preserve"> I am checking new feature need to create on manage tools. I am checking flow of exisitng modules.Tomorrow,I have meeting with Mark.
</t>
    </r>
    <r>
      <rPr>
        <rFont val="Arial"/>
        <b/>
        <color theme="1"/>
      </rPr>
      <t xml:space="preserve">What is pending:- </t>
    </r>
    <r>
      <rPr>
        <rFont val="Arial"/>
        <color theme="1"/>
      </rPr>
      <t xml:space="preserve">NA
</t>
    </r>
    <r>
      <rPr>
        <rFont val="Arial"/>
        <b/>
        <color theme="1"/>
      </rPr>
      <t>What support is required:-</t>
    </r>
    <r>
      <rPr>
        <rFont val="Arial"/>
        <color theme="1"/>
      </rPr>
      <t xml:space="preserve"> NA,
</t>
    </r>
    <r>
      <rPr>
        <rFont val="Arial"/>
        <b/>
        <color theme="1"/>
      </rPr>
      <t>What is Done:-</t>
    </r>
    <r>
      <rPr>
        <rFont val="Arial"/>
        <color theme="1"/>
      </rPr>
      <t xml:space="preserve"> I have done kikoff meeting with Mark. I have created table schema and shared on ticket for verification. I am working on file structure.
</t>
    </r>
    <r>
      <rPr>
        <rFont val="Arial"/>
        <b/>
        <color theme="1"/>
      </rPr>
      <t>What is pending:-</t>
    </r>
    <r>
      <rPr>
        <rFont val="Arial"/>
        <color theme="1"/>
      </rPr>
      <t xml:space="preserve"> NA
</t>
    </r>
    <r>
      <rPr>
        <rFont val="Arial"/>
        <b/>
        <color theme="1"/>
      </rPr>
      <t xml:space="preserve">What support is required:- </t>
    </r>
    <r>
      <rPr>
        <rFont val="Arial"/>
        <color theme="1"/>
      </rPr>
      <t>NA
26-Dec:-What is Done:- I am creating modules on manage. I have created controller,config,Entity and folder structure.
What is pending:- NA
What support is required:- NA"
27-Dec:- "What is Done:- I have created migrations,perms,controller,models and required file for module.
What is pending:- Integration &amp; testing
What support is required:- NA"
28-Dec:- "What is Done:- I have created layout and upload files on server. I am doing listing of uploaded files.
What is pending:- Integration &amp; testing
What support is required:- NA"
5-Jan:-What is Done:- I have completed File Manager Module.I have pushed code for review.
What is pending:- NA
What support is required:- NA</t>
    </r>
  </si>
  <si>
    <r>
      <rPr>
        <rFont val="Arial"/>
        <b/>
        <color theme="1"/>
      </rPr>
      <t>What is Done:-</t>
    </r>
    <r>
      <rPr>
        <rFont val="Arial"/>
        <color theme="1"/>
      </rPr>
      <t xml:space="preserve"> I have checked issue and found error of offer. I have shared issue on ticket.This issue comes occures after Jon changes on server. Mark told me leave issue for now. Jon will check issue.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</si>
  <si>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21-Dec:</t>
    </r>
    <r>
      <rPr>
        <rFont val="Arial"/>
        <b val="0"/>
        <color theme="1"/>
      </rPr>
      <t>- What is done:- Checked the issue. Found issue coming at multiple pages. But it is not coming now on health questionaries now. Discussed with team and got to know that due to PHP8 update this is happening
What is pending:- NA
What support is required:- NA</t>
    </r>
  </si>
  <si>
    <r>
      <rPr>
        <rFont val="Arial"/>
        <b/>
        <color theme="1"/>
      </rPr>
      <t>21-Dec:</t>
    </r>
    <r>
      <rPr>
        <rFont val="Arial"/>
        <b val="0"/>
        <color theme="1"/>
      </rPr>
      <t>- What is done:- Checked the issue. Made the changes to add new column candidate_id and value for it. Created MR.
What is pending:- NA
What support is required:- NA</t>
    </r>
  </si>
  <si>
    <r>
      <rPr>
        <rFont val="Arial"/>
        <b/>
        <color theme="1"/>
      </rPr>
      <t>22-Dec:</t>
    </r>
    <r>
      <rPr>
        <rFont val="Arial"/>
        <b val="0"/>
        <color theme="1"/>
      </rPr>
      <t xml:space="preserve"> What is Done:- Debugged email template used for reset. Found on local, windmill and wnc uat website the baseurl is used and logo is store at local folder level. On WNC logo is not publicly accessible.
What is pending:- Investigate Further
What support is required:- NA
</t>
    </r>
    <r>
      <rPr>
        <rFont val="Arial"/>
        <b/>
        <color theme="1"/>
      </rPr>
      <t xml:space="preserve">23-Dec: </t>
    </r>
    <r>
      <rPr>
        <rFont val="Arial"/>
        <b val="0"/>
        <color theme="1"/>
      </rPr>
      <t xml:space="preserve">What is Done:- Checked if url get encrypted in mail sending or not Becuase as per live brand live database email layout also it has hardcoded image url which was accessible but not coming in mail so may be need to update in manage as it has been occured in other image issues with v2/brand path. As discussed added back in hold for now.
What is pending:- NA
What support is required:- NA
</t>
    </r>
    <r>
      <rPr>
        <rFont val="Arial"/>
        <b/>
        <color theme="1"/>
      </rPr>
      <t xml:space="preserve">6-Jan: </t>
    </r>
    <r>
      <rPr>
        <rFont val="Arial"/>
        <b val="0"/>
        <color theme="1"/>
      </rPr>
      <t>What is done:- Reverifies the logo URL and send the format that all other brands are using. Connected with reporter and  try to replicate and found that image is ok but changes saved are not getting reflected on email.
What is pending:- NA
What support is required:- NA</t>
    </r>
  </si>
  <si>
    <t xml:space="preserve">23-Dec: What is Done:-  Search for the permission and activated on local and found disable_campaign_planning code in campaign.tpl 
What is pending:- Checking further
What support is required:- NA
29-Dec:What is Done:- Created agency user and run the command to refresh data. Assigned the job to agency user and checked in its filter question was coming, Enabled the disable campaign question permission. Checking in tracking_load_options.php for details 
What is pending:- Debugging further.
What support is required:- NA
30-Dec:What is Done:- Debugging excludeFliter functionality but with anyother q_type getting null value
What is pending:- Debugging further
What support is required:- NA
5-Jan:What is Done:- Found excludeTypes and added campaign question type id in array if permission is enabled. 
Found that it will not work in case of existing questionnaire is now getting changed to campaign type.
What is pending:- NA
What support is required:- NA
20-Jan:What is done:- Checked and found disable_campaign permission can be used as it is not used elsewhere. Added permission for campaign symbol. Pushed the changes.
What is pending:- NA
What support is required:-NA
3-Feb:
What is done:- As per review removed the perm condition from displaying tpl file and added condition in controller. Deleted old branch and created new branch.
What is pending:- NA
What support is required:-NA
</t>
  </si>
  <si>
    <t>What is done:- I have checked issue and created same contract document template. It is working fine. I have tested on UAT and Alpha. i have verified live database template variable,it was saved as required. I have attached screenshort on ticket and metioned steps how its work. Client is not saving every template variable popup.
What is pending:- NA
What support is required:- NA"
5-Jan:-What is done:- I have rechecked document temmplate.  I have cloned exisitng template or copied content of contract. Getting issue required issue while generate contract.
What is pending:- Debugging code and solutions
What support is required:- NA"
10-Jan:-"What is done:- I have fixed document required issue.  I have pushed all code which have generated after created react build.
What is pending:- Testing
What support is required:- NA"
18-Jan:-"What is done:- I have compiled React code and pushed code again as shared message from Jon on ticket.
What is pending:- Testing
What support is required:- NA"</t>
  </si>
  <si>
    <r>
      <rPr>
        <rFont val="Arial"/>
        <b/>
        <color theme="1"/>
      </rPr>
      <t xml:space="preserve">What is done:- </t>
    </r>
    <r>
      <rPr>
        <rFont val="Arial"/>
        <color theme="1"/>
      </rPr>
      <t xml:space="preserve">I am checking issue and trying to replicate on Alpha.
</t>
    </r>
    <r>
      <rPr>
        <rFont val="Arial"/>
        <b/>
        <color theme="1"/>
      </rPr>
      <t>What is pending:-</t>
    </r>
    <r>
      <rPr>
        <rFont val="Arial"/>
        <color theme="1"/>
      </rPr>
      <t xml:space="preserve"> NA
</t>
    </r>
    <r>
      <rPr>
        <rFont val="Arial"/>
        <b/>
        <color theme="1"/>
      </rPr>
      <t>What support is required:-</t>
    </r>
    <r>
      <rPr>
        <rFont val="Arial"/>
        <color theme="1"/>
      </rPr>
      <t xml:space="preserve"> NA
20-Jan:- "What is done:- I have tried to replicate issue on Alpha and UAT. Both places works fine. I have followed same steps as mentioned on ticket.
What is pending:- code debug and fixing
What support is required:- NA"
</t>
    </r>
    <r>
      <rPr>
        <rFont val="Arial"/>
        <b/>
        <color theme="1"/>
      </rPr>
      <t>30-June:-Reassigned:-</t>
    </r>
    <r>
      <rPr>
        <rFont val="Arial"/>
        <color theme="1"/>
      </rPr>
      <t>I have checked code for replicate issue on Alpha. I am not able to replicate the issue. All logs saved for both table on Alpha. I have tested on client brand UAT, all log is working properly, and it is showing on log pop-up.I have checked live database application log, I have found that 4 log entry missing on ats_job_application_state_log table and 3 entry missing logs on ats_job_application_log table.
It should be the same count of entry on both tables.</t>
    </r>
  </si>
  <si>
    <t>What is done:- Created a hidden input on the model view and used its value to decide if the model is opened back up when the page reloads with an error. 
What is pending:- Need to test the solution and push for code review. 
What support is required:- NA
26-Dec.
What is done:- The model was not opening back up so the error reported that were present were not obvious. Created a hidden field that keeps track of old values so we can know if validation fails and reopen the modal via Javascript.
What is pending:- NA
What support is required:- NA</t>
  </si>
  <si>
    <r>
      <rPr>
        <rFont val="Arial"/>
        <b/>
        <color theme="1"/>
      </rPr>
      <t xml:space="preserve">26-Dec: </t>
    </r>
    <r>
      <rPr>
        <rFont val="Arial"/>
        <b val="0"/>
        <color theme="1"/>
      </rPr>
      <t xml:space="preserve">
What is Done:-  Created recruiters with some users performing on two different jobs and checked if one recruiter can access other recruiter user's application summary page. Added function in ApplicationController to handle the access as per the user role's. 
What is pending:- Handle the conflict with application id restriction to recruiter with normal cases.
What support is required:- NA
</t>
    </r>
    <r>
      <rPr>
        <rFont val="Arial"/>
        <b/>
        <color theme="1"/>
      </rPr>
      <t xml:space="preserve">27-Dec:
</t>
    </r>
    <r>
      <rPr>
        <rFont val="Arial"/>
        <b val="0"/>
        <color theme="1"/>
      </rPr>
      <t xml:space="preserve">What is Done:-  Created new model AtsJobShare and added job application access check by ats_job_xhare and job_application table reference. Bypassed the superuser to access the application summary. 
What is pending:- NA
What support is required:- NA
</t>
    </r>
    <r>
      <rPr>
        <rFont val="Arial"/>
        <b/>
        <color theme="1"/>
      </rPr>
      <t xml:space="preserve">8-Feb:-
</t>
    </r>
    <r>
      <rPr>
        <rFont val="Arial"/>
        <b val="0"/>
        <color theme="1"/>
      </rPr>
      <t>What is Done: Done hierarchy setup on local. Made the changes to handle success false by default and fetching agency data
What is pending:- Handling hierarchy part.
What support is required:- NA</t>
    </r>
  </si>
  <si>
    <t>26-Dec:- 
What is Done:-  Analysing the files used to create the job feed. Moved a copy to v2 and trying to get it to work. Understand how job feed is created. 
What is pending:- Create a job feed for talent.com on v2 codebase.
What support is required:- NA
27-Dec:- 
What is Done:- Moved files to V2 and ran the job feed code directly on the job brand. Running the feed through Indeed config for testing purposes and trying to match the requirements of the telent.com job feed. Now trying to find how questionnaires are fed to indeed.
What is pending:- Create a job feed for talent.com on v2 codebase.
What support is required:- NA
28-Dec:- 
What is Done:- Moving the code to fetch the questionnaires from pre-registration to V2. Resolving the dependencies as they arise. Moving all the required functions to the job controller for testing. Also tested the Talent apply but not sure what data will be returned by talent.com in what format. Still investigating this. 
What is pending:- Create a job feed for talent.com on v2 codebase.
What support is required:- As per the information provided in the ticket we want to create the talent apply on V2 but the current Indeed apply code is written in core PHP(ATS). Don’t have a complete understanding of the processes involved so will require support to move all the external apply to v2.</t>
  </si>
  <si>
    <r>
      <rPr>
        <rFont val="Arial"/>
        <b/>
        <color theme="1"/>
      </rPr>
      <t>27-Dec:</t>
    </r>
    <r>
      <rPr>
        <rFont val="Arial"/>
        <b val="0"/>
        <color theme="1"/>
      </rPr>
      <t xml:space="preserve">
What is Done:-  Created new model AtsJobShare and added job application access check by ats_job_xhare and job_application table reference. Bypassed the superuser to access the application summary. 
What is pending:- NA
What support is required:- NA
</t>
    </r>
    <r>
      <rPr>
        <rFont val="Arial"/>
        <b/>
        <color theme="1"/>
      </rPr>
      <t>28-Dec:</t>
    </r>
    <r>
      <rPr>
        <rFont val="Arial"/>
        <b val="0"/>
        <color theme="1"/>
      </rPr>
      <t xml:space="preserve">
What is Done:-  Discussed with team for job share options not coming for my local recruiter issue and clarify the functionality needed. Searched in the code from where share job coming from the code.Created permission on local to handle the agency share.
What is pending:- Debugging further
What support is required:- NA
</t>
    </r>
    <r>
      <rPr>
        <rFont val="Arial"/>
        <b/>
        <color theme="1"/>
      </rPr>
      <t>29-Dec:</t>
    </r>
    <r>
      <rPr>
        <rFont val="Arial"/>
        <b val="0"/>
        <color theme="1"/>
      </rPr>
      <t xml:space="preserve">
What is Done:-  Search agency share in code. Connected with QA and asked Plant. Checked if any permission disabling it but due to unclarity added in Hold
What is pending:- As per agency team sharing work to disable it if permission enable
What support is required:- NA
</t>
    </r>
    <r>
      <rPr>
        <rFont val="Arial"/>
        <b/>
        <color theme="1"/>
      </rPr>
      <t>5-Jan:</t>
    </r>
    <r>
      <rPr>
        <rFont val="Arial"/>
        <b val="0"/>
        <color theme="1"/>
      </rPr>
      <t xml:space="preserve">
What is Done:-  Added team_job_sharing permission along with jobShareAgency permission and done unit testing.
What is pending:- NA
What support is required:- NA</t>
    </r>
  </si>
  <si>
    <t>29-Dec:- 
What is Done:- I am analyzing the issue.
What is pending:- Need to find out why the candidate received the sms for an invite when he was directly booked.
What support is required:- NA</t>
  </si>
  <si>
    <t>3rd-Jan-2023:- What is done:- Tried to identify why callback url is not returning data for NotifyCandidateScores on uat, since we do this process manaually on local environment and on uat it should send data back to tribepad uat automatically.
What is pending:- needs to fix score update issue
What support is required:- NA
4rth-jan-2023:- What is done:- Tried to identify why callback url is not returning data for NotifyCandidateScores on uat, In the aws log it is also not there, matched data with database. So as per mark suggestion we may need to communicate to Shl.
What is pending:- needs to fix score update issue
What support is required:- NA
5th-Jan-2023: status Changed</t>
  </si>
  <si>
    <r>
      <rPr>
        <rFont val="Arial"/>
        <b/>
        <color theme="1"/>
      </rPr>
      <t>6-Jan:</t>
    </r>
    <r>
      <rPr>
        <rFont val="Arial"/>
        <b val="0"/>
        <color theme="1"/>
      </rPr>
      <t xml:space="preserve">
What is done:- Found that it is coming from jobSearch respository codebases. Found that the default lang translation is coming in case of defined language is not getting loaded. So for particular brand changed the default site_titlle in lang file.
What is pending:- NA
What support is required:- NA</t>
    </r>
  </si>
  <si>
    <t>6-Jan:-
What is Done:- Identifying the code responsible for sending the emails and can see that the code is not using the email pack as authorization emails can be sent for job requisitions, which don’t have any packs. 
What is pending:- Needs to find how to get job email pack data for authorization mails.
What support is required:- Does this authorization mail needs to support email packs? from the code, it feels like it was deliberately written to use the default translation.</t>
  </si>
  <si>
    <r>
      <rPr>
        <rFont val="Arial"/>
        <b/>
        <color theme="1"/>
      </rPr>
      <t xml:space="preserve">9-Jan:
</t>
    </r>
    <r>
      <rPr>
        <rFont val="Arial"/>
        <b val="0"/>
        <color theme="1"/>
      </rPr>
      <t>What is done:- Checked the issue. Found that the bytecode coming in the storage. So trying compiling the image to store.
What is pending:- Debugging further
What support is required:- NA</t>
    </r>
    <r>
      <rPr>
        <rFont val="Arial"/>
        <b/>
        <color theme="1"/>
      </rPr>
      <t xml:space="preserve">
10-Jan:
</t>
    </r>
    <r>
      <rPr>
        <rFont val="Arial"/>
        <b val="0"/>
        <color theme="1"/>
      </rPr>
      <t>What is done:- Tried getting base64 code to image but not working. Found that base64 is getting removed after xml parse. 
What is pending:- Put base64 image and put image url in xml parse
What support is required:- NA</t>
    </r>
    <r>
      <rPr>
        <rFont val="Arial"/>
        <b/>
        <color theme="1"/>
      </rPr>
      <t xml:space="preserve">
11-Jan: 
</t>
    </r>
    <r>
      <rPr>
        <rFont val="Arial"/>
        <b val="0"/>
        <color theme="1"/>
      </rPr>
      <t>What is done:- Created function to replace the base64 code into image and passing url path in $_POST to replace it for summary_internal field. But in storing time it is still not getting saved.
What is pending:- Checking further
What support is required:- NA</t>
    </r>
    <r>
      <rPr>
        <rFont val="Arial"/>
        <b/>
        <color theme="1"/>
      </rPr>
      <t xml:space="preserve">
12-Jan:
</t>
    </r>
    <r>
      <rPr>
        <rFont val="Arial"/>
        <b val="0"/>
        <color theme="1"/>
      </rPr>
      <t xml:space="preserve">What is done:- Done the code to fetch bsae64 and convert and sending the path. Optimizing the code.
What is pending:- Pushing the changes
What support is required:- NA
</t>
    </r>
    <r>
      <rPr>
        <rFont val="Arial"/>
        <b/>
        <color theme="1"/>
      </rPr>
      <t xml:space="preserve">
</t>
    </r>
  </si>
  <si>
    <r>
      <rPr>
        <rFont val="Arial"/>
        <b/>
        <color theme="1"/>
      </rPr>
      <t>What is done:-</t>
    </r>
    <r>
      <rPr>
        <rFont val="Arial"/>
        <color theme="1"/>
      </rPr>
      <t xml:space="preserve"> New story assigned. I am doing analysis of ticket. Tomorrow I have meeting with mark
</t>
    </r>
    <r>
      <rPr>
        <rFont val="Arial"/>
        <b/>
        <color theme="1"/>
      </rPr>
      <t xml:space="preserve">What is pending:- </t>
    </r>
    <r>
      <rPr>
        <rFont val="Arial"/>
        <color theme="1"/>
      </rPr>
      <t xml:space="preserve">NA
</t>
    </r>
    <r>
      <rPr>
        <rFont val="Arial"/>
        <b/>
        <color theme="1"/>
      </rPr>
      <t xml:space="preserve">What support is required:- Meeting with Mark
</t>
    </r>
    <r>
      <rPr>
        <rFont val="Arial"/>
        <color theme="1"/>
      </rPr>
      <t>11-Jan:-What is done:- I had done meeting with Mark today. I have started working on add hierarchy feature on question module.
What is pending:- Complete Integration and testing
What support is required:-NA
18-Jan:-What is done:- I have done changes on question API for create question hierarchy and retrive question list.
What is pending:- Complete Integration and testing
What support is required:-NA
19-Jan:-What is done:- I have done all changes on question API for lisitng of question,edit question and update question.
What is pending:- Complete Integration and testing
What support is required:-NA
23-Jan:-What is done:- I have completed question hierarchy. I have created migration of onboarding hierarchy.
What is pending:- Complete Integration and testing
What support is required:-Hierarchy is not showing after upload from manage
24-Jan:-"What is done:- I have created Trigger and procedure of onboarding hierarchy. I have updated models while create and update onboarding packages. 
What is pending:- Complete Integration and testing
What support is required:-NA"
31-Jan:-What is done:-Fixed question hierarchy module completed.
What is pending:- NA 
What support is required:-NA
7-Feb:-What is done:- Fixed feedback of intenal code review. Merge code with latest master branch
What is pending:-  NA
What support is required:-NA</t>
    </r>
  </si>
  <si>
    <r>
      <rPr>
        <rFont val="Arial"/>
        <b/>
        <color theme="1"/>
      </rPr>
      <t xml:space="preserve">13-Jan:
</t>
    </r>
    <r>
      <rPr>
        <rFont val="Arial"/>
        <b val="0"/>
        <color theme="1"/>
      </rPr>
      <t>What is done:- Checked the issue on the mini profile the iframe was not loading.
What is pending:- Checking further
What support is required:- NA</t>
    </r>
    <r>
      <rPr>
        <rFont val="Arial"/>
        <b/>
        <color theme="1"/>
      </rPr>
      <t xml:space="preserve">
16-Jan:
</t>
    </r>
    <r>
      <rPr>
        <rFont val="Arial"/>
        <b val="0"/>
        <color theme="1"/>
      </rPr>
      <t>What is done:- Found same kind issue has been resolved. Needs to check for this brand issue resolved on live. As it is still replicating need to check
What is pending:- checking further
What support is required:- NA</t>
    </r>
  </si>
  <si>
    <t>What is done:- Checked the code and can see that an icon is added which is &lt;i class=""fas fa-circle-notch fa-spin"" aria-hidden=""true""&gt;&lt;/i&gt; after the next button. Not sure why this was included and if it should be removed or not. Created the MR just in case we decide to remove this.
What is pending:- NA
What support is required:- NA</t>
  </si>
  <si>
    <r>
      <rPr>
        <rFont val="Arial"/>
        <b/>
        <color theme="1"/>
      </rPr>
      <t xml:space="preserve">17-Jan:
</t>
    </r>
    <r>
      <rPr>
        <rFont val="Arial"/>
        <b val="0"/>
        <color theme="1"/>
      </rPr>
      <t xml:space="preserve">What is done:- Checked the code for show/hide interview feedback questionnaire answers for manager privileged users
What is pending:- cheking the code for interview stage
What support is required:- NA
</t>
    </r>
    <r>
      <rPr>
        <rFont val="Arial"/>
        <b/>
        <color theme="1"/>
      </rPr>
      <t xml:space="preserve">
18-Jan:
</t>
    </r>
    <r>
      <rPr>
        <rFont val="Arial"/>
        <b val="0"/>
        <color theme="1"/>
      </rPr>
      <t xml:space="preserve">What is done:- Replicating the interview feedback questionnaire answers for manager privileged users 
What is pending:- Checking the code for interview stage 
What support is required:- NA"    
</t>
    </r>
    <r>
      <rPr>
        <rFont val="Arial"/>
        <b/>
        <color theme="1"/>
      </rPr>
      <t xml:space="preserve">19-Jan:
</t>
    </r>
    <r>
      <rPr>
        <rFont val="Arial"/>
        <b val="0"/>
        <color theme="1"/>
      </rPr>
      <t xml:space="preserve">What is done:- Checked the code on 2 more locations https://nhsp.uat-tribepad.com/ and https://greggs.uat-tribepad.com/
What is pending:- cheking the code inprogress
What support is required:- require the access of live environment 
</t>
    </r>
    <r>
      <rPr>
        <rFont val="Arial"/>
        <b/>
        <color theme="1"/>
      </rPr>
      <t xml:space="preserve">20-Jan:
</t>
    </r>
    <r>
      <rPr>
        <rFont val="Arial"/>
        <b val="0"/>
        <color theme="1"/>
      </rPr>
      <t>What is done:</t>
    </r>
    <r>
      <rPr>
        <rFont val="Arial"/>
        <b/>
        <color theme="1"/>
      </rPr>
      <t xml:space="preserve">- </t>
    </r>
    <r>
      <rPr>
        <rFont val="Arial"/>
        <b val="0"/>
        <color theme="1"/>
      </rPr>
      <t>Not replicate with Ali and Daniel Green will provide the steps video.</t>
    </r>
    <r>
      <rPr>
        <rFont val="Arial"/>
        <b/>
        <color theme="1"/>
      </rPr>
      <t xml:space="preserve">
</t>
    </r>
    <r>
      <rPr>
        <rFont val="Arial"/>
        <b val="0"/>
        <color theme="1"/>
      </rPr>
      <t>What is pending:</t>
    </r>
    <r>
      <rPr>
        <rFont val="Arial"/>
        <b/>
        <color theme="1"/>
      </rPr>
      <t xml:space="preserve">- </t>
    </r>
    <r>
      <rPr>
        <rFont val="Arial"/>
        <b val="0"/>
        <color theme="1"/>
      </rPr>
      <t>cheking the code inprogress</t>
    </r>
    <r>
      <rPr>
        <rFont val="Arial"/>
        <b/>
        <color theme="1"/>
      </rPr>
      <t xml:space="preserve">
</t>
    </r>
    <r>
      <rPr>
        <rFont val="Arial"/>
        <b val="0"/>
        <color theme="1"/>
      </rPr>
      <t>What support is required:-</t>
    </r>
    <r>
      <rPr>
        <rFont val="Arial"/>
        <b/>
        <color theme="1"/>
      </rPr>
      <t xml:space="preserve"> </t>
    </r>
    <r>
      <rPr>
        <rFont val="Arial"/>
        <b val="0"/>
        <color theme="1"/>
      </rPr>
      <t xml:space="preserve">require the access of live environment 
</t>
    </r>
    <r>
      <rPr>
        <rFont val="Arial"/>
        <b/>
        <color theme="1"/>
      </rPr>
      <t xml:space="preserve">27-Jan:
</t>
    </r>
    <r>
      <rPr>
        <rFont val="Arial"/>
        <b val="0"/>
        <color theme="1"/>
      </rPr>
      <t>What is done:- Checked the code for show/hide interview feedback questionnaire answers for manager privileged users
What is pending:- cheking the code for interview stage
What support is required:- NA</t>
    </r>
  </si>
  <si>
    <r>
      <rPr>
        <rFont val="Arial"/>
        <b/>
        <color theme="1"/>
      </rPr>
      <t xml:space="preserve">17-Jan:
</t>
    </r>
    <r>
      <rPr>
        <rFont val="Arial"/>
        <b val="0"/>
        <color theme="1"/>
      </rPr>
      <t>What is Done:-  Understood conept of Integration job workflow and relation. Found Integration access issue and resolved on local. Checking issue with integration option not coming on local
What is pending:- Checking further
What support is required:- NA</t>
    </r>
    <r>
      <rPr>
        <rFont val="Arial"/>
        <b/>
        <color theme="1"/>
      </rPr>
      <t xml:space="preserve">
18-Jan:
</t>
    </r>
    <r>
      <rPr>
        <rFont val="Arial"/>
        <b val="0"/>
        <color theme="1"/>
      </rPr>
      <t>What is Done:-  Created migtration for onboarding as new integration type. Modifiing IntegrationInstanceType class for using new type
What is pending:- Use class IntegrationInstanceType to use type in onboarding list
What support is required:- NA</t>
    </r>
    <r>
      <rPr>
        <rFont val="Arial"/>
        <b/>
        <color theme="1"/>
      </rPr>
      <t xml:space="preserve">
19-Jan:
</t>
    </r>
    <r>
      <rPr>
        <rFont val="Arial"/>
        <b val="0"/>
        <color theme="1"/>
      </rPr>
      <t>What is Done:-  Added integration radio button in the workflow item. Added column integration_enable in table onboarding package to store it
What is pending:- Fetch integration records in dropdown
What support is required:- NA</t>
    </r>
    <r>
      <rPr>
        <rFont val="Arial"/>
        <b/>
        <color theme="1"/>
      </rPr>
      <t xml:space="preserve">
23-Jan:
</t>
    </r>
    <r>
      <rPr>
        <rFont val="Arial"/>
        <b val="0"/>
        <color theme="1"/>
      </rPr>
      <t xml:space="preserve">What is Done:- Resolved the integration toggle button store issue in create and edit. Confirmed which what should come in Integration dropdown with client and working on it.
What is pending:- Fetch integration records in dropdown
What support is required:- NA
</t>
    </r>
    <r>
      <rPr>
        <rFont val="Arial"/>
        <b/>
        <color theme="1"/>
      </rPr>
      <t xml:space="preserve">
24-Jan:
</t>
    </r>
    <r>
      <rPr>
        <rFont val="Arial"/>
        <b val="0"/>
        <color theme="1"/>
      </rPr>
      <t xml:space="preserve">What is Done:- Creating EntityCollection for instance to display the integration instance
What is pending:- Fetch intance from database in integration EntityCollection
What support is required:- NA
</t>
    </r>
    <r>
      <rPr>
        <rFont val="Arial"/>
        <b/>
        <color theme="1"/>
      </rPr>
      <t xml:space="preserve">
25-Jan:
</t>
    </r>
    <r>
      <rPr>
        <rFont val="Arial"/>
        <b val="0"/>
        <color theme="1"/>
      </rPr>
      <t>What is done:- Used existing integration instance model and try to fetch in Action to pass in react code but not working.
What is pending:- Store instance value
What support is required:-NA</t>
    </r>
    <r>
      <rPr>
        <rFont val="Arial"/>
        <b/>
        <color theme="1"/>
      </rPr>
      <t xml:space="preserve">
30-Jan:
</t>
    </r>
    <r>
      <rPr>
        <rFont val="Arial"/>
        <b val="0"/>
        <color theme="1"/>
      </rPr>
      <t>What is done:- Found reference with VonqSelect and used to replace smartselect with Integrationselect and created route to fetch the list of instances and used IntegrationSelect in Form
What is pending:- Check integration instance list
What support is required:-NA</t>
    </r>
    <r>
      <rPr>
        <rFont val="Arial"/>
        <b/>
        <color theme="1"/>
      </rPr>
      <t xml:space="preserve">
31-Jan:
</t>
    </r>
    <r>
      <rPr>
        <rFont val="Arial"/>
        <b val="0"/>
        <color theme="1"/>
      </rPr>
      <t xml:space="preserve">What is done:- Done the changes to fetch and store the integration instance in workflow. 
What is pending:- Working on adding integration instance in workflow item
What support is required:-NA
</t>
    </r>
    <r>
      <rPr>
        <rFont val="Arial"/>
        <b/>
        <color theme="1"/>
      </rPr>
      <t xml:space="preserve">
1-Feb:
</t>
    </r>
    <r>
      <rPr>
        <rFont val="Arial"/>
        <b val="0"/>
        <color theme="1"/>
      </rPr>
      <t>What is done:- Added Interation stores and list functions. Fixing the issues in storing and fetching the integration item type. Getting given data invalid issue
What is pending:- Correcting Integration item type added in workflowitem.
What support is required:-NA</t>
    </r>
    <r>
      <rPr>
        <rFont val="Arial"/>
        <b/>
        <color theme="1"/>
      </rPr>
      <t xml:space="preserve">
2-Feb:
</t>
    </r>
    <r>
      <rPr>
        <rFont val="Arial"/>
        <b val="0"/>
        <color theme="1"/>
      </rPr>
      <t>What is done:- Fetched integration instance and display in dropdown. Getting item key issue so doing setup for onboarding_workflow_item
What is pending:- Resolve store issue
What support is required:-NA</t>
    </r>
    <r>
      <rPr>
        <rFont val="Arial"/>
        <b/>
        <color theme="1"/>
      </rPr>
      <t xml:space="preserve">
</t>
    </r>
  </si>
  <si>
    <t>"What is done:- Found the cause and mentioned a query with the solution on the ticket. Need to get the query reviewed to get the contract details back as requested on the ticket.  Moved the ticket to code review.
What is pending:- NA.
What support is required:- NA"</t>
  </si>
  <si>
    <r>
      <rPr>
        <rFont val="Arial"/>
        <b/>
        <color theme="1"/>
      </rPr>
      <t xml:space="preserve">What is done:- </t>
    </r>
    <r>
      <rPr>
        <rFont val="Arial"/>
        <b val="0"/>
        <color theme="1"/>
      </rPr>
      <t xml:space="preserve">Code setup in local system and updating the date format </t>
    </r>
    <r>
      <rPr>
        <rFont val="Arial"/>
        <b/>
        <color theme="1"/>
      </rPr>
      <t xml:space="preserve">
What is pending:- </t>
    </r>
    <r>
      <rPr>
        <rFont val="Arial"/>
        <b val="0"/>
        <color theme="1"/>
      </rPr>
      <t>Checking the code inprogress</t>
    </r>
    <r>
      <rPr>
        <rFont val="Arial"/>
        <b/>
        <color theme="1"/>
      </rPr>
      <t xml:space="preserve">
What support is required:-</t>
    </r>
    <r>
      <rPr>
        <rFont val="Arial"/>
        <b val="0"/>
        <color theme="1"/>
      </rPr>
      <t>NA</t>
    </r>
  </si>
  <si>
    <r>
      <rPr>
        <rFont val="Arial"/>
        <b/>
        <color theme="1"/>
      </rPr>
      <t xml:space="preserve">What is done:- </t>
    </r>
    <r>
      <rPr>
        <rFont val="Arial"/>
        <b val="0"/>
        <color theme="1"/>
      </rPr>
      <t>Add the strip tag to prevent HTML injection leads to SSRF</t>
    </r>
    <r>
      <rPr>
        <rFont val="Arial"/>
        <b/>
        <color theme="1"/>
      </rPr>
      <t xml:space="preserve">
What is pending:- </t>
    </r>
    <r>
      <rPr>
        <rFont val="Arial"/>
        <b val="0"/>
        <color theme="1"/>
      </rPr>
      <t>NA</t>
    </r>
    <r>
      <rPr>
        <rFont val="Arial"/>
        <b/>
        <color theme="1"/>
      </rPr>
      <t xml:space="preserve">
What support is required:-</t>
    </r>
    <r>
      <rPr>
        <rFont val="Arial"/>
        <b val="0"/>
        <color theme="1"/>
      </rPr>
      <t>NA</t>
    </r>
  </si>
  <si>
    <r>
      <rPr>
        <rFont val="Arial"/>
        <b/>
        <color theme="1"/>
      </rPr>
      <t xml:space="preserve">Jan 25
</t>
    </r>
    <r>
      <rPr>
        <rFont val="Arial"/>
        <b val="0"/>
        <color theme="1"/>
      </rPr>
      <t xml:space="preserve">What is done:- Organization select box added in add/edit template
What is pending:- adding permissions 
What support is required:-NA
</t>
    </r>
    <r>
      <rPr>
        <rFont val="Arial"/>
        <b/>
        <color theme="1"/>
      </rPr>
      <t xml:space="preserve">Jan 30
</t>
    </r>
    <r>
      <rPr>
        <rFont val="Arial"/>
        <b val="0"/>
        <color theme="1"/>
      </rPr>
      <t xml:space="preserve">What is done:- Organization select box added in add/edit Document Templates 
What is pending:- adding permissions 
What support is required:-NA
</t>
    </r>
    <r>
      <rPr>
        <rFont val="Arial"/>
        <b/>
        <color theme="1"/>
      </rPr>
      <t xml:space="preserve">Jan 31
</t>
    </r>
    <r>
      <rPr>
        <rFont val="Arial"/>
        <b val="0"/>
        <color theme="1"/>
      </rPr>
      <t xml:space="preserve">What is done:- Organization select box multi-select functioality start working Templates 
What is pending:- Working in edit/view of organization in template
What support is required:-NA
</t>
    </r>
    <r>
      <rPr>
        <rFont val="Arial"/>
        <b/>
        <color theme="1"/>
      </rPr>
      <t xml:space="preserve">Feb 1
</t>
    </r>
    <r>
      <rPr>
        <rFont val="Arial"/>
        <b val="0"/>
        <color theme="1"/>
      </rPr>
      <t xml:space="preserve">What is done:- Worked on the edit/view of organization in template 
What is pending:- Working on edit of organization in template
What support is required:-NA
</t>
    </r>
    <r>
      <rPr>
        <rFont val="Arial"/>
        <b/>
        <color theme="1"/>
      </rPr>
      <t xml:space="preserve">Feb 2
</t>
    </r>
    <r>
      <rPr>
        <rFont val="Arial"/>
        <b val="0"/>
        <color theme="1"/>
      </rPr>
      <t xml:space="preserve">What is done:- Worked on the filter multi-dimentional array of dropdown in organization template 
What is pending:- Working on edit of organization in template
What support is required:-NA"
</t>
    </r>
    <r>
      <rPr>
        <rFont val="Arial"/>
        <b/>
        <color theme="1"/>
      </rPr>
      <t xml:space="preserve">Feb 6
</t>
    </r>
    <r>
      <rPr>
        <rFont val="Arial"/>
        <b val="0"/>
        <color theme="1"/>
      </rPr>
      <t>What is done:- Organization feature in onboarding template and document template
What is pending:- on filter template based on Organization
What support is required:- Model operation in Services\Collection</t>
    </r>
  </si>
  <si>
    <t>What is done:- Able to replicate the issue on brand UAT. Debugging further. 
What is pending:- Need to find a solution for the Issue. 
What support is required:- NA
30-Jan:- 
What is done:- Added clean() and raw for custom field answers. Pushed changes for review.
What is pending:- NA
What support is required:- NA</t>
  </si>
  <si>
    <t>27-Jan-2023:- What is done:- Analyze the ticket requirement, tried to replicate on brand uat, testing uat and local environment, but currently unable to replicate same issue on any plateform. Also looked into the code to replicate same issue but faling to replicate same scenario.
What is pending:- Needs to replicate same issue to fix this bug
What support is required:- NA
30-Jan-2023:- What is done:- Debug the code, found the translations and verified that translations are working fine on uat and local environment 
What is pending:- Needs to replicate same issue to fix this bug
What support is required:- NA
31-Jan-2023:- Status Changed, Put on hold since needs to switch back to TCI-17605 also ticket description does not clarify enough what is the actual requirement.
3-Feb-2023:- What is done:- After getting the actual problem by Paul on ticket, Identified the requirement, replicated the issue on local and uat environment, analysed the code and started working on that.
What is pending:- Needs to fix translations for labels
What support is required:- NA
6-Feb-2023:- What is done:- Code review raised
What is pending:- NA
What support is required:- NA</t>
  </si>
  <si>
    <t>What is done:- Checking the live data to find the events that were generated. Also looking at the fourth integration to see if can find anything obvious wrong with the code. from the database record can see most of the candidates have applied to multiple jobs. Still debugging further. 
What is pending:- Find why candidate information is not being pulled. 
What support is required:-NA
31-Jan:- 
What is done:- Requested post content to test as the logs seems to be calling the correct api and with correct response code. As the data is not available putting this on hold.
What is pending:- Find why candidate information is not being pulled. 
What support is required:-NA</t>
  </si>
  <si>
    <t>31-Jan:- 
What is done:- Able to replicate the issue on the alpha after enabling the permission ""pending_process_qs_block_candidate_progression"" Still understanding the flow and checking live data for any obvious issues.
What is pending:- Need to find the cause of the issue.
What support is required:- NA</t>
  </si>
  <si>
    <t>"What is done:- For jobs created from the template different set of functions is called and the values are later fed by an API call. Made changes to sort based on permission. pushed the code for review.
What is pending:- NA. 
What support is required:-NA"</t>
  </si>
  <si>
    <t>"What is done:- Able to replicate the issue on UAT. Working on understanding the workflow.
What is pending:- NA. 
What support is required:-NA"</t>
  </si>
  <si>
    <r>
      <rPr>
        <rFont val="Arial"/>
        <color rgb="FF000000"/>
      </rPr>
      <t xml:space="preserve">What is done:- Worked on replicating the issues on UAT 
What is pending:- Working on checking the invited to complete an assessment 
What support is required:-NA
</t>
    </r>
    <r>
      <rPr>
        <rFont val="Arial"/>
        <b/>
        <color rgb="FF000000"/>
      </rPr>
      <t xml:space="preserve">Feb: 7
</t>
    </r>
    <r>
      <rPr>
        <rFont val="Arial"/>
        <color rgb="FF000000"/>
      </rPr>
      <t xml:space="preserve">What is done:- Setup integration in local environment
What is pending:- checking the code in progress
What support is required:- NA
</t>
    </r>
    <r>
      <rPr>
        <rFont val="Arial"/>
        <b/>
        <color rgb="FF000000"/>
      </rPr>
      <t>Feb: 8</t>
    </r>
    <r>
      <rPr>
        <rFont val="Arial"/>
        <color rgb="FF000000"/>
      </rPr>
      <t xml:space="preserve">
What is done:- Added true flag to load branding in the Invite to Integration email
What is pending:- NA
What support is required:- NA
</t>
    </r>
    <r>
      <rPr>
        <rFont val="Arial"/>
        <b/>
        <color rgb="FF000000"/>
      </rPr>
      <t xml:space="preserve">Feb: 15
</t>
    </r>
    <r>
      <rPr>
        <rFont val="Arial"/>
        <color rgb="FF000000"/>
      </rPr>
      <t>What is done:- Added the branding layout to the Invite to Integration email
What is pending:- NA
What support is required:- NA</t>
    </r>
  </si>
  <si>
    <t>What is done:- Fixed youtube link added for description while create new job.
What is pending:-  NA
What support is required:-NA</t>
  </si>
  <si>
    <t>What is done:- I am reviewing issue mentioned on ticket.
What is pending:-  NA
What support is required:-NA
16-Feb:- Closed</t>
  </si>
  <si>
    <r>
      <rPr>
        <rFont val="Arial"/>
        <color theme="1"/>
      </rPr>
      <t xml:space="preserve">What is done:- Create a new job for refer a friend email
What is pending:- investingating the issue still in progress
What support is required:- NA
</t>
    </r>
    <r>
      <rPr>
        <rFont val="Arial"/>
        <b/>
        <color theme="1"/>
      </rPr>
      <t xml:space="preserve">Feb 10
</t>
    </r>
    <r>
      <rPr>
        <rFont val="Arial"/>
        <color theme="1"/>
      </rPr>
      <t>"What is done:- Brand Specific branding is missing under jobsearch/private/application/views/22/en
What is pending:- NA
What support is required:- NA"</t>
    </r>
  </si>
  <si>
    <t>Reassigned:- Reassigend ticket due to need to fix virus scanner on server side. I haved added my all comment on ticket.</t>
  </si>
  <si>
    <t>What is Done:- I have checked issue as shared details. I have replicated issue on Alpha. I am debugging code for find conflict of firefox browser.
What is pending:- Debugging and solutions
What support is required:- NA"</t>
  </si>
  <si>
    <r>
      <rPr>
        <rFont val="Arial"/>
        <color theme="1"/>
      </rPr>
      <t xml:space="preserve">What is done:- Replicatring the PDF layout issues in CV template
What is pending:- replicating the issue is in progress
What support is required:- NA
</t>
    </r>
    <r>
      <rPr>
        <rFont val="Arial"/>
        <b/>
        <color theme="1"/>
      </rPr>
      <t xml:space="preserve">Feb 14
</t>
    </r>
    <r>
      <rPr>
        <rFont val="Arial"/>
        <color theme="1"/>
      </rPr>
      <t xml:space="preserve">What is done:- Replicatring the PDF layout issues in CV template
What is pending:- checking the layout issue in CV template
What support is required:- NA
</t>
    </r>
    <r>
      <rPr>
        <rFont val="Arial"/>
        <b/>
        <color theme="1"/>
      </rPr>
      <t>Feb 15</t>
    </r>
    <r>
      <rPr>
        <rFont val="Arial"/>
        <color theme="1"/>
      </rPr>
      <t xml:space="preserve">
What is done:- Replicatring the PDF layout issues in CV template
What is pending:- checking the layout issue in CV template
What support is required:- NA
</t>
    </r>
    <r>
      <rPr>
        <rFont val="Arial"/>
        <b/>
        <color theme="1"/>
      </rPr>
      <t xml:space="preserve">Feb 16
</t>
    </r>
    <r>
      <rPr>
        <rFont val="Arial"/>
        <color theme="1"/>
      </rPr>
      <t xml:space="preserve">What is done:- Enabling the extra profile fields in user's work experience history
What is pending:- checking the layout issue in CV template
What support is required:- NA
</t>
    </r>
    <r>
      <rPr>
        <rFont val="Arial"/>
        <b/>
        <color theme="1"/>
      </rPr>
      <t xml:space="preserve">Feb 17
</t>
    </r>
    <r>
      <rPr>
        <rFont val="Arial"/>
        <color theme="1"/>
      </rPr>
      <t xml:space="preserve">What is done:- Removed  extra &lt;hr/&gt; and added bootstrap style to fields in user's work experience history
What is pending:- NA
What support is required:- NA
</t>
    </r>
    <r>
      <rPr>
        <rFont val="Arial"/>
        <b/>
        <color theme="1"/>
      </rPr>
      <t xml:space="preserve">Mar 17
</t>
    </r>
    <r>
      <rPr>
        <rFont val="Arial"/>
        <color theme="1"/>
      </rPr>
      <t>What is done:- Replicating isues in local with extra fields in user's work experience history
What is pending:- in-progress
What support is required:- Support required from Ali to test on client brand</t>
    </r>
  </si>
  <si>
    <t>"What is Done:- I have set up the policy on alpha and am able to replicate the issue. still debugging the issue further to find a solution.
What is pending:- Need to find out why the policy is not saving. 
What support is required:- NA"</t>
  </si>
  <si>
    <t>What is Done:- Started basic setup of Totara integration. I have done meeting with Mark as well.
What is pending:- NA
What support is required:- NA
16-Feb:- "What is Done:- I have added traits for stop send invite emails of integration.
What is pending:- Testing 
What support is required:- NA"
14-March:- What is Done:- I have tested API integration and fixed share feedback after code review.
What is pending:- NA
What support is required:- NA</t>
  </si>
  <si>
    <t>"Internal meetings. 
Meeting with Yogesh and Upendra regarding their tickets. "</t>
  </si>
  <si>
    <t>16-Feb-2023:- What is done:- Started analysis on that and verifying the functionality as dicussed with mark
What is pending:- Needs to verify the token generation functionality and resolve this issue 
What support is required:- NA
17-Feb-2023:- What is done:- Debugging the code and found suspicious code and database field that needs to be verified properly. So working on that to match auth credentials 
What is pending:- Needs to verify the token generation functionality and resolve this issue 
What support is required:- NA
20-Feb-2023:- What is done:- Debugging the code and found suspicious code and database field that needs to be verified properly. So working on that to match auth credentials and trying to generate via some tricky modifications in code.
What is pending:- Needs to verify the token generation functionality and resolve this issue 
What support is required:- NA
21-Feb-2023:- What is done:- Debugging the code and found suspicious code and database field that needs to be verified properly. So working on that to match auth credentials and got succes to insert a new records for VI_api_config table and match it on vi side. Currently I am able to replicate this with forcefully, trying to generate this auomatically to verify this completely.
What is pending:- Needs to verify the token generation functionality and resolve this issue 
What support is required:- NA
22-Feb-2023: What is done:- Doing testing on uat, found duplicate records. So veryfing all possible scenario for that and also all related tickets with this.
What is pending:- Needs to verify the token generation functionality and resolve this issue 
What support is required:- NA
23-Feb-2023:- What is done:- Issue has been sorted out and will raise the code review by tomorrow, since found same kind of issue for TOV-754. So after verifying TOV-754, will raise the code review. 
What is pending:- Needs to verify the token generation functionality and resolve this issue 
What support is required:- NA
24-Feb-2023:- What is done:- Code Review raised
What is pending:- NA
What support is required:- NA</t>
  </si>
  <si>
    <r>
      <rPr>
        <rFont val="Arial"/>
        <color theme="1"/>
      </rPr>
      <t xml:space="preserve">What is done:- Replicating the candidate Opt-ins in talent search, it seems the ElasticsearchSDK issue
What is pending:- degigging with candidate Opt-ins in talent search
What support is required:- Need to compare the live search_candidates file with local
</t>
    </r>
    <r>
      <rPr>
        <rFont val="Arial"/>
        <b/>
        <color theme="1"/>
      </rPr>
      <t xml:space="preserve">Feb 21
</t>
    </r>
    <r>
      <rPr>
        <rFont val="Arial"/>
        <color theme="1"/>
      </rPr>
      <t xml:space="preserve">"What is done:- Docker updated in local environment for elastic search.
What is pending:- instaling required dependencies is in progress
What support is required:- Need to seup for elastic search."
</t>
    </r>
    <r>
      <rPr>
        <rFont val="Arial"/>
        <b/>
        <color theme="1"/>
      </rPr>
      <t xml:space="preserve">Feb 23
</t>
    </r>
    <r>
      <rPr>
        <rFont val="Arial"/>
        <color theme="1"/>
      </rPr>
      <t xml:space="preserve">What is done:- added the candidate Opt-ins filter in Candidate Search.
What is pending:- NA 
What support is required:- NA
</t>
    </r>
    <r>
      <rPr>
        <rFont val="Arial"/>
        <b/>
        <color theme="1"/>
      </rPr>
      <t>Mar 17</t>
    </r>
    <r>
      <rPr>
        <rFont val="Arial"/>
        <color theme="1"/>
      </rPr>
      <t xml:space="preserve">
What is done:- Checking the elastic search related issues in local
What is pending:- In-progress 
What support is required:- Waiting for the Sudo user permission to test in UAT Gamma</t>
    </r>
  </si>
  <si>
    <t>What is Done:- Checked the codebase for places in ats using the pdf generator. The VPN was not working so wasn't able to update my docker.
What is pending:- Need to update docker then build the microservice.
What support is required:- NA</t>
  </si>
  <si>
    <r>
      <rPr>
        <rFont val="Arial"/>
        <color theme="1"/>
      </rPr>
      <t xml:space="preserve">What is done:- Analysis done and issue is replited in local environment
What is pending:- making required fields to optional as per the permissions
What support is required:- NA
</t>
    </r>
    <r>
      <rPr>
        <rFont val="Arial"/>
        <b/>
        <color theme="1"/>
      </rPr>
      <t xml:space="preserve">Feb 24
</t>
    </r>
    <r>
      <rPr>
        <rFont val="Arial"/>
        <color theme="1"/>
      </rPr>
      <t>"What is done:- Updated the validation rule for optional field.
What is pending:- NA
What support is required:- NA</t>
    </r>
  </si>
  <si>
    <r>
      <rPr>
        <rFont val="Arial"/>
        <color theme="1"/>
      </rPr>
      <t xml:space="preserve">What is done:- Analysis about the permission to authorize the manager user about job publish
What is pending:- Replicating the issue in local environment.
What support is required:- NA
</t>
    </r>
    <r>
      <rPr>
        <rFont val="Arial"/>
        <b/>
        <color theme="1"/>
      </rPr>
      <t xml:space="preserve">Feb 27
</t>
    </r>
    <r>
      <rPr>
        <rFont val="Arial"/>
        <color theme="1"/>
      </rPr>
      <t xml:space="preserve">What is done:- Analysis about the user role and client role permissions
What is pending:- Replicating the issue in local environment.
What support is required:- NA
</t>
    </r>
    <r>
      <rPr>
        <rFont val="Arial"/>
        <b/>
        <color theme="1"/>
      </rPr>
      <t xml:space="preserve">Feb 28
</t>
    </r>
    <r>
      <rPr>
        <rFont val="Arial"/>
        <color theme="1"/>
      </rPr>
      <t>What is done:- Analysis about the user role and client role permissions.
What is pending:- Replicating the issue in local environment.
What support is required:- Required live database access details</t>
    </r>
  </si>
  <si>
    <t>24-Feb-2023:- What is done:- Started looking into the documentation and trying to understand all it's flow and requirement
What is pending:- Needs to understand it's requirement and flow to prvovide it's estimation
What support is required:- NA
27-Feb-2023:- What is done:- Gone through the documentation and also basic knowledge of provided libraries those will be used to implement actual business scenarios and now I have also started to prepare my integration plan.
What is pending:- Needs to understand it's requirement and flow to prvovide it's estimation
What support is required:- NA
28-Feb-2023:- What is done:- Working on to add flow and implemetion plan within documentaion, it's in progress
What is pending:- Needs to add flow and implementation plan and then needs to start work on ticket
What support is required:- NA
1-March-2023:- What is done:- Provided flow and implementation plan, currently researching on to to how add tooltip/popupover on selected word in froala editor
What is pending:- Needs to add flow and implementation plan and then needs to start work on ticket
What support is required:- NA
2-Mar-2023:- What is done:- Provided flow and implementation plan, Waiting for the confirmation, So currently putting on hold.
What is pending:- Needs to start work if confirmed.
What support is required:- NA
6-Mar-2023:- What is done:- Had a discussion with mark and started work on this, also will update the document as per Tom comments
What is pending:- Needs to update the document as per Tom comments
What support is required:- NA
9-Mar-2023:- What is done:-  Document has been updated as per Tom comments and statred work to create layout for that
What is pending:- First of all need to create the layout for this Biascheck module
What support is required:- NA
10-Mar-2023:- Status changed, Put on hold, since needs to work on bugs
13-Mar-2023:- What is done:- Creating layout structure and flow for biascheck module and transferring request on controller while ecreating/editing job
What is pending:- work-in-progress
What support is required:- NA
14-Mar-2023:- What is done:- Creating layout structure and flow for biascheck module for backend
What is pending:- work-in-progress
What support is required:- NA
15-Mar-2023:- What is done:- Creating layout structure and flow for biascheck module for backend, also now integrating the business logic for each check one by one.
What is pending:- work-in-progress
What support is required:- NA
16-Mar-2023:- What is done:- Creating layout structure and flow for biascheck module for backend, also now integrating the business logic for each check one by one.
What is pending:- work-in-progress
What support is required:- NA
17-Mar-2023:-Status changed, put on hold since needs to work on bug
20-Mar-2023:- What is done:- Creating layout structure and flow for biascheck module for backend, also now integrating api through the business logic for each check Gender, Advert, Long Sentence, Reading Ease
What is pending:- work-in-progress for implement business logic for each bias check
What support is required:- NA
21-Mar-2023:-
What is done:- Creating layout structure and flow for biascheck module for backend, also now integrating api to fetch score for Gender Bias along with database. Fetch score for Advert, Long Sentence, Reading Ease has been done.
What is pending:- work-in-progress
What support is required:- NA
22-Mar-2023:- What is done:- Creating layout structure and flow for biascheck module for backend, Api to fetch synonym for gender bias is in progress. Api to fetch score for Gender bias, Advert, Long Sentence, Reading Ease has been done.
What is pending:- work-in-progress
What support is required:- NA
23-Mar-2023:- What is done:- Creating layout structure and flow for biascheck module for backend. Api to fetch score for Gender bias, Advert, Long Sentence, Reading Ease, also to fetch list of bias types,  to fetch synonym for gender bias have been done. Starting work on gui.
What is pending:- work-in-progress
What support is required:- NA
24-Mar-2023:- Status changed, need to work on bugs
27-Mar-2023:- What is done:- Working on integrate gui, idntifying the existing code workflow so that in same way bias check gui will be integrated
What is pending:- In-progress 
What support is required:- NA
28-Mar-2023:- What is done:- Working on to integrate gui, integrated gui into ats through v2 api, now working on to gui part
What is pending:- In-progress 
What support is required:- NA
29-Mar-2023:- What is done:- Working on to integrate gui along with integrating api
What is pending:- In-progress 
What support is required:- NA
31-Mar-2023:- Put on hold to work on bugs
3-Apr-2023:- What is done:- Integrating slider and it's dynamic functionality for internal single description
What is pending:- Need to integrate bias check functionality as per provided gui
What support is required:- NA
4-Apr-2023:- What is done:- Integrating slider and it's dynamic functionality for internal single description. Currenly making some adjustment in calulations and on frontend to display color effects 
What is pending:- Need to integrate bias check functionality as per provided gui
What support is required:- NA
5-Apr-2023:- What is done:- Business logic is finished to integrate slider and it's dynamic functionality for internal single description. Working on to provide final touch in style part.
What is pending:- Need to integrate bias check functionality as per provided gui
What support is required:- NA
6-Apr-2023: Put on hold to work on bugs
10-Apr-2023:- What is done:- Started working on to froala editor, looking into it's documentation, there is no way provided in it's documentation as per our requirements, so looking into the customization work, in what way we can achieve this.
What is pending:- Needs to integrate functionality in froala editor as per provided mockup
What support is required:-NA
11-Apr-2023:- What is done:- Continue to work on froala editor's secton, Trying to achieve all functionality as per given mockup one by one.
What is pending:- Needs to integrate functionality in froala editor as per provided mockup
What support is required:-NA
12-Apr-2023: What is done:- Continue to work on froala editor's secton, ot success to display popup, and now working on to display it properly as per design. Trying to achieve all functionality as per given mockup one by one.
What is pending:- Needs to integrate functionality in froala editor as per provided mockup
What support is required:-NA
13-Apr-2023:- What is done:- Continue to work on froala editor's secton, got success to display popup, set css for that and now working on to appear it on proper position dynamically corresponding to it's relevent gender bias word. Trying to achieve all functionality as per given mockup one by one.
What is pending:- Needs to integrate functionality in froala editor as per provided mockup
What support is required:-NA
14-Apr-2023:- Put on hold to work on bugs
17-Apr-2023:- What is done:- Continue to work on froala editor's secton, Worked on to setup popup, Will look into this later since it requires more research. So currently moved on to rest of the functionality. Trying to achieve all functionality as per given mockup one by one.
What is pending:- Needs to integrate functionality in froala editor as per provided mockup
What support is required:-NA
18-Apr-2023:- What is done:- Froala editor research work has been done, now working on to organize code and making all things dynamic.
What is pending:- Needs to integrate functionality in froala editor as per provided mockup
What support is required:-NA
19-Apr-2023:- What is done:- Working on to organize code and making all things dynamic. 
What is pending:- Needs to integrate functionality in froala editor as per provided mockup
What support is required:-NA
20-Apr-2023:- What is done:- Working on to organize code and making all things dynamic. Currently working on to fetch synonym and save bias content into database
What is pending:- Needs to integrate functionality in froala editor as per provided mockup
What support is required:-NA
24-Apr-2023:- Put on hold to provide documentation for TCI-18514
26-Apr-2023:- What is done:- Working on to replacement of synonym with male words and save data for bias check functionality
What is pending:- Needs to save final data for bias check into db
What support is required:- NA
27-Apr-2023:- What is done:- Load data on key press functionality is done and working on to save data for bias check functionality
What is pending:- Needs to save final data for bias check into db
What support is required:- NA
28-Apr-2023: Put on hold due to work on bugs
1-May-2023:- What is done:- Working on to save data for bias check functionality
What is pending:- Needs to save final data for bias check into db
What support is required:- NA
2-May-2023:- What is done:- Save data for bias check functionality has been partially done, working on to finish this.
What is pending:- Needs to save final data for bias check into db
What support is required:- NA
3-May-2023:- What is done:- Working on organize the code to add external description. Currently put on hold to work on bug TOV-761
What is pending:- Needs to wrap up all othr remaing part for this.
What support is required:- NA
4-May-2023:- What is done:- Working on organize the code to add external description. Updated all pending task on ticket.
What is pending:- Needs to wrap up all other remaining task for this.
What support is required:- NA
5-May-2023:- Put on hold since working on P2 that is TOV-761.
6-May-2023:- What is done:- Started work on to organize code to add external description
What is pending:- Needs to finish this whole functionality
What support is required:- NA
15-May-2023:- What is done:- Working on add external description and organize code properly
What is pending:- Needs to finish whole functionality for bias checker
What support is required:- NA
16-May-2023:- What is done:- Added external description and working on to organize code properly
What is pending:- Needs to finish whole functionality for bias checker
What support is required:- NA
17-May-2023:-What is done:- Working on to organize code properly and integrating same functionality on Job Templates
What is pending:- Needs to finish whole functionality for bias checker
What support is required:- NA
18-May-2023:-What is done:- Working on to organize code properly and integrating same functionality on Job Templates
What is pending:- Needs to finish whole functionality for bias checker
What support is required:- NA
19-May2023:- Put on hold to work on bugs
24-May-2023:- What is done:- Working on job template and organise the code accordingly
What is pending:- Need to finish this functionality
What support is required:- NA.
25-May-2023:- What is done:- Working on job template and organise the code accordingly
What is pending:- Need to finish this functionality
What support is required:- NA.
26-May-2023:- Put on hold to work on VI P2 bugs.
29-May-2023:-What is done:- Going to finish this soon along with job template
What is pending:- Needs to finish this feature
What support is required:- NA
30-May-2023:- What is done:- Functionality added in job template and job for both, going to finish this soon after testing all features
What is pending:- Needs to finish this feature
What support is required:- NA
31-May-2023:- What is done:- Doing testing, Fixing all possible scenarios, and writing script to put master data for words and synonym
What is pending:- Needs to finish this feature
What support is required:- NA
2-May-2023:- What is done:- Internal code review raised
What is pending:- Needs to finish this feature
What support is required:- NA
5-May-2023:- What is done:- Code review raised and working on code review comments
What is pending:- Needs to finish this feature
What support is required:- NA
6-May-2023: What is done:- Working on code review comments, almost done doing testing after modifying code
What is pending:- Needs to finish this feature
What support is required:- NA
7-May-2023:- What is done:- Code review raised for code review comments
What is pending:- NA
What support is required:- NA</t>
  </si>
  <si>
    <r>
      <rPr>
        <rFont val="Arial"/>
        <color theme="1"/>
      </rPr>
      <t xml:space="preserve">What is done:- Review the elastic search code for agency users
What is pending:- Analysis in-progress
What support is required:- Talent search having issues, reported to Mark
</t>
    </r>
    <r>
      <rPr>
        <rFont val="Arial"/>
        <b/>
        <color theme="1"/>
      </rPr>
      <t>Mar 2</t>
    </r>
    <r>
      <rPr>
        <rFont val="Arial"/>
        <color theme="1"/>
      </rPr>
      <t xml:space="preserve">
What is done:- get the team candidates based on the jobs
What is pending:- work in-progress
What support is required:- Talent search having issues, reported to Mark
</t>
    </r>
    <r>
      <rPr>
        <rFont val="Arial"/>
        <b/>
        <color theme="1"/>
      </rPr>
      <t xml:space="preserve">Mar 7
</t>
    </r>
    <r>
      <rPr>
        <rFont val="Arial"/>
        <color theme="1"/>
      </rPr>
      <t xml:space="preserve">What is done:- Created job and add candidates to jobs
What is pending:- Creating team members in-progress
What support is required:-NA
</t>
    </r>
    <r>
      <rPr>
        <rFont val="Arial"/>
        <b/>
        <color theme="1"/>
      </rPr>
      <t xml:space="preserve">March 9
</t>
    </r>
    <r>
      <rPr>
        <rFont val="Arial"/>
        <color theme="1"/>
      </rPr>
      <t>What is done:- Sepup Agency user and add add team to agency
What is pending:- work-in-progress
What support is required:- 2 way comm messenger is now displaying for the agency user on alpha docker and also on the manage perms are nor appearing for the alpha docker.</t>
    </r>
  </si>
  <si>
    <t>What is Done:-  I have checked new story assigned to me. I have gone through the code,manage and ATS for adding limit feature for Agency team to create candidate. I have updated technical documentation as per my understanding
What is pending:- NA
What support is required:- NA
What is Done:- I have started working on manage to add config on Team.
What is pending:- NA
What support is required:- NA</t>
  </si>
  <si>
    <t>2-mar-2023:- What is done:- Analysed the ticket requirement and found that ticket requirement does not meet the funcionality process so had a discussion with Daniel and Ali. Finally It is decided that Daniel will review this functionality and will take appropriate acton accordingly.
What is pending:- NA
What support is required:- NA
3-mar-2023:- Status changed to reassigned</t>
  </si>
  <si>
    <t>2-mar-2023:- What is done:- Analysed the requirement and started work on to fix that.
What is pending:- Needs to fix this.
What support is required:- NA
3-mar-2023:- What is done:- Analysed the requirement and working on to fix this.
What is pending:- Needs to fix this.
What support is required:- NA
6-mar-2023:- What is done:- Code review raised
What is pending:- NA
What support is required:- NA</t>
  </si>
  <si>
    <r>
      <rPr>
        <rFont val="Arial"/>
        <b/>
        <color theme="1"/>
      </rPr>
      <t xml:space="preserve">March 3
</t>
    </r>
    <r>
      <rPr>
        <rFont val="Arial"/>
        <b val="0"/>
        <color theme="1"/>
      </rPr>
      <t>What is done:- Made the second prompt to open from right instead of left. As there is checklist within box it looks better than left for main second prompt and right for individual second prompt.
What is pending:- NA
What support is required:- NA</t>
    </r>
  </si>
  <si>
    <r>
      <rPr>
        <rFont val="Arial"/>
        <b/>
        <color theme="1"/>
      </rPr>
      <t xml:space="preserve">March 3
</t>
    </r>
    <r>
      <rPr>
        <rFont val="Arial"/>
        <b val="0"/>
        <color theme="1"/>
      </rPr>
      <t>What is done:- After pull v4.39 created job and package with many individual workflow items. But in job candidate was not appearing due to some Elsatic search related issue.
What is pending:- Check onboarding second prompt individual notes
What support is required:- Elastic search issue to be resolved to get candidate on Job detail page.</t>
    </r>
  </si>
  <si>
    <t>What is Done:- Not replicating on testing UAT, CV download code analysis. Issue may be due to encrypt or content format related issues.  
What is pending:- Need to replicate in local environment.
What support is required:- Dependency on elastic search on job details page.</t>
  </si>
  <si>
    <t>What is done:- I have checked issue on UAT and code, I have found that if booked interview slots time interval less than  and equal daysAhead then it will show on  upcoming events. 
 I have created two interview slots with time interval 7 days with current date, both interview is showing on event.
What is pending:- NA
What support is required:- NA</t>
  </si>
  <si>
    <t>What is done:- I am trying to replicate issue on Alpha and UAT.
What is pending:- Debugging and replicate issue
What support is required:- NA</t>
  </si>
  <si>
    <r>
      <rPr>
        <rFont val="Arial"/>
        <color theme="1"/>
      </rPr>
      <t xml:space="preserve">What is Done:- Analysis code in local environment. 
What is pending:- NA
What support is required:- NA
</t>
    </r>
    <r>
      <rPr>
        <rFont val="Arial"/>
        <b/>
        <color theme="1"/>
      </rPr>
      <t xml:space="preserve">Mar 15
</t>
    </r>
    <r>
      <rPr>
        <rFont val="Arial"/>
        <color theme="1"/>
      </rPr>
      <t>What is Done:- Permission validation check added in message form
What is pending:- testing in progress
What support is required:- Issues in creation of build, as changes are not reflected in front end</t>
    </r>
  </si>
  <si>
    <r>
      <rPr>
        <rFont val="Arial"/>
        <b/>
        <color theme="1"/>
      </rPr>
      <t>17 March :</t>
    </r>
    <r>
      <rPr>
        <rFont val="Arial"/>
        <b val="0"/>
        <color theme="1"/>
      </rPr>
      <t>What is done:- Check issue in code for create button click
What is pending:-  Check further
What support is required:-NA</t>
    </r>
  </si>
  <si>
    <t>"What is Done:- Checked the issue and updating my findings on ticket. The suggestion made by jamie changes the current behaviour so wanted to confirm before making changes.
What is pending:- NA
What support is required:- NA"</t>
  </si>
  <si>
    <t>What is done:- I am trying to replicate issue on Alpha.
What is pending:- NA
What support is required:- NA</t>
  </si>
  <si>
    <t>17-Mar-2023:- What is done:- Analyze the ticket requirement, had a discussion with Reporter Claire to understand the ticket requirement, Currently looking into code to understand the difference between parsing and uploading the cv and found the code for this functionality, I was not able to provide full time to this ticket since looked into delete audit documentation provided by Gez
What is pending:- In-progress 
What support is required:- NA
20-Mar-2023:- Status changed, put on hold since needs to work on TCI-18100
24-Mar-2023:- Code review raised
19-May-2023:- What is done:- Identified the issue on gama, updated on ticket and informed Jon and Mark
What is pending:- NA
What support is required:- NA</t>
  </si>
  <si>
    <r>
      <rPr>
        <rFont val="Arial"/>
        <color theme="1"/>
      </rPr>
      <t xml:space="preserve">What is Done:- Analysis of code in local environment
What is pending:- NA
What support is required:- NA
</t>
    </r>
    <r>
      <rPr>
        <rFont val="Arial"/>
        <b/>
        <color theme="1"/>
      </rPr>
      <t xml:space="preserve">Mar 22
</t>
    </r>
    <r>
      <rPr>
        <rFont val="Arial"/>
        <color theme="1"/>
      </rPr>
      <t xml:space="preserve">"What is done:- Creating the technical document and flow with engineering approach
What is pending:- In-progress 
What support is required:- NA"
</t>
    </r>
    <r>
      <rPr>
        <rFont val="Arial"/>
        <b/>
        <color theme="1"/>
      </rPr>
      <t xml:space="preserve">Mar 23
</t>
    </r>
    <r>
      <rPr>
        <rFont val="Arial"/>
        <color theme="1"/>
      </rPr>
      <t xml:space="preserve">What is done:- Technical document created based on HLD and functional requirement: https://docs.google.com/document/d/1dg-UqTpDUtOBsw3UZo92QA5coaqLz_wM8QcpEELSMIM/edit# 
What is pending:- In-progress 
What support is required:- NA
</t>
    </r>
    <r>
      <rPr>
        <rFont val="Arial"/>
        <b/>
        <color theme="1"/>
      </rPr>
      <t xml:space="preserve">Mar 27
</t>
    </r>
    <r>
      <rPr>
        <rFont val="Arial"/>
        <color theme="1"/>
      </rPr>
      <t xml:space="preserve">What is done:- Added setting button on package to open popup for download settings
What is pending:- In-progress 
What support is required:- NA
</t>
    </r>
    <r>
      <rPr>
        <rFont val="Arial"/>
        <b/>
        <color theme="1"/>
      </rPr>
      <t xml:space="preserve">Apr 3
</t>
    </r>
    <r>
      <rPr>
        <rFont val="Arial"/>
        <color theme="1"/>
      </rPr>
      <t xml:space="preserve">What is done:- Worked on creating Popup with withCreate.js component
What is pending:- In- progress creating Popup with withCreate.js component
What support is required:- NA
</t>
    </r>
    <r>
      <rPr>
        <rFont val="Arial"/>
        <b/>
        <color theme="1"/>
      </rPr>
      <t xml:space="preserve">Apr 4
</t>
    </r>
    <r>
      <rPr>
        <rFont val="Arial"/>
        <color theme="1"/>
      </rPr>
      <t xml:space="preserve">What is done:- Worked on creating Popup with withCreate.js component
What is pending:- In- progress creating Form component for download settings
What support is required:- for withCreate.js component utilization
</t>
    </r>
    <r>
      <rPr>
        <rFont val="Arial"/>
        <b/>
        <color theme="1"/>
      </rPr>
      <t xml:space="preserve">Apr:5
</t>
    </r>
    <r>
      <rPr>
        <rFont val="Arial"/>
        <color theme="1"/>
      </rPr>
      <t>What is done:- Worked on creating FormRenderer component with Higher Order Components.
What is pending:- In- progress creating FormRenderer component for download settings
What support is required:- for withCreate.js HOC component utilization
April 24:
What is done:- Worked on creating downloadingsetting edit form page.
What is pending:- In- progress geting the list of workflows to show on download settings form page.
What support is required:- In creating Rout for new page to load  their component
May 4
What is done:- Worked on data sync with store in frontend workflow and items.
What is pending:- In-progress creating List component for a sidebar for view/edit setting
What support is required:- NA</t>
    </r>
  </si>
  <si>
    <t>What is done:- I am reviewing story and attached document of feature need to integrate on system.
What is pending:- Technical document update
What support is required:- NA</t>
  </si>
  <si>
    <t>What is done:- I have created new CV template and added to the Job for checking CV address.
What is pending:- Debugging code for replicate issue
What support is required:- NA</t>
  </si>
  <si>
    <r>
      <rPr>
        <rFont val="Arial"/>
        <b/>
        <color theme="1"/>
      </rPr>
      <t xml:space="preserve">What is done:- </t>
    </r>
    <r>
      <rPr>
        <rFont val="Arial"/>
        <b val="0"/>
        <color theme="1"/>
      </rPr>
      <t xml:space="preserve">Checking the elements style as per PDF format 
</t>
    </r>
    <r>
      <rPr>
        <rFont val="Arial"/>
        <b/>
        <color theme="1"/>
      </rPr>
      <t>What is pending:-</t>
    </r>
    <r>
      <rPr>
        <rFont val="Arial"/>
        <b val="0"/>
        <color theme="1"/>
      </rPr>
      <t xml:space="preserve"> Update the basic element style in-progress </t>
    </r>
    <r>
      <rPr>
        <rFont val="Arial"/>
        <b/>
        <color theme="1"/>
      </rPr>
      <t xml:space="preserve">
What support is required:- NA
Mar: 22
</t>
    </r>
    <r>
      <rPr>
        <rFont val="Arial"/>
        <b val="0"/>
        <color theme="1"/>
      </rPr>
      <t xml:space="preserve">What is done:- Set pdf options to set the elements style as regarding page break in pdf 
What is pending:- Update the basic element style in-progress 
What support is required:- PDF library having issues with default HTML tags styles
</t>
    </r>
    <r>
      <rPr>
        <rFont val="Arial"/>
        <b/>
        <color theme="1"/>
      </rPr>
      <t xml:space="preserve">Mar: 24
</t>
    </r>
    <r>
      <rPr>
        <rFont val="Arial"/>
        <b val="0"/>
        <color theme="1"/>
      </rPr>
      <t>What is done:- Set style for custom elements eg. span and document-variable.
What is pending:- NA
What support is required:- NA</t>
    </r>
  </si>
  <si>
    <r>
      <rPr>
        <rFont val="Arial"/>
        <b/>
        <color theme="1"/>
      </rPr>
      <t>22 March :</t>
    </r>
    <r>
      <rPr>
        <rFont val="Arial"/>
        <b val="0"/>
        <color theme="1"/>
      </rPr>
      <t>What is done:- Checked the issue on vaccancy search and debugging the issue
What is pending:-  Check further
What support is required:-NA</t>
    </r>
    <r>
      <rPr>
        <rFont val="Arial"/>
        <b/>
        <color theme="1"/>
      </rPr>
      <t xml:space="preserve">
23 March:</t>
    </r>
    <r>
      <rPr>
        <rFont val="Arial"/>
        <b val="0"/>
        <color theme="1"/>
      </rPr>
      <t xml:space="preserve"> What is done:- Checked lat long issue on live and found it is not lat long issue. Also confirmed the same checking listing jobs match which is matching to the location. It seems issue in Geocoder codebase,so reassinged the issue
What is pending:-  NA
What support is required:-NA</t>
    </r>
    <r>
      <rPr>
        <rFont val="Arial"/>
        <b/>
        <color theme="1"/>
      </rPr>
      <t xml:space="preserve">
</t>
    </r>
  </si>
  <si>
    <r>
      <rPr>
        <rFont val="Arial"/>
        <b/>
        <color theme="1"/>
      </rPr>
      <t>23 March :</t>
    </r>
    <r>
      <rPr>
        <rFont val="Arial"/>
        <b val="0"/>
        <color theme="1"/>
      </rPr>
      <t>What is done:- Checked the console log image in ticket but seems will need network issue. Created job with interview. As interview not coming checking file ats/themes/bootstrap_3/ats/tooltip/quick_actions.tpl
What is pending:-  Check further
What support is required:-NA</t>
    </r>
  </si>
  <si>
    <r>
      <rPr>
        <rFont val="Arial"/>
        <b/>
        <color theme="1"/>
      </rPr>
      <t>29 Marh :</t>
    </r>
    <r>
      <rPr>
        <rFont val="Arial"/>
        <b val="0"/>
        <color theme="1"/>
      </rPr>
      <t>What is Done: Checked the issue on UAT and found issue not replicating the issue. Compared with other UAT servers found working. Reported the same to reporter.
What is pending:- NA
What support is required:- Verify the issue exist</t>
    </r>
  </si>
  <si>
    <r>
      <rPr>
        <rFont val="Arial"/>
        <b/>
        <color theme="1"/>
      </rPr>
      <t xml:space="preserve">What is done:- </t>
    </r>
    <r>
      <rPr>
        <rFont val="Arial"/>
        <b val="0"/>
        <color theme="1"/>
      </rPr>
      <t>Pass limit parameter value 50 as per the function getApplicationList structure.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</si>
  <si>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 xml:space="preserve">What is done:- </t>
    </r>
    <r>
      <rPr>
        <rFont val="Arial"/>
        <b val="0"/>
        <color theme="1"/>
      </rPr>
      <t>Relicating issues by creating questionnair and adding question with answers given in excel file.</t>
    </r>
    <r>
      <rPr>
        <rFont val="Arial"/>
        <b/>
        <color theme="1"/>
      </rPr>
      <t xml:space="preserve">
What is pending:- </t>
    </r>
    <r>
      <rPr>
        <rFont val="Arial"/>
        <b val="0"/>
        <color theme="1"/>
      </rPr>
      <t>In-progress</t>
    </r>
    <r>
      <rPr>
        <rFont val="Arial"/>
        <b/>
        <color theme="1"/>
      </rPr>
      <t xml:space="preserve">
What support is required:- </t>
    </r>
    <r>
      <rPr>
        <rFont val="Arial"/>
        <b val="0"/>
        <color theme="1"/>
      </rPr>
      <t>NA</t>
    </r>
  </si>
  <si>
    <t>31-Mar-2023:- What is done:- Analyzed the ticket requirement, looked into the live database and found that entry is missing. So verifying same scenario at local enviornment in what case this scenario can be occurred.
What is pending:- Need to indentify exact cause of this issue
What support is required:- NA
3-Apr-2023:- Put on hold to work on regular tickets
6-Apr-2023:- What is done:- Debug the code, tried to replicate this on local environment and found that this scenario can be possible if permission pending_withdrawal is active, except of this no other reason is found on local environment. But on live environment permission is correct. Not able to find proper reason for live yet, why it’s failing to create an entry in activity log.
What is pending:- In-progress
What support is required:- NA
10-Apr-2023:- Put on hold to work on story
14-Apr-2023:- What is done:- Verified this functionality on local environment, teting uat and beta, and found that this functionality works fine without missing any log entry. So it needs to verify again on live that this problem is still occurrs or not.
What is pending:- NA
What support is required:- NA
17-Apr-2023:- Reassigned this since it was'nt replicated on uat, beta and local and seems functionality is working fine.</t>
  </si>
  <si>
    <t>What is done:- I have fixed Job req business units and job category dropdowns - &amp;
issue.
What is pending:- NA
What support is required:- NA</t>
  </si>
  <si>
    <t>"What is done:- Able to replicate the issue on alpha by adding 35 questions from the manage. After debugging the API found a Trait “ModelEndpoint” which seems to be paginating the API response and thus limiting the records.  Thinking of hardcoding the page size in the payload itself to increase the record in a single page using “$payload-&gt;set('page.size','100')"". Currently testing the code and setting up requisition.
What is pending:- NA. 
What support is required:- NA."</t>
  </si>
  <si>
    <t>"What is done:- Analysing the code for calender api to understand the tenant creation flow. Working on understanding how the configuration are saved and how to check if tenant already created.
What is pending:- Need to create the techinical documentation. 
What support is required:-NA"</t>
  </si>
  <si>
    <r>
      <rPr>
        <rFont val="Arial"/>
        <color theme="1"/>
      </rPr>
      <t xml:space="preserve">What is done:- Worked on workflow integration type that only one item will be added to workflow. if workflow is not integration type than more then one items can be added to workflow.
What is pending:- Working on popup model for user workflow and shwoing the content from API. 
What support is required:-NA
</t>
    </r>
    <r>
      <rPr>
        <rFont val="Arial"/>
        <b/>
        <color theme="1"/>
      </rPr>
      <t xml:space="preserve">May: 17
</t>
    </r>
    <r>
      <rPr>
        <rFont val="Arial"/>
        <color theme="1"/>
      </rPr>
      <t xml:space="preserve">What is done:- Worked on saving date to array for integration for user workflow 
What is pending:- Working on testing with user data.
What support is required:- Issues in seup workflow Integration in local system </t>
    </r>
  </si>
  <si>
    <t>"What is Done:- After checking the issue and the video onboarding code found that the code is only resolving embedUrl for Vimeo and Youtube and for all other cases returning null.  Added the code and pushed for code review.
What is pending:- NA
What support is required:- This will be changing the default behavior so wanted to confirm. As per the code, only Vimeo and Youtube links are supported. 
With the above solution, the Dropbox video will be directly embedded and played from Dropbox. Should we allow Dropbox links in the video section of onboarding?"</t>
  </si>
  <si>
    <t>"What is Done:- Able to replicate the issue when a contract already exists for the user. debugging further to find a solution.
What is pending:- NA
What support is required:-NA"</t>
  </si>
  <si>
    <t>What is done:- Created campaign planning questionnaire and create new job with campaign planning questionnaire in local System and UAT the save button is working fine.
What is pending:- Debugging and Testing.
What support is required:- NA</t>
  </si>
  <si>
    <t>"What is Done:-  The issue seems to be with the scheduler and able to get the fallback email to shoot on my alpha by manually running the command sendfallbackapprovals. Have also checked the slave database and can see that no fallback email is ever sent for this customer. 
What is pending:- NA.
What support is required:- Need assistance in check if the scheduler is working properly for the customer."</t>
  </si>
  <si>
    <t>What is done:- I have checked issue on UAT and found that when saving template getting invalid template id error.
What is pending:- NA
What support is required:-NA</t>
  </si>
  <si>
    <t>What is done:- Worked on creating contract and offer for job and setup Wizard setting to replicate the issue in local system.
What is pending:- In- progress setup Sandbox account for Docusign API
What support is required:-  Docusign API setting details for local environment</t>
  </si>
  <si>
    <t>"What is done:- I am able to replicate the issue on my alpha by enabling the permission “onboarding_validate_bank_details"". Requested to turn the permission off for the brand to resolve the issue. 
What is pending:- Waiting for a response. 
What support is required:- NA."</t>
  </si>
  <si>
    <t>"What is done:- The questionnaire in the job seems to be a shortlist questionnaire and it is attached to the job. Debugging further on how shortlist and cv questionnaires are handled. 
What is pending:- Need to check the code to see how cv questionnaires and shortlist questionnaires differ. 
What support is required:- NA."</t>
  </si>
  <si>
    <t>What is done:- Analysed the tickes, understood the requirements, analysed the existing code and it's work flow, now working on to preparing it's documentation
What is pending:- Needs to provide documentation after analysis
What support is required:- NA
25-Apr-2023:- What is done:- Analysed the tickes, understood the requirements, analysed the existing code and it's work flow, Documentation is ready now.
What is pending:- Needs to work on ticket after approval
What support is required:- NA
26-Apr-2023:- Finished documentation and put on hold to switch back to TCI-18100</t>
  </si>
  <si>
    <r>
      <rPr>
        <rFont val="Arial"/>
        <b/>
        <color theme="1"/>
      </rPr>
      <t xml:space="preserve">24 Apr 2023                                                                                                                                                                                                               What is done:- </t>
    </r>
    <r>
      <rPr>
        <rFont val="Arial"/>
        <b val="0"/>
        <color theme="1"/>
      </rPr>
      <t>I reviewed functionality on uat server as well as our local server with hiring manager and Resourcing user type and I am not able to replicate this issue on both server.I also reviewed code to find any issue but also i didn't find any issue , Step i follow for review code.For the front end I checked how things work on when we change Document Template  I found  we use ajax call to generate form .Once we get ajax response we check in provided input types have date class , if date class available then we use date picker on that input box.On the back end there is no impact for the user type if the user doesn't have permission we abort the request with 401 response. the rest of functionality will work the same for all user types.Please review some pieces of code that we are using to generate date picker.</t>
    </r>
    <r>
      <rPr>
        <rFont val="Arial"/>
        <b/>
        <color theme="1"/>
      </rPr>
      <t xml:space="preserve">
What is pending:- NA
What support is required:- NA"                                                                                                                                                                                       25 Apr 2023                                                                                                                                                                                                                          What is done:-</t>
    </r>
    <r>
      <rPr>
        <rFont val="Arial"/>
        <b val="0"/>
        <color theme="1"/>
      </rPr>
      <t>I also checked it on different browsers like Chrome, Firefox,Safari(live.browserstack.com ), and it's working fine with all browsers. I also reviewed this with testing and  we didn't find any issues</t>
    </r>
    <r>
      <rPr>
        <rFont val="Arial"/>
        <b/>
        <color theme="1"/>
      </rPr>
      <t xml:space="preserve">
What is pending:- </t>
    </r>
    <r>
      <rPr>
        <rFont val="Arial"/>
        <b val="0"/>
        <color theme="1"/>
      </rPr>
      <t>N/A</t>
    </r>
    <r>
      <rPr>
        <rFont val="Arial"/>
        <b/>
        <color theme="1"/>
      </rPr>
      <t xml:space="preserve">
What support is required:-</t>
    </r>
    <r>
      <rPr>
        <rFont val="Arial"/>
        <b val="0"/>
        <color theme="1"/>
      </rPr>
      <t xml:space="preserve"> NA                                                                                                                                                                                                            </t>
    </r>
    <r>
      <rPr>
        <rFont val="Arial"/>
        <b/>
        <color theme="1"/>
      </rPr>
      <t xml:space="preserve">26 Apr 2023                                                                                                                                                                                                                          What is done:- </t>
    </r>
    <r>
      <rPr>
        <rFont val="Arial"/>
        <b val="0"/>
        <color theme="1"/>
      </rPr>
      <t>Review code and able to generate this issue on our end and find out the approach to resolve this essue ,.</t>
    </r>
    <r>
      <rPr>
        <rFont val="Arial"/>
        <b/>
        <color theme="1"/>
      </rPr>
      <t xml:space="preserve">
What is pending:- N/A
What support is required:- NA                                                                                                                                                                                    01 may 2023                                                                                                                                                                                                                          What is done:-</t>
    </r>
    <r>
      <rPr>
        <rFont val="Arial"/>
        <b val="0"/>
        <color theme="1"/>
      </rPr>
      <t xml:space="preserve">listing deleted and updated template in generate document drop  down. </t>
    </r>
    <r>
      <rPr>
        <rFont val="Arial"/>
        <b/>
        <color theme="1"/>
      </rPr>
      <t xml:space="preserve">
What is pending:- N/A
What support is required:- NA</t>
    </r>
  </si>
  <si>
    <t>"What is done:- Updated the twig to use the correct index for HlistNames. Pushed the changes for review. 
What is pending:- NA 
What support is required:- Need clarification for additional issue on Job Template for multi-hierarchy."</t>
  </si>
  <si>
    <r>
      <rPr>
        <rFont val="Arial"/>
        <b/>
        <color theme="1"/>
      </rPr>
      <t>25 Apr 2023                                                                                                                                                                                                               What is done:-</t>
    </r>
    <r>
      <rPr>
        <rFont val="Arial"/>
        <b val="0"/>
        <color theme="1"/>
      </rPr>
      <t xml:space="preserve"> I checked this issue on my local server and I was able to replicate it. I checked the code and found out that the anonymous option only available for superuser and condition is hard coded for superuser only. Role id  3 hard coded to make the $anonymousSuperOverride variable true. 
</t>
    </r>
    <r>
      <rPr>
        <rFont val="Arial"/>
        <b/>
        <color theme="1"/>
      </rPr>
      <t xml:space="preserve">What is pending:- </t>
    </r>
    <r>
      <rPr>
        <rFont val="Arial"/>
        <b val="0"/>
        <color theme="1"/>
      </rPr>
      <t>NA</t>
    </r>
    <r>
      <rPr>
        <rFont val="Arial"/>
        <b/>
        <color theme="1"/>
      </rPr>
      <t xml:space="preserve">
What support is required:- </t>
    </r>
    <r>
      <rPr>
        <rFont val="Arial"/>
        <b val="0"/>
        <color theme="1"/>
      </rPr>
      <t xml:space="preserve">NA                                                                                                                                                                         </t>
    </r>
    <r>
      <rPr>
        <rFont val="Arial"/>
        <b/>
        <color theme="1"/>
      </rPr>
      <t xml:space="preserve">27/Apr/2023  </t>
    </r>
    <r>
      <rPr>
        <rFont val="Arial"/>
        <b val="0"/>
        <color theme="1"/>
      </rPr>
      <t xml:space="preserve">                                                                                                                                                                                                                      </t>
    </r>
    <r>
      <rPr>
        <rFont val="Arial"/>
        <b/>
        <color theme="1"/>
      </rPr>
      <t>What is done</t>
    </r>
    <r>
      <rPr>
        <rFont val="Arial"/>
        <b val="0"/>
        <color theme="1"/>
      </rPr>
      <t xml:space="preserve">:- added new permission send_anonymous_cv to allow user to use anonymous cv option as per provided permission, however for supper user there is no need for permission.I have also pushed the code for review.
</t>
    </r>
    <r>
      <rPr>
        <rFont val="Arial"/>
        <b/>
        <color theme="1"/>
      </rPr>
      <t>What is pending</t>
    </r>
    <r>
      <rPr>
        <rFont val="Arial"/>
        <b val="0"/>
        <color theme="1"/>
      </rPr>
      <t xml:space="preserve">:-  NA
</t>
    </r>
    <r>
      <rPr>
        <rFont val="Arial"/>
        <b/>
        <color theme="1"/>
      </rPr>
      <t>What support is required:</t>
    </r>
    <r>
      <rPr>
        <rFont val="Arial"/>
        <b val="0"/>
        <color theme="1"/>
      </rPr>
      <t xml:space="preserve">- Need to create permission send_anonymous_cv. Ticket is created for this 18731.
            </t>
    </r>
    <r>
      <rPr>
        <rFont val="Arial"/>
        <b/>
        <color theme="1"/>
      </rPr>
      <t xml:space="preserve">                                                                                                                                                                                   </t>
    </r>
  </si>
  <si>
    <r>
      <rPr>
        <rFont val="Arial"/>
        <b/>
        <color theme="1"/>
      </rPr>
      <t>What is done:-</t>
    </r>
    <r>
      <rPr>
        <rFont val="Arial"/>
        <color theme="1"/>
      </rPr>
      <t xml:space="preserve"> Gurmeet had problems testing the issue on gamma. After investigation, found out that merge request hasn't been merged for this issue.
</t>
    </r>
    <r>
      <rPr>
        <rFont val="Arial"/>
        <b/>
        <color theme="1"/>
      </rPr>
      <t>What is pending:-</t>
    </r>
    <r>
      <rPr>
        <rFont val="Arial"/>
        <color theme="1"/>
      </rPr>
      <t xml:space="preserve"> Response from customer.
</t>
    </r>
    <r>
      <rPr>
        <rFont val="Arial"/>
        <b/>
        <color theme="1"/>
      </rPr>
      <t>What support is required:</t>
    </r>
    <r>
      <rPr>
        <rFont val="Arial"/>
        <color theme="1"/>
      </rPr>
      <t>- NA.</t>
    </r>
  </si>
  <si>
    <t>What is done:- I am reviewing documentation of API and feature required for integration.
What is pending:- NA
What support is required:-NA</t>
  </si>
  <si>
    <t>"What is done:- I am able to partially replicate the issue on alpha. Still debugging further and looking for a solution.
What is pending:- Find the actual cause and provide a solution.
What support is required:- NA."</t>
  </si>
  <si>
    <t>What is done:- I have checked issue. I am finding solutions for ignore check email address while import Job from manage tools.
What is pending:- NA
What support is required:-NA</t>
  </si>
  <si>
    <t>28-Apr-2023:- What is done:- Understood the ticket and got success to replicate this issue, started working on to fix this, currently this is in progress.
What is pending:- Needs to fix this issue
What support is required:- NA
1-May-2023:- Put on hold due to wok on regular tickets</t>
  </si>
  <si>
    <r>
      <rPr>
        <rFont val="Arial"/>
        <b/>
        <color theme="1"/>
      </rPr>
      <t>28 Apr 2023                                                                                                                                                                                                               What is done:-</t>
    </r>
    <r>
      <rPr>
        <rFont val="Arial"/>
        <b val="0"/>
        <color theme="1"/>
      </rPr>
      <t xml:space="preserve"> Worked on it to replicate this issue on my side , But not able to replicate it, also reviewed code and find out during page load we sent type and on the bases of it we will fetch and display Questionnaire, So in interview only interview Questionnaire available and in offer only offer Questionnaire . also checked by changing Questionnaire type after adding in job however not able to replicate it. 
</t>
    </r>
    <r>
      <rPr>
        <rFont val="Arial"/>
        <b/>
        <color theme="1"/>
      </rPr>
      <t xml:space="preserve">What is pending:- </t>
    </r>
    <r>
      <rPr>
        <rFont val="Arial"/>
        <b val="0"/>
        <color theme="1"/>
      </rPr>
      <t>NA</t>
    </r>
    <r>
      <rPr>
        <rFont val="Arial"/>
        <b/>
        <color theme="1"/>
      </rPr>
      <t xml:space="preserve">
What support is required:- </t>
    </r>
    <r>
      <rPr>
        <rFont val="Arial"/>
        <b val="0"/>
        <color theme="1"/>
      </rPr>
      <t xml:space="preserve">NA                                                                                                                                                                         
</t>
    </r>
    <r>
      <rPr>
        <rFont val="Arial"/>
        <b/>
        <color theme="1"/>
      </rPr>
      <t xml:space="preserve">15 May 2023  </t>
    </r>
    <r>
      <rPr>
        <rFont val="Arial"/>
        <b val="0"/>
        <color theme="1"/>
      </rPr>
      <t xml:space="preserve"> 
</t>
    </r>
    <r>
      <rPr>
        <rFont val="Arial"/>
        <b/>
        <color theme="1"/>
      </rPr>
      <t xml:space="preserve">What is done:- </t>
    </r>
    <r>
      <rPr>
        <rFont val="Arial"/>
        <b val="0"/>
        <color theme="1"/>
      </rPr>
      <t>Reviewed functionality and code and found code is already there to update job when questionnaire is updated , However issue is raised  when some one change  questionnaire type. because we are updating questionnaire_id in "ats_job_questionnaires" table but it's stage is not updating. so suppose  if it's assigned for Interview Feedback in job and user changed it's type to offer then  in "ats_job_questionnaires"  table  this new questionnaire associate with job but it's for interview stage however questionnaire type is offer.</t>
    </r>
    <r>
      <rPr>
        <rFont val="Arial"/>
        <b/>
        <color theme="1"/>
      </rPr>
      <t xml:space="preserve">
What is pending:- </t>
    </r>
    <r>
      <rPr>
        <rFont val="Arial"/>
        <b val="0"/>
        <color theme="1"/>
      </rPr>
      <t>Need to discuss thiswith Mark as this will change the default behavior.</t>
    </r>
    <r>
      <rPr>
        <rFont val="Arial"/>
        <b/>
        <color theme="1"/>
      </rPr>
      <t xml:space="preserve">
What support is required:- </t>
    </r>
    <r>
      <rPr>
        <rFont val="Arial"/>
        <b val="0"/>
        <color theme="1"/>
      </rPr>
      <t xml:space="preserve">Need to confirm if we can stop user to change type if questionnaire already associated with any job.                               </t>
    </r>
    <r>
      <rPr>
        <rFont val="Arial"/>
        <b/>
        <color theme="1"/>
      </rPr>
      <t xml:space="preserve">16 May 2023                                                                                                                                                                                                                       What is done:- </t>
    </r>
    <r>
      <rPr>
        <rFont val="Arial"/>
        <b val="0"/>
        <color theme="1"/>
      </rPr>
      <t>reviewed code and database and found out this issue has been raised because the user updated the questionnaire type even though it's already associated with a job and the candidate applied and answer also submitted for this questionnaire. So as we have our current flow once a user answers a questionnaire and it's saved for that stage even if the questionnaire is then changed or removed. I also reviewed the database for "Tribepad Test - DO NOT USE" questionnaire and found this questionnaire type has been changed 3 times and it's already answered when its type was interview feedback. Changing the behavior will cause additional issues.</t>
    </r>
    <r>
      <rPr>
        <rFont val="Arial"/>
        <b/>
        <color theme="1"/>
      </rPr>
      <t xml:space="preserve">
What is pending:- </t>
    </r>
    <r>
      <rPr>
        <rFont val="Arial"/>
        <b val="0"/>
        <color theme="1"/>
      </rPr>
      <t>customer feedback</t>
    </r>
    <r>
      <rPr>
        <rFont val="Arial"/>
        <b/>
        <color theme="1"/>
      </rPr>
      <t xml:space="preserve">
What support is required:-</t>
    </r>
    <r>
      <rPr>
        <rFont val="Arial"/>
        <b val="0"/>
        <color theme="1"/>
      </rPr>
      <t xml:space="preserve"> NA</t>
    </r>
  </si>
  <si>
    <t>What is done:- Worked on the missing CSV file format: Salutation index is required even empty and Role Name must be valid and should not be empty
What is pending:- NA
What support is required:- NA</t>
  </si>
  <si>
    <r>
      <rPr>
        <rFont val="Arial"/>
        <b/>
        <color theme="1"/>
      </rPr>
      <t xml:space="preserve">What is Done:- </t>
    </r>
    <r>
      <rPr>
        <rFont val="Arial"/>
        <b val="0"/>
        <color theme="1"/>
      </rPr>
      <t>Provided support to Poonam Lata in reproducing the issue, as it wasn't reproducible on gamma, uat, etc. And we were able to reproduce it on live.</t>
    </r>
    <r>
      <rPr>
        <rFont val="Arial"/>
        <b/>
        <color theme="1"/>
      </rPr>
      <t xml:space="preserve"> 
What is pending:- </t>
    </r>
    <r>
      <rPr>
        <rFont val="Arial"/>
        <b val="0"/>
        <color theme="1"/>
      </rPr>
      <t>NA</t>
    </r>
    <r>
      <rPr>
        <rFont val="Arial"/>
        <b/>
        <color theme="1"/>
      </rPr>
      <t xml:space="preserve">
What support is required:- </t>
    </r>
    <r>
      <rPr>
        <rFont val="Arial"/>
        <b val="0"/>
        <color theme="1"/>
      </rPr>
      <t>NA</t>
    </r>
  </si>
  <si>
    <r>
      <rPr>
        <rFont val="Arial"/>
        <b/>
        <color theme="1"/>
      </rPr>
      <t>02 May 2023 What is done:</t>
    </r>
    <r>
      <rPr>
        <rFont val="Arial"/>
        <color theme="1"/>
      </rPr>
      <t xml:space="preserve">- I am able to replicate this on my local and  also reviewed code  as per my finding for candidate dashboard "Open Applications" count we checked "ats_job_application" table status not in 2, 3, 9 and flag is 0 and for "Open Applications" section as per our code ats_job_application" table status &gt;0 and status not equal to 9,3 and 2 and completed_time not equal to 0000-00-00 00:00:00
</t>
    </r>
    <r>
      <rPr>
        <rFont val="Arial"/>
        <b/>
        <color theme="1"/>
      </rPr>
      <t>What is pending:</t>
    </r>
    <r>
      <rPr>
        <rFont val="Arial"/>
        <color theme="1"/>
      </rPr>
      <t xml:space="preserve">- Need discussion for solution
</t>
    </r>
    <r>
      <rPr>
        <rFont val="Arial"/>
        <b/>
        <color theme="1"/>
      </rPr>
      <t>What support is required:</t>
    </r>
    <r>
      <rPr>
        <rFont val="Arial"/>
        <color theme="1"/>
      </rPr>
      <t xml:space="preserve">-  NA                                                                                                                                                                                    </t>
    </r>
    <r>
      <rPr>
        <rFont val="Arial"/>
        <b/>
        <color theme="1"/>
      </rPr>
      <t>03 may 2023</t>
    </r>
    <r>
      <rPr>
        <rFont val="Arial"/>
        <color theme="1"/>
      </rPr>
      <t xml:space="preserve">                                                                                                                                                                                                                   </t>
    </r>
    <r>
      <rPr>
        <rFont val="Arial"/>
        <b/>
        <color theme="1"/>
      </rPr>
      <t>What is done:</t>
    </r>
    <r>
      <rPr>
        <rFont val="Arial"/>
        <color theme="1"/>
      </rPr>
      <t xml:space="preserve">-  I have reviewed reviewed code and SQL query , SQL query is too complicated that is using to fetch data in open application section , solution and implementation has been done to resolve issue .However testing is pending with different scenario So code will push  for review by tomorrow
</t>
    </r>
    <r>
      <rPr>
        <rFont val="Arial"/>
        <b/>
        <color theme="1"/>
      </rPr>
      <t>What is pending:</t>
    </r>
    <r>
      <rPr>
        <rFont val="Arial"/>
        <color theme="1"/>
      </rPr>
      <t xml:space="preserve">- Testing is pending with different scenario
</t>
    </r>
    <r>
      <rPr>
        <rFont val="Arial"/>
        <b/>
        <color theme="1"/>
      </rPr>
      <t>What support is required:</t>
    </r>
    <r>
      <rPr>
        <rFont val="Arial"/>
        <color theme="1"/>
      </rPr>
      <t xml:space="preserve">- NA                                                                                                                                                                                     </t>
    </r>
    <r>
      <rPr>
        <rFont val="Arial"/>
        <b/>
        <color theme="1"/>
      </rPr>
      <t>04 -may-2023    What is done:</t>
    </r>
    <r>
      <rPr>
        <rFont val="Arial"/>
        <color theme="1"/>
      </rPr>
      <t xml:space="preserve">-  testing and issue fixing  , created merge request
</t>
    </r>
    <r>
      <rPr>
        <rFont val="Arial"/>
        <b/>
        <color theme="1"/>
      </rPr>
      <t>What is pending:</t>
    </r>
    <r>
      <rPr>
        <rFont val="Arial"/>
        <color theme="1"/>
      </rPr>
      <t xml:space="preserve">-NA
</t>
    </r>
    <r>
      <rPr>
        <rFont val="Arial"/>
        <b/>
        <color theme="1"/>
      </rPr>
      <t>What support is required:</t>
    </r>
    <r>
      <rPr>
        <rFont val="Arial"/>
        <color theme="1"/>
      </rPr>
      <t xml:space="preserve">- NA                                                                                                                                                                                             </t>
    </r>
    <r>
      <rPr>
        <rFont val="Arial"/>
        <b/>
        <color theme="1"/>
      </rPr>
      <t>16 may 2023                                                                                                                                                                                                                What is Done</t>
    </r>
    <r>
      <rPr>
        <rFont val="Arial"/>
        <color theme="1"/>
      </rPr>
      <t xml:space="preserve">:- Changed open Applications count query as it was previously and worked on the open application section to match data with open application count, to achieve this consistency open application query has been updated with the same conditions as the open application count.
</t>
    </r>
    <r>
      <rPr>
        <rFont val="Arial"/>
        <b/>
        <color theme="1"/>
      </rPr>
      <t>What is pending:</t>
    </r>
    <r>
      <rPr>
        <rFont val="Arial"/>
        <color theme="1"/>
      </rPr>
      <t xml:space="preserve">- Need testing and code review
</t>
    </r>
    <r>
      <rPr>
        <rFont val="Arial"/>
        <b/>
        <color theme="1"/>
      </rPr>
      <t>What support is required:</t>
    </r>
    <r>
      <rPr>
        <rFont val="Arial"/>
        <color theme="1"/>
      </rPr>
      <t xml:space="preserve">-NA                                                                                                                                                                                        </t>
    </r>
    <r>
      <rPr>
        <rFont val="Arial"/>
        <b/>
        <color theme="1"/>
      </rPr>
      <t>18 may 2023 What is Done:- I</t>
    </r>
    <r>
      <rPr>
        <rFont val="Arial"/>
        <color theme="1"/>
      </rPr>
      <t xml:space="preserve"> have changed the MySQL query same as the open application section so count is showing fine results on the dashboard, also created the All Application count menu on the dashboard and it displays the candidate all application count and once the candidate clicks on it candidate will redirect on All Application section in dashboard.
</t>
    </r>
    <r>
      <rPr>
        <rFont val="Arial"/>
        <b/>
        <color theme="1"/>
      </rPr>
      <t xml:space="preserve">What is pending:- </t>
    </r>
    <r>
      <rPr>
        <rFont val="Arial"/>
        <color theme="1"/>
      </rPr>
      <t xml:space="preserve">Testing and internal code review
</t>
    </r>
    <r>
      <rPr>
        <rFont val="Arial"/>
        <b/>
        <color theme="1"/>
      </rPr>
      <t xml:space="preserve">What Support  pending:- </t>
    </r>
    <r>
      <rPr>
        <rFont val="Arial"/>
        <color theme="1"/>
      </rPr>
      <t xml:space="preserve">NA                                                                                                                                                                                                      </t>
    </r>
    <r>
      <rPr>
        <rFont val="Arial"/>
        <b/>
        <color theme="1"/>
      </rPr>
      <t>19 may 2023                                                                                                                                                                                                                   What is Done:</t>
    </r>
    <r>
      <rPr>
        <rFont val="Arial"/>
        <color theme="1"/>
      </rPr>
      <t xml:space="preserve">- I have sent it code for review, changed the MySQL query same as the open application section so count is showing fine results on the dashboard, also created the All Application count menu on the dashboard and it displays the candidate all application count and once the candidate clicks on it candidate will redirect on All Application section in dashboard. Also did testing with different stages of interview and performed internal code review.
</t>
    </r>
    <r>
      <rPr>
        <rFont val="Arial"/>
        <b/>
        <color theme="1"/>
      </rPr>
      <t xml:space="preserve">What is Pending: </t>
    </r>
    <r>
      <rPr>
        <rFont val="Arial"/>
        <color theme="1"/>
      </rPr>
      <t xml:space="preserve">NA
</t>
    </r>
    <r>
      <rPr>
        <rFont val="Arial"/>
        <b/>
        <color theme="1"/>
      </rPr>
      <t xml:space="preserve">What support is required:- </t>
    </r>
    <r>
      <rPr>
        <rFont val="Arial"/>
        <color theme="1"/>
      </rPr>
      <t>NA</t>
    </r>
  </si>
  <si>
    <t xml:space="preserve">3-Apr-2023:- What is done:- Working on to analyse and fix this issue.
What is pending:- Needs to solve this issue
What support is required:- NA       
4-May-2023:- What is done:- Identified the issue, discussed with Jaycob and mark, and updated my comment on ticket. Conversation is going on along with mark, Jamie regarding regenarate credentials for ats and VI both for nationalgrid brand
What is pending:- Needs to solve this issue
What support is required:- NA
5-May-2023:- What is done:- New credentials works only for new interview, positions and other entities, it does not work with old data. So needs to set account back to old credentials on Ats side and needs to develop an api to reset secret key and password for any account on ats and vi both end.
What is pending:- Needs to solve this issue
What support is required:- NA
8-May-2023:- What is done:- Developing an api to reset secret key and password for any account on ats and vi both end. Api is almost done, now verifying this.
What is pending:- Needs to solve this issue
What support is required:- NA
9-May-2023:- What is done:- Api work has been done and code review raised for that. Needs to test on uat first and guidelines has been updated on jira ticket.
What is pending:- Needs to verify on uat first, also needs to follow guideline as mentioned on ticket
What support is required:- NA
10-May-2023:- What is done:- Working on code review comments that is related to security issue's in legacy code format and I used same legacy code.
What is pending:- Needs to fix code review comments
What support is required:- NA
11-May-2023:-What is done:- Code review raised for code review comments
What is pending:- NA
What support is required:- NA
15-May-2023:-What is done:- Tested and raised Code Review for manage application
What is pending:- NA
What support is required:- NA
24-May-2023: What is done:- Fixed changes for ugly data mismatch and updated on ticket and tested on uat.
What is pending:- testing is pending on live
What support is required:- NA.
25-May-2023:- What is done:- Testing in progress, had a discussion with jaycob, but functionality is not working in manage app for live. Tried to verify a lot along with jaycob but Strange thing is going on live for the Jaycob in manage app, Button is visible for him but nothing happens, no api call, it seems button is doing nothing, and javascript is not working for it.
What is pending:- Testing is pending on live
What support is required:- NA.
26-May-2023: What is done:- Testing on live is done with kunika for testing live brand and functionality is working fine, need to connect with Jaycob, why it's failing in his machine for nationalgrid brand.
What is pending:- Testing is pending for nationalgrid brand
What support is required:- NA.
30-May-2023:- What is done:- Tested with Jaycob on live nationalgrid wpower brand, but still it's failing to update stats on ATS, so it needs to look into this ticket with different perspective.
What is pending:- Needs to fix this for wpower brand
What support is required:- NA.
                                                                                                                                                                            </t>
  </si>
  <si>
    <t>What is done:- Trying to replicate issue on Alpha. We have updated email template from manage tools and checking on ATS side.
What is pending:- NA
What support is required:- NA</t>
  </si>
  <si>
    <r>
      <rPr>
        <rFont val="Arial"/>
        <b/>
        <color theme="1"/>
      </rPr>
      <t>04 May 2023 What is done:</t>
    </r>
    <r>
      <rPr>
        <rFont val="Arial"/>
        <color theme="1"/>
      </rPr>
      <t xml:space="preserve">- reviewed code for this issue and find out if questionnaires is updated and it's already added in job then it display in  edit job with including (old version) text, However in questionnaires listing  only  latest updated questioners will display, for this  flag has been used and only those  questionnaires will display they have flag value 0.
</t>
    </r>
    <r>
      <rPr>
        <rFont val="Arial"/>
        <b/>
        <color theme="1"/>
      </rPr>
      <t>What is pending:</t>
    </r>
    <r>
      <rPr>
        <rFont val="Arial"/>
        <color theme="1"/>
      </rPr>
      <t xml:space="preserve">- NA
</t>
    </r>
    <r>
      <rPr>
        <rFont val="Arial"/>
        <b/>
        <color theme="1"/>
      </rPr>
      <t>What support is required:</t>
    </r>
    <r>
      <rPr>
        <rFont val="Arial"/>
        <color theme="1"/>
      </rPr>
      <t xml:space="preserve">-  NA                                                                                                                                                                                    
 </t>
    </r>
    <r>
      <rPr>
        <rFont val="Arial"/>
        <b/>
        <color theme="1"/>
      </rPr>
      <t>05 May 2023 What is done:-</t>
    </r>
    <r>
      <rPr>
        <rFont val="Arial"/>
        <color theme="1"/>
      </rPr>
      <t xml:space="preserve"> Status Changed
</t>
    </r>
    <r>
      <rPr>
        <rFont val="Arial"/>
        <b/>
        <color theme="1"/>
      </rPr>
      <t>What is pending</t>
    </r>
    <r>
      <rPr>
        <rFont val="Arial"/>
        <color theme="1"/>
      </rPr>
      <t xml:space="preserve">:- NA
</t>
    </r>
    <r>
      <rPr>
        <rFont val="Arial"/>
        <b/>
        <color theme="1"/>
      </rPr>
      <t>What support is required:</t>
    </r>
    <r>
      <rPr>
        <rFont val="Arial"/>
        <color theme="1"/>
      </rPr>
      <t xml:space="preserve">-  NA                                                                                       </t>
    </r>
  </si>
  <si>
    <r>
      <rPr>
        <rFont val="Arial"/>
        <b/>
        <color theme="1"/>
      </rPr>
      <t xml:space="preserve">What is Done:- </t>
    </r>
    <r>
      <rPr>
        <rFont val="Arial"/>
        <b val="0"/>
        <color theme="1"/>
      </rPr>
      <t xml:space="preserve">get access to ncc uat with the help of kunika. replicated the issue. got access to uat server login with the help of Amit. </t>
    </r>
    <r>
      <rPr>
        <rFont val="Arial"/>
        <b/>
        <color theme="1"/>
      </rPr>
      <t xml:space="preserve"> 
What is pending:- </t>
    </r>
    <r>
      <rPr>
        <rFont val="Arial"/>
        <b val="0"/>
        <color theme="1"/>
      </rPr>
      <t>will now investigate</t>
    </r>
    <r>
      <rPr>
        <rFont val="Arial"/>
        <b/>
        <color theme="1"/>
      </rPr>
      <t xml:space="preserve">
What support is required:- NA</t>
    </r>
  </si>
  <si>
    <t>What is done:- Worked on create Job Requisition Template. Add new Job based on selected Template
What is pending:- In-progress adding validation rules in controller.
What support is required:- NA</t>
  </si>
  <si>
    <r>
      <rPr>
        <rFont val="Arial"/>
        <color theme="1"/>
      </rPr>
      <t xml:space="preserve">                                                                                                                                                                                
</t>
    </r>
    <r>
      <rPr>
        <rFont val="Arial"/>
        <b/>
        <color theme="1"/>
      </rPr>
      <t>05 May 2023 What is done:-</t>
    </r>
    <r>
      <rPr>
        <rFont val="Arial"/>
        <color theme="1"/>
      </rPr>
      <t xml:space="preserve"> I reviewed code and able to replicate issue on my side , when single_description permission is allow,  that time in job for Package Description section different code editor has been used and it is creating div for line break. On other hand in job view there is a CSS that created margin bottom 40px for these div.                        
</t>
    </r>
    <r>
      <rPr>
        <rFont val="Arial"/>
        <b/>
        <color theme="1"/>
      </rPr>
      <t>What is pending</t>
    </r>
    <r>
      <rPr>
        <rFont val="Arial"/>
        <color theme="1"/>
      </rPr>
      <t xml:space="preserve">:- Testing and discussion
</t>
    </r>
    <r>
      <rPr>
        <rFont val="Arial"/>
        <b/>
        <color theme="1"/>
      </rPr>
      <t>What support is required:-</t>
    </r>
    <r>
      <rPr>
        <rFont val="Arial"/>
        <color theme="1"/>
      </rPr>
      <t xml:space="preserve">  NA                                                                                                                                         
</t>
    </r>
    <r>
      <rPr>
        <rFont val="Arial"/>
        <b/>
        <color theme="1"/>
      </rPr>
      <t xml:space="preserve">08 may 2023 What is done:- </t>
    </r>
    <r>
      <rPr>
        <rFont val="Arial"/>
        <color theme="1"/>
      </rPr>
      <t xml:space="preserve">added CSS in core CSS file to resolve formatting issue when single_description permission is allowed.   Performed testing with   single_description permission is allowed and deny.
</t>
    </r>
    <r>
      <rPr>
        <rFont val="Arial"/>
        <b/>
        <color theme="1"/>
      </rPr>
      <t>What is pending:</t>
    </r>
    <r>
      <rPr>
        <rFont val="Arial"/>
        <color theme="1"/>
      </rPr>
      <t xml:space="preserve">- NA
</t>
    </r>
    <r>
      <rPr>
        <rFont val="Arial"/>
        <b/>
        <color theme="1"/>
      </rPr>
      <t>What support is required</t>
    </r>
    <r>
      <rPr>
        <rFont val="Arial"/>
        <color theme="1"/>
      </rPr>
      <t xml:space="preserve">:- NA                                                                                                                                                                                              01 june 2023 What is done:- added CSS in core CSS file to resolve formatting issue also worked on to remove tick mark in li tag . Created merge request.
What is pending:- NA
What support is required:- NA
Reson for rework: added some new points after testing in formatiing
     </t>
    </r>
    <r>
      <rPr>
        <rFont val="Arial"/>
        <b/>
        <color theme="1"/>
      </rPr>
      <t xml:space="preserve"> 02 june 2023   </t>
    </r>
    <r>
      <rPr>
        <rFont val="Arial"/>
        <color theme="1"/>
      </rPr>
      <t xml:space="preserve">                                                                                                                                                                                                       What is done:- commit code again after resolving the conflict  
What is pending:- NA
What support is required:- NA
Reason for rework: merge conflic                                                              </t>
    </r>
  </si>
  <si>
    <t>What is done:- I have checked all code and the live database. I have found that clients have enabled Enable SMS notifications on Job roles. 
Once enabled, then the candidate will be got reminders of the interview. For getting the list of candidate from table,it is very complicated. I am checking on it.
What is pending:- NA
What support is required:-NA</t>
  </si>
  <si>
    <r>
      <rPr>
        <rFont val="Arial"/>
        <b/>
        <color theme="1"/>
      </rPr>
      <t xml:space="preserve">What is done:- </t>
    </r>
    <r>
      <rPr>
        <rFont val="Arial"/>
        <color theme="1"/>
      </rPr>
      <t xml:space="preserve">Added the merge cv switch to the ui &amp; it's sending the flag in the request as expected.
</t>
    </r>
    <r>
      <rPr>
        <rFont val="Arial"/>
        <b/>
        <color theme="1"/>
      </rPr>
      <t xml:space="preserve">What is pending:- </t>
    </r>
    <r>
      <rPr>
        <rFont val="Arial"/>
        <color theme="1"/>
      </rPr>
      <t xml:space="preserve">Just need to confirm the conditions on hiding the switch.
</t>
    </r>
    <r>
      <rPr>
        <rFont val="Arial"/>
        <b/>
        <color theme="1"/>
      </rPr>
      <t xml:space="preserve">What support is required:- </t>
    </r>
    <r>
      <rPr>
        <rFont val="Arial"/>
        <color theme="1"/>
      </rPr>
      <t>NA.</t>
    </r>
  </si>
  <si>
    <r>
      <rPr>
        <rFont val="Arial"/>
        <color theme="1"/>
      </rPr>
      <t xml:space="preserve">                                                                                                                                                                                
</t>
    </r>
    <r>
      <rPr>
        <rFont val="Arial"/>
        <b/>
        <color theme="1"/>
      </rPr>
      <t>08 May 2023 What is done:-</t>
    </r>
    <r>
      <rPr>
        <rFont val="Arial"/>
        <color theme="1"/>
      </rPr>
      <t xml:space="preserve"> I Reviewed the code as well as current functionality and was able to replicate the same issue on my end.
As per current code flow if there is no data added in package description  and  single_description permission is "allow" then in this case single description textbox will be shown. If  single_description permission is "deny" then only package description will be display during edit job.                      
</t>
    </r>
    <r>
      <rPr>
        <rFont val="Arial"/>
        <b/>
        <color theme="1"/>
      </rPr>
      <t>What is pending</t>
    </r>
    <r>
      <rPr>
        <rFont val="Arial"/>
        <color theme="1"/>
      </rPr>
      <t xml:space="preserve">:-  discussion 
</t>
    </r>
    <r>
      <rPr>
        <rFont val="Arial"/>
        <b/>
        <color theme="1"/>
      </rPr>
      <t>What support is required:-</t>
    </r>
    <r>
      <rPr>
        <rFont val="Arial"/>
        <color theme="1"/>
      </rPr>
      <t xml:space="preserve">  NA    </t>
    </r>
    <r>
      <rPr>
        <rFont val="Arial"/>
        <b/>
        <color theme="1"/>
      </rPr>
      <t xml:space="preserve">                                                                                                                                                                                      09 May 2023    What is done:- 
</t>
    </r>
    <r>
      <rPr>
        <rFont val="Arial"/>
        <color theme="1"/>
      </rPr>
      <t xml:space="preserve">Reviewed code and flow, as per my finding please find single description permission flow below.
 Create Job Flow :
Page will be display as per single description permission , If permission is enable for the user then Single description  section will render other wise package description section will render.
Edit Job Flow : 
Single Single description  section will render if below conditions are satisfied otherwise package description section will render. So if you added data during job creation in single description then you can only edit it if below conditions are satisfied. 
single description permission should be enabled for the user.
There should be no data available or added previously in Job Description for these values Package Description,Job Introduction (Internal),Job Introduction (External),Main Responsibilities,The Ideal Candidate,About The Company 
</t>
    </r>
    <r>
      <rPr>
        <rFont val="Arial"/>
        <b/>
        <color theme="1"/>
      </rPr>
      <t xml:space="preserve">What is pending:- </t>
    </r>
    <r>
      <rPr>
        <rFont val="Arial"/>
        <color theme="1"/>
      </rPr>
      <t>NA</t>
    </r>
    <r>
      <rPr>
        <rFont val="Arial"/>
        <b/>
        <color theme="1"/>
      </rPr>
      <t xml:space="preserve">
What support is required:- </t>
    </r>
    <r>
      <rPr>
        <rFont val="Arial"/>
        <color theme="1"/>
      </rPr>
      <t>NA</t>
    </r>
    <r>
      <rPr>
        <rFont val="Arial"/>
        <b/>
        <color theme="1"/>
      </rPr>
      <t xml:space="preserve"> </t>
    </r>
    <r>
      <rPr>
        <rFont val="Arial"/>
        <color theme="1"/>
      </rPr>
      <t xml:space="preserve">                                                                                                                                  
                                                                                     </t>
    </r>
  </si>
  <si>
    <r>
      <rPr>
        <rFont val="Arial"/>
        <b/>
        <color theme="1"/>
      </rPr>
      <t>What is done:-</t>
    </r>
    <r>
      <rPr>
        <rFont val="Arial"/>
        <color theme="1"/>
      </rPr>
      <t xml:space="preserve"> Inserting it in the association table also shows under additional docs uploaded for the job, So looking for another fix.
</t>
    </r>
    <r>
      <rPr>
        <rFont val="Arial"/>
        <b/>
        <color theme="1"/>
      </rPr>
      <t>What is pending:-</t>
    </r>
    <r>
      <rPr>
        <rFont val="Arial"/>
        <color theme="1"/>
      </rPr>
      <t xml:space="preserve"> Fixing the issue.
</t>
    </r>
    <r>
      <rPr>
        <rFont val="Arial"/>
        <b/>
        <color theme="1"/>
      </rPr>
      <t>What support is required:</t>
    </r>
    <r>
      <rPr>
        <rFont val="Arial"/>
        <color theme="1"/>
      </rPr>
      <t>- NA.</t>
    </r>
  </si>
  <si>
    <r>
      <rPr>
        <rFont val="Arial"/>
        <b/>
        <color theme="1"/>
      </rPr>
      <t xml:space="preserve">09 May 2023    What is done:- </t>
    </r>
    <r>
      <rPr>
        <rFont val="Arial"/>
        <color theme="1"/>
      </rPr>
      <t xml:space="preserve"> Reviewed functionality and find  Quick insert button will only appear if you click on begning of the line and line is blank
</t>
    </r>
    <r>
      <rPr>
        <rFont val="Arial"/>
        <b/>
        <color theme="1"/>
      </rPr>
      <t xml:space="preserve">What is pending:- </t>
    </r>
    <r>
      <rPr>
        <rFont val="Arial"/>
        <color theme="1"/>
      </rPr>
      <t xml:space="preserve">NA
</t>
    </r>
    <r>
      <rPr>
        <rFont val="Arial"/>
        <b/>
        <color theme="1"/>
      </rPr>
      <t>What support is required:-</t>
    </r>
    <r>
      <rPr>
        <rFont val="Arial"/>
        <color theme="1"/>
      </rPr>
      <t xml:space="preserve"> NA
What is done:- Reply from customer came so tried to reproduce the issue on testing uat after talking to Gurmeet and made a small screen record to better explain the issue.
What is pending:-  Customer Feedback.
What support is required:- NA.
                                                                                     </t>
    </r>
  </si>
  <si>
    <r>
      <rPr>
        <rFont val="Arial"/>
        <b/>
        <color theme="1"/>
      </rPr>
      <t xml:space="preserve">What is done:- </t>
    </r>
    <r>
      <rPr>
        <rFont val="Arial"/>
        <color theme="1"/>
      </rPr>
      <t xml:space="preserve">Resolved container build errors &amp; followed calender codebase setup steps. Codebase is now working.
</t>
    </r>
    <r>
      <rPr>
        <rFont val="Arial"/>
        <b/>
        <color theme="1"/>
      </rPr>
      <t xml:space="preserve">What is pending:- </t>
    </r>
    <r>
      <rPr>
        <rFont val="Arial"/>
        <color theme="1"/>
      </rPr>
      <t xml:space="preserve">NA
</t>
    </r>
    <r>
      <rPr>
        <rFont val="Arial"/>
        <b/>
        <color theme="1"/>
      </rPr>
      <t>What support is required:-</t>
    </r>
    <r>
      <rPr>
        <rFont val="Arial"/>
        <color theme="1"/>
      </rPr>
      <t xml:space="preserve"> NA</t>
    </r>
  </si>
  <si>
    <r>
      <rPr>
        <rFont val="Arial"/>
        <b/>
        <color theme="1"/>
      </rPr>
      <t xml:space="preserve">17 May 2023    What Is Done: </t>
    </r>
    <r>
      <rPr>
        <rFont val="Arial"/>
        <color theme="1"/>
      </rPr>
      <t xml:space="preserve">I am able to replicate and resolve this issue on my end this issue is because we were getting 2 requests of that same search, 1 is on keyup and 1 is on change, also when the model is open again our code load ats/members/tpl/x/ats_log.js again and it's initialized and define all functions again, So multiple requests will be initiated for each search.
</t>
    </r>
    <r>
      <rPr>
        <rFont val="Arial"/>
        <b/>
        <color theme="1"/>
      </rPr>
      <t xml:space="preserve">What is Pending: </t>
    </r>
    <r>
      <rPr>
        <rFont val="Arial"/>
        <color theme="1"/>
      </rPr>
      <t xml:space="preserve">testing and internal code review.
</t>
    </r>
    <r>
      <rPr>
        <rFont val="Arial"/>
        <b/>
        <color theme="1"/>
      </rPr>
      <t xml:space="preserve">What support  is required: </t>
    </r>
    <r>
      <rPr>
        <rFont val="Arial"/>
        <color theme="1"/>
      </rPr>
      <t xml:space="preserve">NA                                                                                                                                                                                            </t>
    </r>
    <r>
      <rPr>
        <rFont val="Arial"/>
        <b/>
        <color theme="1"/>
      </rPr>
      <t xml:space="preserve">18 may 2013     What is done:- </t>
    </r>
    <r>
      <rPr>
        <rFont val="Arial"/>
        <color theme="1"/>
      </rPr>
      <t>I have sent it code for review, we were getting 2 requests of that same search, 1 is on keyup and 1 is on change. timeout is also there so after the pagination request for offset 10 it sends a change event request with offset 0 so no changes were reflected on the screen, to resolve this issue we created a global variable and use it to prevent change event search for the same parameter. Also when the model is reopened ats_log.js file is loaded again and it's defined and initializes all functions and variables again. Ajax request was hitting from all initialised events, So I checked now if ATSLog variable is already defined we are not defining variables and functions on script load.</t>
    </r>
    <r>
      <rPr>
        <rFont val="Arial"/>
        <b/>
        <color theme="1"/>
      </rPr>
      <t xml:space="preserve">
What is Pending: </t>
    </r>
    <r>
      <rPr>
        <rFont val="Arial"/>
        <color theme="1"/>
      </rPr>
      <t>NA</t>
    </r>
    <r>
      <rPr>
        <rFont val="Arial"/>
        <b/>
        <color theme="1"/>
      </rPr>
      <t xml:space="preserve">
What support is required:- </t>
    </r>
    <r>
      <rPr>
        <rFont val="Arial"/>
        <color theme="1"/>
      </rPr>
      <t xml:space="preserve">NA.  </t>
    </r>
    <r>
      <rPr>
        <rFont val="Arial"/>
        <b/>
        <color theme="1"/>
      </rPr>
      <t xml:space="preserve">  </t>
    </r>
    <r>
      <rPr>
        <rFont val="Arial"/>
        <color theme="1"/>
      </rPr>
      <t xml:space="preserve">              </t>
    </r>
  </si>
  <si>
    <t>What is done:- Review new module Oauth management for manage. I have checked description. Now I have started create technical documentation.
What is pending:- N/A
What support is required:- N/A</t>
  </si>
  <si>
    <t>19-May-2023:-What is done:- Analysed the ticket requirement, understood the issue, tried to replicate on local environment, looking into database to find out the exact reason for that.
What is pending:- Need to fix this issue
What support is required:- NA
22-May-2023: Put on hold to work on other priorities tickets TOV-764 and TCI-18100</t>
  </si>
  <si>
    <r>
      <rPr>
        <rFont val="Arial"/>
        <b/>
        <color theme="1"/>
      </rPr>
      <t>19 may 2013     What is done:-</t>
    </r>
    <r>
      <rPr>
        <rFont val="Arial"/>
        <color theme="1"/>
      </rPr>
      <t xml:space="preserve"> I reviewed the code and functionality however currently not able to replicate this issue on my end for this I connected from VPN and chose a UK ip and for every refresh it shows uk location for mobile and country.
</t>
    </r>
    <r>
      <rPr>
        <rFont val="Arial"/>
        <b/>
        <color theme="1"/>
      </rPr>
      <t xml:space="preserve">What is pending:- </t>
    </r>
    <r>
      <rPr>
        <rFont val="Arial"/>
        <color theme="1"/>
      </rPr>
      <t xml:space="preserve">Need some more code review to better understand the functionality. 
</t>
    </r>
    <r>
      <rPr>
        <rFont val="Arial"/>
        <b/>
        <color theme="1"/>
      </rPr>
      <t xml:space="preserve">What support is required:- </t>
    </r>
    <r>
      <rPr>
        <rFont val="Arial"/>
        <color theme="1"/>
      </rPr>
      <t xml:space="preserve">NA           </t>
    </r>
    <r>
      <rPr>
        <rFont val="Arial"/>
        <b/>
        <color theme="1"/>
      </rPr>
      <t xml:space="preserve">22 may 2013 </t>
    </r>
    <r>
      <rPr>
        <rFont val="Arial"/>
        <color theme="1"/>
      </rPr>
      <t xml:space="preserve">    </t>
    </r>
    <r>
      <rPr>
        <rFont val="Arial"/>
        <b/>
        <color theme="1"/>
      </rPr>
      <t>What is done:-</t>
    </r>
    <r>
      <rPr>
        <rFont val="Arial"/>
        <color theme="1"/>
      </rPr>
      <t xml:space="preserve">I tried to replicate this issue on my side however not able to replicate this, as per our code user location depends on the user's current  IP address, I used VPN and check for different countries however on every refresh, the location is the same that we used by VPN.   also reviewed the code and find out in our code default location is “Great Britain” and if data has not saved and  “Default candidate country to matching IP“ permission is enabled then we find location from user IP. 
</t>
    </r>
    <r>
      <rPr>
        <rFont val="Arial"/>
        <b/>
        <color theme="1"/>
      </rPr>
      <t xml:space="preserve">What is pending:- </t>
    </r>
    <r>
      <rPr>
        <rFont val="Arial"/>
        <color theme="1"/>
      </rPr>
      <t xml:space="preserve">customer feedback
</t>
    </r>
    <r>
      <rPr>
        <rFont val="Arial"/>
        <b/>
        <color theme="1"/>
      </rPr>
      <t>What support is required:-</t>
    </r>
    <r>
      <rPr>
        <rFont val="Arial"/>
        <color theme="1"/>
      </rPr>
      <t xml:space="preserve"> NA                                                                                                   </t>
    </r>
  </si>
  <si>
    <r>
      <rPr>
        <rFont val="Arial"/>
        <color theme="1"/>
      </rPr>
      <t xml:space="preserve"> </t>
    </r>
    <r>
      <rPr>
        <rFont val="Arial"/>
        <b/>
        <color theme="1"/>
      </rPr>
      <t xml:space="preserve">22 may 2013 </t>
    </r>
    <r>
      <rPr>
        <rFont val="Arial"/>
        <color theme="1"/>
      </rPr>
      <t xml:space="preserve">    </t>
    </r>
    <r>
      <rPr>
        <rFont val="Arial"/>
        <b/>
        <color theme="1"/>
      </rPr>
      <t>What is done:-</t>
    </r>
    <r>
      <rPr>
        <rFont val="Arial"/>
        <color theme="1"/>
      </rPr>
      <t xml:space="preserve">Able to replicate and resolve this issue on my end, to restrict the user to selecting a future date added data-maxdate="0" in dob textbox.
</t>
    </r>
    <r>
      <rPr>
        <rFont val="Arial"/>
        <b/>
        <color theme="1"/>
      </rPr>
      <t xml:space="preserve">What is pending:- </t>
    </r>
    <r>
      <rPr>
        <rFont val="Arial"/>
        <color theme="1"/>
      </rPr>
      <t xml:space="preserve">Internal code reiew
</t>
    </r>
    <r>
      <rPr>
        <rFont val="Arial"/>
        <b/>
        <color theme="1"/>
      </rPr>
      <t>What support is required:-</t>
    </r>
    <r>
      <rPr>
        <rFont val="Arial"/>
        <color theme="1"/>
      </rPr>
      <t xml:space="preserve"> NA                                                                                                   </t>
    </r>
  </si>
  <si>
    <r>
      <rPr>
        <rFont val="Arial"/>
        <b/>
        <color theme="1"/>
      </rPr>
      <t xml:space="preserve">What is done:- </t>
    </r>
    <r>
      <rPr>
        <rFont val="Arial"/>
        <color theme="1"/>
      </rPr>
      <t xml:space="preserve">Tried reproducing the issue, but things worked fine with superuser. Couldn't contact sally on slack, so asked mark to create a conversation with sally in order to ask credentials to the concerned account that is facing the issue. Got the credentials but things still work fine.  
</t>
    </r>
    <r>
      <rPr>
        <rFont val="Arial"/>
        <b/>
        <color theme="1"/>
      </rPr>
      <t xml:space="preserve">What is pending:- </t>
    </r>
    <r>
      <rPr>
        <rFont val="Arial"/>
        <color theme="1"/>
      </rPr>
      <t xml:space="preserve"> Sally needs to verify if things work fine on her end as well.
</t>
    </r>
    <r>
      <rPr>
        <rFont val="Arial"/>
        <b/>
        <color theme="1"/>
      </rPr>
      <t xml:space="preserve">What support is required:- </t>
    </r>
    <r>
      <rPr>
        <rFont val="Arial"/>
        <color theme="1"/>
      </rPr>
      <t xml:space="preserve">NA. </t>
    </r>
  </si>
  <si>
    <r>
      <rPr>
        <rFont val="Arial"/>
        <b/>
        <color theme="1"/>
      </rPr>
      <t xml:space="preserve">What is done:- </t>
    </r>
    <r>
      <rPr>
        <rFont val="Arial"/>
        <b val="0"/>
        <color theme="1"/>
      </rPr>
      <t>Worked on the selectionbox api for job_field_name.</t>
    </r>
    <r>
      <rPr>
        <rFont val="Arial"/>
        <b/>
        <color theme="1"/>
      </rPr>
      <t xml:space="preserve">
What is pending:-  NA
What support is required:- NA </t>
    </r>
  </si>
  <si>
    <r>
      <rPr>
        <rFont val="Arial"/>
        <color theme="1"/>
      </rPr>
      <t xml:space="preserve"> </t>
    </r>
    <r>
      <rPr>
        <rFont val="Arial"/>
        <b/>
        <color theme="1"/>
      </rPr>
      <t xml:space="preserve">23 may 2013 </t>
    </r>
    <r>
      <rPr>
        <rFont val="Arial"/>
        <color theme="1"/>
      </rPr>
      <t xml:space="preserve">    </t>
    </r>
    <r>
      <rPr>
        <rFont val="Arial"/>
        <b/>
        <color theme="1"/>
      </rPr>
      <t>What is done:-</t>
    </r>
    <r>
      <rPr>
        <rFont val="Arial"/>
        <color theme="1"/>
      </rPr>
      <t xml:space="preserve">I am able to relplicate and resolve this issue on my end. when multiple_contracts permission is enabled and the user clicked multiple times on generate button then the issue is raised, To resolve this issue once the user clicks on submit button and the form is valid then submit button will be disabled till model close or the page reload.
</t>
    </r>
    <r>
      <rPr>
        <rFont val="Arial"/>
        <b/>
        <color theme="1"/>
      </rPr>
      <t xml:space="preserve">What is pending:- </t>
    </r>
    <r>
      <rPr>
        <rFont val="Arial"/>
        <color theme="1"/>
      </rPr>
      <t xml:space="preserve">Internal code reiew
</t>
    </r>
    <r>
      <rPr>
        <rFont val="Arial"/>
        <b/>
        <color theme="1"/>
      </rPr>
      <t>What support is required:-</t>
    </r>
    <r>
      <rPr>
        <rFont val="Arial"/>
        <color theme="1"/>
      </rPr>
      <t xml:space="preserve"> NA                                                                                                                                                                                          </t>
    </r>
    <r>
      <rPr>
        <rFont val="Arial"/>
        <b/>
        <color theme="1"/>
      </rPr>
      <t>24 may 2023        What is done:-</t>
    </r>
    <r>
      <rPr>
        <rFont val="Arial"/>
        <color theme="1"/>
      </rPr>
      <t>created a merge request,  installed gulp and created a build for js and CSS files.</t>
    </r>
    <r>
      <rPr>
        <rFont val="Arial"/>
        <b/>
        <color theme="1"/>
      </rPr>
      <t xml:space="preserve">
What is Pending: </t>
    </r>
    <r>
      <rPr>
        <rFont val="Arial"/>
        <color theme="1"/>
      </rPr>
      <t>NA</t>
    </r>
    <r>
      <rPr>
        <rFont val="Arial"/>
        <b/>
        <color theme="1"/>
      </rPr>
      <t xml:space="preserve">
What support is required:- </t>
    </r>
    <r>
      <rPr>
        <rFont val="Arial"/>
        <color theme="1"/>
      </rPr>
      <t>NA</t>
    </r>
    <r>
      <rPr>
        <rFont val="Arial"/>
        <b/>
        <color theme="1"/>
      </rPr>
      <t xml:space="preserve">.     </t>
    </r>
    <r>
      <rPr>
        <rFont val="Arial"/>
        <color theme="1"/>
      </rPr>
      <t xml:space="preserve">                                                                                                                                                                               </t>
    </r>
    <r>
      <rPr>
        <rFont val="Arial"/>
        <b/>
        <color theme="1"/>
      </rPr>
      <t>25 may 2023    What is done:-</t>
    </r>
    <r>
      <rPr>
        <rFont val="Arial"/>
        <color theme="1"/>
      </rPr>
      <t>Changes are done in generate.js file as per code review feedback and committed code again for code review.</t>
    </r>
    <r>
      <rPr>
        <rFont val="Arial"/>
        <b/>
        <color theme="1"/>
      </rPr>
      <t xml:space="preserve">
What is Pending: </t>
    </r>
    <r>
      <rPr>
        <rFont val="Arial"/>
        <color theme="1"/>
      </rPr>
      <t>NA</t>
    </r>
    <r>
      <rPr>
        <rFont val="Arial"/>
        <b/>
        <color theme="1"/>
      </rPr>
      <t xml:space="preserve">
What support is required:- NA.     </t>
    </r>
    <r>
      <rPr>
        <rFont val="Arial"/>
        <color theme="1"/>
      </rPr>
      <t xml:space="preserve">                                                                      </t>
    </r>
  </si>
  <si>
    <t>22-May-2023:- What is done:- Aalysed the ticket requirement, understooed the bug, tried to replicate same scenario on local environment, analysed the code, had a discuusion with ticket reporter Claire, verified the live database and s3 bucket and found that video is missing from bucket, verified the error log and found an error, currenlty looking into this error and trying to resolve this.
What is pending:- Needs to fix this bug
What support is required:- NA.
23-May-2023:- What is done:- Fixed this for all attached videos in this ticket but it needs a permanent solutions, since a mysterious thing is happening over there, that needs to be identified and fixed. Currently I am looking into same.
What is pending:- Needs to fix this bug
What support is required:- NA.
26-May-2023:- What is done:- Tracing the code to find out the exact reason behind this issue. Sometime it happens and sometimes not.
What is pending:- Needs to fix this bug
What support is required:- NA.
29-May-2023:- Put on hold to work on TCI-18100.
7-May-2023:- What is done:- Tracing the code to find out the exact reason behind this issue. Sometime it happens and sometimes not.
What is pending:- Needs to fix this bug
What support is required:- NA.</t>
  </si>
  <si>
    <r>
      <rPr>
        <rFont val="Arial"/>
        <b/>
        <color theme="1"/>
      </rPr>
      <t xml:space="preserve">24 may 2023        </t>
    </r>
    <r>
      <rPr>
        <rFont val="Arial"/>
        <color theme="1"/>
      </rPr>
      <t xml:space="preserve">What is done:- Aalysed the ticket requirement, understooed the bug, tried to replicate same scenario on local environment how evern not able to reproduce it ,checked it with enable_notes permission, to enable and disable in both conditions, Also reviewed the code and find out the same condition has been used for both internal and external Single descriptions to make it visible and hidden.
What is Pending: Need to test with the testing team to replicate it.
What support is required:- NA                                                                                                                                                                                                 </t>
    </r>
    <r>
      <rPr>
        <rFont val="Arial"/>
        <b/>
        <color theme="1"/>
      </rPr>
      <t xml:space="preserve">25 may 2023                                                                                                                                                                                                               </t>
    </r>
    <r>
      <rPr>
        <rFont val="Arial"/>
        <color theme="1"/>
      </rPr>
      <t xml:space="preserve"> </t>
    </r>
    <r>
      <rPr>
        <rFont val="Arial"/>
        <b/>
        <color theme="1"/>
      </rPr>
      <t>What is done:-</t>
    </r>
    <r>
      <rPr>
        <rFont val="Arial"/>
        <color theme="1"/>
      </rPr>
      <t xml:space="preserve"> Removed enable_notes permission from Single description (external) box so that both external and internal descriptions will be visible to the user even if enable_notes permission is disabled.Created merge request for review
</t>
    </r>
    <r>
      <rPr>
        <rFont val="Arial"/>
        <b/>
        <color theme="1"/>
      </rPr>
      <t xml:space="preserve">What is Pending: </t>
    </r>
    <r>
      <rPr>
        <rFont val="Arial"/>
        <color theme="1"/>
      </rPr>
      <t xml:space="preserve">NA.
</t>
    </r>
    <r>
      <rPr>
        <rFont val="Arial"/>
        <b/>
        <color theme="1"/>
      </rPr>
      <t>What support is required:-</t>
    </r>
    <r>
      <rPr>
        <rFont val="Arial"/>
        <color theme="1"/>
      </rPr>
      <t xml:space="preserve"> NA.                                                                    </t>
    </r>
  </si>
  <si>
    <t>What is done:- I have tested issue on live testing and product. I am able to replicate issue on both platform. I have tested on UAT and local not able to replicate issue. I am checking code for replicate issue.
What is pending:- N/A
What support is required:- N/A</t>
  </si>
  <si>
    <r>
      <rPr>
        <rFont val="Arial"/>
        <b/>
        <color theme="1"/>
      </rPr>
      <t xml:space="preserve">26 may 2023        </t>
    </r>
    <r>
      <rPr>
        <rFont val="Arial"/>
        <color theme="1"/>
      </rPr>
      <t xml:space="preserve">
 </t>
    </r>
    <r>
      <rPr>
        <rFont val="Arial"/>
        <b/>
        <color theme="1"/>
      </rPr>
      <t>what is done:-</t>
    </r>
    <r>
      <rPr>
        <rFont val="Arial"/>
        <color theme="1"/>
      </rPr>
      <t xml:space="preserve"> Analysed the ticket requirement, understood the bug, and tried to replicate the same scenario on the local environment and was able to reproduce this issue locally.
Reason for issue: Once the user click on the download link a dropdown has been opened to select workflow items, If no item selected then as per  backend validation rules it fails and it's redirects the user to the dashboard.
How to fix: As discussed  download pdf button will be disabled Till then the user has not selected any workflow items.
</t>
    </r>
    <r>
      <rPr>
        <rFont val="Arial"/>
        <b/>
        <color theme="1"/>
      </rPr>
      <t>What is Pending:-</t>
    </r>
    <r>
      <rPr>
        <rFont val="Arial"/>
        <color theme="1"/>
      </rPr>
      <t xml:space="preserve"> Need to fix  the issue facing some npm  install issues on my system working on it to resolve  .
</t>
    </r>
    <r>
      <rPr>
        <rFont val="Arial"/>
        <b/>
        <color theme="1"/>
      </rPr>
      <t xml:space="preserve">What support is required:- </t>
    </r>
    <r>
      <rPr>
        <rFont val="Arial"/>
        <color theme="1"/>
      </rPr>
      <t xml:space="preserve">NA                                                                </t>
    </r>
  </si>
  <si>
    <r>
      <rPr>
        <rFont val="Arial"/>
        <b/>
        <color theme="1"/>
      </rPr>
      <t xml:space="preserve">29 may 2023        </t>
    </r>
    <r>
      <rPr>
        <rFont val="Arial"/>
        <color theme="1"/>
      </rPr>
      <t xml:space="preserve">
</t>
    </r>
    <r>
      <rPr>
        <rFont val="Arial"/>
        <b/>
        <color theme="1"/>
      </rPr>
      <t xml:space="preserve">What is done:- </t>
    </r>
    <r>
      <rPr>
        <rFont val="Arial"/>
        <color theme="1"/>
      </rPr>
      <t xml:space="preserve">Analyzed ticket and understand the issue reviewed code and functionality and find out campaign status comes to from our database and product comes from VONQ API. So it's not related to each other. For the remaining days, we used "deliveredOn" and "durationPeriod" keys from API . Also checked the scheduler and find out that when we created a campaign status will be draft and it will change to active by the scheduler. So for this issue, the scheduler has failed to activate the campaign as per the condition.
</t>
    </r>
    <r>
      <rPr>
        <rFont val="Arial"/>
        <b/>
        <color theme="1"/>
      </rPr>
      <t xml:space="preserve">What is pending;-  </t>
    </r>
    <r>
      <rPr>
        <rFont val="Arial"/>
        <color theme="1"/>
      </rPr>
      <t xml:space="preserve">Work on it after the discussion 
</t>
    </r>
    <r>
      <rPr>
        <rFont val="Arial"/>
        <b/>
        <color theme="1"/>
      </rPr>
      <t xml:space="preserve">What is Support required;-  </t>
    </r>
    <r>
      <rPr>
        <rFont val="Arial"/>
        <color theme="1"/>
      </rPr>
      <t xml:space="preserve">NA                                                                                                                                                                                           </t>
    </r>
    <r>
      <rPr>
        <rFont val="Arial"/>
        <b/>
        <color theme="1"/>
      </rPr>
      <t xml:space="preserve">30 may 2023        What is done:- </t>
    </r>
    <r>
      <rPr>
        <rFont val="Arial"/>
        <color theme="1"/>
      </rPr>
      <t>Discussed with Steve this ticket is already resolved, Please find the connected ticket below.
https://tickets-tribepad.atlassian.net/browse/TCI-18972</t>
    </r>
    <r>
      <rPr>
        <rFont val="Arial"/>
        <b/>
        <color theme="1"/>
      </rPr>
      <t xml:space="preserve">
What is pending;-  </t>
    </r>
    <r>
      <rPr>
        <rFont val="Arial"/>
        <color theme="1"/>
      </rPr>
      <t>NA</t>
    </r>
    <r>
      <rPr>
        <rFont val="Arial"/>
        <b/>
        <color theme="1"/>
      </rPr>
      <t xml:space="preserve">
What is Support required;-  </t>
    </r>
    <r>
      <rPr>
        <rFont val="Arial"/>
        <color theme="1"/>
      </rPr>
      <t xml:space="preserve">NA </t>
    </r>
    <r>
      <rPr>
        <rFont val="Arial"/>
        <b/>
        <color theme="1"/>
      </rPr>
      <t xml:space="preserve">  </t>
    </r>
    <r>
      <rPr>
        <rFont val="Arial"/>
        <color theme="1"/>
      </rPr>
      <t xml:space="preserve">                                             </t>
    </r>
  </si>
  <si>
    <r>
      <rPr>
        <rFont val="Arial"/>
        <b/>
        <color theme="1"/>
      </rPr>
      <t xml:space="preserve">30 may 2023                                                                                                                                                                                                              What is done:- </t>
    </r>
    <r>
      <rPr>
        <rFont val="Arial"/>
        <color theme="1"/>
      </rPr>
      <t xml:space="preserve">Reviewed code and functionality and found out that if  "Allow recruiters to use their own email address" permission is enabled then it selects recruiters' email address as the default address, So to make brand email address as default address need to disable this permission. 
</t>
    </r>
    <r>
      <rPr>
        <rFont val="Arial"/>
        <b/>
        <color theme="1"/>
      </rPr>
      <t xml:space="preserve">What is Pending: </t>
    </r>
    <r>
      <rPr>
        <rFont val="Arial"/>
        <color theme="1"/>
      </rPr>
      <t xml:space="preserve">NA.
</t>
    </r>
    <r>
      <rPr>
        <rFont val="Arial"/>
        <b/>
        <color theme="1"/>
      </rPr>
      <t xml:space="preserve">What support is required:- </t>
    </r>
    <r>
      <rPr>
        <rFont val="Arial"/>
        <color theme="1"/>
      </rPr>
      <t>NA.</t>
    </r>
    <r>
      <rPr>
        <rFont val="Arial"/>
        <b/>
        <color theme="1"/>
      </rPr>
      <t xml:space="preserve"> </t>
    </r>
    <r>
      <rPr>
        <rFont val="Arial"/>
        <color theme="1"/>
      </rPr>
      <t xml:space="preserve">                                                                                                                                                                                        </t>
    </r>
    <r>
      <rPr>
        <rFont val="Arial"/>
        <b/>
        <color theme="1"/>
      </rPr>
      <t xml:space="preserve">31 may 2023  </t>
    </r>
    <r>
      <rPr>
        <rFont val="Arial"/>
        <color theme="1"/>
      </rPr>
      <t xml:space="preserve">   </t>
    </r>
    <r>
      <rPr>
        <rFont val="Arial"/>
        <b/>
        <color theme="1"/>
      </rPr>
      <t>What is done:-</t>
    </r>
    <r>
      <rPr>
        <rFont val="Arial"/>
        <color theme="1"/>
      </rPr>
      <t xml:space="preserve">Again I reviewed the code and find some new facts. So our functionality working as below.
1. If the job-selected email pack have a default email address, our code gives preference to the email pack's default email address.
 2. If no email address is added to the email pack so in this case if the user doesn't have permission 'use_own_email' so brand email will be the default email otherwise user email will be the default.
So as per my findings, different email packs have been used in both jobs so it's showing different default email address in the dropdown.
</t>
    </r>
    <r>
      <rPr>
        <rFont val="Arial"/>
        <b/>
        <color theme="1"/>
      </rPr>
      <t>What is Pending:</t>
    </r>
    <r>
      <rPr>
        <rFont val="Arial"/>
        <color theme="1"/>
      </rPr>
      <t xml:space="preserve"> Need Feedback
</t>
    </r>
    <r>
      <rPr>
        <rFont val="Arial"/>
        <b/>
        <color theme="1"/>
      </rPr>
      <t>What support is required:-</t>
    </r>
    <r>
      <rPr>
        <rFont val="Arial"/>
        <color theme="1"/>
      </rPr>
      <t xml:space="preserve"> NA.
01 june 2023    What is done:- Status change to cloe
What is Pending: NA.
What support is required:- NA.                                                                                                                                                                                         31 may 2023     What is done:-Aga                                    </t>
    </r>
  </si>
  <si>
    <r>
      <rPr>
        <rFont val="Arial"/>
        <color theme="1"/>
      </rPr>
      <t xml:space="preserve">  </t>
    </r>
    <r>
      <rPr>
        <rFont val="Arial"/>
        <b/>
        <color theme="1"/>
      </rPr>
      <t xml:space="preserve">30 may 2023      What is done:- </t>
    </r>
    <r>
      <rPr>
        <rFont val="Arial"/>
        <color theme="1"/>
      </rPr>
      <t xml:space="preserve">Analyzed ticket and understand the issue reviewed code and functionality, Currently not able to replicate the issue on my end.
</t>
    </r>
    <r>
      <rPr>
        <rFont val="Arial"/>
        <b/>
        <color theme="1"/>
      </rPr>
      <t xml:space="preserve">What is pending;-  </t>
    </r>
    <r>
      <rPr>
        <rFont val="Arial"/>
        <color theme="1"/>
      </rPr>
      <t xml:space="preserve">Need to replicate and resolve this issue.
</t>
    </r>
    <r>
      <rPr>
        <rFont val="Arial"/>
        <b/>
        <color theme="1"/>
      </rPr>
      <t xml:space="preserve">What is Support required;- </t>
    </r>
    <r>
      <rPr>
        <rFont val="Arial"/>
        <color theme="1"/>
      </rPr>
      <t xml:space="preserve"> NA                                                                                                                                                                                    </t>
    </r>
    <r>
      <rPr>
        <rFont val="Arial"/>
        <b/>
        <color theme="1"/>
      </rPr>
      <t>31 may 2023 What is done:-</t>
    </r>
    <r>
      <rPr>
        <rFont val="Arial"/>
        <color theme="1"/>
      </rPr>
      <t xml:space="preserve"> Reviewed code and functionality and resolved the issue, To resolve this issue added raw filter in the job title.
</t>
    </r>
    <r>
      <rPr>
        <rFont val="Arial"/>
        <b/>
        <color theme="1"/>
      </rPr>
      <t xml:space="preserve">What is Pending: </t>
    </r>
    <r>
      <rPr>
        <rFont val="Arial"/>
        <color theme="1"/>
      </rPr>
      <t xml:space="preserve">NA.
</t>
    </r>
    <r>
      <rPr>
        <rFont val="Arial"/>
        <b/>
        <color theme="1"/>
      </rPr>
      <t>What support is required:-</t>
    </r>
    <r>
      <rPr>
        <rFont val="Arial"/>
        <color theme="1"/>
      </rPr>
      <t xml:space="preserve"> NA. 01 june 2023 What is done:- Try to find out the solution to resolve the issue from Laravel php code, However, didn't find any solution. trying to find out some solution to resolve this issue.
What is pending:- Need to find out the solution to manage special characters by php code.
What support is required:- NA                                                                                                                                                                                                     </t>
    </r>
    <r>
      <rPr>
        <rFont val="Arial"/>
        <b/>
        <color theme="1"/>
      </rPr>
      <t>02 june 2023                                                                                                                                                                                                                            What is done:-</t>
    </r>
    <r>
      <rPr>
        <rFont val="Arial"/>
        <color theme="1"/>
      </rPr>
      <t xml:space="preserve"> Added Mutators getDecodedJobTitleAttribute in job model to remove character reference issue of &amp; , commit code and performed internal code review.
</t>
    </r>
    <r>
      <rPr>
        <rFont val="Arial"/>
        <b/>
        <color theme="1"/>
      </rPr>
      <t xml:space="preserve">What is pending:- </t>
    </r>
    <r>
      <rPr>
        <rFont val="Arial"/>
        <color theme="1"/>
      </rPr>
      <t xml:space="preserve">NA
</t>
    </r>
    <r>
      <rPr>
        <rFont val="Arial"/>
        <b/>
        <color theme="1"/>
      </rPr>
      <t>What support is required:-</t>
    </r>
    <r>
      <rPr>
        <rFont val="Arial"/>
        <color theme="1"/>
      </rPr>
      <t xml:space="preserve"> NA                                                                                                                                                                                                    </t>
    </r>
    <r>
      <rPr>
        <rFont val="Arial"/>
        <b/>
        <color theme="1"/>
      </rPr>
      <t>06 june 2023                                                                                                                                                                                                                            What is done:-</t>
    </r>
    <r>
      <rPr>
        <rFont val="Arial"/>
        <color theme="1"/>
      </rPr>
      <t xml:space="preserve"> decodeEntities filter created in helpers.php file used this filer with job_title as per recommendation, commit code for review.
What is pending:- NA
What support is required:- NA                      </t>
    </r>
  </si>
  <si>
    <t>"What is done: A copy of the Indeed command was created and modified based on the talent requirements. However, there are issues with the slave database on the alpha environment, specifically with no database being selected. To bypass this issue, the database value is overwritten with ""tribepad_job"".
What is pending: The talent command needs to be made functional.
What support is required: NA."</t>
  </si>
  <si>
    <t>What is done: Resolve the issue by adjusting the action target from "action-book" to "action-invite" when the new_interview_bookings_2020 permission is enabled. Pushed for code review.
What is pending: NA 
What support is required: NA.</t>
  </si>
  <si>
    <t>What is done:- After analyzing the reported issue, it has been determined that the observed behavior is as intended. Furthermore, the translations and the location of the email manager have been provided to allow the client to make any necessary modifications.
What is pending:- Awiting customer feedback.
What support is required:- NA.</t>
  </si>
  <si>
    <t>What is done:- Analyzed the issue mentioned.
What is pending:- Replicating the issue and finding a solution.
What support is required:- NA</t>
  </si>
  <si>
    <r>
      <rPr>
        <rFont val="Arial"/>
        <b/>
        <color theme="1"/>
      </rPr>
      <t>02 june 2023                                                                                                                                                                                                                            What is done:-</t>
    </r>
    <r>
      <rPr>
        <rFont val="Arial"/>
        <b val="0"/>
        <color theme="1"/>
      </rPr>
      <t xml:space="preserve"> Analysed the ticket understood the task, working on a technical document.  </t>
    </r>
    <r>
      <rPr>
        <rFont val="Arial"/>
        <b/>
        <color theme="1"/>
      </rPr>
      <t xml:space="preserve">
What is pending:- </t>
    </r>
    <r>
      <rPr>
        <rFont val="Arial"/>
        <b val="0"/>
        <color theme="1"/>
      </rPr>
      <t>need to finish the technical document.</t>
    </r>
    <r>
      <rPr>
        <rFont val="Arial"/>
        <b/>
        <color theme="1"/>
      </rPr>
      <t xml:space="preserve">
What support is required:- </t>
    </r>
    <r>
      <rPr>
        <rFont val="Arial"/>
        <b val="0"/>
        <color theme="1"/>
      </rPr>
      <t xml:space="preserve">NA                                                                                                                                                                                                             </t>
    </r>
    <r>
      <rPr>
        <rFont val="Arial"/>
        <b/>
        <color theme="1"/>
      </rPr>
      <t xml:space="preserve">05 june 2023    What is done:- </t>
    </r>
    <r>
      <rPr>
        <rFont val="Arial"/>
        <b val="0"/>
        <color theme="1"/>
      </rPr>
      <t xml:space="preserve">Worked on the technical document and created it.  </t>
    </r>
    <r>
      <rPr>
        <rFont val="Arial"/>
        <b/>
        <color theme="1"/>
      </rPr>
      <t xml:space="preserve">
What is pending:- </t>
    </r>
    <r>
      <rPr>
        <rFont val="Arial"/>
        <b val="0"/>
        <color theme="1"/>
      </rPr>
      <t>Internal review.</t>
    </r>
    <r>
      <rPr>
        <rFont val="Arial"/>
        <b/>
        <color theme="1"/>
      </rPr>
      <t xml:space="preserve">
What support is required:- </t>
    </r>
    <r>
      <rPr>
        <rFont val="Arial"/>
        <b val="0"/>
        <color theme="1"/>
      </rPr>
      <t xml:space="preserve">NA                                                                                                                                                                                            </t>
    </r>
    <r>
      <rPr>
        <rFont val="Arial"/>
        <b/>
        <color theme="1"/>
      </rPr>
      <t>06 june 2023    What is done:- I</t>
    </r>
    <r>
      <rPr>
        <rFont val="Arial"/>
        <b val="0"/>
        <color theme="1"/>
      </rPr>
      <t xml:space="preserve"> have created the technical document Please find the link below for review. However, I am not able to configure SSO on my end so not able to understand the full flow. I  tried with Okta but was not able to setup it up.
https://docs.google.com/document/d/1eyQGb7iMWpr5LiCl_LofLvgX4V0XqY22UjsyHr3g7Ig/edit</t>
    </r>
    <r>
      <rPr>
        <rFont val="Arial"/>
        <b/>
        <color theme="1"/>
      </rPr>
      <t xml:space="preserve">
What is pending:-  </t>
    </r>
    <r>
      <rPr>
        <rFont val="Arial"/>
        <b val="0"/>
        <color theme="1"/>
      </rPr>
      <t>review</t>
    </r>
    <r>
      <rPr>
        <rFont val="Arial"/>
        <b/>
        <color theme="1"/>
      </rPr>
      <t xml:space="preserve">.
What support is required:- </t>
    </r>
    <r>
      <rPr>
        <rFont val="Arial"/>
        <b val="0"/>
        <color theme="1"/>
      </rPr>
      <t xml:space="preserve">NA                                                                                                                                                                                              </t>
    </r>
    <r>
      <rPr>
        <rFont val="Arial"/>
        <b/>
        <color theme="1"/>
      </rPr>
      <t>08 june 2023    What is done:-</t>
    </r>
    <r>
      <rPr>
        <rFont val="Arial"/>
        <b val="0"/>
        <color theme="1"/>
      </rPr>
      <t xml:space="preserve"> worked on  SSO setup and completed with provided URL. Created migration and model in v2 codebase, wrote code for insert errors in table, working on view to display errors in SSO module.  
</t>
    </r>
    <r>
      <rPr>
        <rFont val="Arial"/>
        <b/>
        <color theme="1"/>
      </rPr>
      <t xml:space="preserve">
What is pending:-</t>
    </r>
    <r>
      <rPr>
        <rFont val="Arial"/>
        <b val="0"/>
        <color theme="1"/>
      </rPr>
      <t xml:space="preserve"> display error in SSO module</t>
    </r>
    <r>
      <rPr>
        <rFont val="Arial"/>
        <b/>
        <color theme="1"/>
      </rPr>
      <t xml:space="preserve">
What support is required:- </t>
    </r>
    <r>
      <rPr>
        <rFont val="Arial"/>
        <b val="0"/>
        <color theme="1"/>
      </rPr>
      <t xml:space="preserve">NA                                                                                                                                                                                               </t>
    </r>
    <r>
      <rPr>
        <rFont val="Arial"/>
        <b/>
        <color theme="1"/>
      </rPr>
      <t xml:space="preserve">09 june 2023    What is done:- </t>
    </r>
    <r>
      <rPr>
        <rFont val="Arial"/>
        <b val="0"/>
        <color theme="1"/>
      </rPr>
      <t xml:space="preserve">worked on log error display section with delete functionality and completed it. started work on refresh config section. </t>
    </r>
    <r>
      <rPr>
        <rFont val="Arial"/>
        <b/>
        <color theme="1"/>
      </rPr>
      <t xml:space="preserve">
What is pending:- </t>
    </r>
    <r>
      <rPr>
        <rFont val="Arial"/>
        <b val="0"/>
        <color theme="1"/>
      </rPr>
      <t>NA</t>
    </r>
    <r>
      <rPr>
        <rFont val="Arial"/>
        <b/>
        <color theme="1"/>
      </rPr>
      <t xml:space="preserve">
What support is required:- </t>
    </r>
    <r>
      <rPr>
        <rFont val="Arial"/>
        <b val="0"/>
        <color theme="1"/>
      </rPr>
      <t>NA                                                                                                                                                                                                                    12</t>
    </r>
    <r>
      <rPr>
        <rFont val="Arial"/>
        <b/>
        <color theme="1"/>
      </rPr>
      <t xml:space="preserve"> june 2023                                                                                                                                                                                                                      What is done:-</t>
    </r>
    <r>
      <rPr>
        <rFont val="Arial"/>
        <b val="0"/>
        <color theme="1"/>
      </rPr>
      <t xml:space="preserve"> I worked on the refresh config section and completed it. I am facing some issues in testing because i am not able to open sso module for login. </t>
    </r>
    <r>
      <rPr>
        <rFont val="Arial"/>
        <b/>
        <color theme="1"/>
      </rPr>
      <t xml:space="preserve">
What is pending:- </t>
    </r>
    <r>
      <rPr>
        <rFont val="Arial"/>
        <b val="0"/>
        <color theme="1"/>
      </rPr>
      <t xml:space="preserve">Need to test changes for login and refresh sso.
</t>
    </r>
    <r>
      <rPr>
        <rFont val="Arial"/>
        <b/>
        <color theme="1"/>
      </rPr>
      <t xml:space="preserve">
What support is required:- </t>
    </r>
    <r>
      <rPr>
        <rFont val="Arial"/>
        <b val="0"/>
        <color theme="1"/>
      </rPr>
      <t>NA</t>
    </r>
  </si>
  <si>
    <r>
      <rPr>
        <rFont val="Arial"/>
        <b/>
        <color theme="1"/>
      </rPr>
      <t xml:space="preserve">06 june 2023                                                                                                                                                                                                                           What is done:- </t>
    </r>
    <r>
      <rPr>
        <rFont val="Arial"/>
        <b val="0"/>
        <color theme="1"/>
      </rPr>
      <t>Analyzed the ticket, understand the task, Try to replicate the issue on my end, However not able to replicate it, Also worked on code review but it's a little bit complicated code it's used crm-sdk for campaign data.</t>
    </r>
    <r>
      <rPr>
        <rFont val="Arial"/>
        <b/>
        <color theme="1"/>
      </rPr>
      <t xml:space="preserve">
What is pending:- </t>
    </r>
    <r>
      <rPr>
        <rFont val="Arial"/>
        <b val="0"/>
        <color theme="1"/>
      </rPr>
      <t>code review and replication of issue</t>
    </r>
    <r>
      <rPr>
        <rFont val="Arial"/>
        <b/>
        <color theme="1"/>
      </rPr>
      <t xml:space="preserve">
What support is required:- </t>
    </r>
    <r>
      <rPr>
        <rFont val="Arial"/>
        <b val="0"/>
        <color theme="1"/>
      </rPr>
      <t xml:space="preserve">NA                                                                                                                                                                                             </t>
    </r>
    <r>
      <rPr>
        <rFont val="Arial"/>
        <b/>
        <color theme="1"/>
      </rPr>
      <t>07 june 2023                                                                                                                                                                                                               What is done:-</t>
    </r>
    <r>
      <rPr>
        <rFont val="Arial"/>
        <b val="0"/>
        <color theme="1"/>
      </rPr>
      <t xml:space="preserve"> I am able to replicate this issue on my side.  As I found the campaign signup count is showing for all the landing pages even if the page is deleted. So as per my finding, the reason for the issue is a landing page is deleted that already has the signup count.
</t>
    </r>
    <r>
      <rPr>
        <rFont val="Arial"/>
        <b/>
        <color theme="1"/>
      </rPr>
      <t xml:space="preserve">
What is pending:- </t>
    </r>
    <r>
      <rPr>
        <rFont val="Arial"/>
        <b val="0"/>
        <color theme="1"/>
      </rPr>
      <t>Client Feedback</t>
    </r>
    <r>
      <rPr>
        <rFont val="Arial"/>
        <b/>
        <color theme="1"/>
      </rPr>
      <t xml:space="preserve">
What support is required:- </t>
    </r>
    <r>
      <rPr>
        <rFont val="Arial"/>
        <b val="0"/>
        <color theme="1"/>
      </rPr>
      <t>NA</t>
    </r>
  </si>
  <si>
    <t>What is done: Testing the issue is difficult as it might depend on the actual setup of SSO, and we don't have access to the logs to conduct any meaningful debugging. Checked Codebase but nothing obvious stands out. Passing this back. 
What is pending: NA 
What support is required: NA.</t>
  </si>
  <si>
    <t>"What is Done:- This involves the setup of custom fields for candidates, to bypass setting this up testing directly on Gamma. However, there are multiple issues, and even after fixing the JavaScript problem, another issue arises with data saving. Debugging the code to gain a comprehensive understanding of the underlying cause of the problem.
What is pending:- NA. 
What support is required:- NA"</t>
  </si>
  <si>
    <t>Developer</t>
  </si>
  <si>
    <t>Grand Total</t>
  </si>
  <si>
    <t>What is Done:- Analysis of code in local environment
What is pending:- NA
What support is required:- NA
Mar 22
"What is done:- Creating the technical document and flow with engineering approach
What is pending:- In-progress 
What support is required:- NA"
Mar 23
What is done:- Technical document created based on HLD and functional requirement: https://docs.google.com/document/d/1dg-UqTpDUtOBsw3UZo92QA5coaqLz_wM8QcpEELSMIM/edit# 
What is pending:- In-progress 
What support is required:- NA
Mar 27
What is done:- Added setting button on package to open popup for download settings
What is pending:- In-progress 
What support is required:- NA
Apr 3
What is done:- Worked on creating Popup with withCreate.js component
What is pending:- In- progress creating Popup with withCreate.js component
What support is required:- NA
Apr 4
What is done:- Worked on creating Popup with withCreate.js component
What is pending:- In- progress creating Form component for download settings
What support is required:- for withCreate.js component utilization
Apr:5
What is done:- Worked on creating FormRenderer component with Higher Order Components.
What is pending:- In- progress creating FormRenderer component for download settings
What support is required:- for withCreate.js HOC component utilization
April 24:
What is done:- Worked on creating downloadingsetting edit form page.
What is pending:- In- progress geting the list of workflows to show on download settings form page.
What support is required:- In creating Rout for new page to load  their component
May 4
What is done:- Worked on data sync with store in frontend workflow and items.
What is pending:- In-progress creating List component for a sidebar for view/edit setting
What support is required:- NA</t>
  </si>
  <si>
    <t>What is done:- Relicating issues by creating questionnair and adding question with answers given in excel file.
What is pending:- In-progress
What support is required:- NA</t>
  </si>
  <si>
    <t xml:space="preserve">&lt;--  Input date to populate the latest status </t>
  </si>
  <si>
    <t>Ticket No</t>
  </si>
  <si>
    <t>Ticket type</t>
  </si>
  <si>
    <t>Comment</t>
  </si>
  <si>
    <t>Hours Logged</t>
  </si>
  <si>
    <t>Name</t>
  </si>
  <si>
    <t>Total Time Booked</t>
  </si>
  <si>
    <t>Don't Delete the filter below</t>
  </si>
  <si>
    <t>For validation do not edit</t>
  </si>
  <si>
    <t>Dev Type</t>
  </si>
  <si>
    <t>Code for Developers Names</t>
  </si>
  <si>
    <t>Code for Status</t>
  </si>
  <si>
    <t>Integration</t>
  </si>
  <si>
    <t>Pause</t>
  </si>
  <si>
    <t>Resume</t>
  </si>
  <si>
    <t>TCI-16424 new dev</t>
  </si>
  <si>
    <t>TCI-16357 integration</t>
  </si>
  <si>
    <t>TCI-15973 new dev</t>
  </si>
  <si>
    <t>TCI-16371 integration</t>
  </si>
  <si>
    <t>TCI-16144 integration</t>
  </si>
  <si>
    <t>TCI-16381 new dev</t>
  </si>
  <si>
    <t>TCI-15954 new dev</t>
  </si>
  <si>
    <t>TCI-15240 new dev</t>
  </si>
  <si>
    <t>TCI-16593 new dev</t>
  </si>
  <si>
    <t>Reassigned to (developer)</t>
  </si>
  <si>
    <t>Comments (Day wise)</t>
  </si>
  <si>
    <t>What is done:- Replicating the candidate Opt-ins in talent search, it seems the ElasticsearchSDK issue
What is pending:- degigging with candidate Opt-ins in talent search
What support is required:- Need to compare the live search_candidates file with local
Feb 21
"What is done:- Docker updated in local environment for elastic search.
What is pending:- instaling required dependencies is in progress
What support is required:- Need to seup for elastic search."
Feb 23
What is done:- added the candidate Opt-ins filter in Candidate Search.
What is pending:- NA 
What support is required:- NA
Mar 17
What is done:- Checking the elastic search related issues in local
What is pending:- In-progress 
What support is required:- Waiting for the Sudo user permission to test in UAT Gamma</t>
  </si>
  <si>
    <t>What is done:- Create a new job for refer a friend email
What is pending:- investingating the issue still in progress
What support is required:- NA
Feb 10
"What is done:- Brand Specific branding is missing under jobsearch/private/application/views/22/en
What is pending:- NA
What support is required:- NA"</t>
  </si>
  <si>
    <t>S.No</t>
  </si>
  <si>
    <t>Re-assign Reason</t>
  </si>
  <si>
    <t>Latest Jira Status</t>
  </si>
  <si>
    <t>Jira_Assignee</t>
  </si>
  <si>
    <t>Scope</t>
  </si>
  <si>
    <t>Code-Review</t>
  </si>
  <si>
    <r>
      <rPr>
        <rFont val="Arial, sans-serif"/>
        <color rgb="FF000000"/>
      </rPr>
      <t xml:space="preserve">On hold as Dan is working on it
</t>
    </r>
    <r>
      <rPr>
        <rFont val="Arial, sans-serif"/>
        <b/>
        <color rgb="FF000000"/>
      </rPr>
      <t>21-Dec:-WIP:-</t>
    </r>
    <r>
      <rPr>
        <rFont val="Arial, sans-serif"/>
        <color rgb="FF000000"/>
      </rPr>
      <t>{Latest Jira comment(Jay)};-I have done debug for the email send while booking and interview cancel flow but when ever i'm cancel interview there is no mail in email id and no new mail entry in database so i tried to do full flow debug but there is no point i'm finding that mail is getting saved or mail is being send. i shared scenario with jon and come to conclusion to check the flow and my solution on direct client UAT server but as of now i'm waiting jon's reply for the same as he is confirming the permission for me with mike</t>
    </r>
  </si>
  <si>
    <r>
      <rPr>
        <rFont val="Arial"/>
        <color theme="1"/>
      </rPr>
      <t xml:space="preserve">Will start working on it after completion of TCI-14228
</t>
    </r>
    <r>
      <rPr>
        <rFont val="Arial"/>
        <b/>
        <color theme="1"/>
      </rPr>
      <t>13-Dec:-Code review</t>
    </r>
    <r>
      <rPr>
        <rFont val="Arial"/>
        <color theme="1"/>
      </rPr>
      <t>:-{Latest Jira comment(Saurabh)}:-I have fixed this issue by code investigation. Because email is working on local machine so i am not able to reproduce issue on local.
 We can test it on UAT or test env</t>
    </r>
  </si>
  <si>
    <r>
      <rPr>
        <rFont val="Arial"/>
        <color theme="1"/>
      </rPr>
      <t xml:space="preserve">Will start working on it after completion of TCI-14228
</t>
    </r>
    <r>
      <rPr>
        <rFont val="Arial"/>
        <b/>
        <color theme="1"/>
      </rPr>
      <t>14-Dec:-Done:-</t>
    </r>
    <r>
      <rPr>
        <rFont val="Arial"/>
        <color theme="1"/>
      </rPr>
      <t>{Latest Jira comment(Emily)}:-using the above link worked.</t>
    </r>
  </si>
  <si>
    <t>Jon Braud</t>
  </si>
  <si>
    <r>
      <rPr>
        <rFont val="Arial, sans-serif"/>
        <b/>
        <color rgb="FF000000"/>
      </rPr>
      <t>08-Nov:-Started:-</t>
    </r>
    <r>
      <rPr>
        <rFont val="Arial, sans-serif"/>
        <b val="0"/>
        <color rgb="FF000000"/>
      </rPr>
      <t xml:space="preserve"> Getting error while switch to language (solving the issue with Dan Dunford).Dan Dunford had given some command for run in there ,I had run but I got some error then Dan had given the Instruction for reconfigure it now it is run but swtich to language issue have not resolved yet.</t>
    </r>
    <r>
      <rPr>
        <rFont val="Arial, sans-serif"/>
        <b/>
        <color rgb="FF000000"/>
      </rPr>
      <t xml:space="preserve">
11-Nov:-Hold:-</t>
    </r>
    <r>
      <rPr>
        <rFont val="Arial, sans-serif"/>
        <b val="0"/>
        <color rgb="FF000000"/>
      </rPr>
      <t xml:space="preserve"> Jon booted the docker instance now I can see issues but I need the clarifiation from code level as well as database</t>
    </r>
  </si>
  <si>
    <t xml:space="preserve">This ticket was related to PHP not Ui. Reassign
 </t>
  </si>
  <si>
    <r>
      <rPr>
        <rFont val="Arial, sans-serif"/>
        <b/>
        <color rgb="FF000000"/>
      </rPr>
      <t>10-Nov:-Started:-</t>
    </r>
    <r>
      <rPr>
        <rFont val="Arial, sans-serif"/>
        <b val="0"/>
        <color rgb="FF000000"/>
      </rPr>
      <t>After looking, I found some issues with href tages values. The all href tag's value are not same. There is 3 type of values used here, in href like blank, #, and javascript:void(0);</t>
    </r>
    <r>
      <rPr>
        <rFont val="Arial, sans-serif"/>
        <b/>
        <color rgb="FF000000"/>
      </rPr>
      <t xml:space="preserve">
 11-Nov:-WIP:- </t>
    </r>
    <r>
      <rPr>
        <rFont val="Arial, sans-serif"/>
        <b val="0"/>
        <color rgb="FF000000"/>
      </rPr>
      <t>For fixing, I used the same values "javascript:void(0)" in href tags. And it's working fine now.</t>
    </r>
    <r>
      <rPr>
        <rFont val="Arial, sans-serif"/>
        <b/>
        <color rgb="FF000000"/>
      </rPr>
      <t xml:space="preserve">
 12-Nov:-</t>
    </r>
    <r>
      <rPr>
        <rFont val="Arial, sans-serif"/>
        <b val="0"/>
        <color rgb="FF000000"/>
      </rPr>
      <t>Code Review:-As per Jon, Revert the last Commit and have to change the approach to fix this issue.</t>
    </r>
    <r>
      <rPr>
        <rFont val="Arial, sans-serif"/>
        <b/>
        <color rgb="FF000000"/>
      </rPr>
      <t xml:space="preserve">
 15-Nov:- WIP:-
 16-Nov:- WIP:-</t>
    </r>
    <r>
      <rPr>
        <rFont val="Arial, sans-serif"/>
        <b val="0"/>
        <color rgb="FF000000"/>
      </rPr>
      <t>Working on it</t>
    </r>
    <r>
      <rPr>
        <rFont val="Arial, sans-serif"/>
        <b/>
        <color rgb="FF000000"/>
      </rPr>
      <t xml:space="preserve">
 17-Nov:-Code Review:-</t>
    </r>
    <r>
      <rPr>
        <rFont val="Arial, sans-serif"/>
        <b val="0"/>
        <color rgb="FF000000"/>
      </rPr>
      <t>It's fixed now, Menu is working now by defer attribute. Need code review.</t>
    </r>
    <r>
      <rPr>
        <rFont val="Arial, sans-serif"/>
        <b/>
        <color rgb="FF000000"/>
      </rPr>
      <t xml:space="preserve">
 18-Nov:- WIP:-</t>
    </r>
    <r>
      <rPr>
        <rFont val="Arial, sans-serif"/>
        <b val="0"/>
        <color rgb="FF000000"/>
      </rPr>
      <t>After code review, Jon realizes that I am working with a different version v4.17. So he gives me the v4.18 version to fix that again. This version was not working after checkout. Jon gives me solutions to run this version. EOD it's working. The full-day has gone to switch the version.</t>
    </r>
    <r>
      <rPr>
        <rFont val="Arial, sans-serif"/>
        <b/>
        <color rgb="FF000000"/>
      </rPr>
      <t xml:space="preserve">
 22-Nov:-WIP:-</t>
    </r>
    <r>
      <rPr>
        <rFont val="Arial, sans-serif"/>
        <b val="0"/>
        <color rgb="FF000000"/>
      </rPr>
      <t>Working on it</t>
    </r>
    <r>
      <rPr>
        <rFont val="Arial, sans-serif"/>
        <b/>
        <color rgb="FF000000"/>
      </rPr>
      <t xml:space="preserve">
 23-Nov:-Code Review:- </t>
    </r>
    <r>
      <rPr>
        <rFont val="Arial, sans-serif"/>
        <b val="0"/>
        <color rgb="FF000000"/>
      </rPr>
      <t>The issue has been fixed and sent to code review.</t>
    </r>
  </si>
  <si>
    <r>
      <rPr>
        <rFont val="Arial, sans-serif"/>
        <color rgb="FF000000"/>
      </rPr>
      <t xml:space="preserve">I have reviewed this ticket but there is an error already assigned to Jon (TCI-14114) after that I discussed with Jon he said drop this ticket now let me do some work on it need to
</t>
    </r>
    <r>
      <rPr>
        <rFont val="Arial, sans-serif"/>
        <b/>
        <color rgb="FF000000"/>
      </rPr>
      <t>01-Dec:-Done:-</t>
    </r>
    <r>
      <rPr>
        <rFont val="Arial, sans-serif"/>
        <color rgb="FF000000"/>
      </rPr>
      <t>{Latest Jira comment (varun)}:-Sorry for the delayed comment I was working on this ticket But I was stuck on a language issue. Dan Dunford  had suggested me move to other</t>
    </r>
  </si>
  <si>
    <r>
      <rPr>
        <rFont val="Arial, sans-serif"/>
        <color rgb="FF000000"/>
      </rPr>
      <t xml:space="preserve">Not able to reproduce it on Local
</t>
    </r>
    <r>
      <rPr>
        <rFont val="Arial, sans-serif"/>
        <b/>
        <color rgb="FF000000"/>
      </rPr>
      <t>21-Dec:-WIP:</t>
    </r>
    <r>
      <rPr>
        <rFont val="Arial, sans-serif"/>
        <color rgb="FF000000"/>
      </rPr>
      <t>-{Latest Jira comment(suraj)}:-When trying to logging in from candidate account, then job is not showing to candidate. Super user is also not able to apply on the job. Have connect also with kunika. So i have tried to debug apply job</t>
    </r>
  </si>
  <si>
    <r>
      <rPr>
        <rFont val="Arial, sans-serif"/>
        <b/>
        <color rgb="FF000000"/>
      </rPr>
      <t>15-Nov:-Started:-</t>
    </r>
    <r>
      <rPr>
        <rFont val="Arial, sans-serif"/>
        <color rgb="FF000000"/>
      </rPr>
      <t xml:space="preserve"> Working on it was not able to find the file, will start work on next day
</t>
    </r>
    <r>
      <rPr>
        <rFont val="Arial, sans-serif"/>
        <b/>
        <color rgb="FF000000"/>
      </rPr>
      <t>16-Nov:- WIP:-</t>
    </r>
    <r>
      <rPr>
        <rFont val="Arial, sans-serif"/>
        <color rgb="FF000000"/>
      </rPr>
      <t xml:space="preserve"> Working on it
</t>
    </r>
    <r>
      <rPr>
        <rFont val="Arial, sans-serif"/>
        <b/>
        <color rgb="FF000000"/>
      </rPr>
      <t>17-Nov :-WIP:-</t>
    </r>
    <r>
      <rPr>
        <rFont val="Arial, sans-serif"/>
        <color rgb="FF000000"/>
      </rPr>
      <t xml:space="preserve"> Working on it</t>
    </r>
  </si>
  <si>
    <r>
      <rPr>
        <rFont val="Arial, sans-serif"/>
        <b/>
        <color rgb="FF000000"/>
      </rPr>
      <t>16-Nov:-Started:-</t>
    </r>
    <r>
      <rPr>
        <rFont val="Arial, sans-serif"/>
        <color rgb="FF000000"/>
      </rPr>
      <t xml:space="preserve"> I have created new multiple account and checked it but its working perfect and I also checked with all scenarios mentioned on ticket but I didn't get any error
</t>
    </r>
    <r>
      <rPr>
        <rFont val="Arial, sans-serif"/>
        <b/>
        <color rgb="FF000000"/>
      </rPr>
      <t>19-Nov:-Closed:-</t>
    </r>
    <r>
      <rPr>
        <rFont val="Arial, sans-serif"/>
        <color rgb="FF000000"/>
      </rPr>
      <t xml:space="preserve"> After discussion with Emily Black I have tried to run as same then forget password not working .So I've talked with Dan Dunford , he commented in Jira and suggested me to move on to another</t>
    </r>
  </si>
  <si>
    <r>
      <rPr>
        <rFont val="Arial, sans-serif"/>
        <b/>
        <color rgb="FF000000"/>
      </rPr>
      <t>16-Nov:- Started:-</t>
    </r>
    <r>
      <rPr>
        <rFont val="Arial, sans-serif"/>
        <b val="0"/>
        <color rgb="FF000000"/>
      </rPr>
      <t>Bug detection and code analysis</t>
    </r>
    <r>
      <rPr>
        <rFont val="Arial, sans-serif"/>
        <b/>
        <color rgb="FF000000"/>
      </rPr>
      <t xml:space="preserve">
 17-Nov:- WIP:- </t>
    </r>
    <r>
      <rPr>
        <rFont val="Arial, sans-serif"/>
        <b val="0"/>
        <color rgb="FF000000"/>
      </rPr>
      <t>Bug fixing</t>
    </r>
    <r>
      <rPr>
        <rFont val="Arial, sans-serif"/>
        <b/>
        <color rgb="FF000000"/>
      </rPr>
      <t xml:space="preserve">
 18-Nov:- Code Review:- </t>
    </r>
    <r>
      <rPr>
        <rFont val="Arial, sans-serif"/>
        <b val="0"/>
        <color rgb="FF000000"/>
      </rPr>
      <t>Bug have been fixed and code pushed
 22-Nov:- Started:-In a discussion with John in the daily scrum call he suggests that one should not remove existing code, so now I am examining the code architecture and trying to fix it.</t>
    </r>
    <r>
      <rPr>
        <rFont val="Arial, sans-serif"/>
        <b/>
        <color rgb="FF000000"/>
      </rPr>
      <t xml:space="preserve">
 23-Nov:- WIP:-</t>
    </r>
    <r>
      <rPr>
        <rFont val="Arial, sans-serif"/>
        <b val="0"/>
        <color rgb="FF000000"/>
      </rPr>
      <t>From where the dependency file needs to be checked to find out the exact problem</t>
    </r>
    <r>
      <rPr>
        <rFont val="Arial, sans-serif"/>
        <b/>
        <color rgb="FF000000"/>
      </rPr>
      <t xml:space="preserve">
 24-Nov:- Code-Review:-</t>
    </r>
    <r>
      <rPr>
        <rFont val="Arial, sans-serif"/>
        <b val="0"/>
        <color rgb="FF000000"/>
      </rPr>
      <t xml:space="preserve">This task has been complete from my side and I had shown the changes code to jon for approval. It is already running over the testing.uat .Jon will push it on live server soon so I'm closing by my side.
</t>
    </r>
    <r>
      <rPr>
        <rFont val="Arial, sans-serif"/>
        <b/>
        <color rgb="FF000000"/>
      </rPr>
      <t>20-Dec:-Closed :-</t>
    </r>
    <r>
      <rPr>
        <rFont val="Arial, sans-serif"/>
        <b val="0"/>
        <color rgb="FF000000"/>
      </rPr>
      <t>Went on live v4.19.7</t>
    </r>
  </si>
  <si>
    <r>
      <rPr>
        <rFont val="Arial, sans-serif"/>
        <b/>
        <color rgb="FF000000"/>
      </rPr>
      <t xml:space="preserve">24-Nov:- Started:- </t>
    </r>
    <r>
      <rPr>
        <rFont val="Arial, sans-serif"/>
        <color rgb="FF000000"/>
      </rPr>
      <t xml:space="preserve">I am understanding the ticket and find the route way and working on it code part
</t>
    </r>
    <r>
      <rPr>
        <rFont val="Arial, sans-serif"/>
        <b/>
        <color rgb="FF000000"/>
      </rPr>
      <t>25-Nov:- Code- Review :-</t>
    </r>
    <r>
      <rPr>
        <rFont val="Arial, sans-serif"/>
        <color rgb="FF000000"/>
      </rPr>
      <t xml:space="preserve">This issue has been fixed and code pushed over the gitlab
</t>
    </r>
    <r>
      <rPr>
        <rFont val="Arial, sans-serif"/>
        <b/>
        <color rgb="FF000000"/>
      </rPr>
      <t>20-Dec:-Closed:-</t>
    </r>
    <r>
      <rPr>
        <rFont val="Arial, sans-serif"/>
        <color rgb="FF000000"/>
      </rPr>
      <t>Went on live v4.19.7</t>
    </r>
  </si>
  <si>
    <r>
      <rPr>
        <rFont val="Arial, sans-serif"/>
        <b/>
        <color rgb="FF000000"/>
      </rPr>
      <t xml:space="preserve">24-Nov:-Started:- </t>
    </r>
    <r>
      <rPr>
        <rFont val="Arial, sans-serif"/>
        <color rgb="FF000000"/>
      </rPr>
      <t xml:space="preserve">This ticket is related to the dashboard. and dashboard page is not coming in my local machine to Jon and Dan helps me to solve this issue but full day gone in this activity.
</t>
    </r>
    <r>
      <rPr>
        <rFont val="Arial, sans-serif"/>
        <b/>
        <color rgb="FF000000"/>
      </rPr>
      <t>25-Nov:-WIP :-</t>
    </r>
    <r>
      <rPr>
        <rFont val="Arial, sans-serif"/>
        <color rgb="FF000000"/>
      </rPr>
      <t xml:space="preserve"> I had tried to write custom CSS for the dashboard. but compiler compiles ".less" file and after compile updated CSS file did not bind in the page. The Changes were not seen on the page. As per Matt is a configuration-related issue. Jon will take care about this.
</t>
    </r>
    <r>
      <rPr>
        <rFont val="Arial, sans-serif"/>
        <b/>
        <color rgb="FF000000"/>
      </rPr>
      <t>26-Nov:-WIP:-</t>
    </r>
    <r>
      <rPr>
        <rFont val="Arial, sans-serif"/>
        <color rgb="FF000000"/>
      </rPr>
      <t xml:space="preserve"> Working on it and fixed another ticket TCI-14620
</t>
    </r>
    <r>
      <rPr>
        <rFont val="Arial, sans-serif"/>
        <b/>
        <color rgb="FF000000"/>
      </rPr>
      <t xml:space="preserve">29-Nov:-WIP:- </t>
    </r>
    <r>
      <rPr>
        <rFont val="Arial, sans-serif"/>
        <color rgb="FF000000"/>
      </rPr>
      <t xml:space="preserve">I have fixed some issues in the dashboard. But in some widgets have not any data so i not am able to write CSS on it. And some widgets are not visible in alpha-docker. I have need data in the widgets and needs to show all widgets for recruiter dashboard. So that i can fix all related issues.
</t>
    </r>
    <r>
      <rPr>
        <rFont val="Arial, sans-serif"/>
        <b/>
        <color rgb="FF000000"/>
      </rPr>
      <t xml:space="preserve">30-Nov:-Code Review:- </t>
    </r>
    <r>
      <rPr>
        <rFont val="Arial, sans-serif"/>
        <color rgb="FF000000"/>
      </rPr>
      <t xml:space="preserve">write CSS on it. And some widgets are not visible in alpha-docker. I have need data in the widgets and needs to show all widgets for recruiter dashboard. So that i can fix all related issues.
1. Added zebra striped into the widget rows.
2. Icon buttons hover colour added as primary colour.
3. Dotted lines remove form loading.
4. As per Matt not need to change in the widgets title link to Button.
5. I have remove  space from inside the widgets. 
I have fixed this issue in the alpha-docker. In Alpha-docker have not relevant data of the widgets so i can not see what behave CSS/style doing with the data. I have raised a merge request for that. So that after the merge code i can see what exactly fix. 
</t>
    </r>
    <r>
      <rPr>
        <rFont val="Arial, sans-serif"/>
        <b/>
        <color rgb="FF000000"/>
      </rPr>
      <t>02-Dec:-Code Review:-</t>
    </r>
    <r>
      <rPr>
        <rFont val="Arial, sans-serif"/>
        <color rgb="FF000000"/>
      </rPr>
      <t xml:space="preserve">I have compiled ".less" files for all bands. Also taken pull from the master branch and merge it in TCI-11437 branch. This process suggests to me by Matt. To push developed code on UAT.
Apart of that, I was working on CRM with Jon. Because It was not working on Alpha- docker. 
</t>
    </r>
    <r>
      <rPr>
        <rFont val="Arial, sans-serif"/>
        <b/>
        <color rgb="FF000000"/>
      </rPr>
      <t>03-Dec:-WIP:-</t>
    </r>
    <r>
      <rPr>
        <rFont val="Arial, sans-serif"/>
        <color rgb="FF000000"/>
      </rPr>
      <t xml:space="preserve">I have got the updates for this in UAT at 6:30 pm (IST) So I started my work after that.
I have looked dashboard in UAT. Some updates worked as expected but some did not so I am doing all remaining changes. So that all changes looked as expected. I think this task almost has been done. only one thing remains.
</t>
    </r>
    <r>
      <rPr>
        <rFont val="Arial, sans-serif"/>
        <b/>
        <color rgb="FF000000"/>
      </rPr>
      <t>06-Dec:-Code Review:-</t>
    </r>
    <r>
      <rPr>
        <rFont val="Arial, sans-serif"/>
        <color rgb="FF000000"/>
      </rPr>
      <t xml:space="preserve">I have completed the changes in the dashboard. And informed Matt in the Slack channel to review the code. 
1. I have updated Job interview widget UI.
2. Removed the gap between the widgets.
</t>
    </r>
    <r>
      <rPr>
        <rFont val="Arial, sans-serif"/>
        <b/>
        <color rgb="FF000000"/>
      </rPr>
      <t>08-Dec:-Code Review:</t>
    </r>
    <r>
      <rPr>
        <rFont val="Arial, sans-serif"/>
        <color rgb="FF000000"/>
      </rPr>
      <t>I have changed the button hover CSS as suggested by Matt and Also update Contracts widget Ui.</t>
    </r>
  </si>
  <si>
    <r>
      <rPr>
        <rFont val="Arial"/>
        <b/>
        <color theme="1"/>
      </rPr>
      <t xml:space="preserve">29-Nov:-Started:- </t>
    </r>
    <r>
      <rPr>
        <rFont val="Arial"/>
        <b val="0"/>
        <color theme="1"/>
      </rPr>
      <t xml:space="preserve">working on it
</t>
    </r>
    <r>
      <rPr>
        <rFont val="Arial"/>
        <b/>
        <color theme="1"/>
      </rPr>
      <t>30-Nov:-Hold:-</t>
    </r>
    <r>
      <rPr>
        <rFont val="Arial"/>
        <b val="0"/>
        <color theme="1"/>
      </rPr>
      <t xml:space="preserve"> As per talk with Jon over the slack --
That's a very good question.  I will need to look at what languages are available on that brand 
and see if I can add more.  Do you have any other tickets currently assigned to you?
so started on another ticket</t>
    </r>
  </si>
  <si>
    <t>Jamie Mann</t>
  </si>
  <si>
    <r>
      <rPr>
        <rFont val="Arial"/>
        <b/>
        <color theme="1"/>
      </rPr>
      <t xml:space="preserve">30-Nov:-Started:- </t>
    </r>
    <r>
      <rPr>
        <rFont val="Arial"/>
        <b val="0"/>
        <color theme="1"/>
      </rPr>
      <t xml:space="preserve">I have replicated that issue and now I am working on code level
</t>
    </r>
    <r>
      <rPr>
        <rFont val="Arial"/>
        <b/>
        <color theme="1"/>
      </rPr>
      <t>01-Dec:-ReAssigned:-</t>
    </r>
    <r>
      <rPr>
        <rFont val="Arial"/>
        <b val="0"/>
        <color theme="1"/>
      </rPr>
      <t xml:space="preserve">As per discusion with Jon, he will give this ticket to Jamie Mann and suggested me to pick TCI-14579
</t>
    </r>
    <r>
      <rPr>
        <rFont val="Arial"/>
        <b/>
        <color theme="1"/>
      </rPr>
      <t>01-Dec:-Done:-</t>
    </r>
    <r>
      <rPr>
        <rFont val="Arial"/>
        <b val="0"/>
        <color theme="1"/>
      </rPr>
      <t>{Latest Jira comment (varun)}:-I had worked on this ticket and solved that questionnaire HTML tag issue. As per suggestion to Jon, I have moved to another ticket</t>
    </r>
  </si>
  <si>
    <t>Sam Simpson-Oldale</t>
  </si>
  <si>
    <r>
      <rPr>
        <b/>
      </rPr>
      <t>01-Dec:-Started:-</t>
    </r>
    <r>
      <rPr>
        <b val="0"/>
      </rPr>
      <t xml:space="preserve">This ticket has related with date-picker. And current date-picker design is not matched with shared design. So I have need new same type Month-picker. I have found same type of Month-picker and shared with Jon to verify It that it will work with all brand functionality. Now I am waiting for Jon reply. Month-picker URL:  </t>
    </r>
    <r>
      <rPr>
        <b val="0"/>
        <color rgb="FF1155CC"/>
      </rPr>
      <t xml:space="preserve">https://github.com/safydy/responsive-month-range-picker
</t>
    </r>
    <r>
      <rPr>
        <b/>
      </rPr>
      <t>07-Dec:-Reassigned:-</t>
    </r>
    <r>
      <rPr>
        <b val="0"/>
      </rPr>
      <t xml:space="preserve">I have shared the solution with Jon about the month-picker. But with the solution, we have the need to bit change in design. And asked Jon for confirmation about this. Now Jon assigned this to other developers
</t>
    </r>
    <r>
      <rPr>
        <b/>
      </rPr>
      <t>07-Dec:-Ready For Develepment:-</t>
    </r>
    <r>
      <rPr>
        <b val="0"/>
      </rPr>
      <t>{Latest Jira comment(Sam Simpson-Oldale)}Adam Driscoll ​this is going to be a much bigger piece of work that would be expected and the consensus is that we should not do this. The Jira was created last year and I haven't heard from GT about this, so I think we will be OK with closing but wanted to run this by you first..</t>
    </r>
  </si>
  <si>
    <r>
      <rPr>
        <rFont val="Arial"/>
        <b/>
        <color rgb="FF000000"/>
      </rPr>
      <t>01-Dec:-Started:-</t>
    </r>
    <r>
      <rPr>
        <rFont val="Arial"/>
        <b val="0"/>
        <color rgb="FF000000"/>
      </rPr>
      <t xml:space="preserve">Able to replicate the issue, now working on its solution
</t>
    </r>
    <r>
      <rPr>
        <rFont val="Arial"/>
        <b/>
        <color rgb="FF000000"/>
      </rPr>
      <t>02-Dec:-WIP:-</t>
    </r>
    <r>
      <rPr>
        <rFont val="Arial"/>
        <b val="0"/>
        <color rgb="FF000000"/>
      </rPr>
      <t xml:space="preserve">Jon has provided trans() helper for implement in code base so I am trying implementation it but I am  little bit stuck because I am not able to check because email does not work on dev server .
</t>
    </r>
    <r>
      <rPr>
        <rFont val="Arial"/>
        <b/>
        <color rgb="FF000000"/>
      </rPr>
      <t>03-Dec:-Code Review :-</t>
    </r>
    <r>
      <rPr>
        <rFont val="Arial"/>
        <b val="0"/>
        <color rgb="FF000000"/>
      </rPr>
      <t xml:space="preserve">As per discussion with Jon 
 I have  replaced the HTML in that pdf_cover.twig file with this
{{ trans('ats:send_cv_cover_disclaimer')|raw }}
Code has been pushed over the git and PR raised.
</t>
    </r>
    <r>
      <rPr>
        <rFont val="Arial"/>
        <b/>
        <color rgb="FF000000"/>
      </rPr>
      <t>20-Dec:-Closed :-</t>
    </r>
    <r>
      <rPr>
        <rFont val="Arial"/>
        <b val="0"/>
        <color rgb="FF000000"/>
      </rPr>
      <t>Went on live v4.19.7</t>
    </r>
  </si>
  <si>
    <r>
      <rPr>
        <rFont val="Arial"/>
        <b/>
        <color theme="1"/>
      </rPr>
      <t>01-Dec:-Started:-</t>
    </r>
    <r>
      <rPr>
        <rFont val="Arial"/>
        <color theme="1"/>
      </rPr>
      <t xml:space="preserve">There is not showing job list in dev environment. just I am trying to add more job from the admin login but I am facing some challenges because there is  no category,Contract Type,Country,Business Unit into dropdown list . So now I am not able to create new job in dev environment and not able to repliate the issue yet.       But now I am connected with Jon trying to replicate it
</t>
    </r>
    <r>
      <rPr>
        <rFont val="Arial"/>
        <b/>
        <color theme="1"/>
      </rPr>
      <t>06-Dec:-WIP:-</t>
    </r>
    <r>
      <rPr>
        <rFont val="Arial"/>
        <color theme="1"/>
      </rPr>
      <t xml:space="preserve">There is  no category,Contract Type,Country,Business Unit into dropdown list .
So I am trying to fix dropdown issue after that I can create the new job and replicate the exact issue .Data are not getting from the database so I am debugging and trying to fix it.
</t>
    </r>
    <r>
      <rPr>
        <rFont val="Arial"/>
        <b/>
        <color theme="1"/>
      </rPr>
      <t>07-Dec:-WIP:-</t>
    </r>
    <r>
      <rPr>
        <rFont val="Arial"/>
        <color theme="1"/>
      </rPr>
      <t xml:space="preserve">Today as per discussion with Jon about the issue and  replicated that issue Now I am trying to get the solutions.So I am changing in action.twig . &lt;a
        href="{{ route('job.action', {'type': 'watch', 'record': job.id, 'redirect': url().current() }) }}"
        class="btn btn-icon btn-default btn-focus-danger tbp-li-z-top"
        data-toggle="tooltip"
        data-placement="top"
        aria-label="{{ trans('job_php.add_watchlist') }}"
        title="{{ trans('job_php.add_watchlist') }}"
        &gt;
        &lt;i class="fa fa-heart"&gt;&lt;/i&gt;
There are some issue from GET and POST method </t>
    </r>
  </si>
  <si>
    <r>
      <rPr>
        <rFont val="Arial"/>
        <b/>
        <color theme="1"/>
      </rPr>
      <t>06-Dec:-Started:-</t>
    </r>
    <r>
      <rPr>
        <rFont val="Arial"/>
        <color theme="1"/>
      </rPr>
      <t>Hi Jon Braud , I have tested the copy button in Job Referral. This button is working fine in the Alpha-docker but in UAT not working. So I have checked In UAT. I got some blank object values in the UAT so It’s not working. Please check it in the shared images in Jira. It's not replicated in Alpha-docker so I am not doing any changes for that.</t>
    </r>
  </si>
  <si>
    <t>TC1-14116</t>
  </si>
  <si>
    <r>
      <rPr>
        <rFont val="Arial"/>
        <b/>
        <color theme="1"/>
      </rPr>
      <t>08-Dec:-Started:-</t>
    </r>
    <r>
      <rPr>
        <rFont val="Arial"/>
        <color theme="1"/>
      </rPr>
      <t xml:space="preserve">Read and understand issue trying to reproduce on local 
</t>
    </r>
    <r>
      <rPr>
        <rFont val="Arial"/>
        <b/>
        <color theme="1"/>
      </rPr>
      <t>09-Dec:-WIP:-</t>
    </r>
    <r>
      <rPr>
        <rFont val="Arial"/>
        <color theme="1"/>
      </rPr>
      <t xml:space="preserve">Trying to reproduse on local but not able to do that cause local throwing some erro like "increase post_max_size and upload_max_filesize to 50M" first need to resolve that then able to create a Email template  
</t>
    </r>
    <r>
      <rPr>
        <rFont val="Arial"/>
        <b/>
        <color theme="1"/>
      </rPr>
      <t>10-Dec:-WIP:-</t>
    </r>
    <r>
      <rPr>
        <rFont val="Arial"/>
        <color theme="1"/>
      </rPr>
      <t xml:space="preserve">Trying to reproduse issue on local. Able to bypass server validation  "increase post_max_size and upload_max_filesize to 50M" Now try to understand email sending code
</t>
    </r>
    <r>
      <rPr>
        <rFont val="Arial"/>
        <b/>
        <color theme="1"/>
      </rPr>
      <t>10-Dec:-Code Review:-</t>
    </r>
    <r>
      <rPr>
        <rFont val="Arial"/>
        <color theme="1"/>
      </rPr>
      <t>Fixed issue and push code on gitlab then chenged status to code review</t>
    </r>
  </si>
  <si>
    <r>
      <rPr>
        <rFont val="Arial"/>
        <b/>
        <color theme="1"/>
      </rPr>
      <t>08-Dec:-Started:-</t>
    </r>
    <r>
      <rPr>
        <rFont val="Arial"/>
        <color theme="1"/>
      </rPr>
      <t xml:space="preserve">Read and Understand issue, when refering the contract type matches with the job
</t>
    </r>
    <r>
      <rPr>
        <rFont val="Arial"/>
        <b/>
        <color theme="1"/>
      </rPr>
      <t>09-Dec:-WIP:-</t>
    </r>
    <r>
      <rPr>
        <rFont val="Arial"/>
        <color theme="1"/>
      </rPr>
      <t xml:space="preserve">Trying to sending email from local, but not able to do. Have checked code and replicate issue of contract Type and job_type field
</t>
    </r>
    <r>
      <rPr>
        <rFont val="Arial"/>
        <b/>
        <color theme="1"/>
      </rPr>
      <t>10-Dec:-WIP:-</t>
    </r>
    <r>
      <rPr>
        <rFont val="Arial"/>
        <color theme="1"/>
      </rPr>
      <t xml:space="preserve">I have tried to replicate issue on rapport. And checked code status in network tab.Found one issue in local. job_type.inc was not included in job_action.php . that's why job_type was not coming. 
</t>
    </r>
    <r>
      <rPr>
        <rFont val="Arial"/>
        <b/>
        <color theme="1"/>
      </rPr>
      <t>13-Dec:-WIP:-</t>
    </r>
    <r>
      <rPr>
        <rFont val="Arial"/>
        <color theme="1"/>
      </rPr>
      <t xml:space="preserve">Found issue of job_type and fixed issue. Now getting same job_type in mail, as same as iin actual Job
</t>
    </r>
    <r>
      <rPr>
        <rFont val="Arial"/>
        <b/>
        <color theme="1"/>
      </rPr>
      <t xml:space="preserve">14-Dec:- </t>
    </r>
    <r>
      <rPr>
        <rFont val="Arial"/>
        <color theme="1"/>
      </rPr>
      <t xml:space="preserve">Checked Issue and found all issues are resolved. Code in review            
</t>
    </r>
    <r>
      <rPr>
        <rFont val="Arial"/>
        <b/>
        <color theme="1"/>
      </rPr>
      <t>16-Dec:-</t>
    </r>
    <r>
      <rPr>
        <rFont val="Arial"/>
        <color theme="1"/>
      </rPr>
      <t xml:space="preserve"> Change in trans function and send code for review
</t>
    </r>
    <r>
      <rPr>
        <rFont val="Arial"/>
        <b/>
        <color theme="1"/>
      </rPr>
      <t>17-Dec:-</t>
    </r>
    <r>
      <rPr>
        <rFont val="Arial"/>
        <color theme="1"/>
      </rPr>
      <t xml:space="preserve"> have done changes reverted to normal in job_action.php
</t>
    </r>
    <r>
      <rPr>
        <rFont val="Arial"/>
        <b/>
        <color theme="1"/>
      </rPr>
      <t>20-Dec:-</t>
    </r>
    <r>
      <rPr>
        <rFont val="Arial"/>
        <color theme="1"/>
      </rPr>
      <t xml:space="preserve"> Went on live v4.19.8</t>
    </r>
  </si>
  <si>
    <r>
      <rPr>
        <rFont val="Arial"/>
        <b/>
        <color theme="1"/>
      </rPr>
      <t>08-Dec:-Started:-</t>
    </r>
    <r>
      <rPr>
        <rFont val="Arial"/>
        <color theme="1"/>
      </rPr>
      <t xml:space="preserve">Got the idea about what the issue,&amp;amp; is the problem it is not converting to html output, going through to reproduce the ticket
</t>
    </r>
    <r>
      <rPr>
        <rFont val="Arial"/>
        <b/>
        <color theme="1"/>
      </rPr>
      <t>09-Dec:-WIP:-</t>
    </r>
    <r>
      <rPr>
        <rFont val="Arial"/>
        <color theme="1"/>
      </rPr>
      <t xml:space="preserve">I have tried to reproduce the issue in my local as well as uat but wasn't able to do it. then taken a call with kunika and done some progress on this and still some feature she was also not able to see which should be there as per jon. so kunika shared the info with jon while we were on call and now we are trying to resolve it further and meanwhile i'm creating new candidate accounts and trying multiple ways to check and debug
</t>
    </r>
    <r>
      <rPr>
        <rFont val="Arial"/>
        <b/>
        <color theme="1"/>
      </rPr>
      <t>10-Dec:-WIP:-</t>
    </r>
    <r>
      <rPr>
        <rFont val="Arial"/>
        <color theme="1"/>
      </rPr>
      <t xml:space="preserve">I have tried to reproduce the issue on UAT wasn't able to do it as interview invite is not showing over there and confirmed the same with ali. while working i found out about the issue given to me is HTML entities are not converting in mail but while checking got the issue that candidate side login also there are two places where the same issue is occurring and i'm doing debug on the same code side and getting code side idea. also while talk with ail he suggested to me try to reproduce the same issue on other brand uat.
</t>
    </r>
    <r>
      <rPr>
        <rFont val="Arial"/>
        <b/>
        <color theme="1"/>
      </rPr>
      <t>13-Dec:-WIP:-</t>
    </r>
    <r>
      <rPr>
        <rFont val="Arial"/>
        <color theme="1"/>
      </rPr>
      <t xml:space="preserve">I have tried to reproduce the issue on windmill UAT and yhg UAT and it worked only on yhg and i was able to do it as interview invite is showing over there and cancel button 
</t>
    </r>
    <r>
      <rPr>
        <rFont val="Arial"/>
        <b/>
        <color theme="1"/>
      </rPr>
      <t>14-Dec:-WIP:-</t>
    </r>
    <r>
      <rPr>
        <rFont val="Arial"/>
        <color theme="1"/>
      </rPr>
      <t xml:space="preserve">I have done debug for creating a passive candidate in jon in my local as it was creating candidate but not showing in job so i have doned ebug and found the trigger is using deiff definer which was wrong so corrected all of then and confirmed all this details with jon as he helped me to correct the issue. and now further doing debug for my issue to solve html entities in HR mail. and other places that i found.
</t>
    </r>
    <r>
      <rPr>
        <rFont val="Arial"/>
        <b/>
        <color theme="1"/>
      </rPr>
      <t>15-Dec:-WIP:-</t>
    </r>
    <r>
      <rPr>
        <rFont val="Arial"/>
        <color theme="1"/>
      </rPr>
      <t xml:space="preserve">I have completed solution for this issue and worked on actual issue reproduce in local and successfully able to reproduce in alpha as invite interview and trigger issue resolved. further i have solve 2 issue i found in local for not converting entities in candidate side login which was not reported in ticket and on actual issue side i have also done debug and solved issue but not able to check as i do not have access to change HR email id in local confirmed the same with kunika and dropped message about same to jon but he is on leave today so i'll check this tomorrow once jon gives me cred for hr in local so i'll change email id and check for the same by receiving email.
</t>
    </r>
    <r>
      <rPr>
        <rFont val="Arial"/>
        <b/>
        <color theme="1"/>
      </rPr>
      <t>16-Dec:-WIP</t>
    </r>
    <r>
      <rPr>
        <rFont val="Arial"/>
        <color theme="1"/>
      </rPr>
      <t xml:space="preserve">:-I have done debug for the job not creating in local with jon but it is taking much more time. so after talk with jon i decided to try diff idea of get mail content verify in table only but is is not coming in table so for that i'm doing debug from sending cancle interview booking and it's in progress.
</t>
    </r>
    <r>
      <rPr>
        <rFont val="Arial"/>
        <b/>
        <color theme="1"/>
      </rPr>
      <t>17-Dec:-WIP</t>
    </r>
    <r>
      <rPr>
        <rFont val="Arial"/>
        <color theme="1"/>
      </rPr>
      <t xml:space="preserve">:-I have done debug for the email send while booking and interview cancel flow but not getting exact idea as code is bit mixed up with multiple things so it will take time to debug and verify changes . further i found the one more bug in flow that when ever candidate accept invite and doing booking at that time new mail is getting in candidate side which also having same problem it verified by trying again whole flow by me so also doing debug for that also.
</t>
    </r>
    <r>
      <rPr>
        <rFont val="Arial"/>
        <b/>
        <color theme="1"/>
      </rPr>
      <t>21-DEC:WIP</t>
    </r>
    <r>
      <rPr>
        <rFont val="Arial"/>
        <color theme="1"/>
      </rPr>
      <t xml:space="preserve">:-I have done debug for the email send while booking and interview cancel flow but when ever i'm cancel interview there is no mail in email id and no new mail entry in database so i tried to do full flow debug but there is no point i'm finding that mail is getting saved or mail is being send. i shared scenario with jon and come to conclusion to check the flow and my solution on direct client UAT server but as of now i'm waiting jon's reply for the same as he is confirming the permission for me with mike.
</t>
    </r>
    <r>
      <rPr>
        <rFont val="Arial"/>
        <b/>
        <color theme="1"/>
      </rPr>
      <t>22-DEC:Hold:-</t>
    </r>
    <r>
      <rPr>
        <rFont val="Arial"/>
        <color theme="1"/>
      </rPr>
      <t xml:space="preserve">Started to continue with debug meanwhile waiting for jon's reply for ssh in client's UAT and test changes
This ticket is on hold as of now and waiting for jon's reply to check it on client UAT with doing SSH and check changes there
</t>
    </r>
    <r>
      <rPr>
        <rFont val="Arial"/>
        <b/>
        <color theme="1"/>
      </rPr>
      <t>23-DEC-WIP</t>
    </r>
    <r>
      <rPr>
        <rFont val="Arial"/>
        <color theme="1"/>
      </rPr>
      <t xml:space="preserve"> :- I have received SSH connection from jon and tried to connect with it and facing issue that is all solved with help of jon. further i have tried to reproduce same on YHG delta but got issue with hiring manager account's email access so jon has created new hiring manager account for me on YHG delta. and i'm further checking the flow with debug on delta server</t>
    </r>
  </si>
  <si>
    <r>
      <rPr>
        <b/>
      </rPr>
      <t>09-Dec:-Started:-</t>
    </r>
    <r>
      <rPr/>
      <t xml:space="preserve">I have got a cypress document from Ali to make the changes to this ticket. So I am going through the document and adding the data-auto attribute in all form fields in the new user profile pages.Document URL:  </t>
    </r>
    <r>
      <rPr>
        <color rgb="FF1155CC"/>
        <u/>
      </rPr>
      <t xml:space="preserve">https://docs.cypress.io/guides/references/best-practices#Selecting-Elements
</t>
    </r>
    <r>
      <rPr>
        <b/>
      </rPr>
      <t>10-Dec:-WIP:-</t>
    </r>
    <r>
      <rPr/>
      <t xml:space="preserve">I have added data-auto attribute on multiple pages. And I am adding the same attributes with all profile page fields.
</t>
    </r>
    <r>
      <rPr>
        <b/>
      </rPr>
      <t>13-Dec:-WIP:-</t>
    </r>
    <r>
      <rPr/>
      <t xml:space="preserve">I have almost completed adding the data-auto attribute to all pages. Only two sections (Tools and portfolio) have remained as per my understanding. Which is not working currently. So I have informed Jon to look at this issue.
</t>
    </r>
    <r>
      <rPr>
        <b/>
      </rPr>
      <t>14:-Dec:Wip:-</t>
    </r>
    <r>
      <rPr/>
      <t xml:space="preserve">I have added a data-auto attribute for the candidate profile pages. only  Two sections(tools, portfolio) are remaining due to some alpha-docker issue.
</t>
    </r>
    <r>
      <rPr>
        <b/>
      </rPr>
      <t>15:-Dec:Code-Review:-</t>
    </r>
    <r>
      <rPr/>
      <t>As per Jon suggestion, I have pushed this code. And after fixed the Alpha-docker, I will add data-auto attributes in the remaining section or pages.</t>
    </r>
  </si>
  <si>
    <r>
      <rPr>
        <rFont val="Arial"/>
        <b/>
        <color theme="1"/>
      </rPr>
      <t>13-Dec:-Started:-</t>
    </r>
    <r>
      <rPr>
        <rFont val="Arial"/>
        <color theme="1"/>
      </rPr>
      <t xml:space="preserve">Updated ticket on jira https://tickets-tribepad.atlassian.net/browse/TCI-14350
</t>
    </r>
    <r>
      <rPr>
        <rFont val="Arial"/>
        <b/>
        <color theme="1"/>
      </rPr>
      <t xml:space="preserve">14-Dec: Close:- </t>
    </r>
    <r>
      <rPr>
        <rFont val="Arial"/>
        <color theme="1"/>
      </rPr>
      <t>I dubble check that scenario. In image link you cant use hosted image site. You have to use full path of image like “https://i.ibb.co/mFSV9nM/Recruitment-ad-banner-900x150.png” 
"Ticket is close now"</t>
    </r>
  </si>
  <si>
    <r>
      <rPr>
        <rFont val="Arial"/>
        <b/>
        <color theme="1"/>
      </rPr>
      <t>14-Dec:-Started:-</t>
    </r>
    <r>
      <rPr>
        <rFont val="Arial"/>
        <b val="0"/>
        <color theme="1"/>
      </rPr>
      <t xml:space="preserve">Start to understand ticket
</t>
    </r>
    <r>
      <rPr>
        <rFont val="Arial"/>
        <b/>
        <color theme="1"/>
      </rPr>
      <t xml:space="preserve">15-Dec:-Code-Review:- </t>
    </r>
    <r>
      <rPr>
        <rFont val="Arial"/>
        <b val="0"/>
        <color theme="1"/>
      </rPr>
      <t xml:space="preserve">Pushed code and change status to code-review
</t>
    </r>
    <r>
      <rPr>
        <rFont val="Arial"/>
        <b/>
        <color theme="1"/>
      </rPr>
      <t>20-Dec:-Closed :-</t>
    </r>
    <r>
      <rPr>
        <rFont val="Arial"/>
        <b val="0"/>
        <color theme="1"/>
      </rPr>
      <t>Went on live v4.19.7</t>
    </r>
  </si>
  <si>
    <r>
      <rPr>
        <rFont val="Arial"/>
        <b/>
        <color theme="1"/>
      </rPr>
      <t>15-Dec:-Started:-</t>
    </r>
    <r>
      <rPr>
        <rFont val="Arial"/>
        <color theme="1"/>
      </rPr>
      <t xml:space="preserve"> I have checked issues but facing problem in applying job in local. Apply button is redirecting to the dashbordI 
</t>
    </r>
    <r>
      <rPr>
        <rFont val="Arial"/>
        <b/>
        <color theme="1"/>
      </rPr>
      <t>16-Dec:-WIP:-</t>
    </r>
    <r>
      <rPr>
        <rFont val="Arial"/>
        <color theme="1"/>
      </rPr>
      <t xml:space="preserve"> Have changed trigers in mysqlbench, as i were not able to apply on job in local., But still it didn't worked. 
</t>
    </r>
    <r>
      <rPr>
        <rFont val="Arial"/>
        <b/>
        <color theme="1"/>
      </rPr>
      <t>17-Dec:-WIP:-</t>
    </r>
    <r>
      <rPr>
        <rFont val="Arial"/>
        <color theme="1"/>
      </rPr>
      <t xml:space="preserve">I have done debugging in windmill, and issue is producing in windmill, but not able to producing issue in local as need permission for dategap on local
</t>
    </r>
    <r>
      <rPr>
        <rFont val="Arial"/>
        <b/>
        <color theme="1"/>
      </rPr>
      <t>20-Dec:-WIP:-I</t>
    </r>
    <r>
      <rPr>
        <rFont val="Arial"/>
        <color theme="1"/>
      </rPr>
      <t xml:space="preserve"> have admit permisson for dategap in local. And issue has been reprodue in local. But  i am not able to apply on job in local, so not able to check the label fields effecting from dategap changing in local
</t>
    </r>
    <r>
      <rPr>
        <rFont val="Arial"/>
        <b/>
        <color theme="1"/>
      </rPr>
      <t>21-Dec:-WIP:-</t>
    </r>
    <r>
      <rPr>
        <rFont val="Arial"/>
        <color theme="1"/>
      </rPr>
      <t xml:space="preserve"> When trying to logging in from candidate account, then job is not showing to candidate. Super user is also not able to apply on the job. Have connect also with kunika. So i have tried to debug apply job
</t>
    </r>
    <r>
      <rPr>
        <rFont val="Arial"/>
        <b/>
        <color theme="1"/>
      </rPr>
      <t xml:space="preserve">22-Dec:-WIP:- </t>
    </r>
    <r>
      <rPr>
        <rFont val="Arial"/>
        <color theme="1"/>
      </rPr>
      <t xml:space="preserve">Have replicated issue in local. Undertstood code and try to find problem in code, i have get problem : there is any value not coming in : $field.field_label 
</t>
    </r>
    <r>
      <rPr>
        <rFont val="Arial"/>
        <b/>
        <color theme="1"/>
      </rPr>
      <t>23-Dec:-WIP:-</t>
    </r>
    <r>
      <rPr>
        <rFont val="Arial"/>
        <color theme="1"/>
      </rPr>
      <t xml:space="preserve"> Issue has been found in code. There is diferent if conditions due to, diferent extra fields are showing in both different flows,</t>
    </r>
  </si>
  <si>
    <r>
      <rPr>
        <rFont val="Arial"/>
        <b/>
        <color theme="1"/>
      </rPr>
      <t xml:space="preserve">15-Dec:-Started:- </t>
    </r>
    <r>
      <rPr>
        <rFont val="Arial"/>
        <b val="0"/>
        <color theme="1"/>
      </rPr>
      <t>This ticket is related to CRM But in the Alpha docker CRM is not working so currently I am not able to make any changes to this ticket.</t>
    </r>
  </si>
  <si>
    <r>
      <rPr>
        <rFont val="Arial"/>
        <b/>
        <color theme="1"/>
      </rPr>
      <t xml:space="preserve">16-Dec:-Started:- </t>
    </r>
    <r>
      <rPr>
        <rFont val="Arial"/>
        <color theme="1"/>
      </rPr>
      <t xml:space="preserve">Trying to reproduce issue on local 
</t>
    </r>
    <r>
      <rPr>
        <rFont val="Arial"/>
        <b/>
        <color theme="1"/>
      </rPr>
      <t xml:space="preserve">17-Dec:-Started:- </t>
    </r>
    <r>
      <rPr>
        <rFont val="Arial"/>
        <color theme="1"/>
      </rPr>
      <t xml:space="preserve">Trying to reproduce issue on local 
</t>
    </r>
    <r>
      <rPr>
        <rFont val="Arial"/>
        <b/>
        <color theme="1"/>
      </rPr>
      <t>18-Dec:-Hold:-</t>
    </r>
    <r>
      <rPr>
        <rFont val="Arial"/>
        <color theme="1"/>
      </rPr>
      <t xml:space="preserve"> Trying to reproduce issue on local but not able to reproduce. I spoke about this with Jon </t>
    </r>
  </si>
  <si>
    <r>
      <rPr>
        <rFont val="Arial"/>
        <b/>
        <color theme="1"/>
      </rPr>
      <t>17-Dec:-Started:-</t>
    </r>
    <r>
      <rPr>
        <rFont val="Arial"/>
        <color theme="1"/>
      </rPr>
      <t xml:space="preserve"> I have checked ticket TCI-14680, Yes, headTrackingCode is not coming in the JavaScript code. It's showing as undefined. As per my finding the headTrackingCode code comes from AdminTrackingCode.php and bind with head_tracking block in view page (full.twig). And this block has three prams user_role, user_id, code. I think head_tracking block object gives undefined values. So ats_head_admin_tracking_code is not loading in the pages.
</t>
    </r>
    <r>
      <rPr>
        <rFont val="Arial"/>
        <b/>
        <color theme="1"/>
      </rPr>
      <t>20-Dec:-WIP:-</t>
    </r>
    <r>
      <rPr>
        <rFont val="Arial"/>
        <color theme="1"/>
      </rPr>
      <t xml:space="preserve"> I have checked the headTracking Code value comes as blank. So I have taken some help from Saurabh but still, we have not found any root cause about it. I Think now this ticket is not only from the frontend side It should be PHP or backend side. </t>
    </r>
  </si>
  <si>
    <t>reassigned</t>
  </si>
  <si>
    <r>
      <rPr>
        <rFont val="Arial"/>
        <b/>
        <color theme="1"/>
      </rPr>
      <t>20-Dec:-WIP:-</t>
    </r>
    <r>
      <rPr>
        <rFont val="Arial"/>
        <color theme="1"/>
      </rPr>
      <t xml:space="preserve"> Not getting value for  \trans('branding.ats_head_admin_tracking_code');  this fucntion even I have run docker exec -it alpha-docker_php74_1 php /var/www/ats/current/codebases/ats/console.php cache:update -c157 -ealpha --import-everything. 
</t>
    </r>
    <r>
      <rPr>
        <rFont val="Arial"/>
        <b/>
        <color theme="1"/>
      </rPr>
      <t xml:space="preserve">21-Dec:-WIP:- </t>
    </r>
    <r>
      <rPr>
        <rFont val="Arial"/>
        <color theme="1"/>
      </rPr>
      <t xml:space="preserve">Not getting value for "\trans('branding.ats_head_admin_tracking_code');" so debuging it. Also asked with he said " this is good for you to learn as it's quite complex but we use it everywhere.
So once you're ClientConfig, it builds up an API call to the config server.  It does some magic-method stuff so it's a little unclear, the method you want is... "
</t>
    </r>
    <r>
      <rPr>
        <rFont val="Arial"/>
        <b/>
        <color theme="1"/>
      </rPr>
      <t>22-Dec-WIP:-</t>
    </r>
    <r>
      <rPr>
        <rFont val="Arial"/>
        <color theme="1"/>
      </rPr>
      <t>Not getting value for "\trans('branding.ats_head_admin_tracking_code');" so debuging it. So I discuss with Dan and he replied that "not sure that's a good ticket for you to pick up. The issue is the translation isn't being pulled from the live config server, so by experiencing the lack of value when importing cache, you've replicated the issue. It sounds like it needs investigating by a senior engineer with live access. So, I suggest moving onto the next ticket"</t>
    </r>
  </si>
  <si>
    <r>
      <rPr>
        <rFont val="Arial"/>
        <b/>
        <color theme="1"/>
      </rPr>
      <t xml:space="preserve">22-Dec-WIP:- </t>
    </r>
    <r>
      <rPr>
        <rFont val="Arial"/>
        <color theme="1"/>
      </rPr>
      <t>I</t>
    </r>
    <r>
      <rPr>
        <rFont val="Arial"/>
        <b/>
        <color theme="1"/>
      </rPr>
      <t xml:space="preserve"> </t>
    </r>
    <r>
      <rPr>
        <rFont val="Arial"/>
        <color theme="1"/>
      </rPr>
      <t xml:space="preserve">have tried to reproduce same on local but not able to replicate it. confirmed the same with kunika and she also said the functionality is not working in local UAT and all the QA servers. she checked it is working on only on live. so i'm trying to solve it same in local. with debug it's flow
</t>
    </r>
    <r>
      <rPr>
        <rFont val="Arial"/>
        <b/>
        <color theme="1"/>
      </rPr>
      <t>23-Dec-WIP</t>
    </r>
    <r>
      <rPr>
        <rFont val="Arial"/>
        <color theme="1"/>
      </rPr>
      <t>:- I have tried to solve refer candidate is not coming in dashboard or refer list page in local. with debug it's flow. and it's in progress</t>
    </r>
  </si>
  <si>
    <r>
      <rPr>
        <rFont val="Arial"/>
        <b/>
        <color theme="1"/>
      </rPr>
      <t xml:space="preserve">23-Dec-wip:- </t>
    </r>
    <r>
      <rPr>
        <rFont val="Arial"/>
        <color theme="1"/>
      </rPr>
      <t>Not replicating on local but able to replicate on test Uat</t>
    </r>
  </si>
  <si>
    <r>
      <rPr>
        <rFont val="Arial"/>
        <b/>
        <color theme="1"/>
      </rPr>
      <t xml:space="preserve">23-Dec-wip:- </t>
    </r>
    <r>
      <rPr>
        <rFont val="Arial"/>
        <color theme="1"/>
      </rPr>
      <t>Alpha-docker has not used the same document editor as seen in the ticket. So I have seen in the UAT. But This issue is not reproducing on the windmill's UAT and FGHs UAT. So I took some help from Kunika for that And also informed Jon about it and have asked for the next step.</t>
    </r>
  </si>
</sst>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h&quot;:&quot;mm"/>
    <numFmt numFmtId="165" formatCode="mm/dd/yy"/>
    <numFmt numFmtId="166" formatCode="m/d/yy"/>
    <numFmt numFmtId="167" formatCode="h:mm:ss am/pm"/>
    <numFmt numFmtId="168" formatCode="m/yyyy"/>
    <numFmt numFmtId="169" formatCode="mm-dd-yyyy"/>
    <numFmt numFmtId="170" formatCode="m-d-yyyy"/>
    <numFmt numFmtId="171" formatCode="m/d/yyyy"/>
    <numFmt numFmtId="172" formatCode="M/d/yyyy"/>
  </numFmts>
  <fonts count="40">
    <font>
      <sz val="10.0"/>
      <color rgb="FF000000"/>
      <name val="Arial"/>
      <scheme val="minor"/>
    </font>
    <font>
      <b/>
      <sz val="11.0"/>
      <color rgb="FF000000"/>
      <name val="Calibri"/>
    </font>
    <font>
      <b/>
      <color theme="1"/>
      <name val="Arial"/>
      <scheme val="minor"/>
    </font>
    <font>
      <b/>
      <color rgb="FF000000"/>
      <name val="&quot;Arial&quot;"/>
    </font>
    <font>
      <b/>
      <color theme="1"/>
      <name val="Arial"/>
    </font>
    <font>
      <color theme="1"/>
      <name val="Arial"/>
      <scheme val="minor"/>
    </font>
    <font>
      <sz val="11.0"/>
      <color rgb="FF000000"/>
      <name val="Calibri"/>
    </font>
    <font>
      <u/>
      <color rgb="FF0000FF"/>
    </font>
    <font>
      <color theme="1"/>
      <name val="Arial"/>
    </font>
    <font>
      <color rgb="FF000000"/>
      <name val="Arial"/>
    </font>
    <font>
      <color rgb="FF000000"/>
      <name val="&quot;Arial&quot;"/>
    </font>
    <font>
      <sz val="9.0"/>
      <color rgb="FF000000"/>
      <name val="Arial"/>
    </font>
    <font>
      <sz val="11.0"/>
      <color rgb="FF242424"/>
      <name val="&quot;Segoe UI&quot;"/>
    </font>
    <font>
      <sz val="11.0"/>
      <color rgb="FF242424"/>
      <name val="Arial"/>
    </font>
    <font>
      <sz val="11.0"/>
      <color rgb="FF1D1C1D"/>
      <name val="Slack-Lato"/>
    </font>
    <font>
      <sz val="11.0"/>
      <color rgb="FF1D1C1D"/>
      <name val="Arial"/>
    </font>
    <font>
      <sz val="11.0"/>
      <color theme="1"/>
      <name val="Arial"/>
    </font>
    <font>
      <sz val="11.0"/>
      <color rgb="FF172B4D"/>
      <name val="-apple-system"/>
    </font>
    <font>
      <sz val="11.0"/>
      <color rgb="FF172B4D"/>
      <name val="Arial"/>
    </font>
    <font>
      <u/>
      <sz val="11.0"/>
      <color rgb="FF172B4D"/>
      <name val="-apple-system"/>
    </font>
    <font>
      <b/>
      <u/>
      <color rgb="FF0000FF"/>
      <name val="Arial"/>
    </font>
    <font>
      <u/>
      <color rgb="FF0000FF"/>
    </font>
    <font>
      <b/>
      <color rgb="FF000000"/>
      <name val="Arial"/>
    </font>
    <font>
      <b/>
      <u/>
      <color rgb="FF0000FF"/>
    </font>
    <font>
      <u/>
      <color rgb="FF0000FF"/>
    </font>
    <font>
      <u/>
      <color theme="1"/>
      <name val="Arial"/>
      <scheme val="minor"/>
    </font>
    <font>
      <color rgb="FF000000"/>
      <name val="Roboto"/>
    </font>
    <font>
      <b/>
      <color rgb="FFFFFFFF"/>
      <name val="Arial"/>
      <scheme val="minor"/>
    </font>
    <font>
      <b/>
      <u/>
      <color rgb="FF201F1E"/>
      <name val="Arial"/>
    </font>
    <font>
      <b/>
      <u/>
      <color rgb="FF201F1E"/>
      <name val="Arial"/>
    </font>
    <font>
      <b/>
      <u/>
      <color rgb="FF201F1E"/>
      <name val="Arial"/>
    </font>
    <font>
      <color rgb="FF242424"/>
      <name val="-apple-system"/>
    </font>
    <font>
      <color rgb="FF242424"/>
      <name val="Arial"/>
    </font>
    <font>
      <sz val="8.0"/>
      <color rgb="FF000000"/>
      <name val="Arial"/>
    </font>
    <font>
      <u/>
      <sz val="11.0"/>
      <color rgb="FF0563C1"/>
      <name val="Calibri"/>
    </font>
    <font>
      <b/>
      <u/>
      <color rgb="FF000000"/>
      <name val="Arial"/>
    </font>
    <font>
      <u/>
      <sz val="11.0"/>
      <color rgb="FF333333"/>
      <name val="-apple-system"/>
    </font>
    <font>
      <b/>
      <u/>
      <color rgb="FF0000FF"/>
    </font>
    <font>
      <sz val="11.0"/>
      <color rgb="FF091E42"/>
      <name val="Arial"/>
    </font>
    <font>
      <u/>
      <color rgb="FF0000FF"/>
    </font>
  </fonts>
  <fills count="8">
    <fill>
      <patternFill patternType="none"/>
    </fill>
    <fill>
      <patternFill patternType="lightGray"/>
    </fill>
    <fill>
      <patternFill patternType="solid">
        <fgColor rgb="FFFFFFFF"/>
        <bgColor rgb="FFFFFFFF"/>
      </patternFill>
    </fill>
    <fill>
      <patternFill patternType="solid">
        <fgColor rgb="FFEBF2F9"/>
        <bgColor rgb="FFEBF2F9"/>
      </patternFill>
    </fill>
    <fill>
      <patternFill patternType="solid">
        <fgColor rgb="FFEBEFF1"/>
        <bgColor rgb="FFEBEFF1"/>
      </patternFill>
    </fill>
    <fill>
      <patternFill patternType="solid">
        <fgColor rgb="FFF8F8F8"/>
        <bgColor rgb="FFF8F8F8"/>
      </patternFill>
    </fill>
    <fill>
      <patternFill patternType="solid">
        <fgColor theme="0"/>
        <bgColor theme="0"/>
      </patternFill>
    </fill>
    <fill>
      <patternFill patternType="solid">
        <fgColor rgb="FFEBECF0"/>
        <bgColor rgb="FFEBECF0"/>
      </patternFill>
    </fill>
  </fills>
  <borders count="12">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A3B2CC"/>
      </top>
      <bottom style="thin">
        <color rgb="FFA3B2CC"/>
      </bottom>
    </border>
    <border>
      <right style="thin">
        <color rgb="FF000000"/>
      </right>
      <top style="thin">
        <color rgb="FF000000"/>
      </top>
      <bottom style="thin">
        <color rgb="FF000000"/>
      </bottom>
    </border>
    <border>
      <bottom style="thin">
        <color rgb="FF000000"/>
      </bottom>
    </border>
    <border>
      <top style="thin">
        <color rgb="FF000000"/>
      </top>
    </border>
    <border>
      <right style="thin">
        <color rgb="FF000000"/>
      </right>
      <top style="thin">
        <color rgb="FF000000"/>
      </top>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left" readingOrder="0" shrinkToFit="0" wrapText="1"/>
    </xf>
    <xf borderId="0" fillId="0" fontId="3" numFmtId="0" xfId="0" applyAlignment="1" applyFont="1">
      <alignment horizontal="left" readingOrder="0"/>
    </xf>
    <xf borderId="0" fillId="0" fontId="4" numFmtId="0" xfId="0" applyAlignment="1" applyFont="1">
      <alignment readingOrder="0" shrinkToFit="0" wrapText="1"/>
    </xf>
    <xf borderId="0" fillId="0" fontId="2" numFmtId="164" xfId="0" applyAlignment="1" applyFont="1" applyNumberFormat="1">
      <alignment horizontal="left" readingOrder="0" shrinkToFit="0" wrapText="1"/>
    </xf>
    <xf borderId="0" fillId="0" fontId="5" numFmtId="0" xfId="0" applyAlignment="1" applyFont="1">
      <alignment horizontal="left" readingOrder="0" shrinkToFit="0" wrapText="1"/>
    </xf>
    <xf borderId="0" fillId="0" fontId="4" numFmtId="0" xfId="0" applyFont="1"/>
    <xf borderId="0" fillId="0" fontId="2" numFmtId="0" xfId="0" applyAlignment="1" applyFont="1">
      <alignment horizontal="left" shrinkToFit="0" wrapText="1"/>
    </xf>
    <xf borderId="0" fillId="0" fontId="6"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horizontal="right" readingOrder="0"/>
    </xf>
    <xf borderId="0" fillId="0" fontId="5" numFmtId="0" xfId="0" applyAlignment="1" applyFont="1">
      <alignment horizontal="right" readingOrder="0" shrinkToFit="0" wrapText="1"/>
    </xf>
    <xf borderId="0" fillId="0" fontId="5" numFmtId="165" xfId="0" applyAlignment="1" applyFont="1" applyNumberFormat="1">
      <alignment horizontal="right" readingOrder="0" shrinkToFit="0" wrapText="1"/>
    </xf>
    <xf borderId="0" fillId="0" fontId="5" numFmtId="165" xfId="0" applyAlignment="1" applyFont="1" applyNumberFormat="1">
      <alignment horizontal="right" readingOrder="0"/>
    </xf>
    <xf borderId="0" fillId="0" fontId="5" numFmtId="164" xfId="0" applyAlignment="1" applyFont="1" applyNumberFormat="1">
      <alignment horizontal="right" readingOrder="0"/>
    </xf>
    <xf borderId="0" fillId="0" fontId="5" numFmtId="46" xfId="0" applyAlignment="1" applyFont="1" applyNumberFormat="1">
      <alignment horizontal="right"/>
    </xf>
    <xf borderId="0" fillId="0" fontId="5" numFmtId="0" xfId="0" applyAlignment="1" applyFont="1">
      <alignment readingOrder="0" shrinkToFit="0" wrapText="1"/>
    </xf>
    <xf borderId="0" fillId="0" fontId="5" numFmtId="166" xfId="0" applyAlignment="1" applyFont="1" applyNumberFormat="1">
      <alignment horizontal="right" readingOrder="0" shrinkToFit="0" wrapText="1"/>
    </xf>
    <xf borderId="0" fillId="0" fontId="5" numFmtId="166" xfId="0" applyAlignment="1" applyFont="1" applyNumberFormat="1">
      <alignment horizontal="right" readingOrder="0"/>
    </xf>
    <xf borderId="0" fillId="0" fontId="5" numFmtId="0" xfId="0" applyAlignment="1" applyFont="1">
      <alignment horizontal="right" readingOrder="0" vertical="top"/>
    </xf>
    <xf borderId="0" fillId="0" fontId="6" numFmtId="0" xfId="0" applyAlignment="1" applyFont="1">
      <alignment readingOrder="0" vertical="bottom"/>
    </xf>
    <xf borderId="0" fillId="0" fontId="5" numFmtId="21" xfId="0" applyAlignment="1" applyFont="1" applyNumberFormat="1">
      <alignment horizontal="right" readingOrder="0"/>
    </xf>
    <xf borderId="0" fillId="0" fontId="5" numFmtId="0" xfId="0" applyAlignment="1" applyFont="1">
      <alignment shrinkToFit="0" wrapText="1"/>
    </xf>
    <xf borderId="0" fillId="0" fontId="5" numFmtId="20" xfId="0" applyAlignment="1" applyFont="1" applyNumberFormat="1">
      <alignment horizontal="right" readingOrder="0"/>
    </xf>
    <xf borderId="0" fillId="0" fontId="5" numFmtId="46" xfId="0" applyAlignment="1" applyFont="1" applyNumberFormat="1">
      <alignment horizontal="right" readingOrder="0"/>
    </xf>
    <xf borderId="0" fillId="0" fontId="7" numFmtId="0" xfId="0" applyAlignment="1" applyFont="1">
      <alignment readingOrder="0" shrinkToFit="0" wrapText="1"/>
    </xf>
    <xf borderId="1" fillId="0" fontId="5" numFmtId="0" xfId="0" applyAlignment="1" applyBorder="1" applyFont="1">
      <alignment horizontal="right" readingOrder="0"/>
    </xf>
    <xf borderId="0" fillId="0" fontId="5" numFmtId="0" xfId="0" applyAlignment="1" applyFont="1">
      <alignment readingOrder="0" shrinkToFit="0" wrapText="1"/>
    </xf>
    <xf borderId="0" fillId="0" fontId="8" numFmtId="0" xfId="0" applyAlignment="1" applyFont="1">
      <alignment vertical="bottom"/>
    </xf>
    <xf borderId="0" fillId="0" fontId="8" numFmtId="0" xfId="0" applyAlignment="1" applyFont="1">
      <alignment horizontal="right" readingOrder="0" vertical="bottom"/>
    </xf>
    <xf borderId="0" fillId="0" fontId="8" numFmtId="166" xfId="0" applyAlignment="1" applyFont="1" applyNumberFormat="1">
      <alignment shrinkToFit="0" vertical="bottom" wrapText="1"/>
    </xf>
    <xf borderId="0" fillId="0" fontId="8" numFmtId="164" xfId="0" applyAlignment="1" applyFont="1" applyNumberFormat="1">
      <alignment horizontal="right" readingOrder="0" vertical="bottom"/>
    </xf>
    <xf borderId="0" fillId="0" fontId="8" numFmtId="20" xfId="0" applyAlignment="1" applyFont="1" applyNumberFormat="1">
      <alignment horizontal="right" vertical="bottom"/>
    </xf>
    <xf borderId="0" fillId="0" fontId="8" numFmtId="46" xfId="0" applyAlignment="1" applyFont="1" applyNumberFormat="1">
      <alignment horizontal="right" readingOrder="0" vertical="bottom"/>
    </xf>
    <xf borderId="0" fillId="0" fontId="8" numFmtId="0" xfId="0" applyAlignment="1" applyFont="1">
      <alignment readingOrder="0" shrinkToFit="0" vertical="bottom" wrapText="1"/>
    </xf>
    <xf borderId="0" fillId="0" fontId="8" numFmtId="0" xfId="0" applyAlignment="1" applyFont="1">
      <alignment vertical="bottom"/>
    </xf>
    <xf borderId="0" fillId="2" fontId="9" numFmtId="0" xfId="0" applyAlignment="1" applyFill="1" applyFont="1">
      <alignment horizontal="left" readingOrder="0"/>
    </xf>
    <xf borderId="0" fillId="0" fontId="5" numFmtId="0" xfId="0" applyAlignment="1" applyFont="1">
      <alignment horizontal="left" readingOrder="0" shrinkToFit="0" wrapText="1"/>
    </xf>
    <xf borderId="0" fillId="0" fontId="5" numFmtId="164" xfId="0" applyAlignment="1" applyFont="1" applyNumberFormat="1">
      <alignment horizontal="right"/>
    </xf>
    <xf borderId="0" fillId="0" fontId="5" numFmtId="0" xfId="0" applyAlignment="1" applyFont="1">
      <alignment horizontal="right"/>
    </xf>
    <xf borderId="0" fillId="0" fontId="8" numFmtId="0" xfId="0" applyAlignment="1" applyFont="1">
      <alignment horizontal="right" vertical="bottom"/>
    </xf>
    <xf borderId="0" fillId="0" fontId="8" numFmtId="166" xfId="0" applyAlignment="1" applyFont="1" applyNumberFormat="1">
      <alignment vertical="bottom"/>
    </xf>
    <xf borderId="0" fillId="0" fontId="8" numFmtId="164" xfId="0" applyAlignment="1" applyFont="1" applyNumberFormat="1">
      <alignment horizontal="right" vertical="bottom"/>
    </xf>
    <xf borderId="0" fillId="0" fontId="8" numFmtId="46" xfId="0" applyAlignment="1" applyFont="1" applyNumberFormat="1">
      <alignment horizontal="right" vertical="bottom"/>
    </xf>
    <xf borderId="0" fillId="0" fontId="8" numFmtId="0" xfId="0" applyAlignment="1" applyFont="1">
      <alignment shrinkToFit="0" vertical="bottom" wrapText="1"/>
    </xf>
    <xf borderId="0" fillId="2" fontId="9" numFmtId="0" xfId="0" applyAlignment="1" applyFont="1">
      <alignment horizontal="right" readingOrder="0"/>
    </xf>
    <xf borderId="0" fillId="0" fontId="5" numFmtId="166" xfId="0" applyAlignment="1" applyFont="1" applyNumberFormat="1">
      <alignment readingOrder="0"/>
    </xf>
    <xf borderId="0" fillId="2" fontId="9" numFmtId="166" xfId="0" applyAlignment="1" applyFont="1" applyNumberFormat="1">
      <alignment horizontal="right" readingOrder="0"/>
    </xf>
    <xf borderId="0" fillId="0" fontId="9" numFmtId="0" xfId="0" applyAlignment="1" applyFont="1">
      <alignment readingOrder="0" shrinkToFit="0" wrapText="1"/>
    </xf>
    <xf borderId="0" fillId="0" fontId="8" numFmtId="0" xfId="0" applyAlignment="1" applyFont="1">
      <alignment readingOrder="0" vertical="bottom"/>
    </xf>
    <xf borderId="0" fillId="0" fontId="10" numFmtId="166" xfId="0" applyAlignment="1" applyFont="1" applyNumberFormat="1">
      <alignment readingOrder="0"/>
    </xf>
    <xf borderId="0" fillId="0" fontId="5" numFmtId="20" xfId="0" applyAlignment="1" applyFont="1" applyNumberFormat="1">
      <alignment readingOrder="0"/>
    </xf>
    <xf borderId="1" fillId="0" fontId="5" numFmtId="0" xfId="0" applyAlignment="1" applyBorder="1" applyFont="1">
      <alignment horizontal="left" readingOrder="0" vertical="top"/>
    </xf>
    <xf borderId="0" fillId="0" fontId="5" numFmtId="0" xfId="0" applyFont="1"/>
    <xf borderId="0" fillId="0" fontId="5" numFmtId="166" xfId="0" applyAlignment="1" applyFont="1" applyNumberFormat="1">
      <alignment horizontal="right" shrinkToFit="0" wrapText="1"/>
    </xf>
    <xf borderId="0" fillId="0" fontId="5" numFmtId="164" xfId="0" applyAlignment="1" applyFont="1" applyNumberFormat="1">
      <alignment horizontal="right"/>
    </xf>
    <xf borderId="0" fillId="0" fontId="5" numFmtId="0" xfId="0" applyAlignment="1" applyFont="1">
      <alignment shrinkToFit="0" wrapText="1"/>
    </xf>
    <xf borderId="0" fillId="0" fontId="10" numFmtId="0" xfId="0" applyAlignment="1" applyFont="1">
      <alignment readingOrder="0"/>
    </xf>
    <xf borderId="0" fillId="3" fontId="11" numFmtId="0" xfId="0" applyAlignment="1" applyFill="1" applyFont="1">
      <alignment horizontal="left" readingOrder="0" shrinkToFit="0" vertical="top" wrapText="0"/>
    </xf>
    <xf borderId="1" fillId="0" fontId="5" numFmtId="0" xfId="0" applyAlignment="1" applyBorder="1" applyFont="1">
      <alignment readingOrder="0" shrinkToFit="0" wrapText="1"/>
    </xf>
    <xf borderId="0" fillId="4" fontId="9" numFmtId="0" xfId="0" applyAlignment="1" applyFill="1" applyFont="1">
      <alignment horizontal="left" readingOrder="0"/>
    </xf>
    <xf borderId="0" fillId="2" fontId="12" numFmtId="0" xfId="0" applyAlignment="1" applyFont="1">
      <alignment readingOrder="0"/>
    </xf>
    <xf borderId="0" fillId="2" fontId="13" numFmtId="0" xfId="0" applyAlignment="1" applyFont="1">
      <alignment readingOrder="0"/>
    </xf>
    <xf borderId="0" fillId="2" fontId="8" numFmtId="166" xfId="0" applyAlignment="1" applyFont="1" applyNumberFormat="1">
      <alignment horizontal="right" readingOrder="0" vertical="bottom"/>
    </xf>
    <xf borderId="0" fillId="2" fontId="9" numFmtId="164" xfId="0" applyAlignment="1" applyFont="1" applyNumberFormat="1">
      <alignment horizontal="right" readingOrder="0"/>
    </xf>
    <xf borderId="0" fillId="0" fontId="9" numFmtId="0" xfId="0" applyAlignment="1" applyFont="1">
      <alignment readingOrder="0" shrinkToFit="0" vertical="bottom" wrapText="0"/>
    </xf>
    <xf borderId="0" fillId="0" fontId="8" numFmtId="0" xfId="0" applyAlignment="1" applyFont="1">
      <alignment readingOrder="0" shrinkToFit="0" vertical="bottom" wrapText="0"/>
    </xf>
    <xf borderId="0" fillId="5" fontId="14" numFmtId="0" xfId="0" applyAlignment="1" applyFill="1" applyFont="1">
      <alignment horizontal="left" readingOrder="0" shrinkToFit="0" wrapText="1"/>
    </xf>
    <xf borderId="0" fillId="5" fontId="15" numFmtId="0" xfId="0" applyAlignment="1" applyFont="1">
      <alignment readingOrder="0" shrinkToFit="0" wrapText="1"/>
    </xf>
    <xf borderId="1" fillId="2" fontId="9" numFmtId="0" xfId="0" applyAlignment="1" applyBorder="1" applyFont="1">
      <alignment horizontal="left" readingOrder="0"/>
    </xf>
    <xf borderId="0" fillId="6" fontId="5" numFmtId="0" xfId="0" applyAlignment="1" applyFill="1" applyFont="1">
      <alignment readingOrder="0"/>
    </xf>
    <xf borderId="0" fillId="6" fontId="5" numFmtId="0" xfId="0" applyAlignment="1" applyFont="1">
      <alignment horizontal="right" readingOrder="0"/>
    </xf>
    <xf borderId="0" fillId="6" fontId="5" numFmtId="166" xfId="0" applyAlignment="1" applyFont="1" applyNumberFormat="1">
      <alignment horizontal="right" readingOrder="0" shrinkToFit="0" wrapText="1"/>
    </xf>
    <xf borderId="0" fillId="6" fontId="9" numFmtId="166" xfId="0" applyAlignment="1" applyFont="1" applyNumberFormat="1">
      <alignment horizontal="right" readingOrder="0"/>
    </xf>
    <xf borderId="0" fillId="6" fontId="5" numFmtId="164" xfId="0" applyAlignment="1" applyFont="1" applyNumberFormat="1">
      <alignment horizontal="right" readingOrder="0"/>
    </xf>
    <xf borderId="0" fillId="6" fontId="5" numFmtId="46" xfId="0" applyAlignment="1" applyFont="1" applyNumberFormat="1">
      <alignment horizontal="right" readingOrder="0"/>
    </xf>
    <xf borderId="0" fillId="6" fontId="5" numFmtId="0" xfId="0" applyAlignment="1" applyFont="1">
      <alignment readingOrder="0" shrinkToFit="0" wrapText="1"/>
    </xf>
    <xf borderId="0" fillId="0" fontId="2" numFmtId="0" xfId="0" applyAlignment="1" applyFont="1">
      <alignment readingOrder="0" shrinkToFit="0" wrapText="1"/>
    </xf>
    <xf borderId="0" fillId="2" fontId="8" numFmtId="0" xfId="0" applyAlignment="1" applyFont="1">
      <alignment vertical="bottom"/>
    </xf>
    <xf borderId="0" fillId="2" fontId="8" numFmtId="166" xfId="0" applyAlignment="1" applyFont="1" applyNumberFormat="1">
      <alignment horizontal="right" vertical="bottom"/>
    </xf>
    <xf borderId="0" fillId="0" fontId="8" numFmtId="0" xfId="0" applyAlignment="1" applyFont="1">
      <alignment readingOrder="0" vertical="bottom"/>
    </xf>
    <xf borderId="0" fillId="0" fontId="8" numFmtId="166" xfId="0" applyAlignment="1" applyFont="1" applyNumberFormat="1">
      <alignment horizontal="right" readingOrder="0" shrinkToFit="0" vertical="bottom" wrapText="1"/>
    </xf>
    <xf borderId="0" fillId="0" fontId="8" numFmtId="46" xfId="0" applyAlignment="1" applyFont="1" applyNumberFormat="1">
      <alignment readingOrder="0" vertical="bottom"/>
    </xf>
    <xf borderId="1" fillId="0" fontId="5" numFmtId="0" xfId="0" applyAlignment="1" applyBorder="1" applyFont="1">
      <alignment horizontal="left" readingOrder="0" vertical="bottom"/>
    </xf>
    <xf borderId="0" fillId="2" fontId="9" numFmtId="167" xfId="0" applyAlignment="1" applyFont="1" applyNumberFormat="1">
      <alignment horizontal="right" readingOrder="0"/>
    </xf>
    <xf borderId="0" fillId="0" fontId="8" numFmtId="166" xfId="0" applyAlignment="1" applyFont="1" applyNumberFormat="1">
      <alignment horizontal="right" vertical="bottom"/>
    </xf>
    <xf borderId="0" fillId="0" fontId="8" numFmtId="166" xfId="0" applyAlignment="1" applyFont="1" applyNumberFormat="1">
      <alignment horizontal="right" shrinkToFit="0" vertical="bottom" wrapText="1"/>
    </xf>
    <xf borderId="0" fillId="0" fontId="8" numFmtId="0" xfId="0" applyAlignment="1" applyFont="1">
      <alignment horizontal="right" readingOrder="0" shrinkToFit="0" vertical="bottom" wrapText="1"/>
    </xf>
    <xf borderId="0" fillId="0" fontId="5" numFmtId="168" xfId="0" applyAlignment="1" applyFont="1" applyNumberFormat="1">
      <alignment horizontal="right" readingOrder="0" shrinkToFit="0" wrapText="1"/>
    </xf>
    <xf borderId="0" fillId="2" fontId="16" numFmtId="0" xfId="0" applyAlignment="1" applyFont="1">
      <alignment readingOrder="0"/>
    </xf>
    <xf borderId="0" fillId="0" fontId="9" numFmtId="0" xfId="0" applyAlignment="1" applyFont="1">
      <alignment horizontal="left" readingOrder="0"/>
    </xf>
    <xf borderId="0" fillId="0" fontId="5" numFmtId="167" xfId="0" applyAlignment="1" applyFont="1" applyNumberFormat="1">
      <alignment horizontal="right" readingOrder="0"/>
    </xf>
    <xf borderId="0" fillId="6" fontId="8" numFmtId="0" xfId="0" applyAlignment="1" applyFont="1">
      <alignment vertical="bottom"/>
    </xf>
    <xf borderId="0" fillId="6" fontId="8" numFmtId="166" xfId="0" applyAlignment="1" applyFont="1" applyNumberFormat="1">
      <alignment vertical="bottom"/>
    </xf>
    <xf borderId="0" fillId="6" fontId="8" numFmtId="166" xfId="0" applyAlignment="1" applyFont="1" applyNumberFormat="1">
      <alignment readingOrder="0" vertical="bottom"/>
    </xf>
    <xf borderId="0" fillId="6" fontId="8" numFmtId="0" xfId="0" applyAlignment="1" applyFont="1">
      <alignment readingOrder="0" vertical="bottom"/>
    </xf>
    <xf borderId="0" fillId="6" fontId="8" numFmtId="164" xfId="0" applyAlignment="1" applyFont="1" applyNumberFormat="1">
      <alignment vertical="bottom"/>
    </xf>
    <xf borderId="0" fillId="6" fontId="8" numFmtId="164" xfId="0" applyAlignment="1" applyFont="1" applyNumberFormat="1">
      <alignment readingOrder="0" vertical="bottom"/>
    </xf>
    <xf borderId="0" fillId="6" fontId="8" numFmtId="46" xfId="0" applyAlignment="1" applyFont="1" applyNumberFormat="1">
      <alignment vertical="bottom"/>
    </xf>
    <xf borderId="0" fillId="0" fontId="8" numFmtId="166" xfId="0" applyAlignment="1" applyFont="1" applyNumberFormat="1">
      <alignment readingOrder="0" vertical="bottom"/>
    </xf>
    <xf borderId="0" fillId="0" fontId="5" numFmtId="0" xfId="0" applyAlignment="1" applyFont="1">
      <alignment horizontal="left" readingOrder="0"/>
    </xf>
    <xf borderId="0" fillId="6" fontId="8" numFmtId="46" xfId="0" applyAlignment="1" applyFont="1" applyNumberFormat="1">
      <alignment readingOrder="0" vertical="bottom"/>
    </xf>
    <xf borderId="2" fillId="0" fontId="5" numFmtId="0" xfId="0" applyAlignment="1" applyBorder="1" applyFont="1">
      <alignment readingOrder="0"/>
    </xf>
    <xf borderId="1" fillId="0" fontId="5" numFmtId="0" xfId="0" applyAlignment="1" applyBorder="1" applyFont="1">
      <alignment readingOrder="0"/>
    </xf>
    <xf borderId="0" fillId="0" fontId="5" numFmtId="0" xfId="0" applyAlignment="1" applyFont="1">
      <alignment horizontal="left" readingOrder="0" vertical="bottom"/>
    </xf>
    <xf borderId="1" fillId="0" fontId="5" numFmtId="166" xfId="0" applyAlignment="1" applyBorder="1" applyFont="1" applyNumberFormat="1">
      <alignment horizontal="left" readingOrder="0" vertical="bottom"/>
    </xf>
    <xf borderId="0" fillId="2" fontId="9" numFmtId="166" xfId="0" applyAlignment="1" applyFont="1" applyNumberFormat="1">
      <alignment horizontal="right" readingOrder="0" shrinkToFit="0" wrapText="1"/>
    </xf>
    <xf borderId="0" fillId="0" fontId="5" numFmtId="164" xfId="0" applyFont="1" applyNumberFormat="1"/>
    <xf borderId="1" fillId="2" fontId="9" numFmtId="0" xfId="0" applyAlignment="1" applyBorder="1" applyFont="1">
      <alignment horizontal="left" readingOrder="0" vertical="bottom"/>
    </xf>
    <xf borderId="0" fillId="0" fontId="8" numFmtId="20" xfId="0" applyAlignment="1" applyFont="1" applyNumberFormat="1">
      <alignment horizontal="right" readingOrder="0" vertical="bottom"/>
    </xf>
    <xf borderId="0" fillId="0" fontId="5" numFmtId="167" xfId="0" applyAlignment="1" applyFont="1" applyNumberFormat="1">
      <alignment readingOrder="0"/>
    </xf>
    <xf borderId="0" fillId="0" fontId="8" numFmtId="0" xfId="0" applyAlignment="1" applyFont="1">
      <alignment horizontal="right" shrinkToFit="0" vertical="bottom" wrapText="1"/>
    </xf>
    <xf borderId="0" fillId="0" fontId="8" numFmtId="0" xfId="0" applyAlignment="1" applyFont="1">
      <alignment readingOrder="0" shrinkToFit="0" vertical="bottom" wrapText="0"/>
    </xf>
    <xf borderId="0" fillId="2" fontId="17" numFmtId="0" xfId="0" applyAlignment="1" applyFont="1">
      <alignment readingOrder="0"/>
    </xf>
    <xf borderId="0" fillId="2" fontId="18" numFmtId="0" xfId="0" applyAlignment="1" applyFont="1">
      <alignment readingOrder="0"/>
    </xf>
    <xf borderId="0" fillId="0" fontId="8" numFmtId="0" xfId="0" applyAlignment="1" applyFont="1">
      <alignment horizontal="right" vertical="bottom"/>
    </xf>
    <xf borderId="0" fillId="0" fontId="8" numFmtId="166" xfId="0" applyAlignment="1" applyFont="1" applyNumberFormat="1">
      <alignment horizontal="right" readingOrder="0" vertical="bottom"/>
    </xf>
    <xf borderId="3" fillId="0" fontId="8" numFmtId="0" xfId="0" applyAlignment="1" applyBorder="1" applyFont="1">
      <alignment readingOrder="0" vertical="bottom"/>
    </xf>
    <xf borderId="0" fillId="2" fontId="19" numFmtId="0" xfId="0" applyAlignment="1" applyFont="1">
      <alignment readingOrder="0"/>
    </xf>
    <xf borderId="0" fillId="0" fontId="4" numFmtId="0" xfId="0" applyAlignment="1" applyFont="1">
      <alignment readingOrder="0" vertical="bottom"/>
    </xf>
    <xf borderId="0" fillId="0" fontId="8" numFmtId="0" xfId="0" applyAlignment="1" applyFont="1">
      <alignment horizontal="right" shrinkToFit="0" vertical="bottom" wrapText="1"/>
    </xf>
    <xf borderId="0" fillId="0" fontId="4" numFmtId="0" xfId="0" applyAlignment="1" applyFont="1">
      <alignment readingOrder="0" shrinkToFit="0" vertical="bottom" wrapText="0"/>
    </xf>
    <xf borderId="0" fillId="0" fontId="4" numFmtId="0" xfId="0" applyAlignment="1" applyFont="1">
      <alignment vertical="bottom"/>
    </xf>
    <xf borderId="0" fillId="0" fontId="8" numFmtId="0" xfId="0" applyAlignment="1" applyFont="1">
      <alignment horizontal="right" readingOrder="0" vertical="bottom"/>
    </xf>
    <xf borderId="0" fillId="0" fontId="8" numFmtId="0" xfId="0" applyAlignment="1" applyFont="1">
      <alignment readingOrder="0" vertical="bottom"/>
    </xf>
    <xf borderId="0" fillId="0" fontId="8" numFmtId="0" xfId="0" applyAlignment="1" applyFont="1">
      <alignment horizontal="right" readingOrder="0" shrinkToFit="0" vertical="bottom" wrapText="1"/>
    </xf>
    <xf borderId="0" fillId="0" fontId="20" numFmtId="0" xfId="0" applyAlignment="1" applyFont="1">
      <alignment readingOrder="0" shrinkToFit="0" vertical="bottom" wrapText="0"/>
    </xf>
    <xf borderId="0" fillId="0" fontId="4" numFmtId="0" xfId="0" applyAlignment="1" applyFont="1">
      <alignment readingOrder="0" shrinkToFit="0" vertical="bottom" wrapText="0"/>
    </xf>
    <xf borderId="4" fillId="0" fontId="8" numFmtId="0" xfId="0" applyAlignment="1" applyBorder="1" applyFont="1">
      <alignment readingOrder="0" vertical="bottom"/>
    </xf>
    <xf borderId="4" fillId="0" fontId="8" numFmtId="0" xfId="0" applyAlignment="1" applyBorder="1" applyFont="1">
      <alignment vertical="bottom"/>
    </xf>
    <xf borderId="0" fillId="0" fontId="4" numFmtId="0" xfId="0" applyAlignment="1" applyFont="1">
      <alignment readingOrder="0" shrinkToFit="0" vertical="bottom" wrapText="1"/>
    </xf>
    <xf borderId="0" fillId="0" fontId="5" numFmtId="0" xfId="0" applyAlignment="1" applyFont="1">
      <alignment readingOrder="0"/>
    </xf>
    <xf borderId="0" fillId="0" fontId="8" numFmtId="21" xfId="0" applyAlignment="1" applyFont="1" applyNumberFormat="1">
      <alignment horizontal="right" readingOrder="0" vertical="bottom"/>
    </xf>
    <xf borderId="5" fillId="0" fontId="8" numFmtId="0" xfId="0" applyAlignment="1" applyBorder="1" applyFont="1">
      <alignment vertical="bottom"/>
    </xf>
    <xf borderId="0" fillId="0" fontId="8" numFmtId="167" xfId="0" applyAlignment="1" applyFont="1" applyNumberFormat="1">
      <alignment horizontal="right" readingOrder="0" vertical="bottom"/>
    </xf>
    <xf borderId="0" fillId="0" fontId="21" numFmtId="0" xfId="0" applyAlignment="1" applyFont="1">
      <alignment readingOrder="0"/>
    </xf>
    <xf borderId="0" fillId="0" fontId="8" numFmtId="46" xfId="0" applyAlignment="1" applyFont="1" applyNumberFormat="1">
      <alignment vertical="bottom"/>
    </xf>
    <xf borderId="1" fillId="0" fontId="22" numFmtId="0" xfId="0" applyAlignment="1" applyBorder="1" applyFont="1">
      <alignment horizontal="right" readingOrder="0" vertical="bottom"/>
    </xf>
    <xf borderId="1" fillId="0" fontId="22" numFmtId="0" xfId="0" applyAlignment="1" applyBorder="1" applyFont="1">
      <alignment horizontal="left" readingOrder="0" vertical="bottom"/>
    </xf>
    <xf borderId="1" fillId="0" fontId="22" numFmtId="0" xfId="0" applyAlignment="1" applyBorder="1" applyFont="1">
      <alignment horizontal="left" readingOrder="0" shrinkToFit="0" vertical="bottom" wrapText="1"/>
    </xf>
    <xf borderId="1" fillId="0" fontId="5" numFmtId="0" xfId="0" applyAlignment="1" applyBorder="1" applyFont="1">
      <alignment horizontal="left" vertical="bottom"/>
    </xf>
    <xf borderId="0" fillId="0" fontId="5" numFmtId="0" xfId="0" applyAlignment="1" applyFont="1">
      <alignment horizontal="left" vertical="bottom"/>
    </xf>
    <xf borderId="1" fillId="6" fontId="9" numFmtId="0" xfId="0" applyAlignment="1" applyBorder="1" applyFont="1">
      <alignment horizontal="left" readingOrder="0" vertical="bottom"/>
    </xf>
    <xf borderId="1" fillId="6" fontId="9" numFmtId="0" xfId="0" applyAlignment="1" applyBorder="1" applyFont="1">
      <alignment horizontal="left" vertical="bottom"/>
    </xf>
    <xf borderId="1" fillId="6" fontId="9" numFmtId="169" xfId="0" applyAlignment="1" applyBorder="1" applyFont="1" applyNumberFormat="1">
      <alignment horizontal="left" readingOrder="0" vertical="bottom"/>
    </xf>
    <xf borderId="1" fillId="6" fontId="9" numFmtId="20" xfId="0" applyAlignment="1" applyBorder="1" applyFont="1" applyNumberFormat="1">
      <alignment horizontal="left" readingOrder="0" vertical="bottom"/>
    </xf>
    <xf borderId="1" fillId="6" fontId="9" numFmtId="0" xfId="0" applyAlignment="1" applyBorder="1" applyFont="1">
      <alignment horizontal="left" readingOrder="0" shrinkToFit="0" vertical="bottom" wrapText="1"/>
    </xf>
    <xf borderId="1" fillId="6" fontId="9" numFmtId="0" xfId="0" applyAlignment="1" applyBorder="1" applyFont="1">
      <alignment horizontal="left" shrinkToFit="0" vertical="bottom" wrapText="1"/>
    </xf>
    <xf borderId="1" fillId="6" fontId="9" numFmtId="170" xfId="0" applyAlignment="1" applyBorder="1" applyFont="1" applyNumberFormat="1">
      <alignment horizontal="left" readingOrder="0" vertical="bottom"/>
    </xf>
    <xf borderId="1" fillId="6" fontId="22" numFmtId="0" xfId="0" applyAlignment="1" applyBorder="1" applyFont="1">
      <alignment horizontal="left" readingOrder="0" shrinkToFit="0" vertical="bottom" wrapText="1"/>
    </xf>
    <xf borderId="1" fillId="6" fontId="9" numFmtId="166" xfId="0" applyAlignment="1" applyBorder="1" applyFont="1" applyNumberFormat="1">
      <alignment horizontal="left" readingOrder="0" vertical="bottom"/>
    </xf>
    <xf borderId="1" fillId="0" fontId="8" numFmtId="0" xfId="0" applyAlignment="1" applyBorder="1" applyFont="1">
      <alignment readingOrder="0" vertical="bottom"/>
    </xf>
    <xf borderId="1" fillId="0" fontId="5" numFmtId="166" xfId="0" applyAlignment="1" applyBorder="1" applyFont="1" applyNumberFormat="1">
      <alignment horizontal="right" readingOrder="0" vertical="bottom"/>
    </xf>
    <xf borderId="1" fillId="6" fontId="5" numFmtId="0" xfId="0" applyAlignment="1" applyBorder="1" applyFont="1">
      <alignment horizontal="left" readingOrder="0" vertical="bottom"/>
    </xf>
    <xf borderId="1" fillId="6" fontId="5" numFmtId="166" xfId="0" applyAlignment="1" applyBorder="1" applyFont="1" applyNumberFormat="1">
      <alignment horizontal="left" readingOrder="0" vertical="bottom"/>
    </xf>
    <xf borderId="1" fillId="6" fontId="5" numFmtId="164" xfId="0" applyAlignment="1" applyBorder="1" applyFont="1" applyNumberFormat="1">
      <alignment horizontal="left" vertical="bottom"/>
    </xf>
    <xf borderId="1" fillId="6" fontId="5" numFmtId="0" xfId="0" applyAlignment="1" applyBorder="1" applyFont="1">
      <alignment horizontal="left" vertical="bottom"/>
    </xf>
    <xf borderId="1" fillId="6" fontId="5" numFmtId="0" xfId="0" applyAlignment="1" applyBorder="1" applyFont="1">
      <alignment horizontal="left" readingOrder="0" shrinkToFit="0" vertical="bottom" wrapText="1"/>
    </xf>
    <xf borderId="1" fillId="0" fontId="2" numFmtId="0" xfId="0" applyAlignment="1" applyBorder="1" applyFont="1">
      <alignment horizontal="left" readingOrder="0" shrinkToFit="0" vertical="bottom" wrapText="1"/>
    </xf>
    <xf borderId="1" fillId="0" fontId="23" numFmtId="0" xfId="0" applyAlignment="1" applyBorder="1" applyFont="1">
      <alignment horizontal="left" readingOrder="0" shrinkToFit="0" vertical="bottom" wrapText="1"/>
    </xf>
    <xf borderId="1" fillId="0" fontId="5" numFmtId="0" xfId="0" applyAlignment="1" applyBorder="1" applyFont="1">
      <alignment horizontal="left" readingOrder="0" shrinkToFit="0" vertical="bottom" wrapText="1"/>
    </xf>
    <xf borderId="1" fillId="2" fontId="22" numFmtId="0" xfId="0" applyAlignment="1" applyBorder="1" applyFont="1">
      <alignment horizontal="left" readingOrder="0" shrinkToFit="0" vertical="bottom" wrapText="1"/>
    </xf>
    <xf borderId="1" fillId="0" fontId="24" numFmtId="0" xfId="0" applyAlignment="1" applyBorder="1" applyFont="1">
      <alignment horizontal="left" readingOrder="0" shrinkToFit="0" vertical="bottom" wrapText="1"/>
    </xf>
    <xf borderId="1" fillId="0" fontId="5" numFmtId="0" xfId="0" applyAlignment="1" applyBorder="1" applyFont="1">
      <alignment readingOrder="0" vertical="bottom"/>
    </xf>
    <xf borderId="1" fillId="0" fontId="5" numFmtId="0" xfId="0" applyAlignment="1" applyBorder="1" applyFont="1">
      <alignment horizontal="left" readingOrder="0" shrinkToFit="0" vertical="bottom" wrapText="1"/>
    </xf>
    <xf borderId="1" fillId="0" fontId="5" numFmtId="165" xfId="0" applyAlignment="1" applyBorder="1" applyFont="1" applyNumberFormat="1">
      <alignment horizontal="left" readingOrder="0" vertical="bottom"/>
    </xf>
    <xf borderId="1" fillId="2" fontId="9" numFmtId="166" xfId="0" applyAlignment="1" applyBorder="1" applyFont="1" applyNumberFormat="1">
      <alignment horizontal="left" readingOrder="0" vertical="bottom"/>
    </xf>
    <xf borderId="1" fillId="0" fontId="25" numFmtId="0" xfId="0" applyAlignment="1" applyBorder="1" applyFont="1">
      <alignment horizontal="left" readingOrder="0" shrinkToFit="0" vertical="bottom" wrapText="1"/>
    </xf>
    <xf borderId="1" fillId="0" fontId="5" numFmtId="0" xfId="0" applyAlignment="1" applyBorder="1" applyFont="1">
      <alignment horizontal="left" readingOrder="0" vertical="bottom"/>
    </xf>
    <xf borderId="1" fillId="0" fontId="5" numFmtId="171" xfId="0" applyAlignment="1" applyBorder="1" applyFont="1" applyNumberFormat="1">
      <alignment horizontal="left" readingOrder="0" vertical="bottom"/>
    </xf>
    <xf borderId="1" fillId="0" fontId="5" numFmtId="0" xfId="0" applyAlignment="1" applyBorder="1" applyFont="1">
      <alignment readingOrder="0" shrinkToFit="0" vertical="bottom" wrapText="1"/>
    </xf>
    <xf borderId="1" fillId="2" fontId="26" numFmtId="0" xfId="0" applyAlignment="1" applyBorder="1" applyFont="1">
      <alignment readingOrder="0" vertical="bottom"/>
    </xf>
    <xf borderId="1" fillId="2" fontId="9" numFmtId="166" xfId="0" applyAlignment="1" applyBorder="1" applyFont="1" applyNumberFormat="1">
      <alignment horizontal="right" readingOrder="0" vertical="bottom"/>
    </xf>
    <xf borderId="1" fillId="0" fontId="5" numFmtId="0" xfId="0" applyAlignment="1" applyBorder="1" applyFont="1">
      <alignment horizontal="left" readingOrder="0" shrinkToFit="0" vertical="bottom" wrapText="1"/>
    </xf>
    <xf borderId="1" fillId="2" fontId="9" numFmtId="166" xfId="0" applyAlignment="1" applyBorder="1" applyFont="1" applyNumberFormat="1">
      <alignment horizontal="left" readingOrder="0"/>
    </xf>
    <xf borderId="1" fillId="2" fontId="9" numFmtId="166" xfId="0" applyAlignment="1" applyBorder="1" applyFont="1" applyNumberFormat="1">
      <alignment horizontal="right" readingOrder="0"/>
    </xf>
    <xf borderId="1" fillId="2" fontId="22" numFmtId="0" xfId="0" applyAlignment="1" applyBorder="1" applyFont="1">
      <alignment horizontal="left" readingOrder="0"/>
    </xf>
    <xf borderId="1" fillId="2" fontId="9"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1" fillId="0" fontId="8" numFmtId="0" xfId="0" applyAlignment="1" applyBorder="1" applyFont="1">
      <alignment readingOrder="0" shrinkToFit="0" vertical="bottom" wrapText="1"/>
    </xf>
    <xf borderId="0" fillId="2" fontId="26" numFmtId="0" xfId="0" applyAlignment="1" applyFont="1">
      <alignment readingOrder="0"/>
    </xf>
    <xf borderId="3" fillId="2" fontId="8" numFmtId="0" xfId="0" applyAlignment="1" applyBorder="1" applyFont="1">
      <alignment vertical="bottom"/>
    </xf>
    <xf borderId="3" fillId="0" fontId="8" numFmtId="0" xfId="0" applyAlignment="1" applyBorder="1" applyFont="1">
      <alignment vertical="bottom"/>
    </xf>
    <xf borderId="3" fillId="0" fontId="8" numFmtId="0" xfId="0" applyAlignment="1" applyBorder="1" applyFont="1">
      <alignment vertical="bottom"/>
    </xf>
    <xf borderId="3" fillId="0" fontId="8" numFmtId="166" xfId="0" applyAlignment="1" applyBorder="1" applyFont="1" applyNumberFormat="1">
      <alignment vertical="bottom"/>
    </xf>
    <xf borderId="3" fillId="0" fontId="8" numFmtId="166" xfId="0" applyAlignment="1" applyBorder="1" applyFont="1" applyNumberFormat="1">
      <alignment readingOrder="0" vertical="bottom"/>
    </xf>
    <xf borderId="3" fillId="0" fontId="4" numFmtId="0" xfId="0" applyAlignment="1" applyBorder="1" applyFont="1">
      <alignment readingOrder="0" shrinkToFit="0" vertical="bottom" wrapText="1"/>
    </xf>
    <xf borderId="3" fillId="0" fontId="8" numFmtId="0" xfId="0" applyAlignment="1" applyBorder="1" applyFont="1">
      <alignment readingOrder="0" shrinkToFit="0" vertical="bottom" wrapText="1"/>
    </xf>
    <xf borderId="6" fillId="0" fontId="8" numFmtId="0" xfId="0" applyAlignment="1" applyBorder="1" applyFont="1">
      <alignment readingOrder="0" shrinkToFit="0" vertical="bottom" wrapText="1"/>
    </xf>
    <xf borderId="3" fillId="2" fontId="8" numFmtId="0" xfId="0" applyAlignment="1" applyBorder="1" applyFont="1">
      <alignment readingOrder="0" vertical="bottom"/>
    </xf>
    <xf borderId="1" fillId="0" fontId="8" numFmtId="0" xfId="0" applyAlignment="1" applyBorder="1" applyFont="1">
      <alignment vertical="bottom"/>
    </xf>
    <xf borderId="0" fillId="0" fontId="8" numFmtId="0" xfId="0" applyAlignment="1" applyFont="1">
      <alignment readingOrder="0" vertical="bottom"/>
    </xf>
    <xf borderId="1" fillId="0" fontId="5" numFmtId="0" xfId="0" applyBorder="1" applyFont="1"/>
    <xf borderId="1" fillId="0" fontId="5" numFmtId="0" xfId="0" applyAlignment="1" applyBorder="1" applyFont="1">
      <alignment horizontal="center"/>
    </xf>
    <xf borderId="1" fillId="0" fontId="5" numFmtId="0" xfId="0" applyAlignment="1" applyBorder="1" applyFont="1">
      <alignment horizontal="center" shrinkToFit="0" wrapText="1"/>
    </xf>
    <xf borderId="0" fillId="0" fontId="5" numFmtId="0" xfId="0" applyAlignment="1" applyFont="1">
      <alignment horizontal="center" shrinkToFit="0" wrapText="1"/>
    </xf>
    <xf borderId="0" fillId="0" fontId="5" numFmtId="0" xfId="0" applyAlignment="1" applyFont="1">
      <alignment horizontal="center"/>
    </xf>
    <xf borderId="0" fillId="0" fontId="5" numFmtId="0" xfId="0" applyFont="1"/>
    <xf borderId="1" fillId="0" fontId="5" numFmtId="0" xfId="0" applyAlignment="1" applyBorder="1" applyFont="1">
      <alignment horizontal="left"/>
    </xf>
    <xf borderId="7" fillId="0" fontId="27" numFmtId="0" xfId="0" applyAlignment="1" applyBorder="1" applyFont="1">
      <alignment horizontal="center" readingOrder="0"/>
    </xf>
    <xf borderId="8" fillId="0" fontId="27" numFmtId="0" xfId="0" applyAlignment="1" applyBorder="1" applyFont="1">
      <alignment horizontal="center" readingOrder="0"/>
    </xf>
    <xf borderId="8" fillId="0" fontId="27" numFmtId="0" xfId="0" applyAlignment="1" applyBorder="1" applyFont="1">
      <alignment horizontal="center"/>
    </xf>
    <xf borderId="9" fillId="0" fontId="27" numFmtId="0" xfId="0" applyAlignment="1" applyBorder="1" applyFont="1">
      <alignment horizontal="center" readingOrder="0"/>
    </xf>
    <xf borderId="10" fillId="0" fontId="5" numFmtId="0" xfId="0" applyBorder="1" applyFont="1"/>
    <xf borderId="2" fillId="0" fontId="5" numFmtId="0" xfId="0" applyBorder="1" applyFont="1"/>
    <xf borderId="2" fillId="0" fontId="5" numFmtId="166" xfId="0" applyAlignment="1" applyBorder="1" applyFont="1" applyNumberFormat="1">
      <alignment readingOrder="0"/>
    </xf>
    <xf borderId="11" fillId="0" fontId="5" numFmtId="0" xfId="0" applyBorder="1" applyFont="1"/>
    <xf borderId="10" fillId="0" fontId="5" numFmtId="0" xfId="0" applyAlignment="1" applyBorder="1" applyFont="1">
      <alignment readingOrder="0"/>
    </xf>
    <xf borderId="0" fillId="6" fontId="8" numFmtId="166" xfId="0" applyAlignment="1" applyFont="1" applyNumberFormat="1">
      <alignment horizontal="right" readingOrder="0" vertical="bottom"/>
    </xf>
    <xf borderId="0" fillId="6" fontId="4" numFmtId="0" xfId="0" applyAlignment="1" applyFont="1">
      <alignment readingOrder="0" vertical="bottom"/>
    </xf>
    <xf borderId="1" fillId="6" fontId="28" numFmtId="0" xfId="0" applyAlignment="1" applyBorder="1" applyFont="1">
      <alignment vertical="top"/>
    </xf>
    <xf borderId="1" fillId="6" fontId="29" numFmtId="0" xfId="0" applyAlignment="1" applyBorder="1" applyFont="1">
      <alignment readingOrder="0" vertical="top"/>
    </xf>
    <xf borderId="1" fillId="6" fontId="30" numFmtId="0" xfId="0" applyAlignment="1" applyBorder="1" applyFont="1">
      <alignment horizontal="right" vertical="top"/>
    </xf>
    <xf borderId="1" fillId="6" fontId="8" numFmtId="0" xfId="0" applyAlignment="1" applyBorder="1" applyFont="1">
      <alignment vertical="bottom"/>
    </xf>
    <xf borderId="1" fillId="6" fontId="8" numFmtId="166" xfId="0" applyAlignment="1" applyBorder="1" applyFont="1" applyNumberFormat="1">
      <alignment vertical="bottom"/>
    </xf>
    <xf borderId="1" fillId="6" fontId="8" numFmtId="166" xfId="0" applyAlignment="1" applyBorder="1" applyFont="1" applyNumberFormat="1">
      <alignment horizontal="right" vertical="bottom"/>
    </xf>
    <xf borderId="1" fillId="6" fontId="8" numFmtId="0" xfId="0" applyAlignment="1" applyBorder="1" applyFont="1">
      <alignment shrinkToFit="0" vertical="bottom" wrapText="1"/>
    </xf>
    <xf borderId="1" fillId="6" fontId="8" numFmtId="46" xfId="0" applyAlignment="1" applyBorder="1" applyFont="1" applyNumberFormat="1">
      <alignment vertical="bottom"/>
    </xf>
    <xf borderId="0" fillId="6" fontId="8" numFmtId="164" xfId="0" applyAlignment="1" applyFont="1" applyNumberFormat="1">
      <alignment vertical="bottom"/>
    </xf>
    <xf borderId="0" fillId="6" fontId="8" numFmtId="0" xfId="0" applyAlignment="1" applyFont="1">
      <alignment horizontal="right" vertical="bottom"/>
    </xf>
    <xf borderId="1" fillId="6" fontId="8" numFmtId="0" xfId="0" applyAlignment="1" applyBorder="1" applyFont="1">
      <alignment shrinkToFit="0" vertical="bottom" wrapText="0"/>
    </xf>
    <xf borderId="0" fillId="6" fontId="8" numFmtId="166" xfId="0" applyAlignment="1" applyFont="1" applyNumberFormat="1">
      <alignment horizontal="right" vertical="bottom"/>
    </xf>
    <xf borderId="0" fillId="6" fontId="8" numFmtId="20" xfId="0" applyAlignment="1" applyFont="1" applyNumberFormat="1">
      <alignment horizontal="right" vertical="bottom"/>
    </xf>
    <xf borderId="0" fillId="6" fontId="8" numFmtId="164" xfId="0" applyAlignment="1" applyFont="1" applyNumberFormat="1">
      <alignment horizontal="right" vertical="bottom"/>
    </xf>
    <xf borderId="0" fillId="6" fontId="8" numFmtId="164" xfId="0" applyAlignment="1" applyFont="1" applyNumberFormat="1">
      <alignment horizontal="right" vertical="bottom"/>
    </xf>
    <xf borderId="1" fillId="6" fontId="8" numFmtId="166" xfId="0" applyAlignment="1" applyBorder="1" applyFont="1" applyNumberFormat="1">
      <alignment shrinkToFit="0" vertical="bottom" wrapText="0"/>
    </xf>
    <xf borderId="1" fillId="6" fontId="8" numFmtId="164" xfId="0" applyAlignment="1" applyBorder="1" applyFont="1" applyNumberFormat="1">
      <alignment vertical="bottom"/>
    </xf>
    <xf borderId="0" fillId="6" fontId="8" numFmtId="20" xfId="0" applyAlignment="1" applyFont="1" applyNumberFormat="1">
      <alignment vertical="bottom"/>
    </xf>
    <xf borderId="0" fillId="6" fontId="8" numFmtId="0" xfId="0" applyAlignment="1" applyFont="1">
      <alignment horizontal="right" readingOrder="0" vertical="bottom"/>
    </xf>
    <xf borderId="1" fillId="6" fontId="5" numFmtId="0" xfId="0" applyBorder="1" applyFont="1"/>
    <xf borderId="0" fillId="6" fontId="12" numFmtId="0" xfId="0" applyAlignment="1" applyFont="1">
      <alignment readingOrder="0"/>
    </xf>
    <xf borderId="1" fillId="6" fontId="5" numFmtId="0" xfId="0" applyAlignment="1" applyBorder="1" applyFont="1">
      <alignment readingOrder="0"/>
    </xf>
    <xf borderId="0" fillId="6" fontId="5" numFmtId="0" xfId="0" applyFont="1"/>
    <xf borderId="0" fillId="6" fontId="13" numFmtId="0" xfId="0" applyAlignment="1" applyFont="1">
      <alignment readingOrder="0"/>
    </xf>
    <xf borderId="0" fillId="6" fontId="31" numFmtId="0" xfId="0" applyAlignment="1" applyFont="1">
      <alignment readingOrder="0"/>
    </xf>
    <xf borderId="0" fillId="6" fontId="32" numFmtId="0" xfId="0" applyAlignment="1" applyFont="1">
      <alignment readingOrder="0"/>
    </xf>
    <xf borderId="0" fillId="0" fontId="33" numFmtId="0" xfId="0" applyAlignment="1" applyFont="1">
      <alignment horizontal="left" readingOrder="0" vertical="bottom"/>
    </xf>
    <xf borderId="0" fillId="2" fontId="33" numFmtId="0" xfId="0" applyAlignment="1" applyFont="1">
      <alignment horizontal="left" readingOrder="0" vertical="bottom"/>
    </xf>
    <xf borderId="1" fillId="0" fontId="33" numFmtId="0" xfId="0" applyAlignment="1" applyBorder="1" applyFont="1">
      <alignment horizontal="left" readingOrder="0" vertical="bottom"/>
    </xf>
    <xf borderId="1" fillId="0" fontId="34" numFmtId="0" xfId="0" applyAlignment="1" applyBorder="1" applyFont="1">
      <alignment horizontal="left" readingOrder="0" vertical="top"/>
    </xf>
    <xf borderId="1" fillId="0" fontId="22" numFmtId="0" xfId="0" applyAlignment="1" applyBorder="1" applyFont="1">
      <alignment horizontal="left" readingOrder="0" vertical="top"/>
    </xf>
    <xf borderId="1" fillId="0" fontId="6" numFmtId="0" xfId="0" applyAlignment="1" applyBorder="1" applyFont="1">
      <alignment horizontal="left" readingOrder="0" shrinkToFit="0" vertical="top" wrapText="0"/>
    </xf>
    <xf borderId="1" fillId="0" fontId="35" numFmtId="0" xfId="0" applyAlignment="1" applyBorder="1" applyFont="1">
      <alignment horizontal="left" readingOrder="0" vertical="top"/>
    </xf>
    <xf borderId="1" fillId="0" fontId="22" numFmtId="0" xfId="0" applyAlignment="1" applyBorder="1" applyFont="1">
      <alignment horizontal="left" readingOrder="0" shrinkToFit="0" vertical="top" wrapText="1"/>
    </xf>
    <xf borderId="0" fillId="0" fontId="5" numFmtId="0" xfId="0" applyAlignment="1" applyFont="1">
      <alignment horizontal="left" vertical="top"/>
    </xf>
    <xf borderId="1" fillId="6" fontId="9" numFmtId="0" xfId="0" applyAlignment="1" applyBorder="1" applyFont="1">
      <alignment horizontal="left" readingOrder="0" vertical="top"/>
    </xf>
    <xf borderId="1" fillId="6" fontId="9" numFmtId="0" xfId="0" applyAlignment="1" applyBorder="1" applyFont="1">
      <alignment horizontal="left" vertical="top"/>
    </xf>
    <xf borderId="1" fillId="6" fontId="9" numFmtId="169" xfId="0" applyAlignment="1" applyBorder="1" applyFont="1" applyNumberFormat="1">
      <alignment horizontal="left" readingOrder="0" vertical="top"/>
    </xf>
    <xf borderId="1" fillId="6" fontId="9" numFmtId="20" xfId="0" applyAlignment="1" applyBorder="1" applyFont="1" applyNumberFormat="1">
      <alignment horizontal="left" readingOrder="0" vertical="top"/>
    </xf>
    <xf borderId="1" fillId="6" fontId="9" numFmtId="0" xfId="0" applyAlignment="1" applyBorder="1" applyFont="1">
      <alignment horizontal="left" readingOrder="0" shrinkToFit="0" vertical="top" wrapText="1"/>
    </xf>
    <xf borderId="0" fillId="3" fontId="36" numFmtId="0" xfId="0" applyAlignment="1" applyFont="1">
      <alignment horizontal="left" readingOrder="0"/>
    </xf>
    <xf borderId="1" fillId="6" fontId="5" numFmtId="0" xfId="0" applyAlignment="1" applyBorder="1" applyFont="1">
      <alignment horizontal="left" readingOrder="0" vertical="top"/>
    </xf>
    <xf borderId="1" fillId="0" fontId="5" numFmtId="172" xfId="0" applyAlignment="1" applyBorder="1" applyFont="1" applyNumberFormat="1">
      <alignment horizontal="left" readingOrder="0" vertical="top"/>
    </xf>
    <xf borderId="1" fillId="0" fontId="5" numFmtId="0" xfId="0" applyAlignment="1" applyBorder="1" applyFont="1">
      <alignment horizontal="left" vertical="top"/>
    </xf>
    <xf borderId="1" fillId="0" fontId="5" numFmtId="0" xfId="0" applyAlignment="1" applyBorder="1" applyFont="1">
      <alignment horizontal="left" readingOrder="0" shrinkToFit="0" vertical="top" wrapText="1"/>
    </xf>
    <xf borderId="1" fillId="0" fontId="5" numFmtId="166" xfId="0" applyAlignment="1" applyBorder="1" applyFont="1" applyNumberFormat="1">
      <alignment horizontal="left" readingOrder="0" vertical="top"/>
    </xf>
    <xf borderId="1" fillId="6" fontId="9" numFmtId="0" xfId="0" applyAlignment="1" applyBorder="1" applyFont="1">
      <alignment horizontal="left" shrinkToFit="0" vertical="top" wrapText="1"/>
    </xf>
    <xf borderId="1" fillId="6" fontId="9" numFmtId="170" xfId="0" applyAlignment="1" applyBorder="1" applyFont="1" applyNumberFormat="1">
      <alignment horizontal="left" readingOrder="0" vertical="top"/>
    </xf>
    <xf borderId="1" fillId="6" fontId="22" numFmtId="0" xfId="0" applyAlignment="1" applyBorder="1" applyFont="1">
      <alignment horizontal="left" readingOrder="0" shrinkToFit="0" vertical="top" wrapText="1"/>
    </xf>
    <xf borderId="1" fillId="6" fontId="9" numFmtId="166" xfId="0" applyAlignment="1" applyBorder="1" applyFont="1" applyNumberFormat="1">
      <alignment horizontal="left" readingOrder="0" vertical="top"/>
    </xf>
    <xf borderId="0" fillId="0" fontId="5" numFmtId="166" xfId="0" applyAlignment="1" applyFont="1" applyNumberFormat="1">
      <alignment horizontal="right" readingOrder="0" vertical="top"/>
    </xf>
    <xf borderId="1" fillId="6" fontId="5" numFmtId="166" xfId="0" applyAlignment="1" applyBorder="1" applyFont="1" applyNumberFormat="1">
      <alignment horizontal="left" readingOrder="0" vertical="top"/>
    </xf>
    <xf borderId="1" fillId="6" fontId="5" numFmtId="164" xfId="0" applyAlignment="1" applyBorder="1" applyFont="1" applyNumberFormat="1">
      <alignment horizontal="left" vertical="top"/>
    </xf>
    <xf borderId="1" fillId="6" fontId="5" numFmtId="0" xfId="0" applyAlignment="1" applyBorder="1" applyFont="1">
      <alignment horizontal="left" vertical="top"/>
    </xf>
    <xf borderId="1" fillId="6" fontId="5"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37" numFmtId="0" xfId="0" applyAlignment="1" applyBorder="1" applyFont="1">
      <alignment horizontal="left" readingOrder="0" shrinkToFit="0" vertical="top" wrapText="1"/>
    </xf>
    <xf borderId="1" fillId="2" fontId="22" numFmtId="0" xfId="0" applyAlignment="1" applyBorder="1" applyFont="1">
      <alignment horizontal="left" readingOrder="0" shrinkToFit="0" vertical="top" wrapText="1"/>
    </xf>
    <xf borderId="0" fillId="7" fontId="38" numFmtId="0" xfId="0" applyAlignment="1" applyFill="1" applyFont="1">
      <alignment readingOrder="0"/>
    </xf>
    <xf borderId="1" fillId="0" fontId="5" numFmtId="0" xfId="0" applyAlignment="1" applyBorder="1" applyFont="1">
      <alignment horizontal="left" readingOrder="0" shrinkToFit="0" vertical="top" wrapText="1"/>
    </xf>
    <xf borderId="1" fillId="0" fontId="39" numFmtId="0" xfId="0" applyAlignment="1" applyBorder="1" applyFont="1">
      <alignment horizontal="left" readingOrder="0" shrinkToFit="0" vertical="top" wrapText="1"/>
    </xf>
    <xf borderId="1" fillId="0" fontId="5" numFmtId="0" xfId="0" applyAlignment="1" applyBorder="1" applyFont="1">
      <alignment horizontal="left" readingOrder="0"/>
    </xf>
    <xf borderId="1" fillId="0" fontId="5" numFmtId="0" xfId="0" applyAlignment="1" applyBorder="1" applyFon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4">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4">
    <tableStyle count="3" pivot="0" name="Detail392-Yogesh Kumar-Analysis-style">
      <tableStyleElement dxfId="1" type="headerRow"/>
      <tableStyleElement dxfId="2" type="firstRowStripe"/>
      <tableStyleElement dxfId="3" type="secondRowStripe"/>
    </tableStyle>
    <tableStyle count="3" pivot="0" name="Detail391-Yogesh Kumar-Analysis-style">
      <tableStyleElement dxfId="1" type="headerRow"/>
      <tableStyleElement dxfId="2" type="firstRowStripe"/>
      <tableStyleElement dxfId="3" type="secondRowStripe"/>
    </tableStyle>
    <tableStyle count="3" pivot="0" name="Detail390-Yogesh Kumar-Analysis-style">
      <tableStyleElement dxfId="1" type="headerRow"/>
      <tableStyleElement dxfId="2" type="firstRowStripe"/>
      <tableStyleElement dxfId="3" type="secondRowStripe"/>
    </tableStyle>
    <tableStyle count="3" pivot="0" name="Detail389-Yogesh Kumar-Analysi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599" sheet="Sheet2"/>
  </cacheSource>
  <cacheFields>
    <cacheField name="18514"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1.0"/>
        <n v="452.0"/>
        <n v="453.0"/>
        <n v="454.0"/>
        <n v="455.0"/>
        <n v="456.0"/>
        <n v="457.0"/>
        <n v="458.0"/>
        <n v="459.0"/>
        <n v="460.0"/>
        <n v="461.0"/>
        <n v="462.0"/>
        <n v="463.0"/>
        <n v="464.0"/>
        <n v="465.0"/>
        <n v="466.0"/>
        <n v="467.0"/>
        <n v="468.0"/>
        <n v="469.0"/>
        <n v="470.0"/>
        <n v="471.0"/>
        <n v="472.0"/>
        <n v="473.0"/>
        <n v="474.0"/>
        <n v="475.0"/>
        <m/>
      </sharedItems>
    </cacheField>
    <cacheField name="Jira Ticket" numFmtId="0">
      <sharedItems containsBlank="1">
        <s v="TCI-14034"/>
        <s v="TCI-14369"/>
        <s v="FLEX-308"/>
        <s v="TCI-14456"/>
        <s v="TCI-14096"/>
        <s v="TCI-13915"/>
        <s v="TCI-14106"/>
        <s v="TCI-14314"/>
        <s v="TCI-14513"/>
        <s v="TCI-14228"/>
        <s v="TCI-14500"/>
        <s v="TCI-14414"/>
        <s v="FLEX-352"/>
        <s v="TCI-14293"/>
        <s v="TCI-11437"/>
        <s v="TCI-14620"/>
        <s v="TCI-14551"/>
        <s v="TCI-7949"/>
        <s v="TCI-14579"/>
        <s v="TCI-14114"/>
        <s v="TCI-14116"/>
        <s v="TCI-14193"/>
        <s v="TCI-14066"/>
        <s v="TCI-9717"/>
        <s v="TCI-14350"/>
        <s v="TCI-14398"/>
        <s v="TCI-14503"/>
        <s v="TCI-14665"/>
        <s v="TCI-14088"/>
        <s v="TCI-14680"/>
        <s v="TCI-14783"/>
        <s v="TCI-14570"/>
        <s v="TCI-14299"/>
        <s v="TCI-14202"/>
        <s v="TCI-14790"/>
        <s v="TCI-10220"/>
        <s v="TCI-14375"/>
        <s v="TCI-14262"/>
        <s v="TCI-14760"/>
        <s v="TCI-14301"/>
        <s v="TCI-14689"/>
        <s v="TCI-14836"/>
        <s v="TCI-14777"/>
        <s v="TCI-14827"/>
        <s v="TCI-11405"/>
        <s v="TCI-14875"/>
        <s v="TCI-14657"/>
        <s v="TCI-14328"/>
        <s v="TCI-14583"/>
        <s v="TCI-14850"/>
        <s v="TCI-14610"/>
        <s v="TCI-14498"/>
        <s v="TCI-13986"/>
        <s v="TCI-14702"/>
        <s v="TCI-14635"/>
        <s v="TCI-14399"/>
        <s v="TCI-14641"/>
        <s v="TCI-14863"/>
        <s v="TCI-14962"/>
        <s v="TCI-14720"/>
        <s v="TCI-15012"/>
        <s v="TCI-15021"/>
        <s v="TCI-15022"/>
        <s v="TCI-14668"/>
        <s v="TCI-15055"/>
        <s v="TCI-14810"/>
        <s v="TCI-14945"/>
        <s v="TCI-14721"/>
        <s v="TCI-15015"/>
        <s v="TCI-14848"/>
        <s v="TCI-15118"/>
        <s v="TCI-14807"/>
        <s v="TCI-15078"/>
        <s v="TCI-14959"/>
        <s v="TCI-15038"/>
        <s v="TCI-15086"/>
        <s v="TCI-15154"/>
        <s v="TCI-15051"/>
        <s v="TCI-15164"/>
        <s v="TCI-10689"/>
        <s v="TCI-14754"/>
        <s v="TCI-15179"/>
        <s v="TCI-15204"/>
        <s v="TCI-11364"/>
        <s v="TCI-15120"/>
        <s v="TCI-15217"/>
        <s v="TCI-15235"/>
        <s v="TCI-15210"/>
        <s v="TCI-15238"/>
        <s v="TCI-15277"/>
        <s v="TCI-15236"/>
        <s v="TCI-15251"/>
        <s v="TCI-15323"/>
        <s v="TCI-15278"/>
        <s v="TCI-15260"/>
        <s v="TCI-14382"/>
        <s v="TCI-14980"/>
        <s v="TCI-15041"/>
        <s v="TCI-15281"/>
        <s v="TCI-15188"/>
        <s v="TCI-15280"/>
        <s v="TCI-9799"/>
        <s v="TCI-15289"/>
        <s v="TCI-15101"/>
        <s v="TCI-15306"/>
        <s v="TCI-15397"/>
        <s v="TCI-15408"/>
        <s v="TCI-15411"/>
        <s v="TCI-15221"/>
        <s v="TCI-15398"/>
        <s v="TCI-15410"/>
        <s v="TCI-11424"/>
        <s v="TCI-15437"/>
        <s v="TCI-15349"/>
        <s v="TCI-15340"/>
        <s v="TCI-15409"/>
        <s v="TCI-15347"/>
        <s v="TCI-15443"/>
        <s v="TCI-15451"/>
        <s v="TCI-15479"/>
        <s v="TCI-15508"/>
        <s v="TCI-15458"/>
        <s v="TCI-15501"/>
        <s v="TCI-15542"/>
        <s v="TCI-15546"/>
        <s v="TCI-15522"/>
        <s v="TCI-15535"/>
        <s v="TCI-15544"/>
        <s v="TCI-15547"/>
        <s v="TCI-15247"/>
        <s v="TCI-14919"/>
        <s v="TCI-15552"/>
        <s v="TCI-15600"/>
        <s v="TCI-15641"/>
        <s v="TCI-15596"/>
        <s v="TCI-15557"/>
        <s v="TCI-15595"/>
        <s v="TCI-15563"/>
        <s v="TCI-15680"/>
        <s v="TCI-15646"/>
        <s v="TCI-15721"/>
        <s v="TCI-15746"/>
        <s v="TCI-15625"/>
        <s v="TCI-15757"/>
        <s v="TCI-15611"/>
        <s v="TCI-15599"/>
        <s v="TCI-13737"/>
        <s v="TCI-15740"/>
        <s v="TCI-15761"/>
        <s v="TCI-15598"/>
        <s v="TCI-15765"/>
        <s v="TCI-15597"/>
        <s v="TCI-15784"/>
        <s v="TCI-15772"/>
        <s v="TCI-15454"/>
        <s v="TCI-15788"/>
        <s v="TCI-15798"/>
        <s v="TCI-15795"/>
        <s v="TCI-15791"/>
        <s v="TCI-15793"/>
        <s v="TCI-15234"/>
        <s v="TCI-15295"/>
        <s v="TCI-15857"/>
        <s v="TCI-15240"/>
        <s v="TCI-15874"/>
        <s v="TCI-15833"/>
        <s v="TCI-15619"/>
        <s v="TCI-15748"/>
        <s v="TCI-15690"/>
        <s v="TCI-15904"/>
        <s v="TCI-15892"/>
        <s v="TCI-15893"/>
        <s v="TCI-15726"/>
        <s v="TCI-15888"/>
        <s v="TCI-15889"/>
        <s v="TCI-15920"/>
        <s v="TCI-15925"/>
        <s v="TCI-15869"/>
        <s v="TCI-15915"/>
        <s v="TCI-15917"/>
        <s v="TCI-15886"/>
        <s v="TCI-15890"/>
        <s v="TCI-15944"/>
        <s v="TCI-15948"/>
        <s v="TCI-15939"/>
        <s v="TCI-15965"/>
        <s v="TCI-15967"/>
        <s v="TCI-15900"/>
        <s v="TCI-15933"/>
        <s v="TCI-15581"/>
        <s v="TCI-15988"/>
        <s v="TCI-15981"/>
        <s v="TCI-15994"/>
        <s v="TCI-15959"/>
        <s v="TCI-15935"/>
        <s v="TCI-16018"/>
        <s v="TCI-15997"/>
        <s v="TCI-16013"/>
        <s v="TCI-16019"/>
        <s v="TCI-15961"/>
        <s v="TCI-16023"/>
        <s v="TCI-16010"/>
        <s v="TCI-15919"/>
        <s v="TCI-15918"/>
        <s v="TCI-15899"/>
        <s v="TCI-15972"/>
        <s v="TCI-15973"/>
        <s v="TCI-16042"/>
        <s v="TOV-711"/>
        <s v="TCI-16061"/>
        <s v="TOV-709"/>
        <s v="TCI-15934"/>
        <s v="TCI-16065"/>
        <s v="TCI-16037"/>
        <s v="TCI-16035"/>
        <s v="TCI-15879"/>
        <s v="TCI-16085"/>
        <s v="TCI-15986"/>
        <s v="TCI-16028"/>
        <s v="TOV-718"/>
        <s v="TCI-15216"/>
        <s v="TCI-16113"/>
        <s v="TCI-15930"/>
        <s v="TCI-15964"/>
        <s v="TCI-16090"/>
        <s v="TCI-16091"/>
        <s v="TCI-16126"/>
        <s v="TCI-16164"/>
        <s v="TCI-16147"/>
        <s v="TCI-16107"/>
        <s v="TCI-16120"/>
        <s v="TCI-16150"/>
        <s v="TCI-16163"/>
        <s v="TCI-16179"/>
        <s v="TCI-16168"/>
        <s v="TCI-16124"/>
        <s v="TCI-16135"/>
        <s v="TCI-16207"/>
        <s v="TCI-15693"/>
        <s v="TCI-16203"/>
        <s v="TCI-16221"/>
        <s v="TCI-16219"/>
        <s v="TCI-16231"/>
        <s v="TCI-16144"/>
        <s v="TCI-16246"/>
        <s v="TCI-16263"/>
        <s v="TCI-16277"/>
        <s v="TCI-16302"/>
        <s v="TCI-16154"/>
        <s v="TCI-16336"/>
        <s v="TCI-16288"/>
        <s v="TCI-16171"/>
        <s v="TCI-16341"/>
        <s v="TCI-16338"/>
        <s v="TCI-16357"/>
        <s v="TCI-16214"/>
        <s v="TCI-16330"/>
        <s v="TCI-15954"/>
        <s v="TCI-16378"/>
        <s v="TCI-16371"/>
        <s v="TCI-16401"/>
        <s v="TCI-16388"/>
        <s v="TCI-16415"/>
        <s v="TCI-16422"/>
        <s v="TCI-16383"/>
        <s v="TCI-16416"/>
        <s v="TCI-16430"/>
        <s v="TCI-16439"/>
        <s v="TCI-16450"/>
        <s v="TCI-16443"/>
        <s v="TCI-16407"/>
        <s v="TCI-16488"/>
        <s v="TCI-16494"/>
        <s v="TCI-16464"/>
        <s v="TCI-16476"/>
        <s v="TCI-16487"/>
        <s v="TCI-16519"/>
        <s v="TCI-16540"/>
        <s v="TCI-16594"/>
        <s v="TCI-16580"/>
        <s v="TCI-16599"/>
        <s v="TCI-16597"/>
        <s v="TCI-16616"/>
        <s v="TCI-16615"/>
        <s v="TCI-16424"/>
        <s v="TCI-16555"/>
        <s v="TCI-16630"/>
        <s v="TCI-16632"/>
        <s v="TCI-16611"/>
        <s v="TCI-16654"/>
        <s v="TCI-16667"/>
        <s v="TCI-16721"/>
        <s v="TOV-730"/>
        <s v="TCI-16635"/>
        <s v="TCI-16694"/>
        <s v="TCI-16617"/>
        <s v="TCI-16590"/>
        <s v="TCI-16797"/>
        <s v="TCI-16671"/>
        <s v="TCI-16733"/>
        <s v="TCI-16558"/>
        <s v="Support-001"/>
        <s v="TCI-16750"/>
        <s v="TCI-16834"/>
        <s v="TCI-16841"/>
        <s v="TCI-16809"/>
        <s v="TCI-16845"/>
        <s v="TCI-16846"/>
        <s v="TCI-16727"/>
        <s v="TCI-16817"/>
        <s v="TCI-16813"/>
        <s v="TCI-16759"/>
        <s v="TCI-16381"/>
        <s v="TOV-745"/>
        <s v="TCI-16855"/>
        <s v="TCI-16887"/>
        <s v="TCI-16868"/>
        <s v="TCI-15687"/>
        <s v="TCI-16859"/>
        <s v="TCI-16838"/>
        <s v="TCI-16923"/>
        <s v="TCI-16910"/>
        <s v="TCI-16932"/>
        <s v="TCI-16930"/>
        <s v="TCI-16931"/>
        <s v="TCI-16950"/>
        <s v="TOV-747"/>
        <s v="TCI-16953"/>
        <s v="TCI-16842"/>
        <s v="TCI-16954"/>
        <s v="TCI-16741"/>
        <s v="TCI-16978"/>
        <s v="TOV-748"/>
        <s v="TCI-16965"/>
        <s v="TCI-16970"/>
        <s v="TCI-17019"/>
        <s v="TCI-17025"/>
        <s v="TCI-16900"/>
        <s v="TCI-17084"/>
        <s v="TCI-16952"/>
        <s v="TCI-17061"/>
        <s v="TCI-17100"/>
        <s v="TCI-17154"/>
        <s v="TCI-16593"/>
        <s v="TCI-16442"/>
        <s v="TCI-17104"/>
        <s v="TCI-17183"/>
        <s v="TCI-17205"/>
        <s v="TOV-749"/>
        <s v="TCI-17195"/>
        <s v="TOV-752"/>
        <s v="TOV-751"/>
        <s v="TCI-16440"/>
        <s v="TCI-17288"/>
        <s v="TCI-17279"/>
        <s v="TCI-17321"/>
        <s v="TCI-16561"/>
        <s v="TCI-16592"/>
        <s v="TCI-17329"/>
        <s v="TCI-17373"/>
        <s v="TCI-16625"/>
        <s v="TCI-17377"/>
        <s v="TCI-17383"/>
        <s v="TCI-17381"/>
        <s v="TCI-17416"/>
        <s v="TCI-17418"/>
        <s v="TCI-17364"/>
        <s v="TCI-15851"/>
        <s v="TCI-17404"/>
        <s v="TOV-750"/>
        <s v="TCI-17440"/>
        <s v="TCI-17430"/>
        <s v="TCI-17307"/>
        <s v="TCI-17438"/>
        <s v="TCI-17459"/>
        <s v="TCI-17445"/>
        <s v="TCI-17435"/>
        <s v="TCI-17471"/>
        <s v="TOV-754"/>
        <s v="TCI-17483"/>
        <s v="TCI-17468"/>
        <s v="TCI-17488"/>
        <s v="TCI-17490"/>
        <s v="TCI-17495"/>
        <s v="TCI-17492"/>
        <s v="TCI-17508"/>
        <s v="TCI-17521"/>
        <s v="TCI-17487"/>
        <s v="TCI-17498"/>
        <s v="TCI-17477"/>
        <s v="TCI-17481"/>
        <s v="TCI-17527"/>
        <s v="TCI-17503"/>
        <s v="TCI-17545"/>
        <s v="TCI-17556"/>
        <s v="TCI-17554"/>
        <s v="TOV-753"/>
        <s v="TCI-17552"/>
        <s v="TCI-17467"/>
        <s v="TCI-17421"/>
        <s v="TCI-17574"/>
        <s v="TCI-17589"/>
        <s v="TCI-16553"/>
        <s v="TCI-17605"/>
        <s v="TCI-17606"/>
        <s v="TCI-17496"/>
        <s v="TCI-17609"/>
        <s v="TCI-17616"/>
        <s v="TCI-17598"/>
        <s v="TCI-17617"/>
        <s v="TCI-17357"/>
        <s v="TCI-17621"/>
        <s v="TCI-17636"/>
        <s v="TCI-17649"/>
        <s v="TCI-17654"/>
        <s v="TCI-17634"/>
        <s v="TCI-16563"/>
        <s v="TCI-17637"/>
        <s v="TCI-17670"/>
        <s v="TCI-17672"/>
        <s v="TCI-17674"/>
        <s v="TCI-17619"/>
        <s v="TCI-17497"/>
        <s v="TCI-17675"/>
        <s v="TCI-16986"/>
        <s v="TCI-17640"/>
        <s v="TCI-17673"/>
        <s v="TCI-17698"/>
        <s v="TCI-17694"/>
        <s v="TCI-17539"/>
        <s v="TCI-17724"/>
        <s v="TCI-17722"/>
        <s v="TCI-17696"/>
        <s v="TCI-17758"/>
        <s v="TCI-17763"/>
        <s v="TCI-17725"/>
        <s v="TCI-17709"/>
        <s v="TCI-17805"/>
        <s v="TCI-17775"/>
        <s v="TCI-17826"/>
        <s v="TCI-17819"/>
        <s v="TCI-17816"/>
        <s v="TCI-17829"/>
        <s v="TCI-17792"/>
        <s v="TCI-17797"/>
        <s v="TCI-17858"/>
        <s v="TCI-17881"/>
        <s v="TCI-17900"/>
        <s v="TCI-17473"/>
        <s v="TCI-17898"/>
        <s v="TCI-17911"/>
        <s v="TCI-17942"/>
        <s v="TCI-17930"/>
        <s v="TCI-17934"/>
        <s v="TCI-17939"/>
        <s v="TCI-18002"/>
        <s v="TCI-17956"/>
        <s v="TCI-17974"/>
        <s v="TCI-17995"/>
        <s v="TCI-18021"/>
        <s v="TCI-18014"/>
        <s v="TCI-18032"/>
        <s v="TCI-18019"/>
        <s v="TCI-17941"/>
        <s v="TCI-18058"/>
        <s v="TCI-18057"/>
        <s v="TCI-18066"/>
        <s v="TCI-18067"/>
        <s v="TCI-18070"/>
        <s v="TOV-756"/>
        <s v="TCI-18114"/>
        <s v="TCI-18047"/>
        <s v="TCI-18127"/>
        <s v="TCI-18118"/>
        <s v="TCI-18149"/>
        <s v="TCI-18126"/>
        <s v="TCI-18100"/>
        <s v="TCI-17894"/>
        <s v="TCI-18037"/>
        <s v="TCI-17907"/>
        <s v="TCI-18207"/>
        <s v="TCI-18187"/>
        <s v="TCI-18196"/>
        <s v="TCI-18208"/>
        <s v="TOV-757"/>
        <s v="TCI-17993"/>
        <s v="TCI-18279"/>
        <s v="TCI-18294"/>
        <s v="TOV-759"/>
        <s v="TOV-758"/>
        <s v="TCI-18206"/>
        <s v="TCI-17583"/>
        <s v="TCI-18312"/>
        <s v="TCI-18319"/>
        <s v="TCI-18177"/>
        <s v="TCI-18327"/>
        <s v="TCI-18251"/>
        <s v="TCI-18362"/>
        <s v="TCI-18306"/>
        <s v="TCI-18283"/>
        <s v="TCI-18379"/>
        <s v="TCI-18304"/>
        <s v="TCI-18424"/>
        <s v="TCI-18401"/>
        <s v="TCI-18433"/>
        <s v="TCI-18456"/>
        <s v="TCI-18457"/>
        <s v="TCI-18458"/>
        <s v="TCI-18463"/>
        <s v="TCI-18492"/>
        <s v="TCI-18503"/>
        <s v="TCI-18536"/>
        <s v="TCI-18547"/>
        <s v="TCI-18472"/>
        <s v="TCI-18512"/>
        <s v="TCI-17725-react"/>
        <s v="TCI-18531"/>
        <s v="TCI-18549"/>
        <s v="TCI-18580"/>
        <s v="TCI-18583"/>
        <s v="TCI-18618"/>
        <s v="TCI-18592"/>
        <s v="TCI-18624"/>
        <s v="TCI-18544"/>
        <s v="TCI-18627"/>
        <s v="TCI-18667"/>
        <s v="TCI-18514"/>
        <s v="TCI-18634"/>
        <s v="TCI-18642"/>
        <s v="TCI-18673"/>
        <s v="TCI-18699"/>
        <s v="TCI-18609"/>
        <s v="TCI-18632"/>
        <s v="TCI-18712"/>
        <s v="TCI-18721"/>
        <s v="TCI-18722"/>
        <s v="TCI-18703"/>
        <s v="TCI-18723"/>
        <s v="TCI-18740"/>
        <s v="TOV-761"/>
        <s v="TCI-18713"/>
        <s v="TCI-18715"/>
        <s v="TCI-18767"/>
        <s v="TCI-18695"/>
        <s v="TCI-18786"/>
        <s v="TCI-18755"/>
        <s v="TCI-18757"/>
        <s v="TCI-18787"/>
        <s v="TCI-18802"/>
        <s v="TCI-18794"/>
        <s v="TCI-18867"/>
        <s v="TCI-18865"/>
        <s v="TCI-18897"/>
        <s v="TOV-760"/>
        <s v="TCI-18905"/>
        <s v="TCI-18910"/>
        <s v="TCI-18914"/>
        <s v="TCI-18902"/>
        <s v="TCI-18915"/>
        <s v="TOV-764"/>
        <s v="TCI-18933"/>
        <s v="TCI-18922"/>
        <s v="TCI-18937"/>
        <s v="TCI-18932"/>
        <s v="TCI-18987"/>
        <s v="TCI-18999"/>
        <s v="TCI-19019"/>
        <s v="TCI-19004"/>
        <s v="TCI-19005"/>
        <s v="TCI-19021"/>
        <s v="TCI-19029"/>
        <s v="TCI-19010"/>
        <s v="TCI-19043"/>
        <s v="TCI-19048"/>
        <s v="TCI-19083"/>
        <s v="TCI-19103"/>
        <s v="TCI-19116"/>
        <m/>
      </sharedItems>
    </cacheField>
    <cacheField name="Story" numFmtId="0">
      <sharedItems containsBlank="1">
        <s v="Bug"/>
        <s v="Story"/>
        <s v="Task"/>
        <s v="Support"/>
        <m/>
      </sharedItems>
    </cacheField>
    <cacheField name="Upendra Prasad" numFmtId="0">
      <sharedItems containsBlank="1">
        <s v="Shubham"/>
        <s v="Anil Kumar"/>
        <s v="Mark B"/>
        <s v="Tom M"/>
        <s v="Varun Kumar"/>
        <s v="Saurabh srivastava"/>
        <s v="Suraj Tomar"/>
        <s v="Jay Patel"/>
        <s v="Amit Singh Karki"/>
        <s v="Upendra Prasad"/>
        <s v="Abhay Morya"/>
        <s v="Pramod Bodkhe"/>
        <s v="Dhiraj Tekade"/>
        <s v="Yogesh Kumar"/>
        <s v="Vivek Agrawal"/>
        <s v="Pawan Sharma"/>
        <m/>
      </sharedItems>
    </cacheField>
    <cacheField name="upendra prasad2" numFmtId="0">
      <sharedItems containsBlank="1">
        <s v="Shubham"/>
        <s v="Anil Kumar"/>
        <s v="Mark B"/>
        <s v="Tom M"/>
        <s v="Varun Kumar"/>
        <s v="Saurabh srivastava"/>
        <s v="Suraj Tomar"/>
        <s v="Jay Patel"/>
        <s v="Amit Singh Karki"/>
        <s v="Upendra Prasad"/>
        <s v="Abhay Morya"/>
        <s v="Pramod Bodkhe"/>
        <s v="Dhiraj Tekade"/>
        <s v="Yogesh Kumar"/>
        <s v="Vivek Agrawal"/>
        <s v="Pawan Sharma"/>
        <m/>
      </sharedItems>
    </cacheField>
    <cacheField name="Code Review" numFmtId="0">
      <sharedItems containsBlank="1">
        <s v="Closed"/>
        <s v="Reassigned Closed"/>
        <s v="Reassigned"/>
        <s v="Ready For Gamma"/>
        <s v="Code Review"/>
        <s v="Live Verify"/>
        <s v="Hold"/>
        <s v="Ready to Merge"/>
        <s v="Ready for Development"/>
        <s v="Ready For Isolated"/>
        <s v="UAT Testing"/>
        <s v="Code review rework 1"/>
        <s v="Gamma Testing"/>
        <s v="Awaiting Customer Feedback"/>
        <s v="Ready for Live"/>
        <s v="WIP"/>
        <s v="Code review rework 2"/>
        <s v="Code review rework 3"/>
        <s v="Analysis"/>
        <s v="Dev Support needed"/>
        <m/>
      </sharedItems>
    </cacheField>
    <cacheField name="Actual: S/M/L" numFmtId="0">
      <sharedItems containsBlank="1">
        <m/>
        <s v="S"/>
        <s v=" "/>
      </sharedItems>
    </cacheField>
    <cacheField name="Start Date" numFmtId="169">
      <sharedItems containsDate="1" containsString="0" containsBlank="1">
        <d v="2021-11-01T00:00:00Z"/>
        <d v="2021-05-11T00:00:00Z"/>
        <d v="2021-08-11T00:00:00Z"/>
        <d v="2021-11-10T00:00:00Z"/>
        <d v="2021-11-15T00:00:00Z"/>
        <d v="2021-11-16T00:00:00Z"/>
        <d v="2021-11-17T00:00:00Z"/>
        <d v="2021-11-24T00:00:00Z"/>
        <d v="2021-11-26T00:00:00Z"/>
        <d v="2021-11-30T00:00:00Z"/>
        <d v="2021-12-01T00:00:00Z"/>
        <d v="2021-12-06T00:00:00Z"/>
        <d v="2021-12-08T00:00:00Z"/>
        <d v="2021-12-09T00:00:00Z"/>
        <d v="2021-12-13T00:00:00Z"/>
        <d v="2021-12-14T00:00:00Z"/>
        <d v="2021-12-15T00:00:00Z"/>
        <d v="2021-12-16T00:00:00Z"/>
        <d v="2021-12-20T00:00:00Z"/>
        <d v="2021-12-22T00:00:00Z"/>
        <d v="2021-12-23T00:00:00Z"/>
        <d v="2021-12-27T00:00:00Z"/>
        <d v="2021-12-29T00:00:00Z"/>
        <d v="2021-12-30T00:00:00Z"/>
        <d v="2021-12-31T00:00:00Z"/>
        <d v="2022-01-05T00:00:00Z"/>
        <d v="2022-01-06T00:00:00Z"/>
        <d v="2022-01-07T00:00:00Z"/>
        <d v="2022-01-11T00:00:00Z"/>
        <d v="2022-01-12T00:00:00Z"/>
        <d v="2022-01-13T00:00:00Z"/>
        <d v="2022-01-14T00:00:00Z"/>
        <d v="2022-01-17T00:00:00Z"/>
        <d v="2022-01-19T00:00:00Z"/>
        <d v="2022-01-20T00:00:00Z"/>
        <d v="2022-01-21T00:00:00Z"/>
        <d v="2022-01-24T00:00:00Z"/>
        <d v="2022-01-28T00:00:00Z"/>
        <d v="2022-02-01T00:00:00Z"/>
        <d v="2022-02-02T00:00:00Z"/>
        <d v="2022-02-03T00:00:00Z"/>
        <d v="2022-02-04T00:00:00Z"/>
        <d v="2022-02-07T00:00:00Z"/>
        <d v="2022-02-08T00:00:00Z"/>
        <d v="2022-02-10T00:00:00Z"/>
        <d v="2022-02-11T00:00:00Z"/>
        <d v="2022-02-14T00:00:00Z"/>
        <d v="2022-02-16T00:00:00Z"/>
        <d v="2022-02-18T00:00:00Z"/>
        <d v="2022-02-22T00:00:00Z"/>
        <d v="2022-02-23T00:00:00Z"/>
        <d v="2022-02-25T00:00:00Z"/>
        <d v="2022-03-01T00:00:00Z"/>
        <d v="2022-03-02T00:00:00Z"/>
        <d v="2022-03-03T00:00:00Z"/>
        <d v="2022-03-04T00:00:00Z"/>
        <d v="2022-03-07T00:00:00Z"/>
        <d v="2022-03-08T00:00:00Z"/>
        <d v="2022-03-10T00:00:00Z"/>
        <d v="2022-03-11T00:00:00Z"/>
        <d v="2022-03-14T00:00:00Z"/>
        <d v="2022-03-15T00:00:00Z"/>
        <d v="2022-03-16T00:00:00Z"/>
        <d v="2022-03-17T00:00:00Z"/>
        <d v="2022-03-21T00:00:00Z"/>
        <d v="2022-03-22T00:00:00Z"/>
        <d v="2022-03-23T00:00:00Z"/>
        <d v="2022-03-24T00:00:00Z"/>
        <d v="2022-03-28T00:00:00Z"/>
        <d v="2022-03-29T00:00:00Z"/>
        <d v="2022-03-30T00:00:00Z"/>
        <d v="2022-03-31T00:00:00Z"/>
        <d v="2022-04-04T00:00:00Z"/>
        <d v="2022-04-06T00:00:00Z"/>
        <d v="2022-04-08T00:00:00Z"/>
        <d v="2022-04-13T00:00:00Z"/>
        <d v="2022-04-14T00:00:00Z"/>
        <d v="2022-04-18T00:00:00Z"/>
        <d v="2022-04-20T00:00:00Z"/>
        <d v="2022-04-21T00:00:00Z"/>
        <d v="2022-04-22T00:00:00Z"/>
        <d v="2022-04-25T00:00:00Z"/>
        <d v="2022-04-26T00:00:00Z"/>
        <d v="2022-04-27T00:00:00Z"/>
        <d v="2022-04-28T00:00:00Z"/>
        <d v="2022-04-29T00:00:00Z"/>
        <d v="2022-02-05T00:00:00Z"/>
        <d v="2022-03-05T00:00:00Z"/>
        <d v="2022-04-05T00:00:00Z"/>
        <d v="2022-05-04T00:00:00Z"/>
        <d v="2022-05-05T00:00:00Z"/>
        <d v="2022-05-06T00:00:00Z"/>
        <d v="2022-05-09T00:00:00Z"/>
        <d v="2022-05-11T00:00:00Z"/>
        <d v="2022-05-12T00:00:00Z"/>
        <d v="2022-05-13T00:00:00Z"/>
        <d v="2022-05-16T00:00:00Z"/>
        <d v="2022-05-17T00:00:00Z"/>
        <d v="2022-05-18T00:00:00Z"/>
        <d v="2022-05-19T00:00:00Z"/>
        <d v="2022-05-20T00:00:00Z"/>
        <d v="2022-05-24T00:00:00Z"/>
        <d v="2022-05-25T00:00:00Z"/>
        <d v="2022-05-26T00:00:00Z"/>
        <d v="2022-05-27T00:00:00Z"/>
        <d v="2022-05-30T00:00:00Z"/>
        <d v="2022-05-31T00:00:00Z"/>
        <d v="2022-06-01T00:00:00Z"/>
        <d v="2022-06-02T00:00:00Z"/>
        <d v="2022-06-03T00:00:00Z"/>
        <d v="2022-06-06T00:00:00Z"/>
        <d v="2022-06-07T00:00:00Z"/>
        <d v="2022-06-08T00:00:00Z"/>
        <d v="2022-06-10T00:00:00Z"/>
        <d v="2022-06-13T00:00:00Z"/>
        <d v="2022-06-20T00:00:00Z"/>
        <d v="2022-06-14T00:00:00Z"/>
        <d v="2022-06-15T00:00:00Z"/>
        <d v="2022-06-16T00:00:00Z"/>
        <d v="2022-06-21T00:00:00Z"/>
        <d v="2022-06-22T00:00:00Z"/>
        <d v="2022-06-23T00:00:00Z"/>
        <d v="2022-06-24T00:00:00Z"/>
        <d v="2022-06-27T00:00:00Z"/>
        <d v="2022-06-28T00:00:00Z"/>
        <d v="2022-06-29T00:00:00Z"/>
        <d v="2022-06-30T00:00:00Z"/>
        <d v="2022-07-01T00:00:00Z"/>
        <d v="2022-07-04T00:00:00Z"/>
        <d v="2022-07-05T00:00:00Z"/>
        <d v="2022-07-07T00:00:00Z"/>
        <d v="2022-07-08T00:00:00Z"/>
        <d v="2022-07-11T00:00:00Z"/>
        <d v="2022-07-12T00:00:00Z"/>
        <d v="2022-07-13T00:00:00Z"/>
        <d v="2022-07-14T00:00:00Z"/>
        <d v="2022-09-26T00:00:00Z"/>
        <d v="2022-07-15T00:00:00Z"/>
        <d v="2022-07-18T00:00:00Z"/>
        <d v="2022-07-19T00:00:00Z"/>
        <d v="2022-07-20T00:00:00Z"/>
        <d v="2022-07-21T00:00:00Z"/>
        <d v="2022-07-22T00:00:00Z"/>
        <d v="2022-07-25T00:00:00Z"/>
        <d v="2022-07-26T00:00:00Z"/>
        <d v="2022-07-27T00:00:00Z"/>
        <d v="2022-07-28T00:00:00Z"/>
        <d v="2022-07-29T00:00:00Z"/>
        <d v="2022-08-03T00:00:00Z"/>
        <d v="2022-08-04T00:00:00Z"/>
        <d v="2022-08-05T00:00:00Z"/>
        <d v="2022-08-09T00:00:00Z"/>
        <d v="2022-08-10T00:00:00Z"/>
        <d v="2022-08-17T00:00:00Z"/>
        <d v="2022-08-18T00:00:00Z"/>
        <d v="2022-08-19T00:00:00Z"/>
        <d v="2022-08-23T00:00:00Z"/>
        <d v="2022-08-24T00:00:00Z"/>
        <m/>
        <d v="2022-08-26T00:00:00Z"/>
        <d v="2022-08-29T00:00:00Z"/>
        <d v="2022-08-31T00:00:00Z"/>
        <d v="2022-09-02T00:00:00Z"/>
        <d v="2022-09-05T00:00:00Z"/>
        <d v="2022-09-09T00:00:00Z"/>
        <d v="2022-09-12T00:00:00Z"/>
        <d v="2022-09-13T00:00:00Z"/>
        <d v="2022-09-14T00:00:00Z"/>
        <d v="2022-09-16T00:00:00Z"/>
        <d v="2022-09-21T00:00:00Z"/>
        <d v="2022-09-22T00:00:00Z"/>
        <d v="2022-09-23T00:00:00Z"/>
        <d v="2022-09-28T00:00:00Z"/>
        <d v="2022-09-30T00:00:00Z"/>
        <d v="2022-10-03T00:00:00Z"/>
        <d v="2022-10-04T00:00:00Z"/>
        <d v="2022-10-06T00:00:00Z"/>
        <d v="2022-10-07T00:00:00Z"/>
        <d v="2022-10-10T00:00:00Z"/>
        <d v="2022-10-12T00:00:00Z"/>
        <d v="2022-10-14T00:00:00Z"/>
        <d v="2022-10-17T00:00:00Z"/>
        <d v="2022-10-19T00:00:00Z"/>
        <d v="2022-10-20T00:00:00Z"/>
        <d v="2022-10-21T00:00:00Z"/>
        <d v="2022-10-26T00:00:00Z"/>
        <d v="2022-10-28T00:00:00Z"/>
        <d v="2022-11-01T00:00:00Z"/>
        <d v="2022-11-02T00:00:00Z"/>
        <d v="2022-11-03T00:00:00Z"/>
        <d v="2022-11-04T00:00:00Z"/>
        <d v="2022-11-09T00:00:00Z"/>
        <d v="2022-11-10T00:00:00Z"/>
        <d v="2022-09-11T00:00:00Z"/>
        <d v="2022-11-15T00:00:00Z"/>
        <d v="2022-11-16T00:00:00Z"/>
        <d v="2022-11-17T00:00:00Z"/>
        <d v="2022-11-18T00:00:00Z"/>
        <d v="2022-11-21T00:00:00Z"/>
        <d v="2022-11-22T00:00:00Z"/>
        <d v="2022-11-23T00:00:00Z"/>
        <d v="2022-11-24T00:00:00Z"/>
        <d v="2022-11-25T00:00:00Z"/>
        <d v="2022-11-28T00:00:00Z"/>
        <d v="2022-11-29T00:00:00Z"/>
        <d v="2022-11-30T00:00:00Z"/>
        <d v="2022-12-01T00:00:00Z"/>
        <d v="2022-12-02T00:00:00Z"/>
        <d v="2022-12-05T00:00:00Z"/>
        <d v="2022-12-06T00:00:00Z"/>
        <d v="2022-12-08T00:00:00Z"/>
        <d v="2022-12-07T00:00:00Z"/>
        <d v="2022-12-09T00:00:00Z"/>
        <d v="2022-12-12T00:00:00Z"/>
        <d v="2022-12-13T00:00:00Z"/>
        <d v="2022-12-14T00:00:00Z"/>
        <d v="2022-12-15T00:00:00Z"/>
        <d v="2022-12-19T00:00:00Z"/>
        <d v="2022-12-21T00:00:00Z"/>
        <d v="2022-12-22T00:00:00Z"/>
        <d v="2022-12-23T00:00:00Z"/>
        <d v="2022-12-26T00:00:00Z"/>
        <d v="2022-12-27T00:00:00Z"/>
        <d v="2022-12-29T00:00:00Z"/>
        <d v="2023-01-03T00:00:00Z"/>
        <d v="2023-01-06T00:00:00Z"/>
        <d v="2023-01-09T00:00:00Z"/>
        <d v="2023-01-10T00:00:00Z"/>
        <d v="2023-01-16T00:00:00Z"/>
        <d v="2023-01-13T00:00:00Z"/>
        <d v="2023-01-17T00:00:00Z"/>
        <d v="2023-01-18T00:00:00Z"/>
        <d v="2023-01-19T00:00:00Z"/>
        <d v="2023-01-20T00:00:00Z"/>
        <d v="2023-01-23T00:00:00Z"/>
        <d v="2023-01-24T00:00:00Z"/>
        <d v="2023-01-25T00:00:00Z"/>
        <d v="2023-01-27T00:00:00Z"/>
        <d v="2023-01-30T00:00:00Z"/>
        <d v="2023-01-31T00:00:00Z"/>
        <d v="2023-02-03T00:00:00Z"/>
        <d v="2023-02-08T00:00:00Z"/>
        <d v="2023-02-07T00:00:00Z"/>
        <d v="2023-02-09T00:00:00Z"/>
        <d v="2023-02-10T00:00:00Z"/>
        <d v="2023-02-13T00:00:00Z"/>
        <d v="2023-02-14T00:00:00Z"/>
        <d v="2023-02-16T00:00:00Z"/>
        <d v="2023-02-20T00:00:00Z"/>
        <d v="2023-02-23T00:00:00Z"/>
        <d v="2023-02-24T00:00:00Z"/>
        <d v="2023-03-01T00:00:00Z"/>
        <d v="2023-03-02T00:00:00Z"/>
        <d v="2023-03-03T00:00:00Z"/>
        <d v="2023-03-06T00:00:00Z"/>
        <d v="2023-03-10T00:00:00Z"/>
        <d v="2023-03-13T00:00:00Z"/>
        <d v="2023-03-14T00:00:00Z"/>
        <d v="2023-03-17T00:00:00Z"/>
        <d v="2023-03-20T00:00:00Z"/>
        <d v="2023-03-21T00:00:00Z"/>
        <d v="2023-03-22T00:00:00Z"/>
        <d v="2023-03-24T00:00:00Z"/>
        <d v="2023-03-29T00:00:00Z"/>
        <d v="2023-03-30T00:00:00Z"/>
        <d v="2023-03-31T00:00:00Z"/>
        <d v="2023-04-06T00:00:00Z"/>
        <d v="2023-04-10T00:00:00Z"/>
        <d v="2023-04-14T00:00:00Z"/>
        <d v="2023-04-18T00:00:00Z"/>
        <d v="2023-04-21T00:00:00Z"/>
        <d v="2023-04-24T00:00:00Z"/>
        <d v="2023-04-25T00:00:00Z"/>
        <d v="2023-04-26T00:00:00Z"/>
        <d v="2023-04-27T00:00:00Z"/>
        <d v="2023-04-28T00:00:00Z"/>
        <d v="2023-05-01T00:00:00Z"/>
        <d v="2023-05-02T00:00:00Z"/>
        <d v="2023-05-03T00:00:00Z"/>
        <d v="2023-05-04T00:00:00Z"/>
        <d v="2023-05-05T00:00:00Z"/>
        <d v="2023-05-08T00:00:00Z"/>
        <d v="2023-05-09T00:00:00Z"/>
        <d v="2023-05-16T00:00:00Z"/>
        <d v="2023-05-17T00:00:00Z"/>
        <d v="2023-05-19T00:00:00Z"/>
        <d v="2023-05-22T00:00:00Z"/>
        <d v="2023-05-23T00:00:00Z"/>
        <d v="2023-05-24T00:00:00Z"/>
        <d v="2023-05-26T00:00:00Z"/>
        <d v="2023-05-29T00:00:00Z"/>
        <d v="2023-05-30T00:00:00Z"/>
        <d v="2023-06-01T00:00:00Z"/>
        <d v="2023-06-02T00:00:00Z"/>
        <d v="2023-06-06T00:00:00Z"/>
        <d v="2023-06-07T00:00:00Z"/>
        <d v="2023-06-08T00:00:00Z"/>
        <d v="2023-06-12T00:00:00Z"/>
        <d v="2023-06-13T00:00:00Z"/>
      </sharedItems>
    </cacheField>
    <cacheField name="End Date">
      <sharedItems containsDate="1" containsBlank="1" containsMixedTypes="1">
        <d v="2021-11-01T00:00:00Z"/>
        <d v="2021-05-11T00:00:00Z"/>
        <d v="2021-08-11T00:00:00Z"/>
        <d v="2021-11-10T00:00:00Z"/>
        <d v="2021-11-23T00:00:00Z"/>
        <d v="2021-12-21T00:00:00Z"/>
        <d v="2021-11-19T00:00:00Z"/>
        <d v="2021-11-24T00:00:00Z"/>
        <d v="2021-11-17T00:00:00Z"/>
        <d v="2021-11-25T00:00:00Z"/>
        <d v="2021-12-08T00:00:00Z"/>
        <d v="2021-11-26T00:00:00Z"/>
        <d v="2021-12-01T00:00:00Z"/>
        <d v="2021-12-07T00:00:00Z"/>
        <d v="2021-12-03T00:00:00Z"/>
        <d v="2021-12-06T00:00:00Z"/>
        <m/>
        <d v="2021-12-27T00:00:00Z"/>
        <d v="2021-12-14T00:00:00Z"/>
        <d v="2021-12-15T00:00:00Z"/>
        <d v="2022-03-04T00:00:00Z"/>
        <d v="2022-01-13T00:00:00Z"/>
        <d v="2022-02-18T00:00:00Z"/>
        <d v="2022-01-10T00:00:00Z"/>
        <d v="2022-02-22T00:00:00Z"/>
        <d v="2022-01-21T00:00:00Z"/>
        <d v="2022-01-11T00:00:00Z"/>
        <d v="2021-12-29T00:00:00Z"/>
        <d v="2022-01-07T00:00:00Z"/>
        <d v="2022-03-10T00:00:00Z"/>
        <d v="2022-01-06T00:00:00Z"/>
        <d v="2022-01-17T00:00:00Z"/>
        <d v="2022-03-09T00:00:00Z"/>
        <d v="2022-02-08T00:00:00Z"/>
        <d v="2022-03-28T00:00:00Z"/>
        <d v="2022-03-17T00:00:00Z"/>
        <d v="2022-02-10T00:00:00Z"/>
        <d v="2022-01-19T00:00:00Z"/>
        <d v="2022-03-24T00:00:00Z"/>
        <d v="2022-01-28T00:00:00Z"/>
        <d v="2022-01-24T00:00:00Z"/>
        <d v="2022-07-08T00:00:00Z"/>
        <d v="2022-02-25T00:00:00Z"/>
        <d v="2022-02-03T00:00:00Z"/>
        <d v="2022-02-07T00:00:00Z"/>
        <d v="2022-05-17T00:00:00Z"/>
        <d v="2022-03-02T00:00:00Z"/>
        <d v="2022-02-11T00:00:00Z"/>
        <d v="2022-04-06T00:00:00Z"/>
        <d v="2022-03-07T00:00:00Z"/>
        <d v="2022-03-22T00:00:00Z"/>
        <d v="2022-03-18T00:00:00Z"/>
        <d v="2022-05-24T00:00:00Z"/>
        <d v="2022-03-25T00:00:00Z"/>
        <d v="2022-03-23T00:00:00Z"/>
        <d v="2022-05-21T00:00:00Z"/>
        <d v="2022-03-30T00:00:00Z"/>
        <d v="2022-03-21T00:00:00Z"/>
        <d v="2022-04-27T00:00:00Z"/>
        <d v="2022-04-07T00:00:00Z"/>
        <d v="2022-04-04T00:00:00Z"/>
        <d v="2022-03-31T00:00:00Z"/>
        <d v="2021-05-18T00:00:00Z"/>
        <d v="2022-04-14T00:00:00Z"/>
        <d v="2022-08-08T00:00:00Z"/>
        <d v="2022-05-31T00:00:00Z"/>
        <d v="2022-06-17T00:00:00Z"/>
        <d v="2022-05-26T00:00:00Z"/>
        <s v="17/5/22"/>
        <d v="2022-06-28T00:00:00Z"/>
        <d v="2022-05-12T00:00:00Z"/>
        <d v="2022-07-07T00:00:00Z"/>
        <d v="2022-06-08T00:00:00Z"/>
        <d v="2022-06-13T00:00:00Z"/>
        <d v="2022-10-19T00:00:00Z"/>
        <d v="2022-06-09T00:00:00Z"/>
        <d v="2022-06-01T00:00:00Z"/>
        <d v="2022-06-15T00:00:00Z"/>
        <d v="2022-09-06T00:00:00Z"/>
        <d v="2022-06-24T00:00:00Z"/>
        <d v="2022-06-10T00:00:00Z"/>
        <d v="2022-06-30T00:00:00Z"/>
        <d v="2022-06-20T00:00:00Z"/>
        <d v="2022-06-07T00:00:00Z"/>
        <d v="2022-08-03T00:00:00Z"/>
        <d v="2022-07-19T00:00:00Z"/>
        <d v="2022-08-16T00:00:00Z"/>
        <d v="2022-08-30T00:00:00Z"/>
        <d v="2022-07-21T00:00:00Z"/>
        <d v="2022-08-09T00:00:00Z"/>
        <d v="2022-07-25T00:00:00Z"/>
        <d v="2022-11-18T00:00:00Z"/>
        <d v="2022-08-10T00:00:00Z"/>
        <d v="2022-07-27T00:00:00Z"/>
        <d v="2022-07-29T00:00:00Z"/>
        <d v="2022-09-01T00:00:00Z"/>
        <d v="2022-08-17T00:00:00Z"/>
        <d v="2022-09-20T00:00:00Z"/>
        <d v="2022-08-19T00:00:00Z"/>
        <d v="2022-09-13T00:00:00Z"/>
        <d v="2022-09-28T00:00:00Z"/>
        <d v="2022-12-08T00:00:00Z"/>
        <d v="2022-08-18T00:00:00Z"/>
        <d v="2022-10-04T00:00:00Z"/>
        <d v="2022-10-18T00:00:00Z"/>
        <d v="2022-09-22T00:00:00Z"/>
        <d v="2022-10-14T00:00:00Z"/>
        <d v="2022-10-11T00:00:00Z"/>
        <d v="2022-10-13T00:00:00Z"/>
        <d v="2022-10-26T00:00:00Z"/>
        <d v="2022-11-15T00:00:00Z"/>
        <d v="2023-02-15T00:00:00Z"/>
        <d v="2022-10-31T00:00:00Z"/>
        <d v="2022-11-04T00:00:00Z"/>
        <d v="2023-05-31T00:00:00Z"/>
        <d v="2022-12-19T00:00:00Z"/>
        <d v="2022-12-14T00:00:00Z"/>
        <d v="2022-12-02T00:00:00Z"/>
        <d v="2023-02-14T00:00:00Z"/>
        <d v="2023-01-18T00:00:00Z"/>
        <d v="2022-12-15T00:00:00Z"/>
        <d v="2022-12-30T00:00:00Z"/>
        <d v="2023-02-01T00:00:00Z"/>
        <d v="2022-12-21T00:00:00Z"/>
        <d v="2023-01-20T00:00:00Z"/>
        <d v="2023-01-23T00:00:00Z"/>
        <d v="2023-02-24T00:00:00Z"/>
        <d v="2023-01-05T00:00:00Z"/>
        <d v="2023-01-16T00:00:00Z"/>
        <d v="2023-01-30T00:00:00Z"/>
        <d v="2023-02-08T00:00:00Z"/>
        <d v="2023-03-03T00:00:00Z"/>
        <d v="2023-03-07T00:00:00Z"/>
        <d v="2023-03-15T00:00:00Z"/>
        <d v="2023-03-24T00:00:00Z"/>
        <d v="2023-03-30T00:00:00Z"/>
        <d v="2023-05-04T00:00:00Z"/>
      </sharedItems>
    </cacheField>
    <cacheField name="Total Time spend" numFmtId="0">
      <sharedItems containsString="0" containsBlank="1">
        <m/>
      </sharedItems>
    </cacheField>
    <cacheField name="Has Rework Done (Y/N)" numFmtId="0">
      <sharedItems containsBlank="1">
        <s v="N"/>
        <s v="Y"/>
        <m/>
        <s v=" "/>
        <s v="F"/>
      </sharedItems>
    </cacheField>
    <cacheField name=" " numFmtId="0">
      <sharedItems containsBlank="1">
        <s v="Added a skip field array to supply the field those need to be skipped from urldecode while validating&#10;27-Jan -Closed :-Went live in v4.20.8"/>
        <s v="Hide website filed in profile edit. I fixed this issue but it will test on test sever."/>
        <s v="Logic was incorrect"/>
        <s v="Feature not turned on correctly"/>
        <m/>
        <s v="I am not able to find &quot;Careers&quot; page .I've already discussed on Slack (Waiting for Jon's response)&#10;20-Dec:-Live verify:-{Latest Jira comment(Emily)}:-emailed BBC awaiting response."/>
        <s v="10-Nov:-Started:-After looking, I found some issues with href tages values. The all href tag's value are not same. There is 3 type of values used here, in href like blank, #, and javascript:void(0);&#10; 11-Nov:-WIP:- For fixing, I used the same values &quot;javas"/>
        <s v="I have reviewed this ticket but there is an error already assigned to Jon (TCI-14114) after that I discussed with Jon he said drop this ticket now let me do some work on it need to&#10;01-Dec:-Done:-Sorry for the delayed comment I was working on this ticket B"/>
        <s v="15-Nov:-Started:- Working on it was not able to find the file, will start work on next day&#10;16-Nov:- WIP:- Working on it&#10;17-Nov :-WIP:- Working on it"/>
        <s v="16-Nov:-Started:- I have created new multiple account and checked it but its working perfect and I also checked with all scenarios mentioned on ticket but I didn't get any error&#10;19-Nov:-Closed:- After discussion with Emily Black I have tried to run as sam"/>
        <s v="16-Nov:- Started:-Bug detection and code analysis&#10; 17-Nov:- WIP:- Bug fixing&#10; 18-Nov:- Code Review:- Bug have been fixed and code pushed&#10; 22-Nov:- Started:-In a discussion with John in the daily scrum call he suggests that one should not remove existing c"/>
        <s v="This was a missing import caused by a bad merge"/>
        <s v="24-Nov:- Started:- I am understanding the ticket and find the route way and working on it code part&#10;25-Nov:- Code- Review :-This issue has been fixed and code pushed over the gitlab&#10;20-Dec:-Closed:-Went on live v4.19.7"/>
        <s v="24-Nov:-Started:- This ticket is related to the dashboard. and dashboard page is not coming in my local machine to Jon and Dan helps me to solve this issue but full day gone in this activity.&#10;25-Nov:-WIP :- I had tried to write custom CSS for the dashboar"/>
        <s v="Now it's working fine."/>
        <s v="30-Nov:-Started:- I have replicated that issue and now I am working on code level&#10;01-Dec:-ReAssigned:-As per discusion with Jon, he will give this ticket to Jamie Mann and suggested me to pick TCI-14579&#10;01-Dec:-Done:-I had worked on this ticket and solved"/>
        <s v="--------------------------------------Anil comments-------------------------------------------------------------------------&#10;01-Dec:-Started:-This ticket has related with date-picker. And current date-picker design is not matched with shared design. So I "/>
        <s v="01-Dec:-Started:-Able to replicate the issue, now working on its solution&#10;02-Dec:-WIP:-Jon has provided trans() helper for implement in code base so I am trying implementation it but I am  little bit stuck because I am not able to check because email does"/>
        <s v="06-Dec:-Started:-Hi Jon Braud , I have tested the copy button in Job Referral. This button is working fine in the Alpha-docker but in UAT not working. So I have checked In UAT. I got some blank object values in the UAT so It’s not working. Please check it"/>
        <s v="08-Dec:-Started:-Read and understand issue trying to reproduce on local &#10;09-Dec:-WIP:-Trying to reproduse on local but not able to do that cause local throwing some erro like &quot;increase post_max_size and upload_max_filesize to 50M&quot; first need to resolve th"/>
        <s v="08-Dec:-Started:-Read and Understand issue, when refering the contract type matches with the job&#10;09-Dec:-WIP:-Trying to sending email from local, but not able to do. Have checked code and replicate issue of contract Type and job_type field&#10;10-Dec:-WIP:-I "/>
        <s v="--------------------------------------------Shbham comment--------------------------------------------&#10;&#10;03-Nov:- On hold as Dan is working on it&#10;--------------------------------------------Jay comment--------------------------------------------&#10;08-Dec:-St"/>
        <s v="09-Dec:-Started:-I have got a cypress document from Ali to make the changes to this ticket. So I am going through the document and adding the data-auto attribute in all form fields in the new user profile pages.Document URL:  https://docs.cypress.io/guide"/>
        <s v="13-Dec:-Started:-Updated ticket on jira https://tickets-tribepad.atlassian.net/browse/TCI-14350&#10;14-Dec: Close:- I dubble check that scenario. In image link you cant use hosted image site. You have to use full path of image like “https://i.ibb.co/mFSV9nM/R"/>
        <s v="-------------------varun comment-------------------------------------------------&#10;01-Dec:-Started:-There is not showing job list in dev environment. just I am trying to add more job from the admin login but I am facing some challenges because there is  no"/>
        <s v="15-Dec:-Started:- I have checked issues but facing problem in applying job in local. Apply button is redirecting to the dashbordI &#10;16-Dec:-WIP:- Have changed trigers in mysqlbench, as i were not able to apply on job in local., But still it didn't worked. "/>
        <s v="15-Dec:-Started:- This ticket is related to CRM But in the Alpha docker CRM is not working so currently I am not able to make any changes to this ticket."/>
        <s v="16-Dec:-Started:- Trying to reproduce issue on local &#10;17-Dec:-Started:- Trying to reproduce issue on local &#10;18-Dec:-Hold:- Trying to reproduce issue on local but not able to reproduce even issue is not occur in UAT or delta as well. I spoke about this wit"/>
        <s v="----------------------------------Anil comments-----------------------------------------------------------------------&#10;&#10;17-Dec:-Started:- I have checked ticket TCI-14680, Yes, headTrackingCode is not coming in the JavaScript code. It's showing as undefine"/>
        <s v="22-Dec-WIP:- I have tried to reproduce same on local but not able to replicate it. confirmed the same with kunika and she also said the functionality is not working in local UAT and all the QA servers. she checked it is working on only on live. so i'm try"/>
        <s v="------------------------varaun comment----------------------------&#10;29-Nov:-Started:- working on it&#10;30-Nov:-Hold:- As per talk with Jon over the slack --&#10;That's a very good question.  I will need to look at what languages are available on that brand &#10;and s"/>
        <s v="23-Dec-wip:- Alpha-docker has not used the same document editor as seen in the ticket. So I have seen in the UAT. But This issue is not reproducing on the windmill's UAT and FGHs UAT. So I took some help from Kunika for that And also informed Jon about it"/>
        <s v="27-Dec-wip:- I have checked issue on windmill-uat &amp; local. Issue is not reproduced on local. When applying for interview then interview popup not coming in local. On windmill UAT, when applied for interview. but on user dashboard, there is not cancel inte"/>
        <s v="----------------------------------------------Anil Kumar Comment-------------------------------&#10;27-Dec-Started:- This issue has been replicated on UAT and as well as Alpha-docker. But After debugging with Saurabh we found this is related to PHP. So this t"/>
        <s v="29-Dec-Code review:-  As per Ali’s discussion, I have removed the extra link(start with # icon) from the referral candidates. Now, this Ticket is moved to code review."/>
        <s v="---------------------------------------------Anil comment----------------------------------------&#10;8-Nov-reassign:- This ticket was related to PHP not Ui. Reassign&#10;&#10;&#10;----------------------------------------------Saurabh Comment-----------------------------"/>
        <s v="-------------------Varun comment-------------------------------------------------&#10;08-Nov:-Started:- Getting error while switch to language (solving the issue with Dan Dunford).Dan Dunford had given some command for run in there ,I had run but I got some e"/>
        <s v="31-Dec:-WIP I have worked on issue and as invite mail booking is working in my local so done that and now finding on where exactly the second time variable get populated in mail and for that debug is ongoing&#10;04-Jan:-WIP I have worked on issue for further "/>
        <s v="05-Jan:-Started:- The issue has been replicated with the share brand details In the ticket. And have to fix this issue for Brand ID 302 and 304. I am working on it.&#10;06-Jan:-WIP:- The issue has been fixed but I am not able to check for MKC. And as per Jon,"/>
        <s v="06-Jan:-Live Verify:- I have connected with kunika and tried to reproduce issue on local server. But thatissue were showing on windmill UAT only, in superuser panel, when i tried to send offer contract in options tab, that shows error &quot;Something Went Wron"/>
        <s v="06-Jan:-WIP:- Cheked ticket and trying to reproduce issue on local,why details are not forwarding on onboarding"/>
        <s v="7-Jan-WIP:- Checked issue why packages are not saving when we clicking on finish, Now trying to reproducing issue in local.&#10;10-Jan-WIP:-  I have checked issue on selfridges-uat &amp; also on local. I found that when we are reloading and re-editing page, there"/>
        <s v="07-Jan-Closed:-when i am checking on local server &amp; turningp UAT. I can see location/address field on interview slot. when i am booking interview. After discussion with emily i found that its working fine on UAT but not on live."/>
        <s v="11-Jan-Started :-  I have checked issue on alphadocker &amp; UAT. Issue has been reproduced on local. But on alphadocker, file is not uploading, there were not any  response coming , file is uploaded or not. I have done some debugging in Code and if i am uplo"/>
        <s v="11-Jan-Code-Review :-  I have reproduced the error on UAT and Local and looking at the code for possible reasons for the behaviour. Checked the code and found that the code is using name instead of id for Questionnaire so used the id for resolving the iss"/>
        <s v="12-Jan-Started:- I have checked the issue, why candidates are able to apply on job with first and last name&amp; and now trying to reproducing on local &amp; checking issue on UAT&#10;13-jan-hold:-  I have checked issue on UAT and where user is trying to register wit"/>
        <s v="12-Jan-Started:- Strated Investigating the Issue and cheked the code at job poster end and found that the candiate data submitted is having incorrect data for the field automatic_rejection. Now checking further at candidates end for issues.&#10;13-Jan-hold:- "/>
        <s v="12-Jan-Started:- I have checked this ticket in my Alpha-docker. The Alpha docker document editor is not the same one used in this ticket. And I have also checked this ticket on Windmill.uat also, this issue has been replicated, the font size is reduced an"/>
        <s v="13-jan-Started:-I am checking the error on UAT why,onboarding emails have question mark in it&#10;17-Jan-WIP:- I have connected with kunika and tried to reproduce issue on alpha docker. I Have send onboarding email of job to the users, But remainder email wil"/>
        <s v="13-Jan-Started:- Working on reproduse it try it on local but not able to do that so trying it on Delta&#10;14-Jan-Started:-Try to replicate on alpha-docker bu not able to do it so checking fils and code and try to manupuation on code to reproduse&#10;17-Jan-Start"/>
        <s v="13-Jan:-WIP I have worked on this issue by reproducing the issue in local and having some doubt as in local job template is working for some fields and checking it's flow for further debug for Interview feedback questionnaire.&#10;17-Jan:-WIP I have worked on"/>
        <s v="13-Jan-Started:- Working on reproduce it on delta but because of permission issues not able to do that. Talked with matt to get some clarification on the issue and now trying to reproduce it on alpha-docker.&#10;14-Jan-hold:- placed on hold as don't have prop"/>
        <s v="13-Jan-Started:-  I got this ticket late night around 9 pm (IST) Currently, I am understanding about this ticket which part is related to the frontend&#10;14-Jan-Wip:- I have replicated this issue in the testing environment. But I have need to same permission"/>
        <s v="14-Jan-hold:- Started working on this ticket and tried to reproduce it on brand-Uat but was getting some error which i reported on slack. In the meantime i am trying to understand the issue and trying to replicate it on the local server. after conversing "/>
        <s v="17-Jan-Hold:-  I have need support on that because the provided URL on the ticket is not working. it gives an error (no page found). So I have to need more clarification on that to replicate it.&#10;7-Feb-Live-verify:- I have spotted out the script tag is mis"/>
        <s v="17-Jan-Started:- Other tickets came out of hold so haven't got much time to look at this one. will pick this up later.&#10;----------------Suraj Comments---------------------------&#10;18-Jan-WIP:- I have checked issue and tried to replicate on alpha-docker. But "/>
        <s v="17-Jan-Started:- Trying to reproduce it on &#10;18-Jan-wip:- I have created a senaro on local where i can check this issue. Now I Have Started debuging in code lavel.  &#10;19-Jan-wip:- Still debuging code but not able to reach exact point I belive there is no co"/>
        <s v="19-Jan-Started:- Picked this ticket around 6 pm local time. I tried reproducing the issue in testing.uat but was not able to reproduce. The order is working properly for me. Trying to look at the code to find out what might be causing the issue.&#10;20-Jan-Ho"/>
        <s v="20-Jan-Started:-Picked up this ticket today. The Issue is replicating on server and is related to permissions. currently trying to replicate sucess criteria but still not able to on alpha docker using hiring.manager@tribepad.com. still debugging and tinkr"/>
        <s v="21-Jan-Started:-  I have checked hide/show toggle job templates on windmill, Diabetes-Uat, Diabetes Beta &amp; its working, as mentioned in success criteria, i don;'t have any access to check it on live. &#10;24-jan-Hold :  this issue can’t be checked on live, as"/>
        <s v="21-Jan-Started:- Trying to replicate it on the testing environment. The ticket doesn't say the exact job flow for which this error is occurring. for now Trying with different cases to see if i can replicate the issue.&#10;24-Jan-Wip:-  I am now able to replic"/>
        <s v="24-Jan-Started: I have checked issue in alpha docker and found that there is UK flag showing, but when i checked code members/modules/myprofile/index.php,  I found that there is     $countryCode=&quot;gb&quot;; variable defined , its taking value of country code, w"/>
        <s v="24-Jan-started:- This is new functionality to remove a candidate and move that to other messages funnel. The scenario is created on the windmill.uat but in the Alpha docket the same scenario I am not able to make.  The recipients are not showing in the in"/>
        <s v="28-Jan-Started:-Trying to reproduce the error on testing server. Not able to access Candidate Search on alpha docker trying to replicate the error on testing.uat&#10;31-Jan-WIP :- Looking at code to recreate the issue. can create a similar situation where if "/>
        <s v="28-Jan-Started :-  I have checked issue - When user add all variables in the template and click on the &quot;Save &amp; Preview&quot; button then preview page appears blank and after refresh the page the template not saved. I have tried to replicate this issue in alpha"/>
        <s v="1-Feb-Started :- Starting this ticket late in the day. Trying to understand the issue and recreate.&#10;2-Feb-Hold :- Still trying to understand the issue. Need more clarification as this seems to be a brand-specific feature. Some changes are being made on th"/>
        <s v="02-Feb-Code review:- I checked code and understand its behaviour the issue is that shortlist and offer questionnaires is appear when candidate in review stage. To fix this issue I have made a condition thease questionnaires should not display in review st"/>
        <s v="03-Feb:-wip:- Trying to reproduce issue on local&#10;08-Feb-:Reassigned- Have discussed with Jon and it is new development so Jon will let me know when it need to start work&#10;25-Mar-Closed:- closed"/>
        <s v="3-Feb-Started:- Started this ticket which is also from Grant Thornton and from same flow as TCI-14945. Looking at the code to see if the issue mention is related. Emily closed the ticket as Won't fix."/>
        <s v="4-Feb-Started:- Started Working on this ticket and able to replicate the issue as have already worked with a similar one. Can replicate now Looking at different flow to find complete solution.&#10;7-Feb-Code Review:- Did some finding need to consult with jon "/>
        <s v="7-Feb-Started:- Picked up a new ticket to work on. according to the ticket the mail is not shooting for a specific onboarding but when i tried that on the UAT as mentioned in ticket was able to receive the mail. After consulting closed the ticket as issue"/>
        <s v="7-Feb-Started:- Tried to reproduce and ther understand its flow Basicilly I am working on code lavel&#10;08-Feb-Wip:- Still debugging it not able to reporduce on UI so checking in Javascript code&#10;09-Feb-Wip:- I am not able to reporduce issue that emilly menti"/>
        <s v="8-Feb-Started:- I have installed “ReciteMe” script in the full.twig. It's working fine. But as Matt already suggests it should become from any config file. I have made a block in .twig file with {% if can('isAccessibilityTool') %} So if I am on right trac"/>
        <s v="8-Feb-Started:-  I have checked issue and trying to reproduce it in alpha-docker, &amp; understanding its flow, Still working on it&#10;9-Feb-WIP:- I tried to reproduce it in alpha-docker, when as candidate am applying to any job, i can successfully apply on the "/>
        <s v="10-Feb-Started:-   I have checked this issue on brand UAT and found that referrals emails are showing also in dashboard and i also got on email. I don't have access to cantium-solution emails, can't check there, but it's showing in dashboard its sent, so "/>
        <s v="10-Feb-Started:- I Have checked this issue on brand UAT &amp; alpha-docker, issue has been replicated on alpha-docker, Now checking code &amp; debbuging the code for more.&#10;11-Feb-WIP:- I am debugging the code and checing the database tables of interview slots &amp; j"/>
        <s v="10-Feb-Started:- Start looking on it try to understand issue so will dicusss with Kunika to understand  the functionality&#10;11-Feb-Closed:- Non issue Tom closed this ticket"/>
        <s v="10-Feb-Code-Review:-  Updated the condition to consider value 0 as valid input and submitted the code for review.&#10;25-Feb-Closed:- Status changed to done."/>
        <s v="10-Feb-WIP:- I have added all the provided variables in the document folder files. But I saw there are more static words. So Please let me know these also needs to be changed or I could leave them? One word (Customise) was not matched with any static text"/>
        <s v="11-Feb-Started/Ready for development:- Manage related email scheduler. Email will only shoot after 48 hours of not completing the application so will check later to see if its reproducing. As the scheduler is on manage can't check on code side might need "/>
        <s v="11-Feb-Started/WIP:- Consulted with Emily to get to know the job structure so I can rule out some stuff like killer questions etc when filtering the data as I found that if a candidate fails a killer question he’s being filtered out but as per conversatio"/>
        <s v="14-Feb-Started:-  I am able to edit the onbording started by Super user without any issues on alpha. Emily Shared some more tickets with these kind of issues studying them and trying on brand UAT to reproduce the issue.&#10;15-Feb-WIP:- Able to replicate the "/>
        <s v="14-Feb-Started:- Able to replicate the issue on alpha. Now working on code level&#10;15-Feb-wip:- Now working on code level try to find and understanding unction and queries&#10;16-Feb-Code review:-Fixed issue and send it to code review&#10;"/>
        <s v="16-Feb-Wip:- I have reproduced the ticket (TCI-15120) on provided URL(Client UAT). I have need some clarification on that. 1. The date field is mandatory as mentioned on the label. But when I edit these files and fill blank values the validation is not wo"/>
        <s v="18-Feb-WIP:- Able to replicate the issue. Currenlty looking for cause.&#10;21-Feb-Ready for Development:- After consulting with jon and claire found that the issue is occuring on manage url and need manage access to properly test the code.&#10;3-Mar-WIP:- I have "/>
        <s v="18-Feb-WIP:- I have replicated this issue on Alpha. So now I am trying to find correct file to change. The rest of the time I did update Alpha docker.&#10;21-Feb-Hold:- After Alpha docker update, I am not able to view questions in the popup. it's showing a 50"/>
        <s v="21-Feb-WIP:- Start looking on it try to understand issue so will dicusss with Kunika to understand  the functionality&#10;22-Feb-WIP:- Debugging on code Jon shared some information about this ticket so i am looking on that&#10;23-Feb-WIP:- Debugging on code Not g"/>
        <s v="22-Feb-Started:- Picked up this new ticket and currently trying to find the code causing the issue.&#10;23-Feb-Hold:- I have found the issue and updated the same on jira ticket. This issue need manage access to fully varify the falut as i can't replicate the "/>
        <s v="23-Feb-Started:- In my initial finding found that the code is removing withdrawn candidate form the list. Also looking at the code further as the code suggest that rejected candidates are also filtered out but its not working as intended for me. Currently"/>
        <s v="23-Feb-WIP:- I have needed a new translation variable for this. Currently, I have made my change with the old translation variable branding.ats_head_admin_tracking_code for all users and I have checked with the following users like (Hiring manager, Area m"/>
        <s v="25-Feb-Started:- Started working on this. Conversed with emaily to calrify the issue will try to reproduce on alpha but not able to now trying on brand uat.&#10;28-Feb-WIP:- Able to replicate some part of the issue on TLI uat. Was able to replicate the same w"/>
        <s v="1-Mar-WIP:- The issue has been replicated in Alpha and I have started my debugging on that.&#10;3-Mar-Reassigned:- As Jon suggested to me this is related to the PHP. So I am unassigning this. This ticket is similar to ticket TCI-14810 and related to the PHP a"/>
        <s v="2-Mar-WIP:-  I have checked this issue and conected with kunika &amp; understand the flow of ticket, how we can create killer questionaire &amp; auto reject candidate on failure of assignment. currently understanding flow and working on it &#10;3-Mar-Reassigned :- I "/>
        <s v="2-Mar-Start:-Start working on this issue try to create same scenario to rep issue on Alpha-docker&#10;3-Mar-wip:-I am able to rep issue on Delta. the attachemnt in the email is not having DateGap information. Trying to rep same things but on Alpha pfd file is"/>
        <s v="3-Mar-WIP:-  Started working on this issue and try to reproduce on Alpha docker. I created candidate account and invite job to friends for check email template. Email template is diffrent as shared on ticket. I will check more about email temaplate.&#10;4-Mar"/>
        <s v="4-Mar-Started:- Started working on this. from my initial findings can see that the language code being used in manage for Sweden is wrong as the code should be &quot;SE&quot; also checked how the flags are fetched as the &quot;SV&quot; is being used for the Swedish language "/>
        <s v="4-Mar-Started:- As per my understanding,  here have some build processes which all js made as minify and make a build. I can not see my changes on the browse only by simple js changes. So   Please let me know how can I see my js changes on the browser?&#10;7-"/>
        <s v="7-Mar-Started:- I have stated my work on that.&#10;8-Mar-WIP:- I am adding the required field, label, text and removing the extra heading tags as mentioned in the ticket.&#10;9-Mar-WIP:- I have almost completed the recruiter dashboard for all the mentioned points"/>
        <s v="8-Mar-Started:- I have replicated issue on local &amp; checking code for solution and finding error in code&#10;10-Mar-WIP:- I have debugged code for issue, in controller file - modules/CandidateCustomFields/Http/Controllers/CustomFieldsController.php, there is a"/>
        <s v="8-Mar-WIP:- I have started working on it. I have created new and checking how activity will be set for job.&#10;9-mar-WIP:- I am still checking activity logs how its work. Jon have shared some command related activity.&#10;10-March-hold:- have created new job and"/>
        <s v="8-Mar-Started:-Start looking on ticket, try to understant the requirement, Have shared my query related to this ticket on slack and jira &#10;9-Mar-Wip:- I have disscuss with Chris and ali regarding the functionality but ali suggested to discuss with Paul so "/>
        <s v="10-Mar-Started:- Started working on this and found some code which might be causing the issue. Still trying to debug further to  understand the code and make sure no other functionality is changed.&#10;11-Mar-Hold:- Jon will review and let me know if this is "/>
        <s v="11-Mar-Started:- Trying to reproduce the issue but facing problems as can't find any option in the manage to cancel Idel deletion. Debugging at the code level to check if it's behind some permission or not.&#10;14-Mar-Hold:- After consulting with Emily and To"/>
        <s v="11-Mar-Started:- I have started working on ticket for replicate issue on UAT brand, I am getting some issue related to langugae which is not setup on brand while create job and email template.I have connected with Jon for language update on on UAT.&#10;14-Mar"/>
        <s v="14-Mar-Started:-  Started working. Able to replicate on the alpha currently looking for a good fix.&#10;15-Mar-WIP:- I used Strip_tags fucntion to remove the html tags but that might remove any formatting when we save the data so looking to enable ckeditor on"/>
        <s v="14-Mar-Started:- I have checked issue &amp; now trying to replicating it on local. as i checked, &quot;interview invite &amp; conformation of interview is not available in alpha-docker, so for this i have runned the some sql queries. And now i am tying to replicating "/>
        <s v="15-Mar-Started:- I have checked this issue &amp; checked on brand UAT, &amp; the profile of 2 candidates is not available in brand UAT, so for further , steps, i have asked to claire, so i can replicate this issue on brand UAT or alpha docker&#10;16-Mar-Reassigned:- "/>
        <s v="16-Mar-Started:- I have checked issue and tried replicate it on manage, but on manage in custom fields there is only 2 pages available, but as mentioned on ticket, error is in 6th page,I am checking code for this issue, it may be some issue in pagnations,"/>
        <s v="16-Mar-Started:- Was able to locate the issue and replicate the same on brand delta. Currently debuggin and checking various solutions.&#10;17-Mar-Code-Review:-added safe_latin function to answer fields to show them correctly&#10;23-Mar-Closed:- Status changed to"/>
        <s v="17-Mar-Started:- Trying to debug on brand UAT to see if the issue is replicating. According to the screenshot emily provided the the email list is not showing properly. will double check code on brand delta and see if i can replicate.&#10;21-Mar-Closed:- The "/>
        <s v="17-Mar-Started:- Now I have a new design setup for the settings and as per Matt, Here should be a single save button or an auto save. I am debugging on that. &#10;22-Mar-WIP:- I am working on autosave functionality, I have written some code for this but from "/>
        <s v="17-mar-Started:- I have started working on ticket.I have replicated issue on UAT. I am trying to replicate issue on Alpha.&#10;21-March-WIP:- I am debuging code for solution. When I am searching canddiate name getting result set wrong. All candiate  search wo"/>
        <s v="21-Mar-Started:-   Found a solution as the query was not checking if the tag is deleted or not before applying the same. Added a where condition which checks the flag for deletion. Not able to replicate the suggested candidate part on alpha currently tryi"/>
        <s v="21-Mar-Started:-  i have checked this issue on brand-UAT, &amp; When i am sharing questionaire to candidate.Then, from candidate account, i have completed that questionaire, also got success message after completed questionnaire.As, after completed questionai"/>
        <s v="22-Mar-WIP:- I have check the docker and found that the jobsearch and main ats reside on different containers and jobsearch is not able to curl request to the main ats. Elastic serch is also on php70 container with jobsearch. Currently debugging at my end"/>
        <s v="22-march-Started:-I have started working on ticket. I am trying to replicate the issue on Alpha. I  have created candidate and  new job for reproduce issue.&#10;23-March-WIP:- I have replicated some part of issue on UAT and Alpha while candidate apply job and"/>
        <s v="23-Mar-Started:- I have checked thiss issue &amp; replicating it on manage why insights 2fa is not getting reset.Currrently understanding flow of process"/>
        <s v="24-Mar-Started:-  I have checked issue on manage , trying to replicate it on manage, as i have checked n scheduler tasks page, there were not any task for summary details email, so for that, i have asked from emily,how i can turn off summary emails and de"/>
        <s v="24-Mar-Closed:- After discussion with Emily confirmed that the issue was caused by permission “Use new questionnaire rich text editor” and it's working properly after changing the perm on UAT "/>
        <s v="24-Mar-Started:- I have debugged this issue and found out that the path used to fetch the image is {$baseUrl}/../v2/brands/281/images/logo.png which is failing for some mail paths. Other brands are using {$baseUrl}/tpl/284/images/logo.png path for logo. C"/>
        <s v="28-Mar-WIP:- I was able to replicate the issue on Saga UAT by creating a user super user and sending contract from this user. When i tried using a normal super user i was receiving the change request mail without any issue but after renaming the username "/>
        <s v="29-Mar-Hold:- The Permission only displays when the source is present and won't show for direct candidates. Reopned as for Indeed the Source shows Unknown. Need support from devs to confirm if the source from indeed working or not. &#10;31-Mar-Closed:- After "/>
        <s v="29-March-WIP:- I am checking shortlist issue while create new Job from template. I am trying to replicate issue on client UAT when create Job through Job template.&#10;30-March-WIP:- I have got account Resource manager from Jon. I am replicating issue on UAT."/>
        <s v="29-Mar-WIP:- I am currently trying to replicate the issue. The code is working as intented on alpha and brand delta.&#10;30-Mar-WIP:- I have tried to replicate the issue on brands delta server with the same template in question but wasn't able to replicate th"/>
        <s v="29-Mar-Wip:- Start working on try to find Why 12 sec time is taken to showing onbarding icon. This is live issue although .008 sec is taken on local machine. So still debugging it&#10;30-Mar:-Reasigned"/>
        <s v="29-Mar-WIP:- I have checked issue , when we are downloading csv file, answer of questionaire is not matching. i have checked it on alpha-docker with different-different application statuses &amp; found that, answers are matching to respective questionnaire.I "/>
        <s v="30-Mar-Started:-  I have checked this issue, and tried to replicate it on alpha-docker &amp; brand UAT, but, it's something regarding API. I have reassigned it, as mark told me to do because it requires live access to fix."/>
        <s v="30-Mar-Started:- I have checked this issue why Adding snippets to a contract template is adding large line breaks &amp; now trying to replicate it on alpha-docker, understanding flow of replication of ticket. &#10;31-Mar-WIP :- I have worked on this ticket by che"/>
        <s v="31-Mar-WIP :- Start working on this ticket. I am trying to implement Hubspot support form &#10;01-April-WIP:- I have integrated Hubspot form on local But At UI lavel I need some point to discuss with Jon or Mark&#10;04-April-WIP:- UI confirmed by Matt so I am try"/>
        <s v="04-April-WIP:- I have started working on this ticket. Currently familiarizing myself with the VI Code. From my initial finding, I can see the VI config is being fetched from the database So assuming we need to store configurations on the Database. Also, n"/>
        <s v="6-April-Ready-for-development:- I am checking issue and trying to replicate issue on UAT and Alpha for email variable issue.&#10;7-April-WIP:- I am creating workflow for replicate issue.Still work in progress for replicate issue on UAT and Alpha.&#10;11-April-WIP"/>
        <s v="7-April-WIP:- Start to replicate issue on local&#10;11-April-WIP:- I am not able to rep on local. At local its working fine but for sure I am checking this issue on delta. However I cant send sms because of perm so I masseged to Jon once I am able to do that "/>
        <s v="8-April-WIP:-  I have checked this issue on brand UAT &amp; alpha-docker . There is a issue in downloading and view pdf on chrome on brand UAT. On alpha-docker i got 502 gateway error. currently debugging code modules/myprofile/pdf.php file for this issue.&#10;11"/>
        <s v="8-APR-wip:- I have started debugging on that. The story has clear. I have needed some PHP support on that. &#10;11-APR-WIP:  I have written some code to fix the mini profile cog menu. Now The user is coming back again on the mini-profile after closing the cog"/>
        <s v="13-Apr-Started:-  I have checked it on brand-UAT &amp; alphadocker. I have tried to reproduce issue, and i see that calendar is working fine on the confirmation of interview popup. Have also discussed with Emily. This is live issue as i am checking the code a"/>
        <s v="14-Apr-WIP:- In Starting ticket was not clear lack of information so I discussed it wit Ali and checked issue on UAT so now I am trying to rep in local but I am facing issue in extended offer &#10;19-Apr-WIP:- This issue is related to Offer job [extended proc"/>
        <s v="18-Apr-Started:-  I have started working on this ticket, and checked issue on brand UAT, if i am selecting candidates of job in bulk and sending emails to all candidate, then i am getting emails on every email. I have checked candidate, in which they have"/>
        <s v="18-April-WIP:- I have started working on ticket to reproduce issue on UAT and Alpha. Still work in progress to reproduce issue.&#10;19-April-WIP:-Today I have created new job and added questaionnaire on new job. Once job was created then as candidate apply jo"/>
        <s v="20-Apr-Started:-  I have checked this issue and tried to replicate it on brand UAT. I have tried many different type of XSS script on input boxes. but there wasn't any error shown. as there is not any input field available on application summary page. I h"/>
        <s v="21-April-WIP:- I have started new ticket and replicated issue on Alpha and UAT. I have found solutions and added on code. I need to test then send to code review.&#10;22-April-Code Review:- Ref variable was missed on template.I have assigned the variable valu"/>
        <s v="22-April-WIP:- I have started worked on ticket to reproduce issue on Alpha and UAT. Still work on progress for reproducing issue.&#10;25-April-WIP:-I have tested on UAT,Delta,Alpha and windmill for replicate issue. I have replicated issue on windmill UAT of P"/>
        <s v="25-APR-Hold:- I have seen ticket TCI-15626 as Jhon Plant said to pick that one. I have checked it with &quot;Arrange an interview option&quot;. But in the popup, there is not showing any content. I am not able to replicate it on Alpha-docker so I have asked Jon reg"/>
        <s v="26-April-WIP:- I have started working on ticket today. I am checking code and trying to replicate issue on UAT and Alpha.&#10;27-April-WIP:- I have checked code on Alpha and I am able to replicate issue on UAT while change email template correct content not l"/>
        <s v="27-April-WIP:- I have checked this ticket, and found route of app/api/users/register-and-apply . I need to know the actual place of functionality where its exists in the application. waiting to response from mark &amp; jon on it. Jon shared me api endpoint fi"/>
        <s v="28-Apr-WIP:- I have investigated this issue and debugged the code. when this permission will be turned on: filter_submitted_apps_all_buckets . Then incomplete application will be hiding from the recruiter except passive candidate.  &#10;29-Apr-Code Review:- I"/>
        <s v="28-APR-WIP:- I have started working on that to implement the routing in the react. And I am looking at How can implement the design of the questions in the react?&#10;29-APR-Reassigned:- I have to need API to display the data and for each required action. So "/>
        <s v="29-April-WIP:- I have started new ticket today and checked code and brand Delta. I have replicated the issue on client delta.I have checked filter query for hierarchy node. I have found issue that match function is not support &quot;F&amp;F&quot; string fulltextsearch."/>
        <s v="29-April-WIP:-Able to rep on alpha and start working on it&#10;02-May-WIP:-I have got soln fot it but before commit need to discuss with Matt regading my fix&#10;03-May-WIP:-I asked my query to Matt regading this ticket. Waiting for hhis reply&#10;13-May-WIP :-I have"/>
        <s v="29-April-WIP:-Started work on that, Debugged the code flow, Replicated issue, Integrating solution with the given handle on ticket, trying to setup that handle at my local machine. Work in Progress.&#10;02-May-WIP:- Tried to integrate solution with the given "/>
        <s v="02-May-WIP:- I have started work on ticket today. I have replicated issue on SAGA UAT brand. I am checking issue on Alpha for replicate data issue.&#10;03-May-WIP:- Today I have debug code and tried to replicate issue on Alpha. I have created new Jobs,New doc"/>
        <s v="03-May-WIP:- Started work on ticket today. Tried to understand the functionality and code flow at local machine&#10;04-May-WIP:- Found the solution for this as mentioned in ticket, files those need to modify, but trying to indentify how can I replicate this. "/>
        <s v="03-May-WIP:- start looking on this ticket. And I have asked my query to Jon regading this ticket. This tickets seems duplicate fo TCI-14850. So I having some doubt on this so aks my query to Jon and waiting for his reply   &#10;04-May-WIP:- Live environment  "/>
        <s v="04-May-WIP:- I have picked this issue and started working on it. I tried to replicate it on testing UAT. But, need to enable authorize job on testing uat as i want to reproduce the use case. waiting for response from Jon&#10;05-May-WIP:- I have checked this i"/>
        <s v="04-May-Ready-For-Development:- I have started ticket. I am checking steps and requirement for create new users from manage.&#10;05-May-WIP:- I have checked code and manage. I have created language list when create new user from manage. I created two to three "/>
        <s v="05-May-WIP:- Started work on ticket today. Analyze the requirement mentioned on ticket, checked the code flow at local machine, started development work&#10;06-May-Code-Review:- Implement functionality as per requirement, raised code review and added some not"/>
        <s v="05-May-WIP:-I am trying to rep on local.  &#10;06-May-WIP:-I am debugging in code on local. However On local recruiter receiving email. so I am checking code and will try to debug on delta because on delta recruiter doesnt receive  &#10;09-May-WIP :- I have worke"/>
        <s v="06-May-WIP:-  I started working on this issue  &amp; now trying to replicate it on apha-docker&#10;09-May-Reassigned:- I have started work on this ticket, but jamie man has picked this , espire label was also there. so i am putting it into reassigned tickets"/>
        <s v="06-May-WIP:- I have created the Custom status on Alpha as per mentions in the ticket and am getting a similar issue of status change not being reflected on the front end. In the back end, the status is changing without any issues but the ats page is not r"/>
        <s v="09-May-WIP:- Started work on ticket today. Analyze the requirement mentioned on ticket, checked the code flow at local machine, Trying to enable job requisition functionality at my local machine by setting permission and adding missing tables by db migrat"/>
        <s v="09-May-WIP:- I have checked this ticket &amp; tried to understand flow of code &amp; functionality. I have added download button and as well as created pdf downloading function. Working on it still.&#10;10-May-WIP:- I have worked on it, but currently getting some pdf"/>
        <s v="11-May-Code-Review:-I have made the necessary changes and pushed the code for review."/>
        <s v="11-May-WIP:-I am able to replicate the issue and found a solution. currently testing at my end to make sure it doesn't affect any other functionality&#10;12-May-Code-Review:- Pushed the code for review. I have checked for permission for custom status and adde"/>
        <s v="11-May-WIP:-I have started working on ticket. I have added notification block on Job template while create new template.I have created new tables for notification. I am working update notification value on database.&#10;12-May-WIP:- I have completed Job Notif"/>
        <s v="12-May-WIP:- Regarding this issue I found out that a user can fail to load the dashboard if for some reason the profile data is missing and the getProfile() function already got a fix for this which creates the profile if no profile is found. I discussed "/>
        <s v="12-MAY-WIP:- I have set up gulp in my local Alpha. That was related to custom fields and needs some js compilation. After gulp setup, I have compiled all the js changes as required but Now I have needed to test it but custom fields are not coming in my lo"/>
        <s v="13-May-WIP:-We can change the javascript to remove the tags by using var titleAppend=titleAppend.replace(/(&lt;([^&gt;]+)&gt;)/ig, ''); Currently installing gupl on my build. Will compiled with 4.24 build and push after compiling and testing the file.&#10;16-May-Code-"/>
        <s v="13-May-WIP:- I have started working on ticket. I have checked code on Alpha. I am replicating issue on Alpha in progress.&#10;16-may-WIP:- I have reviewed code while upload cv document. While uploading document we are  checking applicationId while upload docu"/>
        <s v="16-May-WIP:-The issue was hard to replicate as the vulnerability was already fixed in the previous fix. Had to revert some of the changes to be able to upload the file so the XSS reflection attack can occur. I was able to replicate the issue on alpha and "/>
        <s v="17-May-Hold:- hierarchy field is not being used by all the brands so it should be nullable in the validation rules. As the enable disable request validates hlist_value_id along with other data allowing null values for hlist_value_id seems like a reasonabl"/>
        <s v="17-May-WIP:- I started replicating it on UAT, but when i am creating the template and left blank one important field, then it's showing validation of field is empty. As i checked on alpha-docker, job requistion is nit available on alpha-docker&#10;18-May-WIP:"/>
        <s v="17-May-Hold:- I have tried to replicate the ticket on alpha and UAT but the code is working as intended. Waiting for Jon to create the custom fileds on brand UAT so i can try and replicate the issue on brand. Currently checking at code level to find somet"/>
        <s v="17-May-WIP:- I have picked this ticket And checking how can upgrade the new jquery version with the Job Search project.&#10;18-May-reassign:- I have needed some more clarification about that ticket so as discussed in the call I unassign the ticket as of now.&#10;"/>
        <s v="17-May-WIP:- Analyzed the ticket, replicated this on abbeyfield uat and my local machine, investigating the code, and started work on that at my local machine&#10;18-May-WIP:- This is the issue of SnappyPdf library, and occurrs only in Google Chrome. Trying t"/>
        <s v="18-May-WIP:- I have picked this new ticket and now trying to replicate the issue on alpha.&#10;19-May-Hold:- As discussed in the scrum call with Mark Basford  this might be a duplicate Issue so putting this on hold for now.I did my initial findings on this ti"/>
        <s v="19-May-WIP:- I have replicated the issue on my alpha docker and also found the file which is causing the issue. I will make the necessary change and after testing will push the code for review.&#10;20-May-Code-Review:- I have updated the response text to deco"/>
        <s v="19-May-Ready-For-Development:- Today I have started ticket. I am reviewing details of issue and I am trying to replicate issue on Alpha for Onboarding.&#10;20-May-WIP:- I have created new workflow for shortlist and interview stage. I have added workflow to th"/>
        <s v="19-May-Ready-For-Development:- Able to rep. Trying to find the file where email is shoot for onboarding invitaion to candidate &#10;19-May-Hold- So yesterday I checked code so didt recive  any emil for invite to onboarding However today I am getting onboardin"/>
        <s v="20-May-WIP:- I have started Investigation on this ticket. I have tried to replicate the issue on brand UAT but the functionality is working properly there. On alpha the admin workflows are not showing. degugging using a older branch to see if admin workfl"/>
        <s v="20-May-WIP:- I have understood the requirements of that ticket and now I am debugging on that how can implement that.&#10;23-May-WIP:- I have completed my changes regarding this ticket only translation text is needed for &quot;show all&quot; and &quot;hide all&quot;. So as Mark "/>
        <s v="20-May-Ready-For-Development:- Analyze the ticket requirement, checked the complete flow of related process, tried to replicate at my local machine and NCG UAT with same scenario. Not Able to replicate yet."/>
        <s v="23-May-WIP:- Analyze the requirement, trying to replicate this on my local environment through step by step via uploading CSV file, but still failing to replicate this one.&#10;24-May-WIP:- Succeed to upload csv and it's maintaing in queue, trying to run uplo"/>
        <s v="24-May-WIP:- I was able to replicate the issue by manually deleting the tag in question without deleting its relationship. The issue is occurring because the code is only checking if the candidate's record of the tag exists or not and never checks for the"/>
        <s v="24-May-WIP:- I am trying to understand issue so I have some queries for this ticket so I am in touch with Kunka and try to resovle it &#10;25-May-WIP:- Debuging in code try to find GTM code.Also discussed with Emily &#10;26-May-WIP:-Able to rep on alpha-doker. Tr"/>
        <s v="25-May-Code-Review:- I have pushed this code for review.  I have made a check to allow only the recruiter's own jobs in case no teams are present.The bug was occurring because we were allowing jobs_only permission to bypass assuming the team's permission "/>
        <s v="25-May-WIP:-I have started working on ticket and able to replicate issue on Alpha. I have find solutions for it. I have added solutions and test PDF now works fine. I had shared solution with Mark on slack. Once confrim then I will push code on code revie"/>
        <s v="25-May-WIP:- I have started working on this ticket and able to find the file where the issue is occuring. Currently trying to generate the file so i can test if its working properly.&#10;26-May-Code-Review:-Pushed this code for review. Added Valid up to date "/>
        <s v="26-May-WIP:- I have stared ticket today. I have checked Integration flow of application. I have added varibles for instance but we need to test after adding variable. In Alpha integration is not working. I am adding permssion and checking code how its wor"/>
        <s v="26-May-WIP:- Analyzed the requirement and tried to understand it's work flow, Now creating the flow to introduce the functionality at my local machine &#10;27-May-WIP:-  Able to create workflow, and working on to implement the download cv functionality as per"/>
        <s v="27-May-Code-Review:- I have pushed the code for review. Previously, the route was linking alljobs to internal, but it would make more sense to use the internaljobs route with is_internal cookie and create a new alljobsallow cookie to show all jobs. the ne"/>
        <s v="30-May-WIP:- I have worked on it &amp; tried to replicated issue on brand UAT. I have added integtation to job and completed review section also from candidate account. When i clicked on ST icon at job page, then i can't see and download icon for this.&#10;31-May"/>
        <s v="30-May-Code-Review:- I Added ENT_QUOTES to html_entity_decode to handle quotes as well. Pushed the code for review."/>
        <s v="30-May-WIP:- I am checking the code and looking for solution. According to Emily the issue is with carrer option also so need to disscuss if we want to handle this with single permission or different permissions for both. &#10;31-May-Hold:- I have made the ne"/>
        <s v="31-May-WIP:- I replicated this issue on manage, i have checked code, In file:- modules/EmailManager/Repositories/PackRepository.php, There is function , here its fetching data from email_packs table, where first column of default_pack should be 1. I chang"/>
        <s v="31-May-WIP:- I have started ticket today. I am reviewing existing code and flow of existing integration.&#10;1-June-WIP:- I am reviewing code and exisitng functionality. Today I had called with Mark about sterling integration. &#10;03-June-WIP:- I have checked ex"/>
        <s v="1-June-WIP:-  I tried to replicated it on brand UAT &amp; brand delta, but there seems some translation issue, some content and buttons links were not showing properly. I debuuged it also on alpha-docker.I created two passive candidates and when I tried to sh"/>
        <s v="1-June-Hold:- I have made some changes and the content is wrapping correctly for now. Have some queries which i have raised on ticket. 1. Wanted to make sure if the CSS file needs to be recompiled? 2. Do we need to make the solution for “William Grant” on"/>
        <s v="1-June-WIP:- I am trying to replicate the issue on alpha as the issue is occuring for some specific roles so setting up roles and custom fields to test the issue.&#10;2-June-Code-review:- I have pushed the code for review. The code was fetching custom tabs de"/>
        <s v="2-June-Hold:- I was able to replicate the issue by using the same settings as shown in the ticket but as far as my understanding this should be the correct behavior. I have raised a question regarding this to support and also suggested some changes in the"/>
        <s v="2-June-WIP:- I am looking at the code to understand how the search terms are handled. &#10;3-June-WIP:- After looking at the code I can see that each term which is added to search increase the score if matched but the string we are writting is considered a si"/>
        <s v="3-June-WIP:- I have checked this issue on brand UAT, working to replicate issue. Now , i checked interview is booking successfully wihout any error&#10;6-June-WIP:- I have replicated this issue on subway UAT, debugging the code on delta for issue. Still not g"/>
        <s v="6-June-Ready-For-Development:- Analyzed ticket requirement, had a discussion with Mark, Gez and Jhon Planty for that, currently trying to resolve my local environment issue for vi as we need to change in backend vi app for that. &#10;7-June-On-Hold:- Putting "/>
        <s v="6-June:-wip:- I have almost done this ticket Looking for trans variable for Mobile, Telephone label&#10;6-June:-wip:- Code review"/>
        <s v="6-June:-Hold:- I was not able to locate any brand where I can test the RTW. I was able to locate the files requiring changes but will need to test the code before I can push it for review. While checking the code I found this which suggests the candidate "/>
        <s v="6-June:-wip:- I have formatted the time by using the moment(job.created_at).format(&quot;DD MMM YYYY&quot;) as being used for creating at field for the jobs listing which already shows job creation time. Dan has shared a file which is formatting the date in php. I "/>
        <s v="7-June-Ready-For-Development:- Analyzed ticket requirement, tried to replicate the flow on brand uat but functionality is not enabled on uat, so trying to enable functionality at my local machine.&#10;8-June-On-Hold:- Tried to identify score businiss logic on"/>
        <s v="7-June-Ready-For-Development:- I trying to analyse this ticket. I am still investigating where i need to implement this functionality. So I am in touch with Kunka to understand agency workflow.  &#10;8-June-WIP:- I am trying add candidate &quot;Apply candidate to "/>
        <s v="08-June-WIP:-I have started ticket today. I had tried to replicate issue on Alpha. Now i am able to replicate issue on Alpha but I need to test with Team user. When I am creating passive candidate as super Users or Hirng Manager then source name is coming"/>
        <s v="10-June-Code-Review:- Raised the code review, but needs to be tested in safari&#10;14-June-Ready-To-Merge:- Discussed with Gez, and it is identified that this issue was occurred with backend changes for signed url, Gez done changes accordingly and fixed this."/>
        <s v="10-June-WIP:- I am making the necessary changes and once testing is done will push the code for review.&#10;13-June-Code-Review:- Pushed the code for review. Added subStatus dropdown for Hired and Accepted."/>
        <s v="13-June-On-Hold:- Analyzed the issue, replicated on local environment and updated my all findings on ticket&#10;14-June-On-Hold:- Discussed with Gez, and it is identified that this issue was occurred with backend changes for signed url, Gez done changes accor"/>
        <s v="13-June-WIP:- I am currently looking at the existing code and understanding how we can rearrange the fields.&#10;17-June-WIP:- I have created the basic functionality to reorder the fields. I am using a reorder button to allow reordering and sending all the ch"/>
        <s v="14-June-WIP:- I have found a Issue on the template file which is showing the &quot;interview Workflow&quot; from template even when the job is saved with no workflow of its own. Still checking other codes to see if something else is also causing issues.&#10;15-June-WIP"/>
        <s v="15-June-WIP:- I started working on it. Now investigating the issue&#10;16-June-WIP:-I worked on it today and debugged code for it, jquery datatables is used in the activitylog table. Investigating code for the issue&#10;17-June-WIP:- I Worked on it and checked is"/>
        <s v="16-June-Code-Review:- I have started ticket today. I have checked issue and find solutions. I pushed code on code review.&#10;21-June-Ready-to-Merge:- Status changed&#10;24-June-Ready-for-isolated: status changed&#10;28-June-Closed:- Closed"/>
        <s v="16-June-:- Trying to rep on alpha docker/UAT&#10;17-June-I am not able to rep this issue I tried to moved candidate from accepted to hire, With external an internal but sitll not able to rep that &#10;20-June-IChecking in the code and trying to rep with manipulat"/>
        <s v="16-June-Ready-for-Development:- I have started ticket today. I am reviewing replicate steps on Alpha.&#10;17-June-Closed:- Closed"/>
        <s v="16-June-Ready-for-Development:- Looked into the ticket, tried to understand the issue, gone through the code flow&#10;22-June-On-Hold:- Looked into the code and found that search is integrated through the elastic search, looking for to enable that search func"/>
        <s v="17-June-WIP:-I have started ticket today. I am trying to replicate issue on Alpha. &#10;20-June-WIP:- I have checked code ATS and Manage for email template issue. I had created multiple email pack from manage and assign emailpack to Job. I have added 3 to 4 c"/>
        <s v="20-June-Ready-for-Development:- I have tried lot’s of possible options to replicate this at my local machine, but failed.  If we have console screen shot attached here that can be helpful to identify, Otherwise to identify exactly what cause of this error"/>
        <s v="21-June-WIP:- I have started worked on this, today i have gone through ticket prototypes, And investigated tables, understanding code flow for it.&#10;22-June-WIP:- I have worked on this, have designed history button and history content part. i have gone thro"/>
        <s v="21-June-WIP:- I am trying to replicate the issue but the issue is not replicating on brand UAT or in alpha. I have found the code which is disabling the interview bucket option from the cog menu and now trying to test with various permissions to try and r"/>
        <s v="22-June-WIP:- Gone through the ticket requirement and enable Integration functionalty at local environment, completed the work flow and very close to replicate, now identifying the code.&#10;23-June-WIP:- Tried to understand the refnow polling concepts and co"/>
        <s v="23-June-WIP:- Checked on tesco UAT, but I was not able to find the mentioned candidates on this environment. Currently I am trying to reproduce it on alpha environment with new candidates.&#10;24-June- WIP:- Issue is not reproducible on UAT and alpha environm"/>
        <s v="23-June-WIP:- I have tried creating the integration using the above credential in alpha and was getting errors and found the Endpoint API is being used incorrectly. After correcting that I am not receiving a credential error. I have also requested Emily t"/>
        <s v="24-June-WIP:- Issue replicated, found the solution, need to know the process to change in tribepad library, need to have access tribepad/integration-access-lms to update the code and it's version, and then needs to update same version for this library in "/>
        <s v="24-June-WIP:- I have started debugging this issue and currently looking at code.&#10;27-June-Hold:- I have found the Issue and added my findings on the Ticket. Need input on how the application should behave for language change as job language is overwriting "/>
        <s v="27-June-Code-Review:- I have corrected the table name and am able to view template on delta after the fix. Pushed the code for review. (p2 -&gt; current status ready for Isolated)"/>
        <s v="27-June-WIP:- I will check the code to make sure members/modules/user/group_members_go.php is not being used by any code and delete that as well. on my initial search couldn’t find any other files that are calling group_members_go.php from ats. After maki"/>
        <s v="27-June-Reassigned:- I need a UK phone number to investigate this matter. Basically, the issue is related to SMS. If an SMS with the user name at the top arrives, the candidate will be unable to respond. So, in order to investigate this matter, I require "/>
        <s v="27-June-On-Hold:- Identify the issue, analyzed the code and update my finiding on ticket. My findinngs are as follows:-&#10;&#10;I have tested this on uat, brand uat and alpha and checked the code as well, The functionality is working fine on all environment. It "/>
        <s v="27-June-Ready-For-Development:- Gone through the ticket requirement as per ticket description, Now looking into the code and trying to replicate this issue&#10;28-June-On-Hold:- Need clarification on ticket, since I am not able to identify exact functionality"/>
        <s v="28-June-Code-Review:- Redirecting if logged in user is not admin and trying to access the passive candidate creation page. Pushed for code review."/>
        <s v="28-June-WIP:- I am looking at the code to find the issue.&#10;29-June-Reassinged:- Only needs change in the Manage lang variable as the code is fetching values from manage as intented."/>
        <s v="28-June-WIP:- I have identified the issue. Now i am looking into the code and functionality and trying to generate exact scenario to find out what possible causes can be there to replicate this issue.&#10;29-June-Awaiting-Customer-Feedback:- I identified the "/>
        <s v="28-June-WIP:-I investigated this issue and am attempting to understand how RWT functionality works in this context; I asked Ali about it, and he provided some information, so I am working on it.&#10;29-June-WIP:-I am investigating the code. I am trying to rep"/>
        <s v="29-June-Ready-for-Development:- What is done :I have started a new ticket of Manage. I have checked manage for search User and edit the ATS candidate not worked for me. I have checked code for update user details with enable broadbean credentials,Code was"/>
        <s v="29-June-Ready-for-Development:- I have identified the issue and updated my comment on ticket.&#10;5-July-Code-Review:- Status changed to code review"/>
        <s v="30-June-WIP:-What is done :- I have picked ticket today. I have reviewed details shared on ticket.I have setup Job search page on our alpha. I have added permission for hide categories list on candidate dashboard. I am still checking code for Job search h"/>
        <s v="30-June-WIP:-What is done:- I have checked the code and searched for the issue. Also requested the CSV from support to check if Issue is because of lanuage missing on client end. The CSV provided is showing language correctly in my system.&#10;What is pending"/>
        <s v="1-July-Ready-for-development:-What is done :- I have started ticket today. I am reviewing code how many way to create passive candidate on ATS and manage. I have found some code on manage when create candidate from CSV then user_additional_fields updated "/>
        <s v="1-July-WIP:- What is done:- I am Able to replicate the Issue on alpha by changing the template to match that of the Issue. I have found that the binding variable is not set and I have created the binding variable in the code so the value can be used in te"/>
        <s v="4-July-Code-Review:- I have added validation of missing fields Education,Career and personal referances.&#10;16-Aug-Ready-for-live:- Ready for live&#10;17-Aug-Closed:-Closed"/>
        <s v="4-July-WIP:- What is done:- I have created the initial setup and can authenticate and fetch the saved roles. What is pending:- Need to create result status and save candidate information according to the api. What support is required: Having Issues with t"/>
        <s v="5-July-WIP:-What is done:-  I have analised ticket and I have tried to replicate issue on Alpha. I am able to replicate issue on Alpha. Now I am checking code for solutions.&#10;What is pending:- I am working for solutions.&#10;What support is required:- NA&#10;6-Jul"/>
        <s v="7-July-Code-Review:- What is done:- Updated validupto validation rules and checked if validupto exists before further processing.&#10;What is pending:- N/A&#10;What support is required: N/A"/>
        <s v="8-July-Hold:- &#10;What is done:- Replicated the Issue and found the solution.&#10;What is pending:- Need clarification regarding the business logic of how to handle this feature.&#10;What support is required:- As the current code is not hiding the process questionna"/>
        <s v="11-July-Analysis:- What is done:- I have checked ticket and I am trying to replicate issue on Alpha and UAT. For replicating issue i need Team account for replicate issue on Alpha.&#10;What is pending:- Still issue is not replicating on UAT and Alpha. I got t"/>
        <s v="12-July-Analysis:- What is done:- I have checked ticket and attached document, Also It is identified that all the filters needs to be added within Organization section in sidebar. So, Now it is being tried to identify in what way flow is going on for orga"/>
        <s v="13-July-WIP:-What is done:-I have checked ticket and I am able to replicate issue on Alpha.&#10;What is pending:- Find solution and unit testing&#10;What support is required:- NA&#10;14-July-WIP:-What is done:-Worked on icons issue while adding onboarding package.I h"/>
        <s v="14-July-Analysis:- What is done:-Checked Vita database and verified entry in email_delivery_pool. Also checked Email engine sacn for anything that might cause this issue.&#10;What is pending:- Still Need to find the actual cause. Need to check laravel queue c"/>
        <s v="14-July-WIP:What is done:- N/A&#10;What is pending:- Obtaining translation from management tools&#10;What support is required:- Translation will share through Jon or Mark"/>
        <s v="14-July-WIP:- What is done:- Checked valid formats for United Kingdom Postcodes on wikipedia. Postcode is required for all countries. There are additional formatting conditions for US and UK. I am able to reproduce the issue on alpha environment.&#10;What is "/>
        <s v="15-July:-What is done:-NA&#10;What is pending:- review documentation, implementation, and comprehension&#10;What support is required:- NA&#10;18-July:-What is done:-NA&#10;What is pending:- review documentation, implementation, and comprehension&#10;What support is required:"/>
        <s v="15-July-Ready-for-development:-What is done:-I have checked ticket and I am able to replicate issue on Alpha.&#10;What is pending:- Find solution of search issue&#10;What support is required:- NA&#10;18-July-Code-Review:-What is done:-I have fixed issue with multiple"/>
        <s v="18-July:- What is done:- Analysing the issue, not able to reproduce it yet.&#10;What is pending:- Trying to reproduce it on UAT.&#10;What support is required:- NA&#10;19-July:- What is done:- Analysing the issue, had a discussion in call and slack for the same. Mark "/>
        <s v="19-July-WIP:-What is done:- I have analysed ticket requirement mentioned on description. I have shared estimated efforts required for implementation. I have started development of new feature.&#10;What is pending:- Implementation feature and testing.&#10;What sup"/>
        <s v="20-July-Code-Review:- &#10;What is Done:- Made the necessary changes and pushed the code for review.&#10;What is pending:- N/A&#10;What support is required:- N/A"/>
        <s v="21-July-Analysis:- What is Done:- Analyzed the API and gone through the ticket and document provided.&#10;What is pending:- Getting Api Endpoints working using postman.&#10;What support is required:- The Endpoints and credential provided are not working as intend"/>
        <s v="2-Aug:-"/>
        <s v="22-July-Code-Review:- &quot;What is Done:- Moved the upload part out of the permission check and pushed the code for review.&#10;What is pending:- N/A.&#10;What support is required:- Just wanted to higlight the auto attaching cv part weather this is a feature or a bug"/>
        <s v="25-July-Ready-For-Live:-&#10;What is done:- Discussed with mark and qa, tested on alpha with latest code&#10;What is pending:- Nothing&#10;What support is required:- NA"/>
        <s v="26-July-Started:- &#10;What is done:- I have checked the UAT database and found the Issue in a single template record, flagged that record as deleted to fix the issue.&#10;What is pending:- NA&#10;What support is required:- Need to confirm what needs to be done regar"/>
        <s v="26-July-Analysis:-What is done:- I am reviewing code for change translation of three codebase.&#10;What is pending:- NA&#10;What support is required:- NA&#10;27-July-WIP:- What is done:- I have created lang functions in helpers files. I have started translation chang"/>
        <s v="26-July:- What is done:- Created Agency candidates on alpha environment, it is showing the expected &quot;A&quot; icon. Investigating further for other scenarios.&#10;What is pending:- NA.&#10;What support is required:- NA.&#10;27-July:- What is done:- &quot;&quot;A&quot;&quot; icon is showing as"/>
        <s v="26-July-Analysis:- &#10;What is done:- Successfully run setup and get the latest code, and able to run in alpha.&#10;What is pending:- Check all the functionality related to O365 along with code, and it needs to be verified that what has been implemented by Anil "/>
        <s v="27-July-2022:- &#10;What is done:- Gone through the p2 attached to get understanding of the issue.&#10;What is pending:- Understand the Issue and finding if the issue is a one off thing or caused by some misbehaving peice of code.&#10;What support is required:- NA&#10;28"/>
        <s v="28-July-Ready for Development:- &quot;What is done:- Analysing and understanding the actual cause of the issue.&#10;What is pending:-  N/A&#10;What support is required:- NA.&quot;&#10;&#10;--------------------------------------------------------------------------------------------"/>
        <s v="29-July-WIP:- &#10;What is done:- Checking the process of setting up a new team's app.&#10;What is pending:- Need to set up teams on Alpha before development can be done.&#10;What support is required:- If an App can be created with Alpha call back URI that would be h"/>
        <s v="3-Aug-Analysis&#10;What is done:- Have Replicated the issue on brand UAT&#10;What is pending:- Analysing code and issue reason&#10;What support is required:- NAr&#10;4-Aug-WIP:- &#10;What is done:- Issue is replicated &amp; debugging code for errors, there is a function in file "/>
        <s v="3-August-WIP:-What is done:- I have checked ticket, and I am able to replicate issue on Alpha. I have checked live brand database and compare with alpha database table records. I found issue on content while get data from tables. If content have HTML tag "/>
        <s v="4-August-WIP:-What is done:- able to address issue The past date is not displayed in the calendar. &#10;What is pending:-find out solution of the problem &#10;What support is required:- NA&#10;5-August-WIP:-&#10;What is done:- date in now enable on calender, privious lin"/>
        <s v="4-Aug:- What is done:- Currently analysing the issue.&#10;What is pending:- Reproducing it on local.&#10;What support is required:- NA.&#10;5-Aug:- What is done:- Reproduced the issue, had a discussion on the call for the issue. Fixed the issue.&#10;What is pending:- Cur"/>
        <s v="5-Aug-Started Working:- &#10;What is done:- I have found the issue and provided my finding in the ticket below. &#10;What is pending:- The Issue can be fixed by just changing the custom notification which is not set correctly on the job. Waiting for support to co"/>
        <s v="5-Aug-Started Working:- &#10;What is done:- I am able to replicate the issue by deleting the diversity question which is selected in a job. &#10;What is pending:- still need to find the a solution which can easily fix the issue.&#10;What support is required:- I have "/>
        <s v="9-Aug-Hold:-&#10;What is done: -I have analysed the issue. Created a sub task requesting for translation and error message to be displayed. Keeping this on Hold for now.&#10;What is pending: Need to display proper error messages in case of future date entry. &#10;Wha"/>
        <s v="10-Aug-Analysis:- &#10;What is done: -I have checked the slave database for the contract in question and copied the database records to the local machine to try and replicate the issue. &#10;What is pending: -Still need to be able to replicate the issue on UAT or"/>
        <s v="17-Aug-Closed :-&#10;What is Done:- I have checked the server data for permission and found out the permission was not enabled. After consulting with Jaycob regarding the same and enabling the permission the issue is now resolved.&#10;What is pending:- NA &#10;What s"/>
        <s v="18-Aug-WIP:- &#10;What is done:- I am able to Identify and replicate the issue on alpha. some variables were used in multiple places and some code is disabling the reallocation of those variables thus causing this issue. Created a simple solution to fix the i"/>
        <s v="19-Aug-Code-Review:- &#10;What is done:- The Issue was only occurring during the extended offer process as the onboarding list was returning all the onboarding items even the admin ones. Added false to the getWorkflows argument to get only candidate workflows"/>
        <s v="19-Aug-Closed:- &#10;What is done:- I have checked the managed code to see how the hlist was handled and on checking the Hlist Value against the server found the data contains fields name too in the hlist_value like “company”, ”Division”, ”Region” and was cau"/>
        <s v="19-Aug-Analysis:- &#10;&quot;What is done:- I have checked the database and see multiple entries for the given pack for the offer contract email template. I am still not able to replicate the issue and also not able to identify why the duplicate entry exists in th"/>
        <s v="What is done:- Bug fixed What is pending:-Testing What support is required:- NA&#10;24-Aug-Code-Review:- &#10;What is done:- Bug fixed, testing, Sent it to Code review &#10;What is pending:-NA&#10;What support is required:- NA"/>
        <s v="24-Aug-&#10;&quot;What is done:- I am curretnly analyzing the ticket and raised a question regarding langauge_id. moving this to hold as suggested by mark.&#10;What is pending:- NA &#10;What support is required:- Need clarification on weather language_id or launguage_code"/>
        <s v="24-Aug- &#10;&quot;What is done:- I am Analyzing the ticket and preparing the basic configurations to make Auth Module work on alpha&#10;What is pending:- NA &#10;What support is required:- NA&quot;&#10;25-Aug-&#10;What is done:- I am able to get the job auth working on my local alpha"/>
        <s v="24-Aug:- What is done:- Currently Analysing the issue, on UAT after modifying the permission the Help menu was not hidden.&#10;What is pending:- Trying to reproducing the issue.&#10;What support is required:- NA.&#10;25-Aug:- What is done:- Looked in to the code for "/>
        <s v="What is done:- Dont have access of UAT mange, so sending it to pool&#10;What is pending:-Rep, and fix&#10;What support is required:- Need access of Mange triblepad UAT"/>
        <s v="26-Aug-&#10;What is done:- Enabled Job Requisition on the alpha to check where the feature would be created. Understanding the code. &#10;What is pending:- Need to create the new feature. &#10;What support is required:- NA.&#10;29-Aug:- &#10;What is done:- I have created the"/>
        <s v="29-Aug: What is done:- DLC is not available on any stagging environment, so trying to reproduce the issue for other brand.&#10;What is pending:- Need to reproduce the issue.&#10;What support is required:- NA"/>
        <s v="29-Aug: What is done:- NA &#10;What is pending:-Rep issue on alpha-docker, and need to find fix for it&#10;What support is required:- NA&#10;30-Aug:-What is done:- Able to rep issue on alpha-docker &#10;What is pending:- Finding fix to it&#10;What support is required:- NA&quot;&#10;3"/>
        <s v="31-Aug:-&#10;What is done:- I am Fixing the issues in the PDF using CSS.&#10;What is pending:- Need to go through whole file and check for issues. &#10;What support is required:- NA.&#10;7-Dec:-What is done:- Worked on various scenarios of the alignment issue&#10;What is pen"/>
        <s v="2-Sep-Analysis:-&#10;What is done:- Tried to replicate the scenario by browsing the functionality at local machine&#10;What is pending:- Need to replicate this issue&#10;What support is required:- NA&#10;&#10;5-Sep-Analysis:-&#10;What is done:- Tried to replicate the scenario by"/>
        <s v="5-Sep-Analysis:- &#10;What is done:- Analyzed the code for auth and various to understand how this can be achieved. &#10;What is pending:-Need to create the functionality as requested? The code currently shows pending requests to approvers. We want to show the re"/>
        <s v="05-Sep: What is done:- Analysed the issue, tried to reproduce the issue with following scenarios:&#10;        - Registered external candidate and applied for the job, while applying marked as employed&#10;        - Registered external candidate and while sign up "/>
        <s v="5Aug:-What is done:- Issue Is rep on UAT Date should ne in english foramt even if slected language chined or korian&#10;What is pending:- Solution is pending&#10;What support is required:-  &#10;6Aug:-&quot;What is done:- Issue Is rep on UAT Date should ne in english fora"/>
        <s v="What is Done:- I have tried to replicate this issue on alphadocker and brand UAT, but its working fine, i also tried by creating new candidate to onboarding&#10;What is pending:- NA &#10;What support is required:- NA"/>
        <s v="9-Sep-WIP:- &#10;What is done:- I have updated the relationship on the view which was using old old relationship name. I have pushed the code for review.&#10;What is pending:- NA&#10;What support is required:- NA"/>
        <s v="12-Sep: What is done:- Trid to replicate the issue as mentioned in the How to reproduce section.&#10;What is pending:- Trying to replicate the issue.&#10;What support is required:- NA&#10;13-Sep: What is done:- Not able to reproduce the issue, tried on various brands"/>
        <s v="12-Sep- &#10;What is done: -I have checked the code and found that the old auth permissions need to be disabled for the new policy page to work. Had confirmed the same with Dan.&#10;What is pending: NA&#10;What support is required:- NA"/>
        <s v="12-Sep: What is Done: Done analysis on the task and gone through the comments. &#10;What is pending:-  Not able to replicate issue yet.&#10;What support is required:- Discussion with QA for further investigation help.&#10;&#10;13-Sept: What is Done: Was able to replicate"/>
        <s v="13-Sep: What is Done: Call with Gez, setup new alpha docker and vi, gone through the documentaion provided by Gez, also had a call with upendra.&#10;What is pending:- NA&#10;What support is required:- NA"/>
        <s v="14-Sept:What is done:- NA &#10;What is pending:- Reproduce same issue on Local or UAT, Finding Solution for that&#10;What support is required:- Might be Ail or Jon&#10;16-Sept:&quot;What is done:- have got idea of hierachy &#10;What is pending:- Reproduce same issue on Local "/>
        <s v="14-Sep: What is done:- Analyzing functionality and comparing from old functionality&#10;What is pending:- Needs to be fixed&#10;What support is required:- NA&#10;&#10;15-Sep:&#10;What is done:- Fixed o365 related bugs with in this TCI-16838, TCI-16809, TCI-16850&#10;What is pend"/>
        <s v="14-Sep: What is done:- Done analysis&#10;What is pending:- Needs to be fixed&#10;What support is required:- NA"/>
        <s v="14-Sep: What is done:- I have taken KT from Gez, and clarified almost all points with him except AWS related stuffs like Lambda services. Also regarding Live VI Gez told me that development is not possible with Live VI related stuffs in docker environment"/>
        <s v="15-Sep:-Took meetings related to MS Teams issues and other internal meetings.&#10;03-Oct:- Consulted With Upendra regarding his ticket and took a call with Pramod and Dhiraj regarding their issues. "/>
        <s v="17-Sep: What is done:- I am able to locate the References section in the downloaded cv, though there are no reference mentioned.&#10;What is pending:- Investigating further to fix the issue.&#10;What support is required:- NA&#10;19-Sep: What is done:- Understanding t"/>
        <s v="17-Sep:-What is done:- I have checked job clone issue  and replicated issue on Alpha. I have fixed clone issue.&#10;What is pending:- NA&#10;What support is required:- NA&#10;28-Sep:- Closed"/>
        <s v="16-Sep:- &quot;What is done:- Trying to reproduce the issue checked code in Manage and it's calling the job create API via queue but when running queue in local it's timing out and failing. Including my finding in the ticket below.&#10;What is pending:- Still need"/>
        <s v="21-Sep:-What is done:- I have checked issue on our Alpha with Agency users. Menu is working fine as shared steps from client. I have checked user permission of client on live database, it is same as my local database for agency user.&#10;What is pending:- Sti"/>
        <s v="21-Sep:What is Done: I have created migration, &#10;What is pending:- The ability to create pronouns from the Manage end is required.&#10;What support is required:- NA&#10;22-Sep:&quot;What is Done: &#10;What is pending:-I am working on crateing pronounce module from manage t"/>
        <s v="21-Sep:-&#10;What is done:- Found the code to send email, analyzing other email functionality those are functional.&#10;What is pending:- Needs to fix this issue after analysis&#10;What support is required:- NA&#10;&#10;22-Sep:-&#10;What is done:- Verified the database and scrip"/>
        <s v="What is Done: Had issue on job list create page due to database table missing. Checking the issue.&#10;What is pending:- Trying to reproduce the issue on local.&#10;What support is required:- NA"/>
        <s v="23-Sept:- What is done:- Understanding the scenario.&#10;What is pending:- Reproducing the issue.&#10;What support is required:- NA&#10;26-Sep: What is done:- Understood the scenario. Checked the grace period of the job in live db, it is the same date as job's expiry"/>
        <s v="23-Sept:- What is Done: Issue was not replicating on local. Checked and discuss with reporter and then issue is replicating on windmill UAT.&#10;What is pending:- Doing analysis. &#10;What support is required:- NA&#10;26-Sept:- Found application notification is comin"/>
        <s v="23-Sept:- What is done:- Able to rep issue on UAT, trying to fix&#10;What is pending:- fix ing and testing&#10;What support is required:- NA&#10;30-Sept:-&quot;What is done:- I have fixed this issue &#10;What is pending:- Testing&#10;What support is required:- NA&quot;"/>
        <s v="26-Sep:-&#10;What is done:- Fixed TCI-16841, &#10;What is pending:- Working on TCI-16859 (Point Number 3).&#10;What support is required:- NA&#10;&#10;27-Sep:-&#10;What is done:- Fixed TCI-16841, &#10;What is pending:- Working on TCI-16859 (Point Number 3).&#10;What support is required:-"/>
        <s v="28-sep:&#10;What is done:- Done all changes&#10;What is pending:- NA&#10;What support is required:- NA&#10;&#10;28-sep:Status changed"/>
        <s v="28-sep:&#10;What is done:- Started fixing this issue&#10;What is pending:- NA&#10;What support is required:- NA&#10;&#10;29-sep:&#10;What is done:-All done&#10;What is pending:- NA&#10;What support is required:- NA"/>
        <s v="28-Sept:- What is Done: Replicated issue on local. Found that the calendar date are stored in `user_availability` table.&#10;What is pending:- Debugging on filter query&#10;What support is required:- NA&#10;29-Sept:-What is Done: Debugging the code for the result val"/>
        <s v="30-Sep:- &#10;What is Done:  Added date_formater to format the date as per brand config.&#10;What is pending:- NA&#10;What support is required:- NA"/>
        <s v="30-Sep:- &#10;What is Done:  I am checking the functionality mentioned in the ticket and trying to replicate the same on alpha&#10;What is pending:- Need to replicate the issue and find the cause.&#10;What support is required:- NA &#10;03-Oct:- &#10;What is Done: recipient l"/>
        <s v="03-Oct: What is done:- Reproduced the issue on UAT, tried to reproduce it on Alpha environment. Was facing some issue related to cv, had a discussion on slack and came to know that the cv upload functionality is not accessible on Alpha. Currently checking"/>
        <s v="04-Oct:- What is Done: Replicate the issue and done analysis the code for offer job and send mail functionality. &#10;What is pending:- Debugging the code as per the flow.&#10;What support is required:- NA&#10;&#10;10-Oct:-What is Done: Had discussion with Marc and found"/>
        <s v="What is done:- Code analysis on local environment and and on aws, Closed ticket as per jhon confirmation that no action needs to perform for this.&#10;What is pending:-NA&#10;What support is required:- NA"/>
        <s v="06-Oct: What is done:- Reproduced the issue on UAT. Added a step in how to reproduce section - Attachment section - We need to select TribePad generated CV(s). Fixing the issue on Alpha.&#10;What is pending:- Fixing the issue.&#10;What support is required:- NA.&#10;0"/>
        <s v="What is done:- Analysing it's functionality and tried to replicate same scenario at local environment&#10;What is pending:- It needs to be fixed.&#10;What support is required:- NA&#10;&#10;7-Oct: Status Changed&#10;&#10;12-Oct:-&#10;What is done:- Analysing Job creating functionalit"/>
        <s v="What is Done: Added Deleted At check for ats_workflow_status_label in the query to make sure deleted labels are not shown. Pushed the code for review.&#10;What is pending:- NA&#10;What support is required:- NA"/>
        <s v="07-Oct:-Analysis:-What is done:- I have checked code and database of custom fields. I have created dropdown as live custom fields. I am looking code as shared Jamie Mann .&#10; What is pending:- Still I am trying to replicate issue on alpha and solutions. &#10;Wh"/>
        <s v="&quot;What is Done:  I worked on trying to replicating the issues on alpha. Ticket was closed by DAN as a duplicate..&#10;What is pending:- NA&#10;What support is required:- NA&quot;"/>
        <s v="7-Oct:-&#10;What is done:- Code analysis and changes updated in Live DB, Changes are working but incorrect data is showing in stats&#10;What is pending:- Need to fixed stats issue. &#10;What support is required:- NA&#10;&#10;10-Oct:-&#10;What is done:- Code analysis and changes "/>
        <s v="10-Oct:-What is Done: Checked on UAT found that when job template is used to create job having default cost centre value, that time id is coming in cost-centre field. But still after storing the value is coming properly in the job edit.&#10;What is pending:- "/>
        <s v="12-Oct:-&#10;What is done:- Issue is replicating on alpha and can see the font is different between alpha, windmill, and live. The Arial font is microsoft font and might not be easily available on our server as that need to be included on the server creating "/>
        <s v="14-Oct:-What is done:- I have checked issue on Alpha. I have replicated issue on Alpha. Issue was due to anonymiseCandidate parameter return false. I am debugging code for solutions.&#10;What is pending:- Debugging code for solution&#10;What support is required:-"/>
        <s v="What is Done: Showing description only if its not empty else showing the file name. Pushed the code for review.&#10;What is pending:- NA&#10;What support is required:- NA"/>
        <s v="What is Done: I had already worked on a similar kind of ticket, So I just need to confirm something from Jon from the client config server, Once Jon ensures to me after that I can test issue still persist or not &#10;What is pending:- Testing &#10;What support is"/>
        <s v="What is Done: I am able to replicate the issue in alpha and have found the cause. Currently looking for a good solution to the issue&#10;What is pending: Need to implement the solution and test the code.&#10;What support is required: NA"/>
        <s v="19-Oct:-What is done:- I am replicating issue on Alpha. I have created new CV job template and I have added all attribute required for replicate issue of Media. I have created new candidate and uploaded audio and video and other fields required. &#10;What is "/>
        <s v="20-Oct: What is Done:- I am able to reproduce the issue on UAT. Checked the code in FileUploadController.php -&gt; handleThirdPartyUploads().&#10;What is pending:- NA&#10;What support is required:- I am having a blocker related to dropbox functionality for Alpha.&#10;21"/>
        <s v="21-Oct: What is done:- Tried to replicate the issue on UAT by assigning candidate to interview and check assigned date but coming same date on candidate side.&#10;What is pending:- NA&#10;What support is required:- NA"/>
        <s v="&quot;What is done:-  I have fixed an error that is making autocomplete not show an error for duplicate names and added the flag check to allow duplicate names to be created if the previous one is already deleted. Pushed the code for review.&#10;What is pending:- "/>
        <s v="What is Done:  From inline.twig to pofile.js, I moved the log audit JS code&#10;What is pending:- NA&#10;What support is required:-NA&#10;"/>
        <s v="26-Oct: What is done:- Understood the requirement. Trying to replicate `force complete` button on local&#10;What is pending:- Replicating on local&#10;What support is required:- NA&#10;27-Oct:-What is Done: Searched for the component used and condition used there.&#10;Wh"/>
        <s v="26-Oct:-&#10;&quot;What is Done: I have set up a working MS teams setup on my Local alpha and now trying to understand how the live_interview button is working. &#10;What is pending:- Need to show the live interview button on the user dashboard.&#10;What support is requir"/>
        <s v="28-Oct: What is Done:- In contract the 50 digit is present but somehow 0 is hidden may be because of % sign, investigating further into it.&#10;What is pending:- NA.&#10;What support is required:- NA.&#10;31-Oct: What is Done:- Copied the concerned contract to local "/>
        <s v="28-Oct:- What is Done: There are cases of change in HTML tags between page breaks, so handling it. &#10;What is pending:- Checking solution for syntax replacement. &#10;What support is required:- NA&#10;&#10;31-Oct:- What is Done: Checked the code with various scenarios "/>
        <s v="28-Oct:- &#10;What is Done: I have checked the database and found the issue in database records with multiple active answers with the flag “0” which is causing the score to be doubled.&#10;What is pending:- Need to replicate the issue on the alpha.&#10;What support i"/>
        <s v="28-Oct:- &#10;What is Done: Tried to replicate same scenario on local and uat environment but failing to replicate. Also looked into the existing job and verified data corresponding to this. Ticket TOV-752, and TOV-751 also related to this issue.&#10;What is pend"/>
        <s v="1-Nov:-What is done:- I have started ticket today. I have registered new candidate with surname appostrophe. All candidate details saved in database correctly and when search candidate,it is showing result. &#10;What is pending:- Still debugging for reproduce"/>
        <s v="What is Done: Required changes has been done for mentioned user in ticket. Also verified by reporter and it has been closed.&#10;What is pending:- NA&#10;What support is required:-NA"/>
        <s v="2-Nov:-&#10;What is Done: Had a discussion with ticket reporter Claire and now i am going through to identify it's process. &#10;What is pending:- After identification of the process It needs to be fixed.&#10;What support is required:-NA&#10;&#10;3-Nov:-&#10;What is Done: Tried "/>
        <s v="3-Nov:- &#10;&quot;What is done:- I am looking into the issue and checking from which location in action_tracking.php the email template are being sent to front end. found various locations where email templates are being fetch depending on different situations.  "/>
        <s v="4th Nov- Closed:- &#10;What is Done: Was able to replicate the issue and found that the Issue was caused by adding the from-email list to the default brand setting instead of the email pack. have suggested the solution and the ticket was closed by the reporte"/>
        <s v="4th Nov- Analysis:- &#10;What is Done: Able to replicate the issue on the alpha and now looking for a solution.&#10;What is pending:- Need to copy the validation rules also when cloning questionnaires. &#10;What support is required:- NA&#10;7th-Nov:- Code review.&#10;&quot;What i"/>
        <s v="9-Nov:-What is done:- Today I have picked ticket. I have created new job and added location as shared on ticket. Map is pointing wrong location. If we will open on google map its show correct. &#10;What is pending:- Debugging and solutions&#10;What support is req"/>
        <s v="9-Nov:-&quot;What is Done: I have added hide_referrals to on and off referrals widget on dashboard&#10;What is pending:- Testing&#10;What support is required:- NA&quot;"/>
        <s v="10th Nov- Analysis:- &#10;What is done:- I am looking at the functionality and understanding the current process.&#10;What is pending:- Need to create states dropdown from database for UK.&#10;What support is required:- NA&#10;14th Nov - WIP:- &#10;What is done:- Made change"/>
        <s v="10th Nov- &quot;What is done:- I have checked registraion, profile builder and profile update side, However not able to rep   &#10;What is pending:- Solution and fixing &#10;What support is required:- NA&quot;"/>
        <s v="11-Nov:-Consulted with Upendra regarding his ticket.&#10;17-Nov :- Internal meeting with team&#10;24-Dec :- -Done docker setup and system setup&#10;30-Nov:--Call with Prohance team for docker port issue or other pending setup check&#10;1-Dec:- Tribepad skip level connect"/>
        <s v="14-Nov:-&#10;What is done:- Analyzed the integration functionality and it's process. Gone through the ticket and it's requirement and finalized the requirement along with mark that needs to be implemented in this.&#10;What is pending:- SHL functionality needs to "/>
        <s v="15-Nov:-What is done:-  I have checked Integration invite issue. All things works on Alpha and UAT testing. I have attched screenshort on ticket.&#10;What is pending:- NA&#10;What support is required:- NA"/>
        <s v="What is done:- I am working on adding attachment feature for candidate search.&#10;What is pending:- Add feature and testing&#10;What support is required:- NA&#10;16-Nov-WIP:-What is done:- I have added functionality of attachment on candidate search page.I have test"/>
        <s v="16-Nov: What is done:- Done analysis and on onboarding checked the status of 'equal opportunities monitoring' on local&#10;What is pending:- Checking further&#10;What support is required:- NA&#10;17-Nov: What is done:- Checked further at the code level for the dropdo"/>
        <s v="Internal meeting with team and create weekly report.&#10;17-Nov:-Internal meeting with team and support.&#10;30-Nov:-Internal meeting with team and create weekly report.&#10;6-dec:-Code review of Amit ticket TCI-16443 and code review of Abhay ticket.&#10;7-Dec:-Support c"/>
        <s v="16-Nov:- Assist Dhiraj on his ticket&#10;&#10;17-Nov:-&#10;Team meetings&#10;&#10;21-Nov:-&#10;Team meetings&#10;&#10;22-Nov:-Team meetings and support&#10;&#10;23-Nov:-Team meetings and support&#10;24-Nov:-Team meetings and support&#10;25-Nov:-Team meetings and support&#10;28-Nov:-Team meetings and suppor"/>
        <s v="What is done:- What is done:- I have added status and Date metaData result. I have pushed code for review.&#10;What is pending:- NA&#10;What support is required:- NA"/>
        <s v="What is done:- I am checking existing code sterling integration how its work. &#10;What is pending:- Adding status and testing&#10;What support is required:- NA&#10;7th-Dec-WIP:-What is done:- I have added code for adding result set if type will same but status will "/>
        <s v="18-Nov-Analysis:-What is Done:- I have started ticket today. I have checked on Alpha and UAT its work fine. I have checked code as well for replicate issue. Still i am debugging to reproduce issue.&#10;What is pending:- NA.&#10;What support is required:- NA&#10;21-No"/>
        <s v="18-Nov:-&#10;What is done:- Analyzed ticket, had a discussion with Gez and John, Found that default templates are missing from user's account. Script is ready to add default templates into accounts, Only waiting response from ticket reporter Chris to verify u"/>
        <s v="I have made the changes to fix the job create issue and pushed the MR"/>
        <s v="21-Nov-Analysis:-What is Done:- I have started ticket today. I have replicated issue on brand UAT.&#10;What is pending:- Finding solutions &amp; testing&#10;What support is required:- NA&#10;22-Nov-Code-Review:-What is Done:- I have fixed date issue while create contract"/>
        <s v="What is Done:  If two consecutive requests are being made the delete query is running at the start and then the insert data prep loop is running raising the chances of race condition. Moved the delete part after the Insert data is prepared and before it w"/>
        <s v="What is done:- Tried replicating the issue on alpha and after looking at the code can see this might have been broken when the API wasn’t returning proper data for job creation. As the Issue is no longer occurring on UAT requested the reporter to check an"/>
        <s v="What is done:- The html_purifier was removing the src link for the image because of “/” before the actual URL part. used stripslashes before purifying the field.  Pushed the code for review. &#10;What is pending:- NA. &#10;What support is required:- NA"/>
        <s v="22-Nov-Analysis:-What is Done:- I have started ticket today. I have replicated issue on brand UAT.&#10;What is pending:- Finding solutions &amp; testing&#10;What support is required:- NA&#10;23-Nov-Ready-For-Development:-What is Done:- I have verified candidate details o"/>
        <s v="22-Nov: What is done:- Tried to replicate the issue. &#10;What is pending:- Check in code as issue in not directly reproducing on local&#10;What support is required:- NA"/>
        <s v="What is done:- Data was only saved if changes were detected in the description field. Added check against lock field too so change to lock filed also saves to database. Pushed for code review.&#10;What is pending:- NA&#10;What support is required:- NA"/>
        <s v="23-Nov:-&#10;What is done:- Analyzed ticket, verify functionality on local environment, looking into database records and trying to identify why it's failing to update status for all candidates. This is the same account in which url was updated.&#10;What is pendi"/>
        <s v="What is done:- Added a single description field to the preview button(action.php and job_preview.tpl) and made other fixes. Pushed the code for review.&#10;What is pending:- NA&#10;What support is required:- NA"/>
        <s v="24-Nov: What is done:- Found that the issue was coming due to userworkflow_user_item getting involved and searching for completed_by column. So added migration &#10;What is pending:- Checking why direct message not showing &#10;What support is required:- NA&#10;25-No"/>
        <s v="I have made the changes to the API and pushed the code for reveiw."/>
        <s v="Used strip tags and raw as used in other places to remove the tags showing in field. Pushed the code for review."/>
        <s v="What is done:- Able to replicate the issue on Alpha and now trying to find a solution for the issue. Have identified that the Job Edit API is saving the data on the first job creation page and also on the job description page.&#10;What is pending:- Finding an"/>
        <s v="What is done:- I have added the code for the laravel codebase to generate Indeed API data. The code here uses ‘mysql-slave' to fetch data and when using the model without any connections no data is being retrieved. I used ‘mysql-slave' connection to fetch"/>
        <s v="What is Done:- I have checked the issue and can see that no tags are being removed for other fields. The Single Description fields are showing additional tags because of the froala editor being used instead of CKEditor. As other fields are already using t"/>
        <s v="29-Nov: What is Done: Checked for the javascript code where validation is applied. &#10;What is pending:- Debugging the isvalid function&#10;What support is required:- NA&#10;30-Nov: What is Done: Found updated Intl-tel-input version&#10;What is pending:- NA&#10;What support"/>
        <s v="29-Nov:- &#10;What is done:- From my initial analysis. I can see that this will require work on React as well as the PHP side. I am currently trying to understand what APIs are being hit by React and how Interview Types are being handled.&#10;What is pending:- Ne"/>
        <s v="29-Nov:- &#10;What is Done:- I have checked issue on UAT. First time  am getting error while submiting onboarding. Again I have checked after some time. Now I am able to submit workflow onboarding. I have trired to replicate issue on Alpha,I am getting MAC in"/>
        <s v="30-Nov: What is Done: Checked the issue on local and not able to replicate&#10;What is pending:- Checking in code for possibility&#10;What support is required:- NA&#10;1-Dec: What is Done: After discussion with QA and Mark, found that the template changes are not fea"/>
        <s v="1-Dec:-What is Done:- I have replicated issue on Alpha. I am checking code for solutions. &#10;What is pending:- Solution and testing&#10;What support is required:- NA&#10;2-Dec-Code-Review:-What is Done:- I have fixed apostrophe pulling over a &quot;&quot;/&quot;&quot; for questionnair"/>
        <s v="1-Dec:- What is Done: Checked on local and on UAT but not replicated. Checking at the code level side.&#10;What is pending:- Debugging further in search functionality&#10;What support is required:- NA&#10;2-Dec:-What is done:- Checked with console and network error o"/>
        <s v="What is Done:- I am checking code on Alpha for reproduce issue.&#10;What is pending:- Debugging and solutions&#10;What support is required:- NA&#10;5th-Dec-Code-Review:-I have checked code and permission. Help links come when HubSpot perms was enabled.  I have fixed "/>
        <s v="5th-Dec:-What is Done:- I have started ticket today. I am debugging code for replicate issue on alpha. I have checked on UAT for replicate issue. When first time I have clicked on flags then got text on registration page. When page is loading again,It is "/>
        <s v="6th-Dec:-What is Done:- I have fixed candidate job search view showing broken images.&#10;What is pending:- &#10;What support is required:- NA&#10;14-Dec:-Closed"/>
        <s v="8-Dec:-What is done:- Analysing the code and trying to identify issue&#10;What is pending:- Needs to identify issue and fixed&#10;What support is required:- NA&#10;&#10;9-Dec:-&#10;What is done:- Looked into the Live interview process, analyzing the code and trying to identi"/>
        <s v="What is done:- Added permission to  hide career and education history on mini profile.&#10;What is pending:- NA &#10;What support is required:- NA"/>
        <s v="6-Dec:- What is Done: On job creation job assign link was not creating. On candidate assigning offer error something. Tried once from existing user and found that onboarding list when clicked not opening and getting failed to load error in converting json"/>
        <s v="7-Dec:-&#10;What is done:- Creating job with interview and asssigning it. Doing analysis&#10;What is pending:- Need further investigation&#10;What support is required:- NA&#10;8-Dec:-&#10;What is done:- Replicated the issue after resizing the interview freezing time. Found t"/>
        <s v="What is done:- Added permission to non mandatory fields on education dategap.&#10;What is pending:- NA &#10;What support is required:- NA"/>
        <s v="What is done:- Removed the locks array from XML if override permission is active. The locks are saved differently for onboarding and the cv template. Pushed the changes for review.&#10;What is pending:- NA&#10;What support is required:- NA"/>
        <s v="&quot;What is done:- I have removed the 10-character limit when adding new clients to manage.&#10;What is pending:- NA &#10;What support is required:- NA&quot;"/>
        <s v="What is done:- I am checking issue shared by Team. I am trying to replicate issue on Alpha.&#10;What is pending:- NA &#10;What support is required:- NA"/>
        <s v="12-Dec:-&#10;What is done:- Looked into the ticket and it's requirement, trying to identify it's businiss scenarios on candidate end. It's complex to identify on local envirionment. So I have tried on product environment but it reuires tribepad account, that "/>
        <s v="13-Dec:- What is done:- Reassigned issue as checked from code 'ats/members/modules/myprofile/index.php' but not found any reason there also. 418 is at the client side issue.&#10;What is pending:- NA&#10;What support is required:- NA"/>
        <s v="What is done:- I have checked issue and replicated issue on Alpha. i have fixed issue.&#10;What is pending:- NA &#10;What support is required:- NA&#10;16-Jan:-What is Done:- I have fixed website issue. I have added vaildation with javascript and server side for check"/>
        <s v="What is done:- Fixed referrals widget missing from the dashboard.&#10;What is pending:- NA &#10;What support is required:- NA"/>
        <s v="14-Dec:- What is done:- Found issue coming due to no option value for NA. Debugged in question_api and question_edit found in case of NA data is not getting inserted in table 'tribepad_job.questions_bank_validator'. Trying delete exisiting entry.&#10;What is "/>
        <s v="15-Dec:-&#10;&quot;What is done:- Checked the live database email log and can see the email handle being used is ‘117’ on further investigating found that the ‘offer’ handle for the brand is set up with email handle id ‘116’. On the tribepad_SYS database the ‘ats:"/>
        <s v="15-Dec:-&#10;What is done:- I am replicating issue on Alpha and UAT of Job category while create landing page.&#10;What is pending:- Debugging and solutions&#10;What support is required:- NA&#10;16-Dec:-    &#10;What is done:- Found that the ClientAssetSearch with its searhI"/>
        <s v="&quot;What is Done: - Picked this ticket from espire board, checked the code, and found that the sms_notification is only being called from book_go.php which is only called when we invite candidates for booking. The ticket was closed by the reporter as rejecte"/>
        <s v="What is done:- I have tested again on UAT. I have created new onboarding,questionnaire and register new candidate and checked question description is not coming bold. I have shared screenshort with Jaycob for verification.&#10;What is pending:- NA&#10;What suppor"/>
        <s v="What is done:- I have started ticket today. I am checking database of live brand and checking both candidate database records while booked interview.&#10;What is pending:- Debugging code and solutions&#10;What support is required:- NA&#10;What is done:- I have checke"/>
        <s v="What is Done:- I am checking new feature need to create on manage tools. I am checking flow of exisitng modules.Tomorrow,I have meeting with Mark.&#10;What is pending:- NA&#10;What support is required:- NA,&#10;What is Done:- I have done kikoff meeting with Mark. I h"/>
        <s v="What is Done:- I have checked issue and found error of offer. I have shared issue on ticket.This issue comes occures after Jon changes on server. Mark told me leave issue for now. Jon will check issue.&#10;What is pending:- NA&#10;What support is required:- NA"/>
        <s v="21-Dec:- What is done:- Checked the issue. Found issue coming at multiple pages. But it is not coming now on health questionaries now. Discussed with team and got to know that due to PHP8 update this is happening&#10;What is pending:- NA&#10;What support is requi"/>
        <s v="21-Dec:- What is done:- Checked the issue. Made the changes to add new column candidate_id and value for it. Created MR.&#10;What is pending:- NA&#10;What support is required:- NA"/>
        <s v="22-Dec: What is Done:- Debugged email template used for reset. Found on local, windmill and wnc uat website the baseurl is used and logo is store at local folder level. On WNC logo is not publicly accessible.&#10;What is pending:- Investigate Further&#10;What sup"/>
        <s v="23-Dec: What is Done:-  Search for the permission and activated on local and found disable_campaign_planning code in campaign.tpl &#10;What is pending:- Checking further&#10;What support is required:- NA&#10;29-Dec:What is Done:- Created agency user and run the comma"/>
        <s v="What is done:- I have checked issue and created same contract document template. It is working fine. I have tested on UAT and Alpha. i have verified live database template variable,it was saved as required. I have attached screenshort on ticket and metion"/>
        <s v="What is done:- I am checking issue and trying to replicate on Alpha.&#10;What is pending:- NA&#10;What support is required:- NA&#10;20-Jan:- &quot;What is done:- I have tried to replicate issue on Alpha and UAT. Both places works fine. I have followed same steps as mentio"/>
        <s v="What is done:- Created a hidden input on the model view and used its value to decide if the model is opened back up when the page reloads with an error. &#10;What is pending:- Need to test the solution and push for code review. &#10;What support is required:- NA&#10;"/>
        <s v="26-Dec: &#10;What is Done:-  Created recruiters with some users performing on two different jobs and checked if one recruiter can access other recruiter user's application summary page. Added function in ApplicationController to handle the access as per the u"/>
        <s v="26-Dec:- &#10;What is Done:-  Analysing the files used to create the job feed. Moved a copy to v2 and trying to get it to work. Understand how job feed is created. &#10;What is pending:- Create a job feed for talent.com on v2 codebase.&#10;What support is required:- "/>
        <s v="27-Dec:&#10;What is Done:-  Created new model AtsJobShare and added job application access check by ats_job_xhare and job_application table reference. Bypassed the superuser to access the application summary. &#10;What is pending:- NA&#10;What support is required:- N"/>
        <s v="29-Dec:- &#10;What is Done:- I am analyzing the issue.&#10;What is pending:- Need to find out why the candidate received the sms for an invite when he was directly booked.&#10;What support is required:- NA"/>
        <s v="3rd-Jan-2023:- What is done:- Tried to identify why callback url is not returning data for NotifyCandidateScores on uat, since we do this process manaually on local environment and on uat it should send data back to tribepad uat automatically.&#10;What is pen"/>
        <s v="6-Jan:&#10;What is done:- Found that it is coming from jobSearch respository codebases. Found that the default lang translation is coming in case of defined language is not getting loaded. So for particular brand changed the default site_titlle in lang file.&#10;"/>
        <s v="6-Jan:-&#10;What is Done:- Identifying the code responsible for sending the emails and can see that the code is not using the email pack as authorization emails can be sent for job requisitions, which don’t have any packs. &#10;What is pending:- Needs to find how"/>
        <s v="9-Jan:&#10;What is done:- Checked the issue. Found that the bytecode coming in the storage. So trying compiling the image to store.&#10;What is pending:- Debugging further&#10;What support is required:- NA&#10;&#10;10-Jan:&#10;What is done:- Tried getting base64 code to image bu"/>
        <s v="What is done:- New story assigned. I am doing analysis of ticket. Tomorrow I have meeting with mark&#10;What is pending:- NA&#10;What support is required:- Meeting with Mark&#10;11-Jan:-What is done:- I had done meeting with Mark today. I have started working on add "/>
        <s v="13-Jan:&#10;What is done:- Checked the issue on the mini profile the iframe was not loading.&#10;What is pending:- Checking further&#10;What support is required:- NA&#10;16-Jan:&#10;What is done:- Found same kind issue has been resolved. Needs to check for this brand issue r"/>
        <s v="What is done:-  Here the Issue was occurring because at the time of registration the “ is being escaped to \” before being saved as a password but at the time of auth no such escape was happening. A better solution would be to not escape the password at t"/>
        <s v="What is done:- Checked the code and can see that an icon is added which is &lt;i class=&quot;&quot;fas fa-circle-notch fa-spin&quot;&quot; aria-hidden=&quot;&quot;true&quot;&quot;&gt;&lt;/i&gt; after the next button. Not sure why this was included and if it should be removed or not. Created the MR just in "/>
        <s v="17-Jan:&#10;What is done:- Checked the code for show/hide interview feedback questionnaire answers for manager privileged users&#10;What is pending:- cheking the code for interview stage&#10;What support is required:- NA&#10;&#10;18-Jan:&#10;What is done:- Replicating the interv"/>
        <s v="17-Jan:&#10;What is Done:-  Understood conept of Integration job workflow and relation. Found Integration access issue and resolved on local. Checking issue with integration option not coming on local&#10;What is pending:- Checking further&#10;What support is require"/>
        <s v="What is Done:- Added the binding to the passive candidate code but had issues fetching the translation from the server. &#10;What is pending:- Need to test it with actual translations with variables included.&#10;What support is required:- NA"/>
        <s v="After checking the code and trying to replicate on alpha came to conclusion that this might be a case of customer using the feature incorrectly as the emails can also be setup for custom packs. requested reporter to confirm if the custom packs have these "/>
        <s v="&quot;What is done:- Found the cause and mentioned a query with the solution on the ticket. Need to get the query reviewed to get the contract details back as requested on the ticket.  Moved the ticket to code review.&#10;What is pending:- NA.&#10;What support is requ"/>
        <s v="What is Done:-  It was selecting all list items (li) even the one we created in content for bullets. added class so only the class items are hidden and shown. Pushed changes for review.&#10;What is pending:- NA&#10;What support is required:- NA"/>
        <s v="What is done:- Code setup in local system and updating the date format &#10;What is pending:- Checking the code inprogress&#10;What support is required:-NA"/>
        <s v="What is done:- I have set up the custom fields on my local alpha and am able to replicate the issue on alpha. Still trying to understand why the fields are failing for requisition. &#10;What is pending:- populate the custom field answers on job requisitions. "/>
        <s v="What is done:- I have identified the code which is making the onboarding workflow show for the accepted bucket when selecting the extended contract. &#10;What is pending:- Find the solution for the issue&#10;What support is required:- Need suggestions on how to t"/>
        <s v="What is done:- Add the strip tag to prevent HTML injection leads to SSRF&#10;What is pending:- NA&#10;What support is required:-NA"/>
        <s v="What is done:- Checked the live record to find out why the document download is failing. The http_logger with uuid = “98249ea0-4dc6-4cf2-b61f-e2957a0df69d” failed with status code 503. After checking the code can see the processResults is making an API ca"/>
        <s v="Jan 25&#10;What is done:- Organization select box added in add/edit template&#10;What is pending:- adding permissions &#10;What support is required:-NA&#10;Jan 30&#10;What is done:- Organization select box added in add/edit Document Templates &#10;What is pending:- adding permis"/>
        <s v="The file seems to be corrupted. I have tried downloading the file using the above candidate and also requested Mark to download the file directly from S3 Bucket both came out as corrupted. We might have to ask the client to re-upload the file to the onboa"/>
        <s v="What is done:- Able to replicate the issue on brand UAT. Debugging further. &#10;What is pending:- Need to find a solution for the Issue. &#10;What support is required:- NA&#10;30-Jan:- &#10;What is done:- Added clean() and raw for custom field answers. Pushed changes fo"/>
        <s v="27-Jan-2023:- What is done:- Analyze the ticket requirement, tried to replicate on brand uat, testing uat and local environment, but currently unable to replicate same issue on any plateform. Also looked into the code to replicate same issue but faling to"/>
        <s v="What is done:- Checking the live data to find the events that were generated. Also looking at the fourth integration to see if can find anything obvious wrong with the code. from the database record can see most of the candidates have applied to multiple "/>
        <s v="31-Jan:- &#10;What is done:- Able to replicate the issue on the alpha after enabling the permission &quot;&quot;pending_process_qs_block_candidate_progression&quot;&quot; Still understanding the flow and checking live data for any obvious issues.&#10;What is pending:- Need to find t"/>
        <s v="&quot;What is done:- For jobs created from the template different set of functions is called and the values are later fed by an API call. Made changes to sort based on permission. pushed the code for review.&#10;What is pending:- NA. &#10;What support is required:-NA&quot;"/>
        <s v="&quot;What is done:- Able to replicate the issue on UAT. Working on understanding the workflow.&#10;What is pending:- NA. &#10;What support is required:-NA&quot;"/>
        <s v="What is done:- Worked on replicating the issues on UAT &#10;What is pending:- Working on checking the invited to complete an assessment &#10;What support is required:-NA&#10;Feb: 7&#10;What is done:- Setup integration in local environment&#10;What is pending:- checking the c"/>
        <s v="What is done:- Fixed youtube link added for description while create new job.&#10;What is pending:-  NA&#10;What support is required:-NA"/>
        <s v="What is done:- I am reviewing issue mentioned on ticket.&#10;What is pending:-  NA&#10;What support is required:-NA&#10;16-Feb:- Closed"/>
        <s v="What is done:- Create a new job for refer a friend email&#10;What is pending:- investingating the issue still in progress&#10;What support is required:- NA&#10;Feb 10&#10;&quot;What is done:- Brand Specific branding is missing under jobsearch/private/application/views/22/en&#10;W"/>
        <s v="What is done:- Added nl2br to resolve the issue of bullets showing in a single line. Pushed the changes for review.&#10;What is pending:- NA. &#10;What support is required:-NA"/>
        <s v="What is done:- I have posted my findings on the ticket. As the data in ticket for the users seems to correct and can't see any obvious issues and also not able to replicae the issue. Requested for more information that could help in replicating the issue."/>
        <s v="Reassigned:- Reassigend ticket due to need to fix virus scanner on server side. I haved added my all comment on ticket."/>
        <s v="Provided the requested errors and pushed back for review."/>
        <s v="What is Done:- I have checked the database for the current user and found the permission “job_edit_v3” is disabled. I added the instructions on the ticket to enable this permission. &#10;What is pending:- Need to confirm if this can be resolved using the perm"/>
        <s v="What is Done:- I have checked issue as shared details. I have replicated issue on Alpha. I am debugging code for find conflict of firefox browser.&#10;What is pending:- Debugging and solutions&#10;What support is required:- NA&quot;"/>
        <s v="What is done:- Replicatring the PDF layout issues in CV template&#10;What is pending:- replicating the issue is in progress&#10;What support is required:- NA&#10;Feb 14&#10;What is done:- Replicatring the PDF layout issues in CV template&#10;What is pending:- checking the la"/>
        <s v="What is Done:- The permission was created minutes before the testing was done so might be the permission just didn't refresh yet. Request to recheck the issue for the candidate mentioned.&#10;What is pending:- Need to confirm if the Issue is still persisting."/>
        <s v="&quot;What is Done:- I have set up the policy on alpha and am able to replicate the issue. still debugging the issue further to find a solution.&#10;What is pending:- Need to find out why the policy is not saving. &#10;What support is required:- NA&quot;"/>
        <s v="What is Done:- Started basic setup of Totara integration. I have done meeting with Mark as well.&#10;What is pending:- NA&#10;What support is required:- NA&#10;16-Feb:- &quot;What is Done:- I have added traits for stop send invite emails of integration.&#10;What is pending:- "/>
        <s v="Provided the requested errors and pushed back for review. Closed by Jaycob as resolved"/>
        <s v="&quot;Internal meetings. &#10;Meeting with Yogesh and Upendra regarding their tickets. &quot;"/>
        <s v="16-Feb-2023:- What is done:- Started analysis on that and verifying the functionality as dicussed with mark&#10;What is pending:- Needs to verify the token generation functionality and resolve this issue &#10;What support is required:- NA&#10;&#10;17-Feb-2023:- What is d"/>
        <s v="What is done:- Replicating the candidate Opt-ins in talent search, it seems the ElasticsearchSDK issue&#10;What is pending:- degigging with candidate Opt-ins in talent search&#10;What support is required:- Need to compare the live search_candidates file with loca"/>
        <s v="What is Done:- Checked the codebase for places in ats using the pdf generator. The VPN was not working so wasn't able to update my docker.&#10;What is pending:- Need to update docker then build the microservice.&#10;What support is required:- NA"/>
        <s v="What is done:- Analysis done and issue is replited in local environment&#10;What is pending:- making required fields to optional as per the permissions&#10;What support is required:- NA&#10;Feb 24&#10;&quot;What is done:- Updated the validation rule for optional field.&#10;What i"/>
        <s v="What is done:- Fetched the errors by hitting Import logs API for the above candidates from http_logger.&#10;What is pending:- NA&#10;What support is required:- NA"/>
        <s v="What is done:- Able to replicate the issue and from the code, it seems the portfolio should not be accepting the doc files. Requested clarification. Will remove doc, docx, ppt, pptx from allowed_file_types for portfolio_upload in job_application.js&#10;What i"/>
        <s v="What is done:- Analysis about the permission to authorize the manager user about job publish&#10;What is pending:- Replicating the issue in local environment.&#10;What support is required:- NA&#10;Feb 27&#10;What is done:- Analysis about the user role and client role per"/>
        <s v="24-Feb-2023:- What is done:- Started looking into the documentation and trying to understand all it's flow and requirement&#10;What is pending:- Needs to understand it's requirement and flow to prvovide it's estimation&#10;What support is required:- NA&#10;&#10;27-Feb-20"/>
        <s v="What is done:- Review the elastic search code for agency users&#10;What is pending:- Analysis in-progress&#10;What support is required:- Talent search having issues, reported to Mark&#10;&#10;Mar 2&#10;What is done:- get the team candidates based on the jobs&#10;What is pending:"/>
        <s v="What is Done:-  I have checked new story assigned to me. I have gone through the code,manage and ATS for adding limit feature for Agency team to create candidate. I have updated technical documentation as per my understanding&#10;What is pending:- NA&#10;What sup"/>
        <s v="2-mar-2023:- What is done:- Analysed the ticket requirement and found that ticket requirement does not meet the funcionality process so had a discussion with Daniel and Ali. Finally It is decided that Daniel will review this functionality and will take ap"/>
        <s v="2-mar-2023:- What is done:- Analysed the requirement and started work on to fix that.&#10;What is pending:- Needs to fix this.&#10;What support is required:- NA&#10;&#10;3-mar-2023:- What is done:- Analysed the requirement and working on to fix this.&#10;What is pending:- Ne"/>
        <s v="March 3&#10;What is done:- Made the second prompt to open from right instead of left. As there is checklist within box it looks better than left for main second prompt and right for individual second prompt.&#10;What is pending:- NA&#10;What support is required:- NA"/>
        <s v="March 3&#10;What is done:- After pull v4.39 created job and package with many individual workflow items. But in job candidate was not appearing due to some Elsatic search related issue.&#10;What is pending:- Check onboarding second prompt individual notes&#10;What su"/>
        <s v="What is Done:- Not replicating on testing UAT, CV download code analysis. Issue may be due to encrypt or content format related issues.  &#10;What is pending:- Need to replicate in local environment.&#10;What support is required:- Dependency on elastic search on "/>
        <s v="What is done:- Analysed the requirement, found the issue, fixed this and raised the code review. Needs to verify on beta&#10;What is pending:- Needs to verify on beta&#10;What support is required:- NA"/>
        <s v="What is Done:- Sub task create for new permission and code send to review  &#10;What is pending:- NA&#10;What support is required:- NA"/>
        <s v="What is done:- I have checked issue on UAT and code, I have found that if booked interview slots time interval less than  and equal daysAhead then it will show on  upcoming events. &#10; I have created two interview slots with time interval 7 days with curren"/>
        <s v="What is done:- I am trying to replicate issue on Alpha and UAT.&#10;What is pending:- Debugging and replicate issue&#10;What support is required:- NA"/>
        <s v="What is done:-  Fixed and raised code review for that.&#10;What is pending:- NA&#10;What support is required:- NA"/>
        <s v="What is done:-  Fixed and closed&#10;What is pending:- NA&#10;What support is required:- NA"/>
        <s v="What is done:- I have tried recreating the issue on UAT but have not been able to replicate it. Requested the reporter to check the job I have created to verify and replicate the issue on uat.&#10;What is pending:- NA &#10;What support is required:- NA"/>
        <s v="What is Done:- Analysis code in local environment. &#10;What is pending:- NA&#10;What support is required:- NA&#10;Mar 15&#10;What is Done:- Permission validation check added in message form&#10;What is pending:- testing in progress&#10;What support is required:- Issues in creat"/>
        <s v="17 March :What is done:- Check issue in code for create button click&#10;What is pending:-  Check further&#10;What support is required:-NA"/>
        <s v="What is Done:- Able to replicate the issue on local alpha. Now looking for a working solution for the issue.&#10;What is pending:- NA&#10;What support is required:- NA"/>
        <s v="&quot;What is Done:- Checked the issue and updating my findings on ticket. The suggestion made by jamie changes the current behaviour so wanted to confirm before making changes.&#10;What is pending:- NA&#10;What support is required:- NA&quot;"/>
        <s v="What is done:- I am trying to replicate issue on Alpha.&#10;What is pending:- NA&#10;What support is required:- NA"/>
        <s v="17-Mar-2023:- What is done:- Analyze the ticket requirement, had a discussion with Reporter Claire to understand the ticket requirement, Currently looking into code to understand the difference between parsing and uploading the cv and found the code for t"/>
        <s v="What is Done:- Analysis of code in local environment&#10;What is pending:- NA&#10;What support is required:- NA&#10;Mar 22&#10;&quot;What is done:- Creating the technical document and flow with engineering approach&#10;What is pending:- In-progress &#10;What support is required:- NA&quot;"/>
        <s v="What is done:- I am reviewing story and attached document of feature need to integrate on system.&#10;What is pending:- Technical document update&#10;What support is required:- NA"/>
        <s v="What is done:- I have created new CV template and added to the Job for checking CV address.&#10;What is pending:- Debugging code for replicate issue&#10;What support is required:- NA"/>
        <s v="What is done:- Checking the elements style as per PDF format &#10;What is pending:- Update the basic element style in-progress &#10;What support is required:- NA&#10;&#10;Mar: 22&#10;What is done:- Set pdf options to set the elements style as regarding page break in pdf &#10;Wha"/>
        <s v="22 March :What is done:- Checked the issue on vaccancy search and debugging the issue&#10;What is pending:-  Check further&#10;What support is required:-NA&#10;23 March: What is done:- Checked lat long issue on live and found it is not lat long issue. Also confirmed "/>
        <s v="23 March :What is done:- Checked the console log image in ticket but seems will need network issue. Created job with interview. As interview not coming checking file ats/themes/bootstrap_3/ats/tooltip/quick_actions.tpl&#10;What is pending:-  Check further&#10;Wha"/>
        <s v="Checked the job in question and it seems the job is using first-advantage integration and the RTW filter doesn’t currently work with Integration. After discussing this with mark This is not a simple bug and would require new development work."/>
        <s v="29 Marh :What is Done: Checked the issue on UAT and found issue not replicating the issue. Compared with other UAT servers found working. Reported the same to reporter.&#10;What is pending:- NA&#10;What support is required:- Verify the issue exist"/>
        <s v="What is done:- Pass limit parameter value 50 as per the function getApplicationList structure.&#10;What is pending:- NA&#10;What support is required:- NA"/>
        <s v="What is done:- Relicating issues by creating questionnair and adding question with answers given in excel file.&#10;What is pending:- In-progress&#10;What support is required:- NA"/>
        <s v="31-Mar-2023:- What is done:- Analyzed the ticket requirement, looked into the live database and found that entry is missing. So verifying same scenario at local enviornment in what case this scenario can be occurred.&#10;What is pending:- Need to indentify ex"/>
        <s v="What is done:- I have fixed Job req business units and job category dropdowns - &amp;&#10;issue.&#10;What is pending:- NA&#10;What support is required:- NA"/>
        <s v="What is done:- Checked the code and found that the “Other” is already added by default and resides in translation “ats:lang:cvbuilder_tpl:pronouns_other”. This was done so customers don’t accidentally rename the other. We can remove the “other” option fro"/>
        <s v="&quot;What is done:- Able to replicate the issue on alpha by adding 35 questions from the manage. After debugging the API found a Trait “ModelEndpoint” which seems to be paginating the API response and thus limiting the records.  Thinking of hardcoding the pag"/>
        <s v="&quot;What is done:- Analysing the code for calender api to understand the tenant creation flow. Working on understanding how the configuration are saved and how to check if tenant already created.&#10;What is pending:- Need to create the techinical documentation."/>
        <s v="What is done:- Worked on workflow integration type that only one item will be added to workflow. if workflow is not integration type than more then one items can be added to workflow.&#10;What is pending:- Working on popup model for user workflow and shwoing "/>
        <s v="&quot;What is Done:- After checking the issue and the video onboarding code found that the code is only resolving embedUrl for Vimeo and Youtube and for all other cases returning null.  Added the code and pushed for code review.&#10;What is pending:- NA&#10;What suppo"/>
        <s v="&quot;What is Done:- Able to replicate the issue when a contract already exists for the user. debugging further to find a solution.&#10;What is pending:- NA&#10;What support is required:-NA&quot;"/>
        <s v="What is done:- Created campaign planning questionnaire and create new job with campaign planning questionnaire in local System and UAT the save button is working fine.&#10;What is pending:- Debugging and Testing.&#10;What support is required:- NA"/>
        <s v="&quot;What is Done:-  The issue seems to be with the scheduler and able to get the fallback email to shoot on my alpha by manually running the command sendfallbackapprovals. Have also checked the slave database and can see that no fallback email is ever sent f"/>
        <s v="What is done:- Added the Missing 's' from the translation. Pushed the code for review.&#10;What is pending:- NA. &#10;What support is required:- NA."/>
        <s v="What is done:- I have checked issue on UAT and found that when saving template getting invalid template id error.&#10;What is pending:- NA&#10;What support is required:-NA"/>
        <s v="What is done:- Worked on creating contract and offer for job and setup Wizard setting to replicate the issue in local system.&#10;What is pending:- In- progress setup Sandbox account for Docusign API&#10;What support is required:-  Docusign API setting details fo"/>
        <s v="&quot;What is done:- I am able to replicate the issue on my alpha by enabling the permission “onboarding_validate_bank_details&quot;&quot;. Requested to turn the permission off for the brand to resolve the issue. &#10;What is pending:- Waiting for a response. &#10;What support "/>
        <s v="&quot;What is done:- The questionnaire in the job seems to be a shortlist questionnaire and it is attached to the job. Debugging further on how shortlist and cv questionnaires are handled. &#10;What is pending:- Need to check the code to see how cv questionnaires "/>
        <s v="What is done:- Analysed the tickes, understood the requirements, analysed the existing code and it's work flow, now working on to preparing it's documentation&#10;What is pending:- Needs to provide documentation after analysis&#10;What support is required:- NA&#10;&#10;2"/>
        <s v="24 Apr 2023                                                                                                                                                                                                               What is done:- I reviewed functionali"/>
        <s v="&quot;What is done:- Updated the twig to use the correct index for HlistNames. Pushed the changes for review. &#10;What is pending:- NA &#10;What support is required:- Need clarification for additional issue on Job Template for multi-hierarchy.&quot;"/>
        <s v="25 Apr 2023                                                                                                                                                                                                               What is done:- I checked this issue o"/>
        <s v="What is done:- Gurmeet had problems testing the issue on gamma. After investigation, found out that merge request hasn't been merged for this issue.&#10;What is pending:- Response from customer.&#10;What support is required:- NA."/>
        <s v="What is done:- I am reviewing documentation of API and feature required for integration.&#10;What is pending:- NA&#10;What support is required:-NA"/>
        <s v="&quot;What is done:- I am able to partially replicate the issue on alpha. Still debugging further and looking for a solution.&#10;What is pending:- Find the actual cause and provide a solution.&#10;What support is required:- NA.&quot;"/>
        <s v="What is done:- I have checked issue. I am finding solutions for ignore check email address while import Job from manage tools.&#10;What is pending:- NA&#10;What support is required:-NA"/>
        <s v="28-Apr-2023:- What is done:- Understood the ticket and got success to replicate this issue, started working on to fix this, currently this is in progress.&#10;What is pending:- Needs to fix this issue&#10;What support is required:- NA&#10;1-May-2023:- Put on hold due"/>
        <s v="28 Apr 2023                                                                                                                                                                                                               What is done:- Worked on it to replic"/>
        <s v="What is done:- Worked on the missing CSV file format: Salutation index is required even empty and Role Name must be valid and should not be empty&#10;What is pending:- NA&#10;What support is required:- NA"/>
        <s v="What is Done:- Provided support to Poonam Lata in reproducing the issue, as it wasn't reproducible on gamma, uat, etc. And we were able to reproduce it on live. &#10;What is pending:- NA&#10;What support is required:- NA"/>
        <s v="02 May 2023 What is done:- I am able to replicate this on my local and  also reviewed code  as per my finding for candidate dashboard &quot;Open Applications&quot; count we checked &quot;ats_job_application&quot; table status not in 2, 3, 9 and flag is 0 and for &quot;Open Applic"/>
        <s v="3-Apr-2023:- What is done:- Working on to analyse and fix this issue.&#10;What is pending:- Needs to solve this issue&#10;What support is required:- NA       &#10;&#10;4-May-2023:- What is done:- Identified the issue, discussed with Jaycob and mark, and updated my commen"/>
        <s v="What is done:- Trying to replicate issue on Alpha. We have updated email template from manage tools and checking on ATS side.&#10;What is pending:- NA&#10;What support is required:- NA"/>
        <s v="04 May 2023 What is done:- reviewed code for this issue and find out if questionnaires is updated and it's already added in job then it display in  edit job with including (old version) text, However in questionnaires listing  only  latest updated questio"/>
        <s v="What is Done:- get access to ncc uat with the help of kunika. replicated the issue. got access to uat server login with the help of Amit.  &#10;What is pending:- will now investigate&#10;What support is required:- NA"/>
        <s v="What is done:- Worked on create Job Requisition Template. Add new Job based on selected Template&#10;What is pending:- In-progress adding validation rules in controller.&#10;What support is required:- NA"/>
        <s v="                                                                                                                                                                                &#10;05 May 2023 What is done:- I reviewed code and able to replicate issue on my s"/>
        <s v="What is done:- I have checked all code and the live database. I have found that clients have enabled Enable SMS notifications on Job roles. &#10;Once enabled, then the candidate will be got reminders of the interview. For getting the list of candidate from ta"/>
        <s v="What is done:- Added the merge cv switch to the ui &amp; it's sending the flag in the request as expected.&#10;What is pending:- Just need to confirm the conditions on hiding the switch.&#10;What support is required:- NA."/>
        <s v="                                                                                                                                                                                &#10;08 May 2023 What is done:- I Reviewed the code as well as current functionalit"/>
        <s v="What is done:- Inserting it in the association table also shows under additional docs uploaded for the job, So looking for another fix.&#10;What is pending:- Fixing the issue.&#10;What support is required:- NA."/>
        <s v="09 May 2023    What is done:-  Reviewed functionality and find  Quick insert button will only appear if you click on begning of the line and line is blank&#10;What is pending:- NA&#10;What support is required:- NA&#10;&#10;What is done:- Reply from customer came so tried"/>
        <s v="What is done:- Resolved container build errors &amp; followed calender codebase setup steps. Codebase is now working.&#10;What is pending:- NA&#10;What support is required:- NA"/>
        <s v="17 May 2023    What Is Done: I am able to replicate and resolve this issue on my end this issue is because we were getting 2 requests of that same search, 1 is on keyup and 1 is on change, also when the model is open again our code load ats/members/tpl/x/"/>
        <s v="What is done:- Review new module Oauth management for manage. I have checked description. Now I have started create technical documentation.&#10;What is pending:- N/A&#10;What support is required:- N/A"/>
        <s v="19-May-2023:-What is done:- Analysed the ticket requirement, understood the issue, tried to replicate on local environment, looking into database to find out the exact reason for that.&#10;What is pending:- Need to fix this issue&#10;What support is required:- NA"/>
        <s v="19 may 2013     What is done:- I reviewed the code and functionality however currently not able to replicate this issue on my end for this I connected from VPN and chose a UK ip and for every refresh it shows uk location for mobile and country.&#10;What is pe"/>
        <s v=" 22 may 2013     What is done:-Able to replicate and resolve this issue on my end, to restrict the user to selecting a future date added data-maxdate=&quot;0&quot; in dob textbox.&#10;What is pending:- Internal code reiew&#10;What support is required:- NA                  "/>
        <s v="What is done:- Tried reproducing the issue, but things worked fine with superuser. Couldn't contact sally on slack, so asked mark to create a conversation with sally in order to ask credentials to the concerned account that is facing the issue. Got the cr"/>
        <s v="What is done:- Worked on the selectionbox api for job_field_name.&#10;What is pending:-  NA&#10;What support is required:- NA "/>
        <s v=" 23 may 2013     What is done:-I am able to relplicate and resolve this issue on my end. when multiple_contracts permission is enabled and the user clicked multiple times on generate button then the issue is raised, To resolve this issue once the user cli"/>
        <s v="22-May-2023:- What is done:- Aalysed the ticket requirement, understooed the bug, tried to replicate same scenario on local environment, analysed the code, had a discuusion with ticket reporter Claire, verified the live database and s3 bucket and found th"/>
        <s v="24 may 2023        What is done:- Aalysed the ticket requirement, understooed the bug, tried to replicate same scenario on local environment how evern not able to reproduce it ,checked it with enable_notes permission, to enable and disable in both conditi"/>
        <s v="What is done:- I have tested issue on live testing and product. I am able to replicate issue on both platform. I have tested on UAT and local not able to replicate issue. I am checking code for replicate issue.&#10;What is pending:- N/A&#10;What support is requir"/>
        <s v="26 may 2023        &#10; what is done:- Analysed the ticket requirement, understood the bug, and tried to replicate the same scenario on the local environment and was able to reproduce this issue locally.&#10;Reason for issue: Once the user click on the download "/>
        <s v="29 may 2023        &#10;What is done:- Analyzed ticket and understand the issue reviewed code and functionality and find out campaign status comes to from our database and product comes from VONQ API. So it's not related to each other. For the remaining days,"/>
        <s v="30 may 2023                                                                                                                                                                                                              What is done:- Reviewed code and funct"/>
        <s v="  30 may 2023      What is done:- Analyzed ticket and understand the issue reviewed code and functionality, Currently not able to replicate the issue on my end.&#10;What is pending;-  Need to replicate and resolve this issue.&#10;What is Support required;-  NA   "/>
        <s v="&quot;What is done: A copy of the Indeed command was created and modified based on the talent requirements. However, there are issues with the slave database on the alpha environment, specifically with no database being selected. To bypass this issue, the data"/>
        <s v="What is done: Implemented necessary modifications to handle flagged jobs in the v2 Job model, which were causing issues during the onboarding process. Introduced the optional operator when fetching job properties for onboarding data to prevent failure in "/>
        <s v="What is done: Resolve the issue by adjusting the action target from &quot;action-book&quot; to &quot;action-invite&quot; when the new_interview_bookings_2020 permission is enabled. Pushed for code review.&#10;What is pending: NA &#10;What support is required: NA."/>
        <s v="What is done:- After analyzing the reported issue, it has been determined that the observed behavior is as intended. Furthermore, the translations and the location of the email manager have been provided to allow the client to make any necessary modificat"/>
        <s v="What is done:- Analyzed the issue mentioned.&#10;What is pending:- Replicating the issue and finding a solution.&#10;What support is required:- NA"/>
        <s v="02 june 2023                                                                                                                                                                                                                            What is done:- Analysed"/>
        <s v="06 june 2023                                                                                                                                                                                                                           What is done:- Analyzed "/>
        <s v="What is done: Testing the issue is difficult as it might depend on the actual setup of SSO, and we don't have access to the logs to conduct any meaningful debugging. Checked Codebase but nothing obvious stands out. Passing this back. &#10;What is pending: NA "/>
        <s v="What is done: Checking the the database records of the mentioned candidates to find out if the request was received.&#10;What is pending: Anayse the issue.&#10;What support is required: NA."/>
        <s v="What is Done:- The issue has been successfully replicated on the alpha environment, and the cause has been identified.&#10;What is pending:- Testing of the solution and internal review. &#10;What support is required:- NA"/>
        <s v="&quot;What is Done:- This involves the setup of custom fields for candidates, to bypass setting this up testing directly on Gamma. However, there are multiple issues, and even after fixing the JavaScript problem, another issue arises with data saving. Debuggin"/>
      </sharedItems>
    </cacheField>
    <cacheField name="Remarks" numFmtId="0">
      <sharedItems containsBlank="1">
        <m/>
        <s v="Big Change in Functionality&#10;"/>
        <s v="This ticket went back to the pool due to Alpha-docker Editor was not the same as the ticket has used. SO I was not able to make changes for that in my local Alph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V15" firstHeaderRow="0" firstDataRow="1" firstDataCol="1"/>
  <pivotFields>
    <pivotField name="1851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name="Jira Ticke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ory" compact="0" outline="0" multipleItemSelectionAllowed="1" showAll="0">
      <items>
        <item x="0"/>
        <item x="1"/>
        <item x="2"/>
        <item x="3"/>
        <item x="4"/>
        <item t="default"/>
      </items>
    </pivotField>
    <pivotField name="Upendra Prasad" compact="0" outline="0" multipleItemSelectionAllowed="1" showAll="0">
      <items>
        <item x="0"/>
        <item x="1"/>
        <item x="2"/>
        <item x="3"/>
        <item x="4"/>
        <item x="5"/>
        <item x="6"/>
        <item x="7"/>
        <item x="8"/>
        <item x="9"/>
        <item x="10"/>
        <item x="11"/>
        <item x="12"/>
        <item x="13"/>
        <item x="14"/>
        <item x="15"/>
        <item x="16"/>
        <item t="default"/>
      </items>
    </pivotField>
    <pivotField name="Developer" axis="axisRow" compact="0" outline="0" multipleItemSelectionAllowed="1" showAll="0" sortType="ascending">
      <items>
        <item h="1" x="16"/>
        <item x="10"/>
        <item x="8"/>
        <item x="1"/>
        <item x="12"/>
        <item x="7"/>
        <item h="1" x="2"/>
        <item h="1" x="15"/>
        <item x="11"/>
        <item x="5"/>
        <item x="0"/>
        <item x="6"/>
        <item h="1" x="3"/>
        <item x="9"/>
        <item x="4"/>
        <item h="1" x="14"/>
        <item x="13"/>
        <item t="default"/>
      </items>
    </pivotField>
    <pivotField name="Code Review" axis="axisCol" compact="0" outline="0" multipleItemSelectionAllowed="1" showAll="0" sortType="ascending">
      <items>
        <item x="20"/>
        <item x="18"/>
        <item x="13"/>
        <item x="0"/>
        <item x="4"/>
        <item x="11"/>
        <item x="16"/>
        <item x="17"/>
        <item x="19"/>
        <item x="12"/>
        <item x="6"/>
        <item x="5"/>
        <item x="8"/>
        <item x="3"/>
        <item x="9"/>
        <item x="14"/>
        <item x="7"/>
        <item x="2"/>
        <item x="1"/>
        <item x="10"/>
        <item x="15"/>
        <item t="default"/>
      </items>
    </pivotField>
    <pivotField name="Actual: S/M/L" compact="0" outline="0" multipleItemSelectionAllowed="1" showAll="0">
      <items>
        <item x="0"/>
        <item x="1"/>
        <item x="2"/>
        <item t="default"/>
      </items>
    </pivotField>
    <pivotField name="Start Date" compact="0" numFmtId="16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ame="End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Total Time spend" compact="0" outline="0" multipleItemSelectionAllowed="1" showAll="0">
      <items>
        <item x="0"/>
        <item t="default"/>
      </items>
    </pivotField>
    <pivotField name="Has Rework Done (Y/N)" compact="0" outline="0" multipleItemSelectionAllowed="1" showAll="0">
      <items>
        <item x="0"/>
        <item x="1"/>
        <item x="2"/>
        <item x="3"/>
        <item x="4"/>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Remarks" compact="0" outline="0" multipleItemSelectionAllowed="1" showAll="0">
      <items>
        <item x="0"/>
        <item x="1"/>
        <item x="2"/>
        <item t="default"/>
      </items>
    </pivotField>
  </pivotFields>
  <rowFields>
    <field x="4"/>
  </rowFields>
  <colFields>
    <field x="5"/>
  </colFields>
  <dataFields>
    <dataField name=" " fld="1" subtotal="count" baseField="0"/>
  </dataFields>
</pivotTableDefinition>
</file>

<file path=xl/tables/table1.xml><?xml version="1.0" encoding="utf-8"?>
<table xmlns="http://schemas.openxmlformats.org/spreadsheetml/2006/main" headerRowCount="0" ref="A1:M5"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Detail392-Yogesh Kumar-Analysi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M6" displayName="Table_2" id="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Detail391-Yogesh Kumar-Analysi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M2" displayName="Table_3" id="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Detail390-Yogesh Kumar-Analysi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M3" displayName="Table_4" id="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Detail389-Yogesh Kumar-Analysi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safydy/responsive-month-range-picker" TargetMode="External"/><Relationship Id="rId3" Type="http://schemas.openxmlformats.org/officeDocument/2006/relationships/hyperlink" Target="https://docs.cypress.io/guides/references/best-practices" TargetMode="External"/><Relationship Id="rId4" Type="http://schemas.openxmlformats.org/officeDocument/2006/relationships/hyperlink" Target="https://tickets-tribepad.atlassian.net/browse/TCI-14350" TargetMode="External"/><Relationship Id="rId11" Type="http://schemas.openxmlformats.org/officeDocument/2006/relationships/drawing" Target="../drawings/drawing1.xml"/><Relationship Id="rId10" Type="http://schemas.openxmlformats.org/officeDocument/2006/relationships/hyperlink" Target="http://ats.it/" TargetMode="External"/><Relationship Id="rId12" Type="http://schemas.openxmlformats.org/officeDocument/2006/relationships/vmlDrawing" Target="../drawings/vmlDrawing1.vml"/><Relationship Id="rId9" Type="http://schemas.openxmlformats.org/officeDocument/2006/relationships/hyperlink" Target="https://nhsp.uat-tribepad.com/" TargetMode="External"/><Relationship Id="rId5" Type="http://schemas.openxmlformats.org/officeDocument/2006/relationships/hyperlink" Target="http://dependency.so/" TargetMode="External"/><Relationship Id="rId6" Type="http://schemas.openxmlformats.org/officeDocument/2006/relationships/hyperlink" Target="https://job.tribepad.dev/app/api/users/register-and-apply" TargetMode="External"/><Relationship Id="rId7" Type="http://schemas.openxmlformats.org/officeDocument/2006/relationships/hyperlink" Target="https://tickets-tribepad.atlassian.net/browse/TCI-15596" TargetMode="External"/><Relationship Id="rId8" Type="http://schemas.openxmlformats.org/officeDocument/2006/relationships/hyperlink" Target="https://tickets-tribepad.atlassian.net/browse/TCI-1662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tickets-tribepad.atlassian.net/secure/ViewProfile.jspa?accountId=61a4b0ae744c4d0069f97a9d" TargetMode="External"/><Relationship Id="rId3" Type="http://schemas.openxmlformats.org/officeDocument/2006/relationships/hyperlink" Target="https://github.com/safydy/responsive-month-range-picker" TargetMode="External"/><Relationship Id="rId4" Type="http://schemas.openxmlformats.org/officeDocument/2006/relationships/hyperlink" Target="https://docs.cypress.io/guides/references/best-practices"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safydy/responsive-month-range-picker" TargetMode="External"/><Relationship Id="rId2" Type="http://schemas.openxmlformats.org/officeDocument/2006/relationships/hyperlink" Target="https://docs.cypress.io/guides/references/best-practices" TargetMode="External"/><Relationship Id="rId3" Type="http://schemas.openxmlformats.org/officeDocument/2006/relationships/hyperlink" Target="https://gitlab.tribepad.com/core/ats/-/merge_requests/3331"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19.25"/>
    <col customWidth="1" min="2" max="3" width="13.25"/>
    <col customWidth="1" min="4" max="4" width="13.88"/>
    <col customWidth="1" min="5" max="5" width="24.13"/>
    <col customWidth="1" min="6" max="6" width="0.38"/>
    <col customWidth="1" min="7" max="7" width="11.75"/>
    <col customWidth="1" min="8" max="8" width="9.13"/>
    <col customWidth="1" min="9" max="9" width="9.0"/>
    <col customWidth="1" min="10" max="10" width="9.13"/>
    <col customWidth="1" min="11" max="11" width="13.63"/>
    <col customWidth="1" min="12" max="12" width="9.13"/>
    <col customWidth="1" min="13" max="13" width="10.13"/>
    <col customWidth="1" min="14" max="14" width="10.5"/>
    <col customWidth="1" min="15" max="15" width="13.25"/>
    <col customWidth="1" min="16" max="16" width="13.63"/>
    <col customWidth="1" min="17" max="17" width="81.75"/>
  </cols>
  <sheetData>
    <row r="1" ht="25.5" customHeight="1">
      <c r="A1" s="1" t="s">
        <v>0</v>
      </c>
      <c r="B1" s="2" t="s">
        <v>1</v>
      </c>
      <c r="C1" s="2" t="s">
        <v>2</v>
      </c>
      <c r="D1" s="2" t="s">
        <v>3</v>
      </c>
      <c r="E1" s="3" t="s">
        <v>4</v>
      </c>
      <c r="F1" s="2" t="s">
        <v>5</v>
      </c>
      <c r="G1" s="4" t="s">
        <v>6</v>
      </c>
      <c r="H1" s="2" t="s">
        <v>7</v>
      </c>
      <c r="I1" s="4" t="s">
        <v>8</v>
      </c>
      <c r="J1" s="2" t="s">
        <v>9</v>
      </c>
      <c r="K1" s="4" t="s">
        <v>10</v>
      </c>
      <c r="L1" s="2" t="s">
        <v>11</v>
      </c>
      <c r="M1" s="2" t="s">
        <v>12</v>
      </c>
      <c r="N1" s="2" t="s">
        <v>13</v>
      </c>
      <c r="O1" s="5" t="s">
        <v>14</v>
      </c>
      <c r="P1" s="6" t="s">
        <v>15</v>
      </c>
      <c r="Q1" s="2" t="s">
        <v>16</v>
      </c>
      <c r="R1" s="7"/>
      <c r="S1" s="8"/>
      <c r="T1" s="8"/>
      <c r="U1" s="8"/>
      <c r="V1" s="8"/>
      <c r="W1" s="8"/>
      <c r="X1" s="8"/>
      <c r="Y1" s="8"/>
      <c r="Z1" s="8"/>
      <c r="AA1" s="8"/>
      <c r="AB1" s="8"/>
      <c r="AC1" s="8"/>
      <c r="AD1" s="8"/>
      <c r="AE1" s="8"/>
      <c r="AF1" s="8"/>
      <c r="AG1" s="8"/>
      <c r="AH1" s="8"/>
      <c r="AI1" s="8"/>
      <c r="AJ1" s="8"/>
      <c r="AK1" s="8"/>
      <c r="AL1" s="8"/>
    </row>
    <row r="2">
      <c r="A2" s="9" t="s">
        <v>17</v>
      </c>
      <c r="B2" s="10" t="s">
        <v>18</v>
      </c>
      <c r="C2" s="10"/>
      <c r="D2" s="10" t="s">
        <v>19</v>
      </c>
      <c r="E2" s="11" t="s">
        <v>20</v>
      </c>
      <c r="F2" s="11" t="s">
        <v>21</v>
      </c>
      <c r="G2" s="12"/>
      <c r="H2" s="13"/>
      <c r="I2" s="12"/>
      <c r="J2" s="12"/>
      <c r="K2" s="12"/>
      <c r="L2" s="12"/>
      <c r="M2" s="14">
        <v>44501.0</v>
      </c>
      <c r="N2" s="15">
        <v>0.625</v>
      </c>
      <c r="O2" s="15">
        <v>0.8333333333333334</v>
      </c>
      <c r="P2" s="16">
        <f t="shared" ref="P2:P33" si="1">O2-N2</f>
        <v>0.2083333333</v>
      </c>
      <c r="Q2" s="17" t="s">
        <v>22</v>
      </c>
    </row>
    <row r="3">
      <c r="A3" s="9" t="s">
        <v>23</v>
      </c>
      <c r="B3" s="10" t="s">
        <v>18</v>
      </c>
      <c r="C3" s="10" t="s">
        <v>24</v>
      </c>
      <c r="D3" s="10" t="s">
        <v>25</v>
      </c>
      <c r="E3" s="11" t="s">
        <v>20</v>
      </c>
      <c r="F3" s="11" t="s">
        <v>21</v>
      </c>
      <c r="G3" s="12"/>
      <c r="H3" s="12"/>
      <c r="I3" s="12"/>
      <c r="J3" s="12"/>
      <c r="K3" s="12"/>
      <c r="L3" s="12"/>
      <c r="M3" s="14">
        <v>44501.0</v>
      </c>
      <c r="N3" s="15">
        <v>0.5833333333333334</v>
      </c>
      <c r="O3" s="15">
        <v>0.9166666666666666</v>
      </c>
      <c r="P3" s="16">
        <f t="shared" si="1"/>
        <v>0.3333333333</v>
      </c>
      <c r="Q3" s="17" t="s">
        <v>26</v>
      </c>
    </row>
    <row r="4">
      <c r="A4" s="9" t="s">
        <v>27</v>
      </c>
      <c r="B4" s="10" t="s">
        <v>18</v>
      </c>
      <c r="C4" s="10"/>
      <c r="D4" s="10" t="s">
        <v>19</v>
      </c>
      <c r="E4" s="11" t="s">
        <v>28</v>
      </c>
      <c r="F4" s="11" t="s">
        <v>21</v>
      </c>
      <c r="G4" s="18"/>
      <c r="H4" s="18"/>
      <c r="I4" s="18"/>
      <c r="J4" s="18"/>
      <c r="K4" s="18"/>
      <c r="L4" s="18"/>
      <c r="M4" s="19">
        <v>44503.0</v>
      </c>
      <c r="N4" s="15">
        <v>0.5520833333333334</v>
      </c>
      <c r="O4" s="15">
        <v>0.8333333333333334</v>
      </c>
      <c r="P4" s="16">
        <f t="shared" si="1"/>
        <v>0.28125</v>
      </c>
      <c r="Q4" s="17" t="s">
        <v>29</v>
      </c>
    </row>
    <row r="5">
      <c r="A5" s="9" t="s">
        <v>30</v>
      </c>
      <c r="B5" s="10" t="s">
        <v>18</v>
      </c>
      <c r="C5" s="10"/>
      <c r="D5" s="10" t="s">
        <v>31</v>
      </c>
      <c r="E5" s="11" t="s">
        <v>32</v>
      </c>
      <c r="F5" s="11" t="s">
        <v>21</v>
      </c>
      <c r="G5" s="12"/>
      <c r="H5" s="12"/>
      <c r="I5" s="12"/>
      <c r="J5" s="12"/>
      <c r="K5" s="12"/>
      <c r="L5" s="12"/>
      <c r="M5" s="19">
        <v>44508.0</v>
      </c>
      <c r="N5" s="15">
        <v>0.625</v>
      </c>
      <c r="O5" s="15">
        <v>0.7708333333333334</v>
      </c>
      <c r="P5" s="16">
        <f t="shared" si="1"/>
        <v>0.1458333333</v>
      </c>
      <c r="Q5" s="17" t="s">
        <v>33</v>
      </c>
    </row>
    <row r="6">
      <c r="A6" s="9" t="s">
        <v>34</v>
      </c>
      <c r="B6" s="10" t="s">
        <v>18</v>
      </c>
      <c r="C6" s="10"/>
      <c r="D6" s="10" t="s">
        <v>31</v>
      </c>
      <c r="E6" s="11"/>
      <c r="F6" s="11" t="s">
        <v>21</v>
      </c>
      <c r="G6" s="12"/>
      <c r="H6" s="12"/>
      <c r="I6" s="12"/>
      <c r="J6" s="12"/>
      <c r="K6" s="12"/>
      <c r="L6" s="12"/>
      <c r="M6" s="19">
        <v>44508.0</v>
      </c>
      <c r="N6" s="15">
        <v>0.7708333333333334</v>
      </c>
      <c r="O6" s="15">
        <v>0.9166666666666666</v>
      </c>
      <c r="P6" s="16">
        <f t="shared" si="1"/>
        <v>0.1458333333</v>
      </c>
      <c r="Q6" s="17" t="s">
        <v>35</v>
      </c>
    </row>
    <row r="7">
      <c r="A7" s="9" t="s">
        <v>36</v>
      </c>
      <c r="B7" s="10" t="s">
        <v>18</v>
      </c>
      <c r="C7" s="10" t="s">
        <v>24</v>
      </c>
      <c r="D7" s="10" t="s">
        <v>25</v>
      </c>
      <c r="E7" s="20" t="s">
        <v>28</v>
      </c>
      <c r="F7" s="11" t="s">
        <v>21</v>
      </c>
      <c r="G7" s="18"/>
      <c r="H7" s="18"/>
      <c r="I7" s="18"/>
      <c r="J7" s="18"/>
      <c r="K7" s="18"/>
      <c r="L7" s="18"/>
      <c r="M7" s="19">
        <v>44508.0</v>
      </c>
      <c r="N7" s="15">
        <v>0.625</v>
      </c>
      <c r="O7" s="15">
        <v>0.7083333333333334</v>
      </c>
      <c r="P7" s="16">
        <f t="shared" si="1"/>
        <v>0.08333333333</v>
      </c>
      <c r="Q7" s="17" t="s">
        <v>37</v>
      </c>
    </row>
    <row r="8">
      <c r="A8" s="9" t="s">
        <v>38</v>
      </c>
      <c r="B8" s="10" t="s">
        <v>18</v>
      </c>
      <c r="C8" s="10" t="s">
        <v>24</v>
      </c>
      <c r="D8" s="10" t="s">
        <v>25</v>
      </c>
      <c r="E8" s="20" t="s">
        <v>28</v>
      </c>
      <c r="F8" s="11" t="s">
        <v>21</v>
      </c>
      <c r="G8" s="18"/>
      <c r="H8" s="18"/>
      <c r="I8" s="18"/>
      <c r="J8" s="18"/>
      <c r="K8" s="18"/>
      <c r="L8" s="18"/>
      <c r="M8" s="19">
        <v>44509.0</v>
      </c>
      <c r="N8" s="15">
        <v>0.625</v>
      </c>
      <c r="O8" s="15">
        <v>0.9166666666666666</v>
      </c>
      <c r="P8" s="16">
        <f t="shared" si="1"/>
        <v>0.2916666667</v>
      </c>
      <c r="Q8" s="17" t="s">
        <v>39</v>
      </c>
    </row>
    <row r="9">
      <c r="A9" s="9" t="s">
        <v>40</v>
      </c>
      <c r="B9" s="10" t="s">
        <v>18</v>
      </c>
      <c r="C9" s="10" t="s">
        <v>24</v>
      </c>
      <c r="D9" s="10" t="s">
        <v>25</v>
      </c>
      <c r="E9" s="11" t="s">
        <v>41</v>
      </c>
      <c r="F9" s="11" t="s">
        <v>21</v>
      </c>
      <c r="G9" s="12"/>
      <c r="H9" s="12"/>
      <c r="I9" s="12"/>
      <c r="J9" s="12"/>
      <c r="K9" s="12"/>
      <c r="L9" s="12"/>
      <c r="M9" s="19">
        <v>44510.0</v>
      </c>
      <c r="N9" s="15">
        <v>0.6875</v>
      </c>
      <c r="O9" s="15">
        <v>0.9166666666666666</v>
      </c>
      <c r="P9" s="16">
        <f t="shared" si="1"/>
        <v>0.2291666667</v>
      </c>
      <c r="Q9" s="17" t="s">
        <v>42</v>
      </c>
    </row>
    <row r="10">
      <c r="A10" s="9" t="s">
        <v>40</v>
      </c>
      <c r="B10" s="10" t="s">
        <v>18</v>
      </c>
      <c r="C10" s="10" t="s">
        <v>24</v>
      </c>
      <c r="D10" s="10" t="s">
        <v>25</v>
      </c>
      <c r="E10" s="11" t="s">
        <v>43</v>
      </c>
      <c r="F10" s="11" t="s">
        <v>21</v>
      </c>
      <c r="G10" s="12"/>
      <c r="H10" s="12"/>
      <c r="I10" s="12"/>
      <c r="J10" s="12"/>
      <c r="K10" s="12"/>
      <c r="L10" s="12"/>
      <c r="M10" s="19">
        <v>44511.0</v>
      </c>
      <c r="N10" s="15">
        <v>0.5416666666666666</v>
      </c>
      <c r="O10" s="15">
        <v>0.75</v>
      </c>
      <c r="P10" s="16">
        <f t="shared" si="1"/>
        <v>0.2083333333</v>
      </c>
      <c r="Q10" s="17" t="s">
        <v>44</v>
      </c>
    </row>
    <row r="11">
      <c r="A11" s="9" t="s">
        <v>45</v>
      </c>
      <c r="B11" s="10" t="s">
        <v>18</v>
      </c>
      <c r="C11" s="10"/>
      <c r="D11" s="10" t="s">
        <v>19</v>
      </c>
      <c r="E11" s="11" t="s">
        <v>46</v>
      </c>
      <c r="F11" s="11" t="s">
        <v>21</v>
      </c>
      <c r="G11" s="12"/>
      <c r="H11" s="12"/>
      <c r="I11" s="12"/>
      <c r="J11" s="12"/>
      <c r="K11" s="12"/>
      <c r="L11" s="12"/>
      <c r="M11" s="19">
        <v>44511.0</v>
      </c>
      <c r="N11" s="15">
        <v>0.6666666666666666</v>
      </c>
      <c r="O11" s="15">
        <v>0.9166666666666666</v>
      </c>
      <c r="P11" s="16">
        <f t="shared" si="1"/>
        <v>0.25</v>
      </c>
      <c r="Q11" s="17" t="s">
        <v>47</v>
      </c>
    </row>
    <row r="12">
      <c r="A12" s="9" t="s">
        <v>34</v>
      </c>
      <c r="B12" s="10" t="s">
        <v>18</v>
      </c>
      <c r="C12" s="10"/>
      <c r="D12" s="10" t="s">
        <v>48</v>
      </c>
      <c r="E12" s="11" t="s">
        <v>46</v>
      </c>
      <c r="F12" s="11" t="s">
        <v>21</v>
      </c>
      <c r="G12" s="12"/>
      <c r="H12" s="12"/>
      <c r="I12" s="12"/>
      <c r="J12" s="12"/>
      <c r="K12" s="12"/>
      <c r="L12" s="12"/>
      <c r="M12" s="19">
        <v>44511.0</v>
      </c>
      <c r="N12" s="15">
        <v>0.5416666666666666</v>
      </c>
      <c r="O12" s="15">
        <v>0.9166666666666666</v>
      </c>
      <c r="P12" s="16">
        <f t="shared" si="1"/>
        <v>0.375</v>
      </c>
      <c r="Q12" s="17" t="s">
        <v>49</v>
      </c>
    </row>
    <row r="13">
      <c r="A13" s="9" t="s">
        <v>50</v>
      </c>
      <c r="B13" s="10" t="s">
        <v>18</v>
      </c>
      <c r="C13" s="10"/>
      <c r="D13" s="10" t="s">
        <v>19</v>
      </c>
      <c r="E13" s="11" t="s">
        <v>46</v>
      </c>
      <c r="F13" s="11" t="s">
        <v>21</v>
      </c>
      <c r="G13" s="18"/>
      <c r="H13" s="18"/>
      <c r="I13" s="18"/>
      <c r="J13" s="18"/>
      <c r="K13" s="18"/>
      <c r="L13" s="18"/>
      <c r="M13" s="19">
        <v>44512.0</v>
      </c>
      <c r="N13" s="15">
        <v>0.6666666666666666</v>
      </c>
      <c r="O13" s="15">
        <v>0.9166666666666666</v>
      </c>
      <c r="P13" s="16">
        <f t="shared" si="1"/>
        <v>0.25</v>
      </c>
      <c r="Q13" s="17" t="s">
        <v>47</v>
      </c>
    </row>
    <row r="14">
      <c r="A14" s="9" t="s">
        <v>40</v>
      </c>
      <c r="B14" s="10" t="s">
        <v>18</v>
      </c>
      <c r="C14" s="10" t="s">
        <v>24</v>
      </c>
      <c r="D14" s="10" t="s">
        <v>25</v>
      </c>
      <c r="E14" s="11" t="s">
        <v>41</v>
      </c>
      <c r="F14" s="11" t="s">
        <v>21</v>
      </c>
      <c r="G14" s="18"/>
      <c r="H14" s="18"/>
      <c r="I14" s="18"/>
      <c r="J14" s="18"/>
      <c r="K14" s="18"/>
      <c r="L14" s="18"/>
      <c r="M14" s="19">
        <v>44512.0</v>
      </c>
      <c r="N14" s="15">
        <v>0.5416666666666666</v>
      </c>
      <c r="O14" s="15">
        <v>0.875</v>
      </c>
      <c r="P14" s="16">
        <f t="shared" si="1"/>
        <v>0.3333333333</v>
      </c>
      <c r="Q14" s="17" t="s">
        <v>51</v>
      </c>
    </row>
    <row r="15">
      <c r="A15" s="21" t="s">
        <v>52</v>
      </c>
      <c r="B15" s="10" t="s">
        <v>18</v>
      </c>
      <c r="C15" s="10"/>
      <c r="D15" s="10" t="s">
        <v>31</v>
      </c>
      <c r="E15" s="20" t="s">
        <v>53</v>
      </c>
      <c r="F15" s="11" t="s">
        <v>21</v>
      </c>
      <c r="G15" s="18"/>
      <c r="H15" s="18"/>
      <c r="I15" s="18"/>
      <c r="J15" s="18"/>
      <c r="K15" s="18"/>
      <c r="L15" s="18"/>
      <c r="M15" s="19">
        <v>44515.0</v>
      </c>
      <c r="N15" s="15">
        <v>0.625</v>
      </c>
      <c r="O15" s="22">
        <v>0.875</v>
      </c>
      <c r="P15" s="16">
        <f t="shared" si="1"/>
        <v>0.25</v>
      </c>
      <c r="Q15" s="17" t="s">
        <v>54</v>
      </c>
    </row>
    <row r="16">
      <c r="A16" s="9" t="s">
        <v>40</v>
      </c>
      <c r="B16" s="10" t="s">
        <v>18</v>
      </c>
      <c r="C16" s="10" t="s">
        <v>24</v>
      </c>
      <c r="D16" s="10" t="s">
        <v>25</v>
      </c>
      <c r="E16" s="11" t="s">
        <v>41</v>
      </c>
      <c r="F16" s="11" t="s">
        <v>21</v>
      </c>
      <c r="G16" s="18"/>
      <c r="H16" s="18"/>
      <c r="I16" s="18"/>
      <c r="J16" s="18"/>
      <c r="K16" s="18"/>
      <c r="L16" s="18"/>
      <c r="M16" s="19">
        <v>44515.0</v>
      </c>
      <c r="N16" s="15">
        <v>0.5416666666666666</v>
      </c>
      <c r="O16" s="15">
        <v>0.875</v>
      </c>
      <c r="P16" s="16">
        <f t="shared" si="1"/>
        <v>0.3333333333</v>
      </c>
      <c r="Q16" s="23"/>
    </row>
    <row r="17">
      <c r="A17" s="9" t="s">
        <v>55</v>
      </c>
      <c r="B17" s="10" t="s">
        <v>18</v>
      </c>
      <c r="C17" s="10"/>
      <c r="D17" s="10" t="s">
        <v>19</v>
      </c>
      <c r="E17" s="11" t="s">
        <v>46</v>
      </c>
      <c r="F17" s="11" t="s">
        <v>21</v>
      </c>
      <c r="G17" s="18"/>
      <c r="H17" s="18"/>
      <c r="I17" s="18"/>
      <c r="J17" s="18"/>
      <c r="K17" s="18"/>
      <c r="L17" s="18"/>
      <c r="M17" s="19">
        <v>44515.0</v>
      </c>
      <c r="N17" s="15">
        <v>0.65625</v>
      </c>
      <c r="O17" s="24">
        <v>0.7916666666666666</v>
      </c>
      <c r="P17" s="16">
        <f t="shared" si="1"/>
        <v>0.1354166667</v>
      </c>
      <c r="Q17" s="17" t="s">
        <v>56</v>
      </c>
    </row>
    <row r="18">
      <c r="A18" s="9" t="s">
        <v>55</v>
      </c>
      <c r="B18" s="10" t="s">
        <v>18</v>
      </c>
      <c r="C18" s="10"/>
      <c r="D18" s="10" t="s">
        <v>19</v>
      </c>
      <c r="E18" s="11" t="s">
        <v>28</v>
      </c>
      <c r="F18" s="11" t="s">
        <v>21</v>
      </c>
      <c r="G18" s="18"/>
      <c r="H18" s="18"/>
      <c r="I18" s="18"/>
      <c r="J18" s="18"/>
      <c r="K18" s="18"/>
      <c r="L18" s="18"/>
      <c r="M18" s="19">
        <v>44516.0</v>
      </c>
      <c r="N18" s="15">
        <v>0.65625</v>
      </c>
      <c r="O18" s="24">
        <v>0.7916666666666666</v>
      </c>
      <c r="P18" s="16">
        <f t="shared" si="1"/>
        <v>0.1354166667</v>
      </c>
      <c r="Q18" s="17" t="s">
        <v>56</v>
      </c>
    </row>
    <row r="19">
      <c r="A19" s="9" t="s">
        <v>57</v>
      </c>
      <c r="B19" s="10" t="s">
        <v>18</v>
      </c>
      <c r="C19" s="10"/>
      <c r="D19" s="10" t="s">
        <v>19</v>
      </c>
      <c r="E19" s="11" t="s">
        <v>41</v>
      </c>
      <c r="F19" s="11" t="s">
        <v>21</v>
      </c>
      <c r="G19" s="18"/>
      <c r="H19" s="18"/>
      <c r="I19" s="18"/>
      <c r="J19" s="18"/>
      <c r="K19" s="18"/>
      <c r="L19" s="18"/>
      <c r="M19" s="19">
        <v>44515.0</v>
      </c>
      <c r="N19" s="15">
        <v>0.7916666666666666</v>
      </c>
      <c r="O19" s="15">
        <v>0.9166666666666666</v>
      </c>
      <c r="P19" s="16">
        <f t="shared" si="1"/>
        <v>0.125</v>
      </c>
      <c r="Q19" s="17" t="s">
        <v>58</v>
      </c>
    </row>
    <row r="20">
      <c r="A20" s="9" t="s">
        <v>57</v>
      </c>
      <c r="B20" s="10" t="s">
        <v>18</v>
      </c>
      <c r="C20" s="10"/>
      <c r="D20" s="10" t="s">
        <v>19</v>
      </c>
      <c r="E20" s="11" t="s">
        <v>41</v>
      </c>
      <c r="F20" s="11" t="s">
        <v>21</v>
      </c>
      <c r="G20" s="18"/>
      <c r="H20" s="18"/>
      <c r="I20" s="18"/>
      <c r="J20" s="18"/>
      <c r="K20" s="18"/>
      <c r="L20" s="18"/>
      <c r="M20" s="19">
        <v>44516.0</v>
      </c>
      <c r="N20" s="15">
        <v>0.5520833333333334</v>
      </c>
      <c r="O20" s="15">
        <v>0.875</v>
      </c>
      <c r="P20" s="16">
        <f t="shared" si="1"/>
        <v>0.3229166667</v>
      </c>
      <c r="Q20" s="17" t="s">
        <v>59</v>
      </c>
    </row>
    <row r="21">
      <c r="A21" s="9" t="s">
        <v>60</v>
      </c>
      <c r="B21" s="10" t="s">
        <v>18</v>
      </c>
      <c r="C21" s="10"/>
      <c r="D21" s="10" t="s">
        <v>31</v>
      </c>
      <c r="E21" s="11" t="s">
        <v>41</v>
      </c>
      <c r="F21" s="11" t="s">
        <v>21</v>
      </c>
      <c r="G21" s="18"/>
      <c r="H21" s="18"/>
      <c r="I21" s="18"/>
      <c r="J21" s="18"/>
      <c r="K21" s="18"/>
      <c r="L21" s="18"/>
      <c r="M21" s="19">
        <v>44516.0</v>
      </c>
      <c r="N21" s="15">
        <v>0.5416666666666666</v>
      </c>
      <c r="O21" s="15">
        <v>0.7708333333333334</v>
      </c>
      <c r="P21" s="16">
        <f t="shared" si="1"/>
        <v>0.2291666667</v>
      </c>
      <c r="Q21" s="17" t="s">
        <v>61</v>
      </c>
    </row>
    <row r="22">
      <c r="A22" s="9" t="s">
        <v>62</v>
      </c>
      <c r="B22" s="10" t="s">
        <v>18</v>
      </c>
      <c r="C22" s="10"/>
      <c r="D22" s="10" t="s">
        <v>31</v>
      </c>
      <c r="E22" s="11" t="s">
        <v>41</v>
      </c>
      <c r="F22" s="11" t="s">
        <v>21</v>
      </c>
      <c r="G22" s="18"/>
      <c r="H22" s="18"/>
      <c r="I22" s="18"/>
      <c r="J22" s="18"/>
      <c r="K22" s="18"/>
      <c r="L22" s="18"/>
      <c r="M22" s="19">
        <v>44516.0</v>
      </c>
      <c r="N22" s="15">
        <v>0.7708333333333334</v>
      </c>
      <c r="O22" s="15">
        <v>0.9166666666666666</v>
      </c>
      <c r="P22" s="16">
        <f t="shared" si="1"/>
        <v>0.1458333333</v>
      </c>
      <c r="Q22" s="17" t="s">
        <v>63</v>
      </c>
    </row>
    <row r="23">
      <c r="A23" s="9" t="s">
        <v>40</v>
      </c>
      <c r="B23" s="10" t="s">
        <v>18</v>
      </c>
      <c r="C23" s="10" t="s">
        <v>24</v>
      </c>
      <c r="D23" s="10" t="s">
        <v>25</v>
      </c>
      <c r="E23" s="11" t="s">
        <v>41</v>
      </c>
      <c r="F23" s="11" t="s">
        <v>21</v>
      </c>
      <c r="G23" s="18"/>
      <c r="H23" s="18"/>
      <c r="I23" s="18"/>
      <c r="J23" s="18"/>
      <c r="K23" s="18"/>
      <c r="L23" s="18"/>
      <c r="M23" s="19">
        <v>44516.0</v>
      </c>
      <c r="N23" s="15">
        <v>0.5416666666666666</v>
      </c>
      <c r="O23" s="15">
        <v>0.875</v>
      </c>
      <c r="P23" s="16">
        <f t="shared" si="1"/>
        <v>0.3333333333</v>
      </c>
      <c r="Q23" s="17" t="s">
        <v>59</v>
      </c>
    </row>
    <row r="24">
      <c r="A24" s="9" t="s">
        <v>57</v>
      </c>
      <c r="B24" s="10" t="s">
        <v>18</v>
      </c>
      <c r="C24" s="10"/>
      <c r="D24" s="10" t="s">
        <v>19</v>
      </c>
      <c r="E24" s="11" t="s">
        <v>53</v>
      </c>
      <c r="F24" s="11" t="s">
        <v>21</v>
      </c>
      <c r="G24" s="18"/>
      <c r="H24" s="18"/>
      <c r="I24" s="18"/>
      <c r="J24" s="18"/>
      <c r="K24" s="18"/>
      <c r="L24" s="18"/>
      <c r="M24" s="19">
        <v>44517.0</v>
      </c>
      <c r="N24" s="15">
        <v>0.6458333333333334</v>
      </c>
      <c r="O24" s="15">
        <v>0.875</v>
      </c>
      <c r="P24" s="16">
        <f t="shared" si="1"/>
        <v>0.2291666667</v>
      </c>
      <c r="Q24" s="17" t="s">
        <v>64</v>
      </c>
    </row>
    <row r="25">
      <c r="A25" s="9" t="s">
        <v>62</v>
      </c>
      <c r="B25" s="10" t="s">
        <v>18</v>
      </c>
      <c r="C25" s="10"/>
      <c r="D25" s="10" t="s">
        <v>31</v>
      </c>
      <c r="E25" s="11" t="s">
        <v>20</v>
      </c>
      <c r="F25" s="11" t="s">
        <v>21</v>
      </c>
      <c r="G25" s="18"/>
      <c r="H25" s="18"/>
      <c r="I25" s="18"/>
      <c r="J25" s="18"/>
      <c r="K25" s="18"/>
      <c r="L25" s="18"/>
      <c r="M25" s="19">
        <v>44517.0</v>
      </c>
      <c r="N25" s="15">
        <v>0.5416666666666666</v>
      </c>
      <c r="O25" s="15">
        <v>0.9166666666666666</v>
      </c>
      <c r="P25" s="16">
        <f t="shared" si="1"/>
        <v>0.375</v>
      </c>
      <c r="Q25" s="17" t="s">
        <v>65</v>
      </c>
    </row>
    <row r="26">
      <c r="A26" s="9" t="s">
        <v>40</v>
      </c>
      <c r="B26" s="10" t="s">
        <v>18</v>
      </c>
      <c r="C26" s="10" t="s">
        <v>24</v>
      </c>
      <c r="D26" s="10" t="s">
        <v>25</v>
      </c>
      <c r="E26" s="11" t="s">
        <v>43</v>
      </c>
      <c r="F26" s="11" t="s">
        <v>21</v>
      </c>
      <c r="G26" s="18"/>
      <c r="H26" s="18"/>
      <c r="I26" s="18"/>
      <c r="J26" s="18"/>
      <c r="K26" s="18"/>
      <c r="L26" s="18"/>
      <c r="M26" s="19">
        <v>44517.0</v>
      </c>
      <c r="N26" s="15">
        <v>0.5416666666666666</v>
      </c>
      <c r="O26" s="15">
        <v>0.8333333333333334</v>
      </c>
      <c r="P26" s="16">
        <f t="shared" si="1"/>
        <v>0.2916666667</v>
      </c>
      <c r="Q26" s="17" t="s">
        <v>66</v>
      </c>
    </row>
    <row r="27">
      <c r="A27" s="9" t="s">
        <v>40</v>
      </c>
      <c r="B27" s="10" t="s">
        <v>18</v>
      </c>
      <c r="C27" s="10" t="s">
        <v>24</v>
      </c>
      <c r="D27" s="10" t="s">
        <v>25</v>
      </c>
      <c r="E27" s="11" t="s">
        <v>41</v>
      </c>
      <c r="F27" s="11" t="s">
        <v>21</v>
      </c>
      <c r="G27" s="18"/>
      <c r="H27" s="18"/>
      <c r="I27" s="18"/>
      <c r="J27" s="18"/>
      <c r="K27" s="18"/>
      <c r="L27" s="18"/>
      <c r="M27" s="19">
        <v>44518.0</v>
      </c>
      <c r="N27" s="15">
        <v>0.5416666666666666</v>
      </c>
      <c r="O27" s="15">
        <v>0.875</v>
      </c>
      <c r="P27" s="16">
        <f t="shared" si="1"/>
        <v>0.3333333333</v>
      </c>
      <c r="Q27" s="17" t="s">
        <v>67</v>
      </c>
    </row>
    <row r="28">
      <c r="A28" s="9" t="s">
        <v>62</v>
      </c>
      <c r="B28" s="10" t="s">
        <v>18</v>
      </c>
      <c r="C28" s="10"/>
      <c r="D28" s="10" t="s">
        <v>31</v>
      </c>
      <c r="E28" s="11" t="s">
        <v>43</v>
      </c>
      <c r="F28" s="11" t="s">
        <v>21</v>
      </c>
      <c r="G28" s="18"/>
      <c r="H28" s="18"/>
      <c r="I28" s="18"/>
      <c r="J28" s="18"/>
      <c r="K28" s="18"/>
      <c r="L28" s="18"/>
      <c r="M28" s="19">
        <v>44518.0</v>
      </c>
      <c r="N28" s="15">
        <v>0.5416666666666666</v>
      </c>
      <c r="O28" s="15">
        <v>0.7916666666666666</v>
      </c>
      <c r="P28" s="16">
        <f t="shared" si="1"/>
        <v>0.25</v>
      </c>
      <c r="Q28" s="17" t="s">
        <v>68</v>
      </c>
    </row>
    <row r="29">
      <c r="A29" s="9" t="s">
        <v>60</v>
      </c>
      <c r="B29" s="10" t="s">
        <v>18</v>
      </c>
      <c r="C29" s="10"/>
      <c r="D29" s="10" t="s">
        <v>31</v>
      </c>
      <c r="E29" s="11" t="s">
        <v>69</v>
      </c>
      <c r="F29" s="11" t="s">
        <v>21</v>
      </c>
      <c r="G29" s="18"/>
      <c r="H29" s="18"/>
      <c r="I29" s="18"/>
      <c r="J29" s="18"/>
      <c r="K29" s="18"/>
      <c r="L29" s="18"/>
      <c r="M29" s="19">
        <v>44519.0</v>
      </c>
      <c r="N29" s="15">
        <v>0.5416666666666666</v>
      </c>
      <c r="O29" s="15">
        <v>0.9166666666666666</v>
      </c>
      <c r="P29" s="16">
        <f t="shared" si="1"/>
        <v>0.375</v>
      </c>
      <c r="Q29" s="17" t="s">
        <v>70</v>
      </c>
    </row>
    <row r="30">
      <c r="A30" s="9" t="s">
        <v>40</v>
      </c>
      <c r="B30" s="10" t="s">
        <v>18</v>
      </c>
      <c r="C30" s="10" t="s">
        <v>24</v>
      </c>
      <c r="D30" s="10" t="s">
        <v>25</v>
      </c>
      <c r="E30" s="11" t="s">
        <v>41</v>
      </c>
      <c r="F30" s="11" t="s">
        <v>21</v>
      </c>
      <c r="G30" s="18"/>
      <c r="H30" s="18"/>
      <c r="I30" s="18"/>
      <c r="J30" s="18"/>
      <c r="K30" s="18"/>
      <c r="L30" s="18"/>
      <c r="M30" s="19">
        <v>44522.0</v>
      </c>
      <c r="N30" s="15">
        <v>0.5416666666666666</v>
      </c>
      <c r="O30" s="15">
        <v>0.875</v>
      </c>
      <c r="P30" s="16">
        <f t="shared" si="1"/>
        <v>0.3333333333</v>
      </c>
      <c r="Q30" s="17" t="s">
        <v>71</v>
      </c>
    </row>
    <row r="31">
      <c r="A31" s="9" t="s">
        <v>62</v>
      </c>
      <c r="B31" s="10" t="s">
        <v>18</v>
      </c>
      <c r="C31" s="10"/>
      <c r="D31" s="10" t="s">
        <v>31</v>
      </c>
      <c r="E31" s="11" t="s">
        <v>41</v>
      </c>
      <c r="F31" s="11" t="s">
        <v>21</v>
      </c>
      <c r="G31" s="18"/>
      <c r="H31" s="18"/>
      <c r="I31" s="18"/>
      <c r="J31" s="18"/>
      <c r="K31" s="18"/>
      <c r="L31" s="18"/>
      <c r="M31" s="19">
        <v>44522.0</v>
      </c>
      <c r="N31" s="15">
        <v>0.6666666666666666</v>
      </c>
      <c r="O31" s="15">
        <v>0.9166666666666666</v>
      </c>
      <c r="P31" s="16">
        <f t="shared" si="1"/>
        <v>0.25</v>
      </c>
      <c r="Q31" s="17" t="s">
        <v>72</v>
      </c>
    </row>
    <row r="32">
      <c r="A32" s="9" t="s">
        <v>40</v>
      </c>
      <c r="B32" s="10" t="s">
        <v>18</v>
      </c>
      <c r="C32" s="10" t="s">
        <v>24</v>
      </c>
      <c r="D32" s="10" t="s">
        <v>25</v>
      </c>
      <c r="E32" s="11" t="s">
        <v>43</v>
      </c>
      <c r="F32" s="11" t="s">
        <v>21</v>
      </c>
      <c r="G32" s="18"/>
      <c r="H32" s="18"/>
      <c r="I32" s="18"/>
      <c r="J32" s="18"/>
      <c r="K32" s="18"/>
      <c r="L32" s="18"/>
      <c r="M32" s="19">
        <v>44523.0</v>
      </c>
      <c r="N32" s="15">
        <v>0.5416666666666666</v>
      </c>
      <c r="O32" s="15">
        <v>0.875</v>
      </c>
      <c r="P32" s="16">
        <f t="shared" si="1"/>
        <v>0.3333333333</v>
      </c>
      <c r="Q32" s="17" t="s">
        <v>73</v>
      </c>
    </row>
    <row r="33">
      <c r="A33" s="9" t="s">
        <v>62</v>
      </c>
      <c r="B33" s="10" t="s">
        <v>18</v>
      </c>
      <c r="C33" s="10"/>
      <c r="D33" s="10" t="s">
        <v>31</v>
      </c>
      <c r="E33" s="11" t="s">
        <v>41</v>
      </c>
      <c r="F33" s="11" t="s">
        <v>21</v>
      </c>
      <c r="G33" s="18"/>
      <c r="H33" s="18"/>
      <c r="I33" s="18"/>
      <c r="J33" s="18"/>
      <c r="K33" s="18"/>
      <c r="L33" s="18"/>
      <c r="M33" s="19">
        <v>44523.0</v>
      </c>
      <c r="N33" s="15">
        <v>0.5416666666666666</v>
      </c>
      <c r="O33" s="15">
        <v>0.9166666666666666</v>
      </c>
      <c r="P33" s="16">
        <f t="shared" si="1"/>
        <v>0.375</v>
      </c>
      <c r="Q33" s="17" t="s">
        <v>74</v>
      </c>
    </row>
    <row r="34">
      <c r="A34" s="9" t="s">
        <v>23</v>
      </c>
      <c r="B34" s="10" t="s">
        <v>18</v>
      </c>
      <c r="C34" s="10" t="s">
        <v>24</v>
      </c>
      <c r="D34" s="10" t="s">
        <v>25</v>
      </c>
      <c r="E34" s="11" t="s">
        <v>20</v>
      </c>
      <c r="F34" s="11" t="s">
        <v>21</v>
      </c>
      <c r="G34" s="18"/>
      <c r="H34" s="18"/>
      <c r="I34" s="18"/>
      <c r="J34" s="18"/>
      <c r="K34" s="18"/>
      <c r="L34" s="18"/>
      <c r="M34" s="19">
        <v>44524.0</v>
      </c>
      <c r="N34" s="15">
        <v>0.875</v>
      </c>
      <c r="O34" s="15">
        <v>0.875</v>
      </c>
      <c r="P34" s="25">
        <v>0.0</v>
      </c>
      <c r="Q34" s="17" t="s">
        <v>75</v>
      </c>
    </row>
    <row r="35">
      <c r="A35" s="9" t="s">
        <v>62</v>
      </c>
      <c r="B35" s="10" t="s">
        <v>18</v>
      </c>
      <c r="C35" s="10"/>
      <c r="D35" s="10" t="s">
        <v>31</v>
      </c>
      <c r="E35" s="11" t="s">
        <v>20</v>
      </c>
      <c r="F35" s="11" t="s">
        <v>21</v>
      </c>
      <c r="G35" s="18"/>
      <c r="H35" s="18"/>
      <c r="I35" s="18"/>
      <c r="J35" s="18"/>
      <c r="K35" s="18"/>
      <c r="L35" s="18"/>
      <c r="M35" s="19">
        <v>44524.0</v>
      </c>
      <c r="N35" s="15">
        <v>0.5416666666666666</v>
      </c>
      <c r="O35" s="15">
        <v>0.7916666666666666</v>
      </c>
      <c r="P35" s="16">
        <f t="shared" ref="P35:P39" si="2">O35-N35</f>
        <v>0.25</v>
      </c>
      <c r="Q35" s="17" t="s">
        <v>76</v>
      </c>
    </row>
    <row r="36">
      <c r="A36" s="9" t="s">
        <v>77</v>
      </c>
      <c r="B36" s="10" t="s">
        <v>18</v>
      </c>
      <c r="C36" s="10"/>
      <c r="D36" s="10" t="s">
        <v>31</v>
      </c>
      <c r="E36" s="11" t="s">
        <v>41</v>
      </c>
      <c r="F36" s="11" t="s">
        <v>21</v>
      </c>
      <c r="G36" s="18"/>
      <c r="H36" s="18"/>
      <c r="I36" s="18"/>
      <c r="J36" s="18"/>
      <c r="K36" s="18"/>
      <c r="L36" s="18"/>
      <c r="M36" s="19">
        <v>44524.0</v>
      </c>
      <c r="N36" s="15">
        <v>0.7916666666666666</v>
      </c>
      <c r="O36" s="15">
        <v>0.9166666666666666</v>
      </c>
      <c r="P36" s="16">
        <f t="shared" si="2"/>
        <v>0.125</v>
      </c>
      <c r="Q36" s="17" t="s">
        <v>78</v>
      </c>
    </row>
    <row r="37">
      <c r="A37" s="9" t="s">
        <v>38</v>
      </c>
      <c r="B37" s="10" t="s">
        <v>18</v>
      </c>
      <c r="C37" s="10" t="s">
        <v>24</v>
      </c>
      <c r="D37" s="10" t="s">
        <v>25</v>
      </c>
      <c r="E37" s="11" t="s">
        <v>41</v>
      </c>
      <c r="F37" s="11" t="s">
        <v>21</v>
      </c>
      <c r="G37" s="18"/>
      <c r="H37" s="18"/>
      <c r="I37" s="18"/>
      <c r="J37" s="18"/>
      <c r="K37" s="18"/>
      <c r="L37" s="18"/>
      <c r="M37" s="19">
        <v>44524.0</v>
      </c>
      <c r="N37" s="15">
        <v>0.5416666666666666</v>
      </c>
      <c r="O37" s="15">
        <v>0.875</v>
      </c>
      <c r="P37" s="16">
        <f t="shared" si="2"/>
        <v>0.3333333333</v>
      </c>
      <c r="Q37" s="17" t="s">
        <v>79</v>
      </c>
    </row>
    <row r="38">
      <c r="A38" s="9" t="s">
        <v>38</v>
      </c>
      <c r="B38" s="10" t="s">
        <v>18</v>
      </c>
      <c r="C38" s="10" t="s">
        <v>24</v>
      </c>
      <c r="D38" s="10" t="s">
        <v>25</v>
      </c>
      <c r="E38" s="11" t="s">
        <v>41</v>
      </c>
      <c r="F38" s="11" t="s">
        <v>21</v>
      </c>
      <c r="G38" s="18"/>
      <c r="H38" s="18"/>
      <c r="I38" s="18"/>
      <c r="J38" s="18"/>
      <c r="K38" s="18"/>
      <c r="L38" s="18"/>
      <c r="M38" s="19">
        <v>44525.0</v>
      </c>
      <c r="N38" s="15">
        <v>0.5416666666666666</v>
      </c>
      <c r="O38" s="15">
        <v>0.875</v>
      </c>
      <c r="P38" s="16">
        <f t="shared" si="2"/>
        <v>0.3333333333</v>
      </c>
      <c r="Q38" s="17" t="s">
        <v>80</v>
      </c>
    </row>
    <row r="39">
      <c r="A39" s="9" t="s">
        <v>77</v>
      </c>
      <c r="B39" s="10" t="s">
        <v>18</v>
      </c>
      <c r="C39" s="10"/>
      <c r="D39" s="10" t="s">
        <v>31</v>
      </c>
      <c r="E39" s="11" t="s">
        <v>20</v>
      </c>
      <c r="F39" s="11" t="s">
        <v>21</v>
      </c>
      <c r="G39" s="18"/>
      <c r="H39" s="18"/>
      <c r="I39" s="18"/>
      <c r="J39" s="18"/>
      <c r="K39" s="18"/>
      <c r="L39" s="18"/>
      <c r="M39" s="19">
        <v>44525.0</v>
      </c>
      <c r="N39" s="15">
        <v>0.5416666666666666</v>
      </c>
      <c r="O39" s="15">
        <v>0.8125</v>
      </c>
      <c r="P39" s="16">
        <f t="shared" si="2"/>
        <v>0.2708333333</v>
      </c>
      <c r="Q39" s="17" t="s">
        <v>81</v>
      </c>
    </row>
    <row r="40">
      <c r="A40" s="9" t="s">
        <v>40</v>
      </c>
      <c r="B40" s="10" t="s">
        <v>18</v>
      </c>
      <c r="C40" s="10" t="s">
        <v>24</v>
      </c>
      <c r="D40" s="10" t="s">
        <v>25</v>
      </c>
      <c r="E40" s="11" t="s">
        <v>20</v>
      </c>
      <c r="F40" s="11" t="s">
        <v>21</v>
      </c>
      <c r="G40" s="18"/>
      <c r="H40" s="18"/>
      <c r="I40" s="18"/>
      <c r="J40" s="18"/>
      <c r="K40" s="18"/>
      <c r="L40" s="18"/>
      <c r="M40" s="19">
        <v>44526.0</v>
      </c>
      <c r="N40" s="15">
        <v>0.875</v>
      </c>
      <c r="O40" s="15">
        <v>0.875</v>
      </c>
      <c r="P40" s="16"/>
      <c r="Q40" s="17" t="s">
        <v>82</v>
      </c>
    </row>
    <row r="41">
      <c r="A41" s="9" t="s">
        <v>83</v>
      </c>
      <c r="B41" s="10" t="s">
        <v>18</v>
      </c>
      <c r="C41" s="10" t="s">
        <v>24</v>
      </c>
      <c r="D41" s="10" t="s">
        <v>25</v>
      </c>
      <c r="E41" s="11" t="s">
        <v>20</v>
      </c>
      <c r="F41" s="11" t="s">
        <v>21</v>
      </c>
      <c r="G41" s="18"/>
      <c r="H41" s="18"/>
      <c r="I41" s="18"/>
      <c r="J41" s="18"/>
      <c r="K41" s="18"/>
      <c r="L41" s="18"/>
      <c r="M41" s="19">
        <v>44526.0</v>
      </c>
      <c r="N41" s="15">
        <v>0.5416666666666666</v>
      </c>
      <c r="O41" s="15">
        <v>0.7291666666666666</v>
      </c>
      <c r="P41" s="16">
        <f t="shared" ref="P41:P65" si="3">O41-N41</f>
        <v>0.1875</v>
      </c>
      <c r="Q41" s="17" t="s">
        <v>84</v>
      </c>
    </row>
    <row r="42">
      <c r="A42" s="9" t="s">
        <v>38</v>
      </c>
      <c r="B42" s="10" t="s">
        <v>18</v>
      </c>
      <c r="C42" s="10" t="s">
        <v>24</v>
      </c>
      <c r="D42" s="10" t="s">
        <v>25</v>
      </c>
      <c r="E42" s="11" t="s">
        <v>41</v>
      </c>
      <c r="F42" s="11" t="s">
        <v>21</v>
      </c>
      <c r="G42" s="18"/>
      <c r="H42" s="18"/>
      <c r="I42" s="18"/>
      <c r="J42" s="18"/>
      <c r="K42" s="18"/>
      <c r="L42" s="18"/>
      <c r="M42" s="19">
        <v>44526.0</v>
      </c>
      <c r="N42" s="15">
        <v>0.7291666666666666</v>
      </c>
      <c r="O42" s="15">
        <v>0.875</v>
      </c>
      <c r="P42" s="16">
        <f t="shared" si="3"/>
        <v>0.1458333333</v>
      </c>
      <c r="Q42" s="17" t="s">
        <v>85</v>
      </c>
    </row>
    <row r="43">
      <c r="A43" s="9" t="s">
        <v>38</v>
      </c>
      <c r="B43" s="10" t="s">
        <v>18</v>
      </c>
      <c r="C43" s="10" t="s">
        <v>24</v>
      </c>
      <c r="D43" s="10" t="s">
        <v>25</v>
      </c>
      <c r="E43" s="11" t="s">
        <v>41</v>
      </c>
      <c r="F43" s="11" t="s">
        <v>21</v>
      </c>
      <c r="G43" s="18"/>
      <c r="H43" s="18"/>
      <c r="I43" s="18"/>
      <c r="J43" s="18"/>
      <c r="K43" s="18"/>
      <c r="L43" s="18"/>
      <c r="M43" s="19">
        <v>44529.0</v>
      </c>
      <c r="N43" s="15">
        <v>0.5416666666666666</v>
      </c>
      <c r="O43" s="15">
        <v>0.875</v>
      </c>
      <c r="P43" s="16">
        <f t="shared" si="3"/>
        <v>0.3333333333</v>
      </c>
      <c r="Q43" s="17" t="s">
        <v>86</v>
      </c>
    </row>
    <row r="44" ht="57.75" customHeight="1">
      <c r="A44" s="9" t="s">
        <v>87</v>
      </c>
      <c r="B44" s="10" t="s">
        <v>18</v>
      </c>
      <c r="C44" s="10"/>
      <c r="D44" s="10" t="s">
        <v>31</v>
      </c>
      <c r="E44" s="11" t="s">
        <v>41</v>
      </c>
      <c r="F44" s="11" t="s">
        <v>21</v>
      </c>
      <c r="G44" s="18"/>
      <c r="H44" s="18"/>
      <c r="I44" s="18"/>
      <c r="J44" s="18"/>
      <c r="K44" s="18"/>
      <c r="L44" s="18"/>
      <c r="M44" s="19">
        <v>44529.0</v>
      </c>
      <c r="N44" s="15">
        <v>0.5416666666666666</v>
      </c>
      <c r="O44" s="15">
        <v>0.9166666666666666</v>
      </c>
      <c r="P44" s="16">
        <f t="shared" si="3"/>
        <v>0.375</v>
      </c>
      <c r="Q44" s="17" t="s">
        <v>88</v>
      </c>
    </row>
    <row r="45">
      <c r="A45" s="9" t="s">
        <v>38</v>
      </c>
      <c r="B45" s="10" t="s">
        <v>18</v>
      </c>
      <c r="C45" s="10" t="s">
        <v>24</v>
      </c>
      <c r="D45" s="10" t="s">
        <v>25</v>
      </c>
      <c r="E45" s="11" t="s">
        <v>43</v>
      </c>
      <c r="F45" s="11" t="s">
        <v>21</v>
      </c>
      <c r="G45" s="18"/>
      <c r="H45" s="18"/>
      <c r="I45" s="18"/>
      <c r="J45" s="18"/>
      <c r="K45" s="18"/>
      <c r="L45" s="18"/>
      <c r="M45" s="19">
        <v>44530.0</v>
      </c>
      <c r="N45" s="15">
        <v>0.5416666666666666</v>
      </c>
      <c r="O45" s="15">
        <v>0.875</v>
      </c>
      <c r="P45" s="16">
        <f t="shared" si="3"/>
        <v>0.3333333333</v>
      </c>
      <c r="Q45" s="17" t="s">
        <v>89</v>
      </c>
    </row>
    <row r="46">
      <c r="A46" s="9" t="s">
        <v>87</v>
      </c>
      <c r="B46" s="10" t="s">
        <v>18</v>
      </c>
      <c r="C46" s="10"/>
      <c r="D46" s="10" t="s">
        <v>31</v>
      </c>
      <c r="E46" s="11" t="s">
        <v>46</v>
      </c>
      <c r="F46" s="11" t="s">
        <v>21</v>
      </c>
      <c r="G46" s="18"/>
      <c r="H46" s="18"/>
      <c r="I46" s="18"/>
      <c r="J46" s="18"/>
      <c r="K46" s="18"/>
      <c r="L46" s="18"/>
      <c r="M46" s="19">
        <v>44530.0</v>
      </c>
      <c r="N46" s="15">
        <v>0.5416666666666666</v>
      </c>
      <c r="O46" s="15">
        <v>0.6111111111111112</v>
      </c>
      <c r="P46" s="16">
        <f t="shared" si="3"/>
        <v>0.06944444444</v>
      </c>
      <c r="Q46" s="17" t="s">
        <v>90</v>
      </c>
    </row>
    <row r="47">
      <c r="A47" s="9" t="s">
        <v>91</v>
      </c>
      <c r="B47" s="10" t="s">
        <v>18</v>
      </c>
      <c r="C47" s="10"/>
      <c r="D47" s="10" t="s">
        <v>31</v>
      </c>
      <c r="E47" s="11" t="s">
        <v>41</v>
      </c>
      <c r="F47" s="11" t="s">
        <v>21</v>
      </c>
      <c r="G47" s="18"/>
      <c r="H47" s="18"/>
      <c r="I47" s="18"/>
      <c r="J47" s="18"/>
      <c r="K47" s="18"/>
      <c r="L47" s="18"/>
      <c r="M47" s="19">
        <v>44530.0</v>
      </c>
      <c r="N47" s="15">
        <v>0.6111111111111112</v>
      </c>
      <c r="O47" s="15">
        <v>0.9166666666666666</v>
      </c>
      <c r="P47" s="16">
        <f t="shared" si="3"/>
        <v>0.3055555556</v>
      </c>
      <c r="Q47" s="17" t="s">
        <v>92</v>
      </c>
    </row>
    <row r="48">
      <c r="A48" s="9" t="s">
        <v>93</v>
      </c>
      <c r="B48" s="10" t="s">
        <v>18</v>
      </c>
      <c r="C48" s="10" t="s">
        <v>24</v>
      </c>
      <c r="D48" s="10" t="s">
        <v>25</v>
      </c>
      <c r="E48" s="11" t="s">
        <v>46</v>
      </c>
      <c r="F48" s="11" t="s">
        <v>21</v>
      </c>
      <c r="G48" s="18"/>
      <c r="H48" s="18"/>
      <c r="I48" s="18"/>
      <c r="J48" s="18"/>
      <c r="K48" s="18"/>
      <c r="L48" s="18"/>
      <c r="M48" s="19">
        <v>44531.0</v>
      </c>
      <c r="N48" s="15">
        <v>0.5833333333333334</v>
      </c>
      <c r="O48" s="15">
        <v>0.875</v>
      </c>
      <c r="P48" s="16">
        <f t="shared" si="3"/>
        <v>0.2916666667</v>
      </c>
      <c r="Q48" s="26" t="s">
        <v>94</v>
      </c>
    </row>
    <row r="49">
      <c r="A49" s="9" t="s">
        <v>91</v>
      </c>
      <c r="B49" s="10" t="s">
        <v>18</v>
      </c>
      <c r="C49" s="10"/>
      <c r="D49" s="10" t="s">
        <v>31</v>
      </c>
      <c r="E49" s="27" t="s">
        <v>53</v>
      </c>
      <c r="F49" s="11" t="s">
        <v>21</v>
      </c>
      <c r="G49" s="18"/>
      <c r="H49" s="18"/>
      <c r="I49" s="18"/>
      <c r="J49" s="18"/>
      <c r="K49" s="18"/>
      <c r="L49" s="18"/>
      <c r="M49" s="19">
        <v>44531.0</v>
      </c>
      <c r="N49" s="15">
        <v>0.5833333333333334</v>
      </c>
      <c r="O49" s="15">
        <v>0.8333333333333334</v>
      </c>
      <c r="P49" s="16">
        <f t="shared" si="3"/>
        <v>0.25</v>
      </c>
      <c r="Q49" s="17" t="s">
        <v>95</v>
      </c>
    </row>
    <row r="50">
      <c r="A50" s="9" t="s">
        <v>96</v>
      </c>
      <c r="B50" s="10" t="s">
        <v>18</v>
      </c>
      <c r="C50" s="10"/>
      <c r="D50" s="10" t="s">
        <v>48</v>
      </c>
      <c r="E50" s="11" t="s">
        <v>41</v>
      </c>
      <c r="F50" s="11" t="s">
        <v>21</v>
      </c>
      <c r="G50" s="18"/>
      <c r="H50" s="18"/>
      <c r="I50" s="18"/>
      <c r="J50" s="18"/>
      <c r="K50" s="18"/>
      <c r="L50" s="18"/>
      <c r="M50" s="19">
        <v>44531.0</v>
      </c>
      <c r="N50" s="15">
        <v>0.8333333333333334</v>
      </c>
      <c r="O50" s="15">
        <v>0.9166666666666666</v>
      </c>
      <c r="P50" s="16">
        <f t="shared" si="3"/>
        <v>0.08333333333</v>
      </c>
      <c r="Q50" s="17" t="s">
        <v>97</v>
      </c>
    </row>
    <row r="51">
      <c r="A51" s="9" t="s">
        <v>96</v>
      </c>
      <c r="B51" s="10" t="s">
        <v>18</v>
      </c>
      <c r="C51" s="10"/>
      <c r="D51" s="10" t="s">
        <v>31</v>
      </c>
      <c r="E51" s="11" t="s">
        <v>41</v>
      </c>
      <c r="F51" s="11" t="s">
        <v>21</v>
      </c>
      <c r="G51" s="18"/>
      <c r="H51" s="18"/>
      <c r="I51" s="18"/>
      <c r="J51" s="18"/>
      <c r="K51" s="18"/>
      <c r="L51" s="18"/>
      <c r="M51" s="19">
        <v>44532.0</v>
      </c>
      <c r="N51" s="15">
        <v>0.5416666666666666</v>
      </c>
      <c r="O51" s="15">
        <v>0.9166666666666666</v>
      </c>
      <c r="P51" s="16">
        <f t="shared" si="3"/>
        <v>0.375</v>
      </c>
      <c r="Q51" s="17" t="s">
        <v>98</v>
      </c>
    </row>
    <row r="52">
      <c r="A52" s="9" t="s">
        <v>38</v>
      </c>
      <c r="B52" s="10" t="s">
        <v>18</v>
      </c>
      <c r="C52" s="10" t="s">
        <v>24</v>
      </c>
      <c r="D52" s="10" t="s">
        <v>25</v>
      </c>
      <c r="E52" s="11" t="s">
        <v>43</v>
      </c>
      <c r="F52" s="11" t="s">
        <v>21</v>
      </c>
      <c r="G52" s="18"/>
      <c r="H52" s="18"/>
      <c r="I52" s="18"/>
      <c r="J52" s="18"/>
      <c r="K52" s="18"/>
      <c r="L52" s="18"/>
      <c r="M52" s="19">
        <v>44532.0</v>
      </c>
      <c r="N52" s="15">
        <v>0.7083333333333334</v>
      </c>
      <c r="O52" s="15">
        <v>0.9166666666666666</v>
      </c>
      <c r="P52" s="16">
        <f t="shared" si="3"/>
        <v>0.2083333333</v>
      </c>
      <c r="Q52" s="17" t="s">
        <v>99</v>
      </c>
    </row>
    <row r="53">
      <c r="A53" s="9" t="s">
        <v>96</v>
      </c>
      <c r="B53" s="10" t="s">
        <v>18</v>
      </c>
      <c r="C53" s="10"/>
      <c r="D53" s="10" t="s">
        <v>31</v>
      </c>
      <c r="E53" s="11" t="s">
        <v>20</v>
      </c>
      <c r="F53" s="11" t="s">
        <v>21</v>
      </c>
      <c r="G53" s="18"/>
      <c r="H53" s="18"/>
      <c r="I53" s="18"/>
      <c r="J53" s="18"/>
      <c r="K53" s="18"/>
      <c r="L53" s="18"/>
      <c r="M53" s="19">
        <v>44533.0</v>
      </c>
      <c r="N53" s="15">
        <v>0.5416666666666666</v>
      </c>
      <c r="O53" s="15">
        <v>0.8333333333333334</v>
      </c>
      <c r="P53" s="16">
        <f t="shared" si="3"/>
        <v>0.2916666667</v>
      </c>
      <c r="Q53" s="17" t="s">
        <v>100</v>
      </c>
    </row>
    <row r="54">
      <c r="A54" s="9" t="s">
        <v>38</v>
      </c>
      <c r="B54" s="10" t="s">
        <v>18</v>
      </c>
      <c r="C54" s="10" t="s">
        <v>24</v>
      </c>
      <c r="D54" s="10" t="s">
        <v>25</v>
      </c>
      <c r="E54" s="11" t="s">
        <v>41</v>
      </c>
      <c r="F54" s="11" t="s">
        <v>21</v>
      </c>
      <c r="G54" s="18"/>
      <c r="H54" s="18"/>
      <c r="I54" s="18"/>
      <c r="J54" s="18"/>
      <c r="K54" s="18"/>
      <c r="L54" s="18"/>
      <c r="M54" s="19">
        <v>44533.0</v>
      </c>
      <c r="N54" s="15">
        <v>0.7708333333333334</v>
      </c>
      <c r="O54" s="15">
        <v>0.9166666666666666</v>
      </c>
      <c r="P54" s="16">
        <f t="shared" si="3"/>
        <v>0.1458333333</v>
      </c>
      <c r="Q54" s="17" t="s">
        <v>101</v>
      </c>
    </row>
    <row r="55">
      <c r="A55" s="9" t="s">
        <v>102</v>
      </c>
      <c r="B55" s="10" t="s">
        <v>18</v>
      </c>
      <c r="C55" s="10"/>
      <c r="D55" s="10" t="s">
        <v>31</v>
      </c>
      <c r="E55" s="11" t="s">
        <v>41</v>
      </c>
      <c r="F55" s="11" t="s">
        <v>21</v>
      </c>
      <c r="G55" s="18"/>
      <c r="H55" s="18"/>
      <c r="I55" s="18"/>
      <c r="J55" s="18"/>
      <c r="K55" s="18"/>
      <c r="L55" s="18"/>
      <c r="M55" s="19">
        <v>44533.0</v>
      </c>
      <c r="N55" s="15">
        <v>0.8333333333333334</v>
      </c>
      <c r="O55" s="15">
        <v>0.9166666666666666</v>
      </c>
      <c r="P55" s="16">
        <f t="shared" si="3"/>
        <v>0.08333333333</v>
      </c>
      <c r="Q55" s="17" t="s">
        <v>103</v>
      </c>
    </row>
    <row r="56">
      <c r="A56" s="9" t="s">
        <v>104</v>
      </c>
      <c r="B56" s="10" t="s">
        <v>18</v>
      </c>
      <c r="C56" s="10" t="s">
        <v>24</v>
      </c>
      <c r="D56" s="10" t="s">
        <v>25</v>
      </c>
      <c r="E56" s="27" t="s">
        <v>28</v>
      </c>
      <c r="F56" s="11" t="s">
        <v>21</v>
      </c>
      <c r="G56" s="18"/>
      <c r="H56" s="18"/>
      <c r="I56" s="18"/>
      <c r="J56" s="18"/>
      <c r="K56" s="18"/>
      <c r="L56" s="18"/>
      <c r="M56" s="19">
        <v>44536.0</v>
      </c>
      <c r="N56" s="15">
        <v>0.5833333333333334</v>
      </c>
      <c r="O56" s="15">
        <v>0.875</v>
      </c>
      <c r="P56" s="16">
        <f t="shared" si="3"/>
        <v>0.2916666667</v>
      </c>
      <c r="Q56" s="17" t="s">
        <v>105</v>
      </c>
    </row>
    <row r="57">
      <c r="A57" s="9" t="s">
        <v>102</v>
      </c>
      <c r="B57" s="10" t="s">
        <v>18</v>
      </c>
      <c r="C57" s="10"/>
      <c r="D57" s="10" t="s">
        <v>31</v>
      </c>
      <c r="E57" s="11" t="s">
        <v>41</v>
      </c>
      <c r="F57" s="11" t="s">
        <v>21</v>
      </c>
      <c r="G57" s="18"/>
      <c r="H57" s="18"/>
      <c r="I57" s="18"/>
      <c r="J57" s="18"/>
      <c r="K57" s="18"/>
      <c r="L57" s="18"/>
      <c r="M57" s="19">
        <v>44536.0</v>
      </c>
      <c r="N57" s="15">
        <v>0.5416666666666666</v>
      </c>
      <c r="O57" s="15">
        <v>0.9166666666666666</v>
      </c>
      <c r="P57" s="16">
        <f t="shared" si="3"/>
        <v>0.375</v>
      </c>
      <c r="Q57" s="17" t="s">
        <v>106</v>
      </c>
    </row>
    <row r="58">
      <c r="A58" s="9" t="s">
        <v>38</v>
      </c>
      <c r="B58" s="10" t="s">
        <v>18</v>
      </c>
      <c r="C58" s="10" t="s">
        <v>24</v>
      </c>
      <c r="D58" s="10" t="s">
        <v>25</v>
      </c>
      <c r="E58" s="11" t="s">
        <v>43</v>
      </c>
      <c r="F58" s="11" t="s">
        <v>21</v>
      </c>
      <c r="G58" s="18"/>
      <c r="H58" s="18"/>
      <c r="I58" s="18"/>
      <c r="J58" s="18"/>
      <c r="K58" s="18"/>
      <c r="L58" s="18"/>
      <c r="M58" s="19">
        <v>44536.0</v>
      </c>
      <c r="N58" s="15">
        <v>0.5416666666666666</v>
      </c>
      <c r="O58" s="15">
        <v>0.5833333333333334</v>
      </c>
      <c r="P58" s="16">
        <f t="shared" si="3"/>
        <v>0.04166666667</v>
      </c>
      <c r="Q58" s="17" t="s">
        <v>107</v>
      </c>
    </row>
    <row r="59">
      <c r="A59" s="9" t="s">
        <v>102</v>
      </c>
      <c r="B59" s="10" t="s">
        <v>18</v>
      </c>
      <c r="C59" s="10"/>
      <c r="D59" s="10" t="s">
        <v>31</v>
      </c>
      <c r="E59" s="11" t="s">
        <v>41</v>
      </c>
      <c r="F59" s="11" t="s">
        <v>21</v>
      </c>
      <c r="G59" s="18"/>
      <c r="H59" s="18"/>
      <c r="I59" s="18"/>
      <c r="J59" s="18"/>
      <c r="K59" s="18"/>
      <c r="L59" s="18"/>
      <c r="M59" s="19">
        <v>44537.0</v>
      </c>
      <c r="N59" s="15">
        <v>0.625</v>
      </c>
      <c r="O59" s="15">
        <v>0.9166666666666666</v>
      </c>
      <c r="P59" s="16">
        <f t="shared" si="3"/>
        <v>0.2916666667</v>
      </c>
      <c r="Q59" s="17" t="s">
        <v>108</v>
      </c>
    </row>
    <row r="60">
      <c r="A60" s="9" t="s">
        <v>93</v>
      </c>
      <c r="B60" s="10" t="s">
        <v>18</v>
      </c>
      <c r="C60" s="10" t="s">
        <v>24</v>
      </c>
      <c r="D60" s="10" t="s">
        <v>25</v>
      </c>
      <c r="E60" s="11" t="s">
        <v>28</v>
      </c>
      <c r="F60" s="11" t="s">
        <v>21</v>
      </c>
      <c r="G60" s="18"/>
      <c r="H60" s="18"/>
      <c r="I60" s="18"/>
      <c r="J60" s="18"/>
      <c r="K60" s="18"/>
      <c r="L60" s="18"/>
      <c r="M60" s="19">
        <v>44537.0</v>
      </c>
      <c r="N60" s="15">
        <v>0.625</v>
      </c>
      <c r="O60" s="15">
        <v>0.7291666666666666</v>
      </c>
      <c r="P60" s="16">
        <f t="shared" si="3"/>
        <v>0.1041666667</v>
      </c>
      <c r="Q60" s="17" t="s">
        <v>109</v>
      </c>
    </row>
    <row r="61">
      <c r="A61" s="9" t="s">
        <v>38</v>
      </c>
      <c r="B61" s="10" t="s">
        <v>18</v>
      </c>
      <c r="C61" s="10" t="s">
        <v>24</v>
      </c>
      <c r="D61" s="10" t="s">
        <v>25</v>
      </c>
      <c r="E61" s="11" t="s">
        <v>43</v>
      </c>
      <c r="F61" s="11" t="s">
        <v>21</v>
      </c>
      <c r="G61" s="18"/>
      <c r="H61" s="18"/>
      <c r="I61" s="18"/>
      <c r="J61" s="18"/>
      <c r="K61" s="18"/>
      <c r="L61" s="18"/>
      <c r="M61" s="19">
        <v>44538.0</v>
      </c>
      <c r="N61" s="15">
        <v>0.7916666666666666</v>
      </c>
      <c r="O61" s="15">
        <v>0.8958333333333334</v>
      </c>
      <c r="P61" s="16">
        <f t="shared" si="3"/>
        <v>0.1041666667</v>
      </c>
      <c r="Q61" s="17" t="s">
        <v>110</v>
      </c>
    </row>
    <row r="62">
      <c r="A62" s="9" t="s">
        <v>45</v>
      </c>
      <c r="B62" s="10" t="s">
        <v>18</v>
      </c>
      <c r="C62" s="10"/>
      <c r="D62" s="10" t="s">
        <v>111</v>
      </c>
      <c r="E62" s="11" t="s">
        <v>41</v>
      </c>
      <c r="F62" s="11" t="s">
        <v>21</v>
      </c>
      <c r="G62" s="18"/>
      <c r="H62" s="18"/>
      <c r="I62" s="18"/>
      <c r="J62" s="18"/>
      <c r="K62" s="18"/>
      <c r="L62" s="18"/>
      <c r="M62" s="19">
        <v>44538.0</v>
      </c>
      <c r="N62" s="15">
        <v>0.7916666666666666</v>
      </c>
      <c r="O62" s="15">
        <v>0.9166666666666666</v>
      </c>
      <c r="P62" s="16">
        <f t="shared" si="3"/>
        <v>0.125</v>
      </c>
      <c r="Q62" s="17" t="s">
        <v>112</v>
      </c>
    </row>
    <row r="63">
      <c r="A63" s="9" t="s">
        <v>113</v>
      </c>
      <c r="B63" s="10" t="s">
        <v>18</v>
      </c>
      <c r="C63" s="10"/>
      <c r="D63" s="10" t="s">
        <v>114</v>
      </c>
      <c r="E63" s="11" t="s">
        <v>41</v>
      </c>
      <c r="F63" s="11" t="s">
        <v>21</v>
      </c>
      <c r="G63" s="18"/>
      <c r="H63" s="18"/>
      <c r="I63" s="18"/>
      <c r="J63" s="18"/>
      <c r="K63" s="18"/>
      <c r="L63" s="18"/>
      <c r="M63" s="19">
        <v>44538.0</v>
      </c>
      <c r="N63" s="15">
        <v>0.8541666666666666</v>
      </c>
      <c r="O63" s="15">
        <v>0.9166666666666666</v>
      </c>
      <c r="P63" s="16">
        <f t="shared" si="3"/>
        <v>0.0625</v>
      </c>
      <c r="Q63" s="17" t="s">
        <v>115</v>
      </c>
    </row>
    <row r="64">
      <c r="A64" s="9" t="s">
        <v>27</v>
      </c>
      <c r="B64" s="10" t="s">
        <v>18</v>
      </c>
      <c r="C64" s="10"/>
      <c r="D64" s="10" t="s">
        <v>116</v>
      </c>
      <c r="E64" s="11" t="s">
        <v>41</v>
      </c>
      <c r="F64" s="11" t="s">
        <v>21</v>
      </c>
      <c r="G64" s="18"/>
      <c r="H64" s="18"/>
      <c r="I64" s="18"/>
      <c r="J64" s="18"/>
      <c r="K64" s="18"/>
      <c r="L64" s="18"/>
      <c r="M64" s="19">
        <v>44538.0</v>
      </c>
      <c r="N64" s="15">
        <v>0.7916666666666666</v>
      </c>
      <c r="O64" s="15">
        <v>0.9166666666666666</v>
      </c>
      <c r="P64" s="16">
        <f t="shared" si="3"/>
        <v>0.125</v>
      </c>
      <c r="Q64" s="17" t="s">
        <v>117</v>
      </c>
    </row>
    <row r="65">
      <c r="A65" s="9" t="s">
        <v>118</v>
      </c>
      <c r="B65" s="10" t="s">
        <v>18</v>
      </c>
      <c r="C65" s="10" t="s">
        <v>24</v>
      </c>
      <c r="D65" s="10" t="s">
        <v>25</v>
      </c>
      <c r="E65" s="11" t="s">
        <v>41</v>
      </c>
      <c r="F65" s="11" t="s">
        <v>21</v>
      </c>
      <c r="G65" s="18"/>
      <c r="H65" s="18"/>
      <c r="I65" s="18"/>
      <c r="J65" s="18"/>
      <c r="K65" s="18"/>
      <c r="L65" s="18"/>
      <c r="M65" s="19">
        <v>44539.0</v>
      </c>
      <c r="N65" s="15">
        <v>0.6666666666666666</v>
      </c>
      <c r="O65" s="15">
        <v>0.9166666666666666</v>
      </c>
      <c r="P65" s="16">
        <f t="shared" si="3"/>
        <v>0.25</v>
      </c>
      <c r="Q65" s="26" t="s">
        <v>119</v>
      </c>
    </row>
    <row r="66">
      <c r="A66" s="9" t="s">
        <v>27</v>
      </c>
      <c r="B66" s="10" t="s">
        <v>18</v>
      </c>
      <c r="C66" s="10"/>
      <c r="D66" s="10" t="s">
        <v>116</v>
      </c>
      <c r="E66" s="11" t="s">
        <v>41</v>
      </c>
      <c r="F66" s="11" t="s">
        <v>21</v>
      </c>
      <c r="G66" s="18"/>
      <c r="H66" s="18"/>
      <c r="I66" s="18"/>
      <c r="J66" s="18"/>
      <c r="K66" s="18"/>
      <c r="L66" s="18"/>
      <c r="M66" s="19">
        <v>44539.0</v>
      </c>
      <c r="N66" s="15">
        <v>0.5</v>
      </c>
      <c r="O66" s="15">
        <v>0.875</v>
      </c>
      <c r="P66" s="25">
        <v>0.3333333333333333</v>
      </c>
      <c r="Q66" s="17" t="s">
        <v>120</v>
      </c>
    </row>
    <row r="67">
      <c r="A67" s="9" t="s">
        <v>45</v>
      </c>
      <c r="B67" s="10" t="s">
        <v>18</v>
      </c>
      <c r="C67" s="10"/>
      <c r="D67" s="10" t="s">
        <v>111</v>
      </c>
      <c r="E67" s="11" t="s">
        <v>41</v>
      </c>
      <c r="F67" s="11" t="s">
        <v>21</v>
      </c>
      <c r="G67" s="18"/>
      <c r="H67" s="18"/>
      <c r="I67" s="18"/>
      <c r="J67" s="18"/>
      <c r="K67" s="18"/>
      <c r="L67" s="18"/>
      <c r="M67" s="19">
        <v>44539.0</v>
      </c>
      <c r="N67" s="15">
        <v>0.5416666666666666</v>
      </c>
      <c r="O67" s="15">
        <v>0.9166666666666666</v>
      </c>
      <c r="P67" s="16">
        <f t="shared" ref="P67:P69" si="4">O67-N67</f>
        <v>0.375</v>
      </c>
      <c r="Q67" s="17" t="s">
        <v>121</v>
      </c>
    </row>
    <row r="68">
      <c r="A68" s="9" t="s">
        <v>113</v>
      </c>
      <c r="B68" s="10" t="s">
        <v>18</v>
      </c>
      <c r="C68" s="10"/>
      <c r="D68" s="10" t="s">
        <v>122</v>
      </c>
      <c r="E68" s="11" t="s">
        <v>41</v>
      </c>
      <c r="F68" s="11" t="s">
        <v>21</v>
      </c>
      <c r="G68" s="18"/>
      <c r="H68" s="18"/>
      <c r="I68" s="18"/>
      <c r="J68" s="18"/>
      <c r="K68" s="18"/>
      <c r="L68" s="18"/>
      <c r="M68" s="19">
        <v>44539.0</v>
      </c>
      <c r="N68" s="15">
        <v>0.5416666666666666</v>
      </c>
      <c r="O68" s="24">
        <v>0.8958333333333334</v>
      </c>
      <c r="P68" s="16">
        <f t="shared" si="4"/>
        <v>0.3541666667</v>
      </c>
      <c r="Q68" s="17" t="s">
        <v>123</v>
      </c>
    </row>
    <row r="69">
      <c r="A69" s="9" t="s">
        <v>118</v>
      </c>
      <c r="B69" s="10" t="s">
        <v>18</v>
      </c>
      <c r="C69" s="10" t="s">
        <v>24</v>
      </c>
      <c r="D69" s="10" t="s">
        <v>25</v>
      </c>
      <c r="E69" s="11" t="s">
        <v>41</v>
      </c>
      <c r="F69" s="11" t="s">
        <v>21</v>
      </c>
      <c r="G69" s="18"/>
      <c r="H69" s="18"/>
      <c r="I69" s="18"/>
      <c r="J69" s="18"/>
      <c r="K69" s="18"/>
      <c r="L69" s="18"/>
      <c r="M69" s="19">
        <v>44540.0</v>
      </c>
      <c r="N69" s="15">
        <v>0.5416666666666666</v>
      </c>
      <c r="O69" s="24">
        <v>0.875</v>
      </c>
      <c r="P69" s="16">
        <f t="shared" si="4"/>
        <v>0.3333333333</v>
      </c>
      <c r="Q69" s="17" t="s">
        <v>124</v>
      </c>
    </row>
    <row r="70">
      <c r="A70" s="9" t="s">
        <v>27</v>
      </c>
      <c r="B70" s="10" t="s">
        <v>18</v>
      </c>
      <c r="C70" s="10"/>
      <c r="D70" s="10" t="s">
        <v>116</v>
      </c>
      <c r="E70" s="11" t="s">
        <v>41</v>
      </c>
      <c r="F70" s="11" t="s">
        <v>21</v>
      </c>
      <c r="G70" s="18"/>
      <c r="H70" s="18"/>
      <c r="I70" s="18"/>
      <c r="J70" s="18"/>
      <c r="K70" s="18"/>
      <c r="L70" s="18"/>
      <c r="M70" s="19">
        <v>44540.0</v>
      </c>
      <c r="N70" s="15">
        <v>0.5</v>
      </c>
      <c r="O70" s="15">
        <v>0.875</v>
      </c>
      <c r="P70" s="25">
        <v>0.3333333333333333</v>
      </c>
      <c r="Q70" s="17" t="s">
        <v>125</v>
      </c>
    </row>
    <row r="71">
      <c r="A71" s="9" t="s">
        <v>113</v>
      </c>
      <c r="B71" s="10" t="s">
        <v>18</v>
      </c>
      <c r="C71" s="10"/>
      <c r="D71" s="10" t="s">
        <v>122</v>
      </c>
      <c r="E71" s="11" t="s">
        <v>41</v>
      </c>
      <c r="F71" s="11" t="s">
        <v>21</v>
      </c>
      <c r="G71" s="18"/>
      <c r="H71" s="18"/>
      <c r="I71" s="18"/>
      <c r="J71" s="18"/>
      <c r="K71" s="18"/>
      <c r="L71" s="18"/>
      <c r="M71" s="19">
        <v>44540.0</v>
      </c>
      <c r="N71" s="15">
        <v>0.5416666666666666</v>
      </c>
      <c r="O71" s="15">
        <v>0.8854166666666666</v>
      </c>
      <c r="P71" s="16">
        <f t="shared" ref="P71:P73" si="5">O71-N71</f>
        <v>0.34375</v>
      </c>
      <c r="Q71" s="17" t="s">
        <v>126</v>
      </c>
    </row>
    <row r="72">
      <c r="A72" s="9" t="s">
        <v>45</v>
      </c>
      <c r="B72" s="10" t="s">
        <v>18</v>
      </c>
      <c r="C72" s="10"/>
      <c r="D72" s="10" t="s">
        <v>111</v>
      </c>
      <c r="E72" s="11" t="s">
        <v>41</v>
      </c>
      <c r="F72" s="11" t="s">
        <v>21</v>
      </c>
      <c r="G72" s="18"/>
      <c r="H72" s="18"/>
      <c r="I72" s="18"/>
      <c r="J72" s="18"/>
      <c r="K72" s="18"/>
      <c r="L72" s="18"/>
      <c r="M72" s="19">
        <v>44540.0</v>
      </c>
      <c r="N72" s="15">
        <v>0.5416666666666666</v>
      </c>
      <c r="O72" s="15">
        <v>0.9166666666666666</v>
      </c>
      <c r="P72" s="16">
        <f t="shared" si="5"/>
        <v>0.375</v>
      </c>
      <c r="Q72" s="17" t="s">
        <v>127</v>
      </c>
    </row>
    <row r="73">
      <c r="A73" s="9" t="s">
        <v>118</v>
      </c>
      <c r="B73" s="10" t="s">
        <v>18</v>
      </c>
      <c r="C73" s="10" t="s">
        <v>24</v>
      </c>
      <c r="D73" s="10" t="s">
        <v>25</v>
      </c>
      <c r="E73" s="11" t="s">
        <v>41</v>
      </c>
      <c r="F73" s="11" t="s">
        <v>21</v>
      </c>
      <c r="G73" s="18"/>
      <c r="H73" s="18"/>
      <c r="I73" s="18"/>
      <c r="J73" s="18"/>
      <c r="K73" s="18"/>
      <c r="L73" s="18"/>
      <c r="M73" s="19">
        <v>44543.0</v>
      </c>
      <c r="N73" s="15">
        <v>0.5416666666666666</v>
      </c>
      <c r="O73" s="15">
        <v>0.875</v>
      </c>
      <c r="P73" s="16">
        <f t="shared" si="5"/>
        <v>0.3333333333</v>
      </c>
      <c r="Q73" s="17" t="s">
        <v>128</v>
      </c>
    </row>
    <row r="74">
      <c r="A74" s="9" t="s">
        <v>27</v>
      </c>
      <c r="B74" s="10" t="s">
        <v>18</v>
      </c>
      <c r="C74" s="10"/>
      <c r="D74" s="10" t="s">
        <v>116</v>
      </c>
      <c r="E74" s="11" t="s">
        <v>41</v>
      </c>
      <c r="F74" s="11" t="s">
        <v>21</v>
      </c>
      <c r="G74" s="18"/>
      <c r="H74" s="18"/>
      <c r="I74" s="18"/>
      <c r="J74" s="18"/>
      <c r="K74" s="18"/>
      <c r="L74" s="18"/>
      <c r="M74" s="19">
        <v>44543.0</v>
      </c>
      <c r="N74" s="15">
        <v>0.5</v>
      </c>
      <c r="O74" s="15">
        <v>0.875</v>
      </c>
      <c r="P74" s="25">
        <v>0.3333333333333333</v>
      </c>
      <c r="Q74" s="17" t="s">
        <v>129</v>
      </c>
    </row>
    <row r="75">
      <c r="A75" s="9" t="s">
        <v>45</v>
      </c>
      <c r="B75" s="10" t="s">
        <v>18</v>
      </c>
      <c r="C75" s="10"/>
      <c r="D75" s="10" t="s">
        <v>111</v>
      </c>
      <c r="E75" s="11" t="s">
        <v>43</v>
      </c>
      <c r="F75" s="11" t="s">
        <v>21</v>
      </c>
      <c r="G75" s="18"/>
      <c r="H75" s="18"/>
      <c r="I75" s="18"/>
      <c r="J75" s="18"/>
      <c r="K75" s="18"/>
      <c r="L75" s="18"/>
      <c r="M75" s="19">
        <v>44543.0</v>
      </c>
      <c r="N75" s="15">
        <v>0.5416666666666666</v>
      </c>
      <c r="O75" s="15">
        <v>0.6666666666666666</v>
      </c>
      <c r="P75" s="16">
        <f t="shared" ref="P75:P77" si="6">O75-N75</f>
        <v>0.125</v>
      </c>
      <c r="Q75" s="17" t="s">
        <v>64</v>
      </c>
    </row>
    <row r="76">
      <c r="A76" s="9" t="s">
        <v>50</v>
      </c>
      <c r="B76" s="10" t="s">
        <v>18</v>
      </c>
      <c r="C76" s="10"/>
      <c r="D76" s="10" t="s">
        <v>111</v>
      </c>
      <c r="E76" s="11" t="s">
        <v>41</v>
      </c>
      <c r="F76" s="11" t="s">
        <v>21</v>
      </c>
      <c r="G76" s="18"/>
      <c r="H76" s="18"/>
      <c r="I76" s="18"/>
      <c r="J76" s="18"/>
      <c r="K76" s="18"/>
      <c r="L76" s="18"/>
      <c r="M76" s="19">
        <v>44543.0</v>
      </c>
      <c r="N76" s="15">
        <v>0.75</v>
      </c>
      <c r="O76" s="15">
        <v>0.8333333333333334</v>
      </c>
      <c r="P76" s="16">
        <f t="shared" si="6"/>
        <v>0.08333333333</v>
      </c>
      <c r="Q76" s="26" t="s">
        <v>130</v>
      </c>
    </row>
    <row r="77">
      <c r="A77" s="9" t="s">
        <v>113</v>
      </c>
      <c r="B77" s="10" t="s">
        <v>18</v>
      </c>
      <c r="C77" s="10"/>
      <c r="D77" s="10" t="s">
        <v>122</v>
      </c>
      <c r="E77" s="11" t="s">
        <v>41</v>
      </c>
      <c r="F77" s="11" t="s">
        <v>21</v>
      </c>
      <c r="G77" s="18"/>
      <c r="H77" s="18"/>
      <c r="I77" s="18"/>
      <c r="J77" s="18"/>
      <c r="K77" s="18"/>
      <c r="L77" s="18"/>
      <c r="M77" s="19">
        <v>44543.0</v>
      </c>
      <c r="N77" s="15">
        <v>0.5416666666666666</v>
      </c>
      <c r="O77" s="15">
        <v>0.8993055555555556</v>
      </c>
      <c r="P77" s="16">
        <f t="shared" si="6"/>
        <v>0.3576388889</v>
      </c>
      <c r="Q77" s="17" t="s">
        <v>131</v>
      </c>
    </row>
    <row r="78">
      <c r="A78" s="9" t="s">
        <v>27</v>
      </c>
      <c r="B78" s="10" t="s">
        <v>18</v>
      </c>
      <c r="C78" s="10"/>
      <c r="D78" s="10" t="s">
        <v>116</v>
      </c>
      <c r="E78" s="11" t="s">
        <v>41</v>
      </c>
      <c r="F78" s="11" t="s">
        <v>21</v>
      </c>
      <c r="G78" s="18"/>
      <c r="H78" s="18"/>
      <c r="I78" s="18"/>
      <c r="J78" s="18"/>
      <c r="K78" s="18"/>
      <c r="L78" s="18"/>
      <c r="M78" s="19">
        <v>44544.0</v>
      </c>
      <c r="N78" s="15">
        <v>0.5</v>
      </c>
      <c r="O78" s="15">
        <v>0.875</v>
      </c>
      <c r="P78" s="25">
        <v>0.3333333333333333</v>
      </c>
      <c r="Q78" s="17" t="s">
        <v>132</v>
      </c>
    </row>
    <row r="79">
      <c r="A79" s="9" t="s">
        <v>118</v>
      </c>
      <c r="B79" s="10" t="s">
        <v>18</v>
      </c>
      <c r="C79" s="10" t="s">
        <v>24</v>
      </c>
      <c r="D79" s="10" t="s">
        <v>25</v>
      </c>
      <c r="E79" s="11" t="s">
        <v>41</v>
      </c>
      <c r="F79" s="11" t="s">
        <v>21</v>
      </c>
      <c r="G79" s="18"/>
      <c r="H79" s="18"/>
      <c r="I79" s="18"/>
      <c r="J79" s="18"/>
      <c r="K79" s="18"/>
      <c r="L79" s="18"/>
      <c r="M79" s="19">
        <v>44544.0</v>
      </c>
      <c r="N79" s="15">
        <v>0.5416666666666666</v>
      </c>
      <c r="O79" s="15">
        <v>0.875</v>
      </c>
      <c r="P79" s="16">
        <f t="shared" ref="P79:P84" si="7">O79-N79</f>
        <v>0.3333333333</v>
      </c>
      <c r="Q79" s="17" t="s">
        <v>133</v>
      </c>
    </row>
    <row r="80">
      <c r="A80" s="9" t="s">
        <v>50</v>
      </c>
      <c r="B80" s="10" t="s">
        <v>18</v>
      </c>
      <c r="C80" s="10"/>
      <c r="D80" s="10" t="s">
        <v>111</v>
      </c>
      <c r="E80" s="11" t="s">
        <v>20</v>
      </c>
      <c r="F80" s="11" t="s">
        <v>21</v>
      </c>
      <c r="G80" s="18"/>
      <c r="H80" s="18"/>
      <c r="I80" s="18"/>
      <c r="J80" s="18"/>
      <c r="K80" s="18"/>
      <c r="L80" s="18"/>
      <c r="M80" s="19">
        <v>44544.0</v>
      </c>
      <c r="N80" s="15">
        <v>0.5833333333333334</v>
      </c>
      <c r="O80" s="15">
        <v>0.7083333333333334</v>
      </c>
      <c r="P80" s="16">
        <f t="shared" si="7"/>
        <v>0.125</v>
      </c>
      <c r="Q80" s="28" t="s">
        <v>134</v>
      </c>
    </row>
    <row r="81">
      <c r="A81" s="9" t="s">
        <v>102</v>
      </c>
      <c r="B81" s="10" t="s">
        <v>18</v>
      </c>
      <c r="C81" s="10"/>
      <c r="D81" s="10" t="s">
        <v>111</v>
      </c>
      <c r="E81" s="11" t="s">
        <v>41</v>
      </c>
      <c r="F81" s="11" t="s">
        <v>21</v>
      </c>
      <c r="G81" s="18"/>
      <c r="H81" s="18"/>
      <c r="I81" s="18"/>
      <c r="J81" s="18"/>
      <c r="K81" s="18"/>
      <c r="L81" s="18"/>
      <c r="M81" s="19">
        <v>44544.0</v>
      </c>
      <c r="N81" s="15">
        <v>0.7083333333333334</v>
      </c>
      <c r="O81" s="15">
        <v>0.875</v>
      </c>
      <c r="P81" s="16">
        <f t="shared" si="7"/>
        <v>0.1666666667</v>
      </c>
      <c r="Q81" s="17" t="s">
        <v>135</v>
      </c>
    </row>
    <row r="82">
      <c r="A82" s="9" t="s">
        <v>113</v>
      </c>
      <c r="B82" s="10" t="s">
        <v>18</v>
      </c>
      <c r="C82" s="10"/>
      <c r="D82" s="10" t="s">
        <v>114</v>
      </c>
      <c r="E82" s="11" t="s">
        <v>43</v>
      </c>
      <c r="F82" s="11" t="s">
        <v>21</v>
      </c>
      <c r="G82" s="18"/>
      <c r="H82" s="18"/>
      <c r="I82" s="18"/>
      <c r="J82" s="18"/>
      <c r="K82" s="18"/>
      <c r="L82" s="18"/>
      <c r="M82" s="19">
        <v>44544.0</v>
      </c>
      <c r="N82" s="15">
        <v>0.5625</v>
      </c>
      <c r="O82" s="15">
        <v>0.8541666666666666</v>
      </c>
      <c r="P82" s="16">
        <f t="shared" si="7"/>
        <v>0.2916666667</v>
      </c>
      <c r="Q82" s="17" t="s">
        <v>136</v>
      </c>
    </row>
    <row r="83">
      <c r="A83" s="9" t="s">
        <v>102</v>
      </c>
      <c r="B83" s="10" t="s">
        <v>18</v>
      </c>
      <c r="C83" s="10"/>
      <c r="D83" s="10" t="s">
        <v>137</v>
      </c>
      <c r="E83" s="11" t="s">
        <v>43</v>
      </c>
      <c r="F83" s="11" t="s">
        <v>21</v>
      </c>
      <c r="G83" s="18"/>
      <c r="H83" s="18"/>
      <c r="I83" s="18"/>
      <c r="J83" s="18"/>
      <c r="K83" s="18"/>
      <c r="L83" s="18"/>
      <c r="M83" s="19">
        <v>44545.0</v>
      </c>
      <c r="N83" s="15">
        <v>0.5416666666666666</v>
      </c>
      <c r="O83" s="15">
        <v>0.8333333333333334</v>
      </c>
      <c r="P83" s="16">
        <f t="shared" si="7"/>
        <v>0.2916666667</v>
      </c>
      <c r="Q83" s="17" t="s">
        <v>138</v>
      </c>
    </row>
    <row r="84">
      <c r="A84" s="9" t="s">
        <v>118</v>
      </c>
      <c r="B84" s="10" t="s">
        <v>18</v>
      </c>
      <c r="C84" s="10" t="s">
        <v>24</v>
      </c>
      <c r="D84" s="10" t="s">
        <v>25</v>
      </c>
      <c r="E84" s="11" t="s">
        <v>46</v>
      </c>
      <c r="F84" s="11" t="s">
        <v>21</v>
      </c>
      <c r="G84" s="18"/>
      <c r="H84" s="18"/>
      <c r="I84" s="18"/>
      <c r="J84" s="18"/>
      <c r="K84" s="18"/>
      <c r="L84" s="18"/>
      <c r="M84" s="19">
        <v>44545.0</v>
      </c>
      <c r="N84" s="15">
        <v>0.5416666666666666</v>
      </c>
      <c r="O84" s="15">
        <v>0.5625</v>
      </c>
      <c r="P84" s="16">
        <f t="shared" si="7"/>
        <v>0.02083333333</v>
      </c>
      <c r="Q84" s="17" t="s">
        <v>139</v>
      </c>
    </row>
    <row r="85">
      <c r="A85" s="9" t="s">
        <v>27</v>
      </c>
      <c r="B85" s="10" t="s">
        <v>18</v>
      </c>
      <c r="C85" s="10"/>
      <c r="D85" s="10" t="s">
        <v>116</v>
      </c>
      <c r="E85" s="11" t="s">
        <v>41</v>
      </c>
      <c r="F85" s="11" t="s">
        <v>21</v>
      </c>
      <c r="G85" s="18"/>
      <c r="H85" s="18"/>
      <c r="I85" s="18"/>
      <c r="J85" s="18"/>
      <c r="K85" s="18"/>
      <c r="L85" s="18"/>
      <c r="M85" s="19">
        <v>44545.0</v>
      </c>
      <c r="N85" s="15">
        <v>0.5</v>
      </c>
      <c r="O85" s="15">
        <v>0.875</v>
      </c>
      <c r="P85" s="25">
        <v>0.3333333333333333</v>
      </c>
      <c r="Q85" s="17" t="s">
        <v>140</v>
      </c>
    </row>
    <row r="86">
      <c r="A86" s="9" t="s">
        <v>141</v>
      </c>
      <c r="B86" s="10" t="s">
        <v>18</v>
      </c>
      <c r="C86" s="10" t="s">
        <v>24</v>
      </c>
      <c r="D86" s="10" t="s">
        <v>25</v>
      </c>
      <c r="E86" s="11" t="s">
        <v>46</v>
      </c>
      <c r="F86" s="11" t="s">
        <v>21</v>
      </c>
      <c r="G86" s="18"/>
      <c r="H86" s="18"/>
      <c r="I86" s="18"/>
      <c r="J86" s="18"/>
      <c r="K86" s="18"/>
      <c r="L86" s="18"/>
      <c r="M86" s="19">
        <v>44545.0</v>
      </c>
      <c r="N86" s="15">
        <v>0.7916666666666666</v>
      </c>
      <c r="O86" s="15">
        <v>0.875</v>
      </c>
      <c r="P86" s="16">
        <f t="shared" ref="P86:P87" si="8">O86-N86</f>
        <v>0.08333333333</v>
      </c>
      <c r="Q86" s="17" t="s">
        <v>142</v>
      </c>
    </row>
    <row r="87">
      <c r="A87" s="9" t="s">
        <v>55</v>
      </c>
      <c r="B87" s="10" t="s">
        <v>18</v>
      </c>
      <c r="C87" s="10"/>
      <c r="D87" s="10" t="s">
        <v>114</v>
      </c>
      <c r="E87" s="11" t="s">
        <v>41</v>
      </c>
      <c r="F87" s="11" t="s">
        <v>21</v>
      </c>
      <c r="G87" s="18"/>
      <c r="H87" s="18"/>
      <c r="I87" s="18"/>
      <c r="J87" s="18"/>
      <c r="K87" s="18"/>
      <c r="L87" s="18"/>
      <c r="M87" s="19">
        <v>44545.0</v>
      </c>
      <c r="N87" s="15">
        <v>0.5694444444444444</v>
      </c>
      <c r="O87" s="15">
        <v>0.9027777777777778</v>
      </c>
      <c r="P87" s="16">
        <f t="shared" si="8"/>
        <v>0.3333333333</v>
      </c>
      <c r="Q87" s="17" t="s">
        <v>143</v>
      </c>
    </row>
    <row r="88">
      <c r="A88" s="9" t="s">
        <v>27</v>
      </c>
      <c r="B88" s="10" t="s">
        <v>18</v>
      </c>
      <c r="C88" s="10"/>
      <c r="D88" s="10" t="s">
        <v>116</v>
      </c>
      <c r="E88" s="11" t="s">
        <v>41</v>
      </c>
      <c r="F88" s="11" t="s">
        <v>21</v>
      </c>
      <c r="G88" s="18"/>
      <c r="H88" s="18"/>
      <c r="I88" s="18"/>
      <c r="J88" s="18"/>
      <c r="K88" s="18"/>
      <c r="L88" s="18"/>
      <c r="M88" s="19">
        <v>44546.0</v>
      </c>
      <c r="N88" s="15">
        <v>0.5</v>
      </c>
      <c r="O88" s="15">
        <v>0.875</v>
      </c>
      <c r="P88" s="25">
        <v>0.3333333333333333</v>
      </c>
      <c r="Q88" s="17" t="s">
        <v>144</v>
      </c>
    </row>
    <row r="89">
      <c r="A89" s="9" t="s">
        <v>145</v>
      </c>
      <c r="B89" s="10" t="s">
        <v>18</v>
      </c>
      <c r="C89" s="10"/>
      <c r="D89" s="10" t="s">
        <v>137</v>
      </c>
      <c r="E89" s="11" t="s">
        <v>41</v>
      </c>
      <c r="F89" s="11" t="s">
        <v>21</v>
      </c>
      <c r="G89" s="18"/>
      <c r="H89" s="18"/>
      <c r="I89" s="18"/>
      <c r="J89" s="18"/>
      <c r="K89" s="18"/>
      <c r="L89" s="18"/>
      <c r="M89" s="19">
        <v>44546.0</v>
      </c>
      <c r="N89" s="15">
        <v>0.6666666666666666</v>
      </c>
      <c r="O89" s="15">
        <v>0.9166666666666666</v>
      </c>
      <c r="P89" s="16">
        <f t="shared" ref="P89:P92" si="9">O89-N89</f>
        <v>0.25</v>
      </c>
      <c r="Q89" s="17" t="s">
        <v>146</v>
      </c>
    </row>
    <row r="90">
      <c r="A90" s="9" t="s">
        <v>147</v>
      </c>
      <c r="B90" s="10" t="s">
        <v>18</v>
      </c>
      <c r="C90" s="10"/>
      <c r="D90" s="10" t="s">
        <v>114</v>
      </c>
      <c r="E90" s="11" t="s">
        <v>43</v>
      </c>
      <c r="F90" s="11" t="s">
        <v>21</v>
      </c>
      <c r="G90" s="18"/>
      <c r="H90" s="18"/>
      <c r="I90" s="18"/>
      <c r="J90" s="18"/>
      <c r="K90" s="18"/>
      <c r="L90" s="18"/>
      <c r="M90" s="19">
        <v>44546.0</v>
      </c>
      <c r="N90" s="15">
        <v>0.8333333333333334</v>
      </c>
      <c r="O90" s="15">
        <v>0.875</v>
      </c>
      <c r="P90" s="16">
        <f t="shared" si="9"/>
        <v>0.04166666667</v>
      </c>
      <c r="Q90" s="17" t="s">
        <v>148</v>
      </c>
    </row>
    <row r="91">
      <c r="A91" s="9" t="s">
        <v>55</v>
      </c>
      <c r="B91" s="10" t="s">
        <v>18</v>
      </c>
      <c r="C91" s="10"/>
      <c r="D91" s="10" t="s">
        <v>114</v>
      </c>
      <c r="E91" s="11" t="s">
        <v>41</v>
      </c>
      <c r="F91" s="11" t="s">
        <v>21</v>
      </c>
      <c r="G91" s="18"/>
      <c r="H91" s="18"/>
      <c r="I91" s="18"/>
      <c r="J91" s="18"/>
      <c r="K91" s="18"/>
      <c r="L91" s="18"/>
      <c r="M91" s="19">
        <v>44546.0</v>
      </c>
      <c r="N91" s="15">
        <v>0.5416666666666666</v>
      </c>
      <c r="O91" s="15">
        <v>0.8333333333333334</v>
      </c>
      <c r="P91" s="16">
        <f t="shared" si="9"/>
        <v>0.2916666667</v>
      </c>
      <c r="Q91" s="17" t="s">
        <v>149</v>
      </c>
    </row>
    <row r="92">
      <c r="A92" s="9" t="s">
        <v>150</v>
      </c>
      <c r="B92" s="10" t="s">
        <v>18</v>
      </c>
      <c r="C92" s="10" t="s">
        <v>24</v>
      </c>
      <c r="D92" s="10" t="s">
        <v>25</v>
      </c>
      <c r="E92" s="11" t="s">
        <v>41</v>
      </c>
      <c r="F92" s="11" t="s">
        <v>21</v>
      </c>
      <c r="G92" s="18"/>
      <c r="H92" s="18"/>
      <c r="I92" s="18"/>
      <c r="J92" s="18"/>
      <c r="K92" s="18"/>
      <c r="L92" s="18"/>
      <c r="M92" s="19">
        <v>44547.0</v>
      </c>
      <c r="N92" s="15">
        <v>0.7916666666666666</v>
      </c>
      <c r="O92" s="15">
        <v>0.875</v>
      </c>
      <c r="P92" s="16">
        <f t="shared" si="9"/>
        <v>0.08333333333</v>
      </c>
      <c r="Q92" s="17" t="s">
        <v>151</v>
      </c>
    </row>
    <row r="93">
      <c r="A93" s="9" t="s">
        <v>27</v>
      </c>
      <c r="B93" s="10" t="s">
        <v>18</v>
      </c>
      <c r="C93" s="10"/>
      <c r="D93" s="10" t="s">
        <v>116</v>
      </c>
      <c r="E93" s="11" t="s">
        <v>41</v>
      </c>
      <c r="F93" s="11" t="s">
        <v>21</v>
      </c>
      <c r="G93" s="18"/>
      <c r="H93" s="18"/>
      <c r="I93" s="18"/>
      <c r="J93" s="18"/>
      <c r="K93" s="18"/>
      <c r="L93" s="18"/>
      <c r="M93" s="19">
        <v>44547.0</v>
      </c>
      <c r="N93" s="15">
        <v>0.5</v>
      </c>
      <c r="O93" s="15">
        <v>0.875</v>
      </c>
      <c r="P93" s="25">
        <v>0.3333333333333333</v>
      </c>
      <c r="Q93" s="17" t="s">
        <v>152</v>
      </c>
    </row>
    <row r="94">
      <c r="A94" s="9" t="s">
        <v>55</v>
      </c>
      <c r="B94" s="10" t="s">
        <v>18</v>
      </c>
      <c r="C94" s="10"/>
      <c r="D94" s="10" t="s">
        <v>114</v>
      </c>
      <c r="E94" s="11" t="s">
        <v>41</v>
      </c>
      <c r="F94" s="11" t="s">
        <v>21</v>
      </c>
      <c r="G94" s="18"/>
      <c r="H94" s="18"/>
      <c r="I94" s="18"/>
      <c r="J94" s="18"/>
      <c r="K94" s="18"/>
      <c r="L94" s="18"/>
      <c r="M94" s="19">
        <v>44547.0</v>
      </c>
      <c r="N94" s="15">
        <v>0.5416666666666666</v>
      </c>
      <c r="O94" s="15">
        <v>0.8541666666666666</v>
      </c>
      <c r="P94" s="16">
        <f t="shared" ref="P94:P100" si="10">O94-N94</f>
        <v>0.3125</v>
      </c>
      <c r="Q94" s="17" t="s">
        <v>153</v>
      </c>
    </row>
    <row r="95">
      <c r="A95" s="9" t="s">
        <v>113</v>
      </c>
      <c r="B95" s="10" t="s">
        <v>18</v>
      </c>
      <c r="C95" s="10"/>
      <c r="D95" s="10" t="s">
        <v>114</v>
      </c>
      <c r="E95" s="11" t="s">
        <v>43</v>
      </c>
      <c r="F95" s="11" t="s">
        <v>21</v>
      </c>
      <c r="G95" s="18"/>
      <c r="H95" s="18"/>
      <c r="I95" s="18"/>
      <c r="J95" s="18"/>
      <c r="K95" s="18"/>
      <c r="L95" s="18"/>
      <c r="M95" s="19">
        <v>44547.0</v>
      </c>
      <c r="N95" s="15">
        <v>0.8541666666666666</v>
      </c>
      <c r="O95" s="15">
        <v>0.8819444444444444</v>
      </c>
      <c r="P95" s="16">
        <f t="shared" si="10"/>
        <v>0.02777777778</v>
      </c>
      <c r="Q95" s="17" t="s">
        <v>154</v>
      </c>
    </row>
    <row r="96">
      <c r="A96" s="9" t="s">
        <v>145</v>
      </c>
      <c r="B96" s="10" t="s">
        <v>18</v>
      </c>
      <c r="C96" s="10"/>
      <c r="D96" s="10" t="s">
        <v>137</v>
      </c>
      <c r="E96" s="11" t="s">
        <v>41</v>
      </c>
      <c r="F96" s="11" t="s">
        <v>21</v>
      </c>
      <c r="G96" s="18"/>
      <c r="H96" s="18"/>
      <c r="I96" s="18"/>
      <c r="J96" s="18"/>
      <c r="K96" s="18"/>
      <c r="L96" s="18"/>
      <c r="M96" s="19">
        <v>44547.0</v>
      </c>
      <c r="N96" s="15">
        <v>0.625</v>
      </c>
      <c r="O96" s="15">
        <v>0.75</v>
      </c>
      <c r="P96" s="16">
        <f t="shared" si="10"/>
        <v>0.125</v>
      </c>
      <c r="Q96" s="17" t="s">
        <v>146</v>
      </c>
    </row>
    <row r="97">
      <c r="A97" s="9" t="s">
        <v>150</v>
      </c>
      <c r="B97" s="10" t="s">
        <v>18</v>
      </c>
      <c r="C97" s="10" t="s">
        <v>24</v>
      </c>
      <c r="D97" s="10" t="s">
        <v>25</v>
      </c>
      <c r="E97" s="11" t="s">
        <v>28</v>
      </c>
      <c r="F97" s="11" t="s">
        <v>21</v>
      </c>
      <c r="G97" s="18"/>
      <c r="H97" s="18"/>
      <c r="I97" s="18"/>
      <c r="J97" s="18"/>
      <c r="K97" s="18"/>
      <c r="L97" s="18"/>
      <c r="M97" s="19">
        <v>44550.0</v>
      </c>
      <c r="N97" s="15">
        <v>0.6666666666666666</v>
      </c>
      <c r="O97" s="15">
        <v>0.7083333333333334</v>
      </c>
      <c r="P97" s="16">
        <f t="shared" si="10"/>
        <v>0.04166666667</v>
      </c>
      <c r="Q97" s="17" t="s">
        <v>155</v>
      </c>
    </row>
    <row r="98">
      <c r="A98" s="9" t="s">
        <v>150</v>
      </c>
      <c r="B98" s="10" t="s">
        <v>18</v>
      </c>
      <c r="C98" s="10"/>
      <c r="D98" s="10" t="s">
        <v>137</v>
      </c>
      <c r="E98" s="11" t="s">
        <v>41</v>
      </c>
      <c r="F98" s="11" t="s">
        <v>21</v>
      </c>
      <c r="G98" s="18"/>
      <c r="H98" s="18"/>
      <c r="I98" s="18"/>
      <c r="J98" s="18"/>
      <c r="K98" s="18"/>
      <c r="L98" s="18"/>
      <c r="M98" s="19">
        <v>44550.0</v>
      </c>
      <c r="N98" s="15">
        <v>0.75</v>
      </c>
      <c r="O98" s="15">
        <v>0.875</v>
      </c>
      <c r="P98" s="16">
        <f t="shared" si="10"/>
        <v>0.125</v>
      </c>
      <c r="Q98" s="17" t="s">
        <v>156</v>
      </c>
    </row>
    <row r="99">
      <c r="A99" s="9" t="s">
        <v>145</v>
      </c>
      <c r="B99" s="10" t="s">
        <v>18</v>
      </c>
      <c r="C99" s="10"/>
      <c r="D99" s="10" t="s">
        <v>137</v>
      </c>
      <c r="E99" s="11" t="s">
        <v>46</v>
      </c>
      <c r="F99" s="11" t="s">
        <v>21</v>
      </c>
      <c r="G99" s="18"/>
      <c r="H99" s="18"/>
      <c r="I99" s="18"/>
      <c r="J99" s="18"/>
      <c r="K99" s="18"/>
      <c r="L99" s="18"/>
      <c r="M99" s="19">
        <v>44550.0</v>
      </c>
      <c r="N99" s="15">
        <v>0.5416666666666666</v>
      </c>
      <c r="O99" s="15">
        <v>0.625</v>
      </c>
      <c r="P99" s="16">
        <f t="shared" si="10"/>
        <v>0.08333333333</v>
      </c>
      <c r="Q99" s="17" t="s">
        <v>157</v>
      </c>
    </row>
    <row r="100">
      <c r="A100" s="9" t="s">
        <v>145</v>
      </c>
      <c r="B100" s="10" t="s">
        <v>18</v>
      </c>
      <c r="C100" s="10"/>
      <c r="D100" s="10" t="s">
        <v>137</v>
      </c>
      <c r="E100" s="11" t="s">
        <v>28</v>
      </c>
      <c r="F100" s="11" t="s">
        <v>21</v>
      </c>
      <c r="G100" s="18"/>
      <c r="H100" s="18"/>
      <c r="I100" s="18"/>
      <c r="J100" s="18"/>
      <c r="K100" s="18"/>
      <c r="L100" s="18"/>
      <c r="M100" s="19">
        <v>44551.0</v>
      </c>
      <c r="N100" s="15">
        <v>0.5416666666666666</v>
      </c>
      <c r="O100" s="15">
        <v>0.625</v>
      </c>
      <c r="P100" s="16">
        <f t="shared" si="10"/>
        <v>0.08333333333</v>
      </c>
      <c r="Q100" s="17" t="s">
        <v>157</v>
      </c>
    </row>
    <row r="101">
      <c r="A101" s="9" t="s">
        <v>102</v>
      </c>
      <c r="B101" s="10" t="s">
        <v>18</v>
      </c>
      <c r="C101" s="10"/>
      <c r="D101" s="10" t="s">
        <v>158</v>
      </c>
      <c r="E101" s="11" t="s">
        <v>20</v>
      </c>
      <c r="F101" s="11" t="s">
        <v>21</v>
      </c>
      <c r="G101" s="18"/>
      <c r="H101" s="18"/>
      <c r="I101" s="18"/>
      <c r="J101" s="18"/>
      <c r="K101" s="18"/>
      <c r="L101" s="18"/>
      <c r="M101" s="19">
        <v>44550.0</v>
      </c>
      <c r="N101" s="15"/>
      <c r="O101" s="15"/>
      <c r="P101" s="16"/>
      <c r="Q101" s="17" t="s">
        <v>20</v>
      </c>
    </row>
    <row r="102">
      <c r="A102" s="9" t="s">
        <v>55</v>
      </c>
      <c r="B102" s="10" t="s">
        <v>18</v>
      </c>
      <c r="C102" s="10"/>
      <c r="D102" s="10" t="s">
        <v>114</v>
      </c>
      <c r="E102" s="11" t="s">
        <v>41</v>
      </c>
      <c r="F102" s="11" t="s">
        <v>21</v>
      </c>
      <c r="G102" s="18"/>
      <c r="H102" s="18"/>
      <c r="I102" s="18"/>
      <c r="J102" s="18"/>
      <c r="K102" s="18"/>
      <c r="L102" s="18"/>
      <c r="M102" s="19">
        <v>44550.0</v>
      </c>
      <c r="N102" s="15">
        <v>0.5416666666666666</v>
      </c>
      <c r="O102" s="15">
        <v>0.875</v>
      </c>
      <c r="P102" s="16">
        <f t="shared" ref="P102:P105" si="11">O102-N102</f>
        <v>0.3333333333</v>
      </c>
      <c r="Q102" s="17" t="s">
        <v>159</v>
      </c>
    </row>
    <row r="103">
      <c r="A103" s="9" t="s">
        <v>150</v>
      </c>
      <c r="B103" s="10" t="s">
        <v>18</v>
      </c>
      <c r="C103" s="10"/>
      <c r="D103" s="10" t="s">
        <v>137</v>
      </c>
      <c r="E103" s="11" t="s">
        <v>41</v>
      </c>
      <c r="F103" s="11" t="s">
        <v>21</v>
      </c>
      <c r="G103" s="18"/>
      <c r="H103" s="18"/>
      <c r="I103" s="18"/>
      <c r="J103" s="18"/>
      <c r="K103" s="18"/>
      <c r="L103" s="18"/>
      <c r="M103" s="19">
        <v>44551.0</v>
      </c>
      <c r="N103" s="15">
        <v>0.75</v>
      </c>
      <c r="O103" s="15">
        <v>0.875</v>
      </c>
      <c r="P103" s="16">
        <f t="shared" si="11"/>
        <v>0.125</v>
      </c>
      <c r="Q103" s="17" t="s">
        <v>160</v>
      </c>
    </row>
    <row r="104">
      <c r="A104" s="9" t="s">
        <v>113</v>
      </c>
      <c r="B104" s="10" t="s">
        <v>18</v>
      </c>
      <c r="C104" s="10"/>
      <c r="D104" s="10" t="s">
        <v>114</v>
      </c>
      <c r="E104" s="11" t="s">
        <v>20</v>
      </c>
      <c r="F104" s="11" t="s">
        <v>21</v>
      </c>
      <c r="G104" s="18"/>
      <c r="H104" s="18"/>
      <c r="I104" s="18"/>
      <c r="J104" s="18"/>
      <c r="K104" s="18"/>
      <c r="L104" s="18"/>
      <c r="M104" s="19">
        <v>44551.0</v>
      </c>
      <c r="N104" s="15">
        <v>0.8541666666666666</v>
      </c>
      <c r="O104" s="15">
        <v>0.8541666666666666</v>
      </c>
      <c r="P104" s="16">
        <f t="shared" si="11"/>
        <v>0</v>
      </c>
      <c r="Q104" s="17" t="s">
        <v>20</v>
      </c>
    </row>
    <row r="105">
      <c r="A105" s="9" t="s">
        <v>55</v>
      </c>
      <c r="B105" s="10" t="s">
        <v>18</v>
      </c>
      <c r="C105" s="10"/>
      <c r="D105" s="10" t="s">
        <v>114</v>
      </c>
      <c r="E105" s="11" t="s">
        <v>41</v>
      </c>
      <c r="F105" s="11" t="s">
        <v>21</v>
      </c>
      <c r="G105" s="18"/>
      <c r="H105" s="18"/>
      <c r="I105" s="18"/>
      <c r="J105" s="18"/>
      <c r="K105" s="18"/>
      <c r="L105" s="18"/>
      <c r="M105" s="19">
        <v>44551.0</v>
      </c>
      <c r="N105" s="15">
        <v>0.5416666666666666</v>
      </c>
      <c r="O105" s="15">
        <v>0.875</v>
      </c>
      <c r="P105" s="16">
        <f t="shared" si="11"/>
        <v>0.3333333333</v>
      </c>
      <c r="Q105" s="17" t="s">
        <v>161</v>
      </c>
    </row>
    <row r="106">
      <c r="A106" s="9" t="s">
        <v>27</v>
      </c>
      <c r="B106" s="10" t="s">
        <v>18</v>
      </c>
      <c r="C106" s="10"/>
      <c r="D106" s="10" t="s">
        <v>116</v>
      </c>
      <c r="E106" s="11" t="s">
        <v>41</v>
      </c>
      <c r="F106" s="11" t="s">
        <v>21</v>
      </c>
      <c r="G106" s="18"/>
      <c r="H106" s="18"/>
      <c r="I106" s="18"/>
      <c r="J106" s="18"/>
      <c r="K106" s="18"/>
      <c r="L106" s="18"/>
      <c r="M106" s="19">
        <v>44551.0</v>
      </c>
      <c r="N106" s="15">
        <v>0.5</v>
      </c>
      <c r="O106" s="15">
        <v>0.875</v>
      </c>
      <c r="P106" s="25">
        <v>0.3333333333333333</v>
      </c>
      <c r="Q106" s="10" t="s">
        <v>162</v>
      </c>
    </row>
    <row r="107">
      <c r="A107" s="9" t="s">
        <v>27</v>
      </c>
      <c r="B107" s="10" t="s">
        <v>18</v>
      </c>
      <c r="C107" s="10"/>
      <c r="D107" s="10" t="s">
        <v>116</v>
      </c>
      <c r="E107" s="11" t="s">
        <v>46</v>
      </c>
      <c r="F107" s="11" t="s">
        <v>21</v>
      </c>
      <c r="G107" s="18"/>
      <c r="H107" s="18"/>
      <c r="I107" s="18"/>
      <c r="J107" s="18"/>
      <c r="K107" s="18"/>
      <c r="L107" s="18"/>
      <c r="M107" s="19">
        <v>44552.0</v>
      </c>
      <c r="N107" s="15">
        <v>0.5</v>
      </c>
      <c r="O107" s="15">
        <v>0.625</v>
      </c>
      <c r="P107" s="25">
        <v>0.125</v>
      </c>
      <c r="Q107" s="17" t="s">
        <v>163</v>
      </c>
    </row>
    <row r="108">
      <c r="A108" s="9" t="s">
        <v>164</v>
      </c>
      <c r="B108" s="10" t="s">
        <v>18</v>
      </c>
      <c r="C108" s="10"/>
      <c r="D108" s="10" t="s">
        <v>116</v>
      </c>
      <c r="E108" s="11" t="s">
        <v>41</v>
      </c>
      <c r="F108" s="11" t="s">
        <v>21</v>
      </c>
      <c r="G108" s="18"/>
      <c r="H108" s="18"/>
      <c r="I108" s="18"/>
      <c r="J108" s="18"/>
      <c r="K108" s="18"/>
      <c r="L108" s="18"/>
      <c r="M108" s="19">
        <v>44552.0</v>
      </c>
      <c r="N108" s="15">
        <v>0.625</v>
      </c>
      <c r="O108" s="15">
        <v>0.875</v>
      </c>
      <c r="P108" s="25">
        <v>0.20833333333333334</v>
      </c>
      <c r="Q108" s="17" t="s">
        <v>165</v>
      </c>
    </row>
    <row r="109">
      <c r="A109" s="9" t="s">
        <v>150</v>
      </c>
      <c r="B109" s="10" t="s">
        <v>18</v>
      </c>
      <c r="C109" s="10"/>
      <c r="D109" s="10" t="s">
        <v>137</v>
      </c>
      <c r="E109" s="11" t="s">
        <v>41</v>
      </c>
      <c r="F109" s="11" t="s">
        <v>21</v>
      </c>
      <c r="G109" s="18"/>
      <c r="H109" s="18"/>
      <c r="I109" s="18"/>
      <c r="J109" s="18"/>
      <c r="K109" s="18"/>
      <c r="L109" s="18"/>
      <c r="M109" s="19">
        <v>44552.0</v>
      </c>
      <c r="N109" s="15">
        <v>0.5416666666666666</v>
      </c>
      <c r="O109" s="15">
        <v>0.625</v>
      </c>
      <c r="P109" s="16">
        <f t="shared" ref="P109:P114" si="12">O109-N109</f>
        <v>0.08333333333</v>
      </c>
      <c r="Q109" s="17" t="s">
        <v>166</v>
      </c>
    </row>
    <row r="110">
      <c r="A110" s="9" t="s">
        <v>55</v>
      </c>
      <c r="B110" s="10" t="s">
        <v>18</v>
      </c>
      <c r="C110" s="10"/>
      <c r="D110" s="10" t="s">
        <v>114</v>
      </c>
      <c r="E110" s="11" t="s">
        <v>41</v>
      </c>
      <c r="F110" s="11" t="s">
        <v>21</v>
      </c>
      <c r="G110" s="18"/>
      <c r="H110" s="18"/>
      <c r="I110" s="18"/>
      <c r="J110" s="18"/>
      <c r="K110" s="18"/>
      <c r="L110" s="18"/>
      <c r="M110" s="19">
        <v>44552.0</v>
      </c>
      <c r="N110" s="15">
        <v>0.5416666666666666</v>
      </c>
      <c r="O110" s="15">
        <v>0.875</v>
      </c>
      <c r="P110" s="16">
        <f t="shared" si="12"/>
        <v>0.3333333333</v>
      </c>
      <c r="Q110" s="17" t="s">
        <v>167</v>
      </c>
    </row>
    <row r="111">
      <c r="A111" s="9" t="s">
        <v>168</v>
      </c>
      <c r="B111" s="10" t="s">
        <v>18</v>
      </c>
      <c r="C111" s="10" t="s">
        <v>24</v>
      </c>
      <c r="D111" s="10" t="s">
        <v>25</v>
      </c>
      <c r="E111" s="11" t="s">
        <v>46</v>
      </c>
      <c r="F111" s="11" t="s">
        <v>21</v>
      </c>
      <c r="G111" s="18"/>
      <c r="H111" s="18"/>
      <c r="I111" s="18"/>
      <c r="J111" s="18"/>
      <c r="K111" s="18"/>
      <c r="L111" s="18"/>
      <c r="M111" s="19">
        <v>44553.0</v>
      </c>
      <c r="N111" s="15">
        <v>0.5416666666666666</v>
      </c>
      <c r="O111" s="15">
        <v>0.7083333333333334</v>
      </c>
      <c r="P111" s="16">
        <f t="shared" si="12"/>
        <v>0.1666666667</v>
      </c>
      <c r="Q111" s="17" t="s">
        <v>169</v>
      </c>
    </row>
    <row r="112">
      <c r="A112" s="9" t="s">
        <v>168</v>
      </c>
      <c r="B112" s="10" t="s">
        <v>18</v>
      </c>
      <c r="C112" s="10" t="s">
        <v>24</v>
      </c>
      <c r="D112" s="10" t="s">
        <v>25</v>
      </c>
      <c r="E112" s="11" t="s">
        <v>28</v>
      </c>
      <c r="F112" s="11" t="s">
        <v>21</v>
      </c>
      <c r="G112" s="18"/>
      <c r="H112" s="18"/>
      <c r="I112" s="18"/>
      <c r="J112" s="18"/>
      <c r="K112" s="18"/>
      <c r="L112" s="18"/>
      <c r="M112" s="19">
        <v>44554.0</v>
      </c>
      <c r="N112" s="15">
        <v>0.5416666666666666</v>
      </c>
      <c r="O112" s="15">
        <v>0.7083333333333334</v>
      </c>
      <c r="P112" s="16">
        <f t="shared" si="12"/>
        <v>0.1666666667</v>
      </c>
      <c r="Q112" s="17" t="s">
        <v>169</v>
      </c>
    </row>
    <row r="113">
      <c r="A113" s="9" t="s">
        <v>87</v>
      </c>
      <c r="B113" s="10" t="s">
        <v>18</v>
      </c>
      <c r="C113" s="10"/>
      <c r="D113" s="10" t="s">
        <v>137</v>
      </c>
      <c r="E113" s="11" t="s">
        <v>41</v>
      </c>
      <c r="F113" s="11" t="s">
        <v>21</v>
      </c>
      <c r="G113" s="18"/>
      <c r="H113" s="18"/>
      <c r="I113" s="18"/>
      <c r="J113" s="18"/>
      <c r="K113" s="18"/>
      <c r="L113" s="18"/>
      <c r="M113" s="19">
        <v>44553.0</v>
      </c>
      <c r="N113" s="15">
        <v>0.75</v>
      </c>
      <c r="O113" s="15">
        <v>0.875</v>
      </c>
      <c r="P113" s="16">
        <f t="shared" si="12"/>
        <v>0.125</v>
      </c>
      <c r="Q113" s="17" t="s">
        <v>170</v>
      </c>
    </row>
    <row r="114">
      <c r="A114" s="9" t="s">
        <v>55</v>
      </c>
      <c r="B114" s="10" t="s">
        <v>18</v>
      </c>
      <c r="C114" s="10"/>
      <c r="D114" s="10" t="s">
        <v>114</v>
      </c>
      <c r="E114" s="11" t="s">
        <v>41</v>
      </c>
      <c r="F114" s="11" t="s">
        <v>21</v>
      </c>
      <c r="G114" s="18"/>
      <c r="H114" s="18"/>
      <c r="I114" s="18"/>
      <c r="J114" s="18"/>
      <c r="K114" s="18"/>
      <c r="L114" s="18"/>
      <c r="M114" s="19">
        <v>44553.0</v>
      </c>
      <c r="N114" s="15">
        <v>0.5416666666666666</v>
      </c>
      <c r="O114" s="15">
        <v>0.875</v>
      </c>
      <c r="P114" s="16">
        <f t="shared" si="12"/>
        <v>0.3333333333</v>
      </c>
      <c r="Q114" s="17" t="s">
        <v>171</v>
      </c>
    </row>
    <row r="115">
      <c r="A115" s="9" t="s">
        <v>164</v>
      </c>
      <c r="B115" s="10" t="s">
        <v>18</v>
      </c>
      <c r="C115" s="10"/>
      <c r="D115" s="10" t="s">
        <v>116</v>
      </c>
      <c r="E115" s="11" t="s">
        <v>41</v>
      </c>
      <c r="F115" s="11" t="s">
        <v>21</v>
      </c>
      <c r="G115" s="18"/>
      <c r="H115" s="18"/>
      <c r="I115" s="18"/>
      <c r="J115" s="18"/>
      <c r="K115" s="18"/>
      <c r="L115" s="18"/>
      <c r="M115" s="19">
        <v>44553.0</v>
      </c>
      <c r="N115" s="15">
        <v>0.5</v>
      </c>
      <c r="O115" s="15">
        <v>0.625</v>
      </c>
      <c r="P115" s="25">
        <v>0.125</v>
      </c>
      <c r="Q115" s="17" t="s">
        <v>172</v>
      </c>
    </row>
    <row r="116">
      <c r="A116" s="9" t="s">
        <v>27</v>
      </c>
      <c r="B116" s="10" t="s">
        <v>18</v>
      </c>
      <c r="C116" s="10"/>
      <c r="D116" s="10" t="s">
        <v>116</v>
      </c>
      <c r="E116" s="11" t="s">
        <v>41</v>
      </c>
      <c r="F116" s="11" t="s">
        <v>21</v>
      </c>
      <c r="G116" s="18"/>
      <c r="H116" s="18"/>
      <c r="I116" s="18"/>
      <c r="J116" s="18"/>
      <c r="K116" s="18"/>
      <c r="L116" s="18"/>
      <c r="M116" s="19">
        <v>44553.0</v>
      </c>
      <c r="N116" s="15">
        <v>0.625</v>
      </c>
      <c r="O116" s="15">
        <v>0.875</v>
      </c>
      <c r="P116" s="25">
        <v>0.20833333333333334</v>
      </c>
      <c r="Q116" s="17" t="s">
        <v>173</v>
      </c>
    </row>
    <row r="117">
      <c r="A117" s="9" t="s">
        <v>164</v>
      </c>
      <c r="B117" s="10" t="s">
        <v>18</v>
      </c>
      <c r="C117" s="10"/>
      <c r="D117" s="10" t="s">
        <v>116</v>
      </c>
      <c r="E117" s="11" t="s">
        <v>46</v>
      </c>
      <c r="F117" s="11" t="s">
        <v>21</v>
      </c>
      <c r="G117" s="18"/>
      <c r="H117" s="18"/>
      <c r="I117" s="18"/>
      <c r="J117" s="18"/>
      <c r="K117" s="18"/>
      <c r="L117" s="18"/>
      <c r="M117" s="19">
        <v>44554.0</v>
      </c>
      <c r="N117" s="11">
        <v>0.0</v>
      </c>
      <c r="O117" s="11">
        <v>0.0</v>
      </c>
      <c r="P117" s="25">
        <v>0.0</v>
      </c>
      <c r="Q117" s="17" t="s">
        <v>174</v>
      </c>
    </row>
    <row r="118">
      <c r="A118" s="9" t="s">
        <v>27</v>
      </c>
      <c r="B118" s="10" t="s">
        <v>18</v>
      </c>
      <c r="C118" s="10"/>
      <c r="D118" s="10" t="s">
        <v>116</v>
      </c>
      <c r="E118" s="11" t="s">
        <v>41</v>
      </c>
      <c r="F118" s="11" t="s">
        <v>21</v>
      </c>
      <c r="G118" s="18"/>
      <c r="H118" s="18"/>
      <c r="I118" s="18"/>
      <c r="J118" s="18"/>
      <c r="K118" s="18"/>
      <c r="L118" s="18"/>
      <c r="M118" s="19">
        <v>44554.0</v>
      </c>
      <c r="N118" s="15">
        <v>0.5</v>
      </c>
      <c r="O118" s="15">
        <v>0.875</v>
      </c>
      <c r="P118" s="25">
        <v>0.3333333333333333</v>
      </c>
      <c r="Q118" s="17" t="s">
        <v>175</v>
      </c>
    </row>
    <row r="119">
      <c r="A119" s="9" t="s">
        <v>55</v>
      </c>
      <c r="B119" s="10" t="s">
        <v>18</v>
      </c>
      <c r="C119" s="10"/>
      <c r="D119" s="10" t="s">
        <v>114</v>
      </c>
      <c r="E119" s="11" t="s">
        <v>41</v>
      </c>
      <c r="F119" s="11" t="s">
        <v>21</v>
      </c>
      <c r="G119" s="18"/>
      <c r="H119" s="18"/>
      <c r="I119" s="18"/>
      <c r="J119" s="18"/>
      <c r="K119" s="18"/>
      <c r="L119" s="18"/>
      <c r="M119" s="19">
        <v>44554.0</v>
      </c>
      <c r="N119" s="15">
        <v>0.5416666666666666</v>
      </c>
      <c r="O119" s="15">
        <v>0.7916666666666666</v>
      </c>
      <c r="P119" s="16">
        <f t="shared" ref="P119:P121" si="13">O119-N119</f>
        <v>0.25</v>
      </c>
      <c r="Q119" s="17" t="s">
        <v>176</v>
      </c>
    </row>
    <row r="120">
      <c r="A120" s="9" t="s">
        <v>87</v>
      </c>
      <c r="B120" s="10" t="s">
        <v>18</v>
      </c>
      <c r="C120" s="10"/>
      <c r="D120" s="10" t="s">
        <v>137</v>
      </c>
      <c r="E120" s="11" t="s">
        <v>41</v>
      </c>
      <c r="F120" s="11" t="s">
        <v>21</v>
      </c>
      <c r="G120" s="18"/>
      <c r="H120" s="18"/>
      <c r="I120" s="18"/>
      <c r="J120" s="18"/>
      <c r="K120" s="18"/>
      <c r="L120" s="18"/>
      <c r="M120" s="19">
        <v>44554.0</v>
      </c>
      <c r="N120" s="15">
        <v>0.75</v>
      </c>
      <c r="O120" s="15">
        <v>0.875</v>
      </c>
      <c r="P120" s="16">
        <f t="shared" si="13"/>
        <v>0.125</v>
      </c>
      <c r="Q120" s="17" t="s">
        <v>177</v>
      </c>
    </row>
    <row r="121">
      <c r="A121" s="9" t="s">
        <v>178</v>
      </c>
      <c r="B121" s="10" t="s">
        <v>18</v>
      </c>
      <c r="C121" s="10"/>
      <c r="D121" s="10" t="s">
        <v>114</v>
      </c>
      <c r="E121" s="11" t="s">
        <v>41</v>
      </c>
      <c r="F121" s="11" t="s">
        <v>21</v>
      </c>
      <c r="G121" s="18"/>
      <c r="H121" s="18"/>
      <c r="I121" s="18"/>
      <c r="J121" s="18"/>
      <c r="K121" s="18"/>
      <c r="L121" s="18"/>
      <c r="M121" s="19">
        <v>44557.0</v>
      </c>
      <c r="N121" s="15">
        <v>0.625</v>
      </c>
      <c r="O121" s="15">
        <v>0.7916666666666666</v>
      </c>
      <c r="P121" s="16">
        <f t="shared" si="13"/>
        <v>0.1666666667</v>
      </c>
      <c r="Q121" s="17" t="s">
        <v>179</v>
      </c>
    </row>
    <row r="122">
      <c r="A122" s="9" t="s">
        <v>164</v>
      </c>
      <c r="B122" s="10" t="s">
        <v>18</v>
      </c>
      <c r="C122" s="10"/>
      <c r="D122" s="10" t="s">
        <v>116</v>
      </c>
      <c r="E122" s="11" t="s">
        <v>46</v>
      </c>
      <c r="F122" s="11" t="s">
        <v>21</v>
      </c>
      <c r="G122" s="18"/>
      <c r="H122" s="18"/>
      <c r="I122" s="18"/>
      <c r="J122" s="18"/>
      <c r="K122" s="18"/>
      <c r="L122" s="18"/>
      <c r="M122" s="19">
        <v>44557.0</v>
      </c>
      <c r="N122" s="11">
        <v>0.0</v>
      </c>
      <c r="O122" s="11">
        <v>0.0</v>
      </c>
      <c r="P122" s="25">
        <v>0.0</v>
      </c>
      <c r="Q122" s="17" t="s">
        <v>180</v>
      </c>
    </row>
    <row r="123">
      <c r="A123" s="9" t="s">
        <v>27</v>
      </c>
      <c r="B123" s="10" t="s">
        <v>18</v>
      </c>
      <c r="C123" s="10"/>
      <c r="D123" s="10" t="s">
        <v>116</v>
      </c>
      <c r="E123" s="11" t="s">
        <v>43</v>
      </c>
      <c r="F123" s="11" t="s">
        <v>21</v>
      </c>
      <c r="G123" s="18"/>
      <c r="H123" s="18"/>
      <c r="I123" s="18"/>
      <c r="J123" s="18"/>
      <c r="K123" s="18"/>
      <c r="L123" s="18"/>
      <c r="M123" s="19">
        <v>44557.0</v>
      </c>
      <c r="N123" s="15">
        <v>0.5</v>
      </c>
      <c r="O123" s="15">
        <v>0.875</v>
      </c>
      <c r="P123" s="25">
        <v>0.3333333333333333</v>
      </c>
      <c r="Q123" s="17" t="s">
        <v>181</v>
      </c>
    </row>
    <row r="124">
      <c r="A124" s="9" t="s">
        <v>182</v>
      </c>
      <c r="B124" s="10" t="s">
        <v>18</v>
      </c>
      <c r="C124" s="10"/>
      <c r="D124" s="10" t="s">
        <v>111</v>
      </c>
      <c r="E124" s="11" t="s">
        <v>41</v>
      </c>
      <c r="F124" s="11" t="s">
        <v>21</v>
      </c>
      <c r="G124" s="18"/>
      <c r="H124" s="18"/>
      <c r="I124" s="18"/>
      <c r="J124" s="18"/>
      <c r="K124" s="18"/>
      <c r="L124" s="18"/>
      <c r="M124" s="19">
        <v>44557.0</v>
      </c>
      <c r="N124" s="24">
        <v>0.7916666666666666</v>
      </c>
      <c r="O124" s="15">
        <v>0.875</v>
      </c>
      <c r="P124" s="16">
        <f t="shared" ref="P124:P126" si="14">O124-N124</f>
        <v>0.08333333333</v>
      </c>
      <c r="Q124" s="17" t="s">
        <v>177</v>
      </c>
    </row>
    <row r="125">
      <c r="A125" s="9" t="s">
        <v>182</v>
      </c>
      <c r="B125" s="10" t="s">
        <v>18</v>
      </c>
      <c r="C125" s="10" t="s">
        <v>24</v>
      </c>
      <c r="D125" s="10" t="s">
        <v>25</v>
      </c>
      <c r="E125" s="11" t="s">
        <v>28</v>
      </c>
      <c r="F125" s="11" t="s">
        <v>21</v>
      </c>
      <c r="G125" s="18"/>
      <c r="H125" s="18"/>
      <c r="I125" s="18"/>
      <c r="J125" s="18"/>
      <c r="K125" s="18"/>
      <c r="L125" s="18"/>
      <c r="M125" s="19">
        <v>44557.0</v>
      </c>
      <c r="N125" s="15">
        <v>0.7083333333333334</v>
      </c>
      <c r="O125" s="15">
        <v>0.875</v>
      </c>
      <c r="P125" s="16">
        <f t="shared" si="14"/>
        <v>0.1666666667</v>
      </c>
      <c r="Q125" s="17" t="s">
        <v>183</v>
      </c>
    </row>
    <row r="126">
      <c r="A126" s="9" t="s">
        <v>182</v>
      </c>
      <c r="B126" s="10" t="s">
        <v>18</v>
      </c>
      <c r="C126" s="10"/>
      <c r="D126" s="10" t="s">
        <v>111</v>
      </c>
      <c r="E126" s="11" t="s">
        <v>43</v>
      </c>
      <c r="F126" s="11" t="s">
        <v>21</v>
      </c>
      <c r="G126" s="18"/>
      <c r="H126" s="18"/>
      <c r="I126" s="18"/>
      <c r="J126" s="18"/>
      <c r="K126" s="18"/>
      <c r="L126" s="18"/>
      <c r="M126" s="19">
        <v>44558.0</v>
      </c>
      <c r="N126" s="24">
        <v>0.7916666666666666</v>
      </c>
      <c r="O126" s="15">
        <v>0.875</v>
      </c>
      <c r="P126" s="16">
        <f t="shared" si="14"/>
        <v>0.08333333333</v>
      </c>
      <c r="Q126" s="17" t="s">
        <v>184</v>
      </c>
    </row>
    <row r="127">
      <c r="A127" s="9" t="s">
        <v>164</v>
      </c>
      <c r="B127" s="10" t="s">
        <v>18</v>
      </c>
      <c r="C127" s="10"/>
      <c r="D127" s="10" t="s">
        <v>116</v>
      </c>
      <c r="E127" s="11" t="s">
        <v>41</v>
      </c>
      <c r="F127" s="11" t="s">
        <v>21</v>
      </c>
      <c r="G127" s="18"/>
      <c r="H127" s="18"/>
      <c r="I127" s="18"/>
      <c r="J127" s="18"/>
      <c r="K127" s="18"/>
      <c r="L127" s="18"/>
      <c r="M127" s="19">
        <v>44558.0</v>
      </c>
      <c r="N127" s="15">
        <v>0.5</v>
      </c>
      <c r="O127" s="15">
        <v>0.875</v>
      </c>
      <c r="P127" s="25">
        <v>0.3333333333333333</v>
      </c>
      <c r="Q127" s="17" t="s">
        <v>185</v>
      </c>
    </row>
    <row r="128">
      <c r="A128" s="9" t="s">
        <v>178</v>
      </c>
      <c r="B128" s="10" t="s">
        <v>18</v>
      </c>
      <c r="C128" s="10"/>
      <c r="D128" s="10" t="s">
        <v>114</v>
      </c>
      <c r="E128" s="11" t="s">
        <v>41</v>
      </c>
      <c r="F128" s="11" t="s">
        <v>21</v>
      </c>
      <c r="G128" s="18"/>
      <c r="H128" s="18"/>
      <c r="I128" s="18"/>
      <c r="J128" s="18"/>
      <c r="K128" s="18"/>
      <c r="L128" s="18"/>
      <c r="M128" s="19">
        <v>44558.0</v>
      </c>
      <c r="N128" s="15">
        <v>0.5416666666666666</v>
      </c>
      <c r="O128" s="15">
        <v>0.8958333333333334</v>
      </c>
      <c r="P128" s="16">
        <f t="shared" ref="P128:P132" si="15">O128-N128</f>
        <v>0.3541666667</v>
      </c>
      <c r="Q128" s="17" t="s">
        <v>186</v>
      </c>
    </row>
    <row r="129">
      <c r="A129" s="9" t="s">
        <v>187</v>
      </c>
      <c r="B129" s="10" t="s">
        <v>18</v>
      </c>
      <c r="C129" s="10" t="s">
        <v>24</v>
      </c>
      <c r="D129" s="10" t="s">
        <v>25</v>
      </c>
      <c r="E129" s="11" t="s">
        <v>43</v>
      </c>
      <c r="F129" s="11" t="s">
        <v>21</v>
      </c>
      <c r="G129" s="18"/>
      <c r="H129" s="18"/>
      <c r="I129" s="18"/>
      <c r="J129" s="18"/>
      <c r="K129" s="18"/>
      <c r="L129" s="18"/>
      <c r="M129" s="19">
        <v>44559.0</v>
      </c>
      <c r="N129" s="15">
        <v>0.625</v>
      </c>
      <c r="O129" s="15">
        <v>0.7916666666666666</v>
      </c>
      <c r="P129" s="16">
        <f t="shared" si="15"/>
        <v>0.1666666667</v>
      </c>
      <c r="Q129" s="17" t="s">
        <v>188</v>
      </c>
    </row>
    <row r="130">
      <c r="A130" s="9" t="s">
        <v>36</v>
      </c>
      <c r="B130" s="10" t="s">
        <v>18</v>
      </c>
      <c r="C130" s="10"/>
      <c r="D130" s="10" t="s">
        <v>111</v>
      </c>
      <c r="E130" s="11" t="s">
        <v>41</v>
      </c>
      <c r="F130" s="11" t="s">
        <v>21</v>
      </c>
      <c r="G130" s="18"/>
      <c r="H130" s="18"/>
      <c r="I130" s="18"/>
      <c r="J130" s="18"/>
      <c r="K130" s="18"/>
      <c r="L130" s="18"/>
      <c r="M130" s="19">
        <v>44559.0</v>
      </c>
      <c r="N130" s="15">
        <v>0.7083333333333334</v>
      </c>
      <c r="O130" s="15">
        <v>0.875</v>
      </c>
      <c r="P130" s="16">
        <f t="shared" si="15"/>
        <v>0.1666666667</v>
      </c>
      <c r="Q130" s="17" t="s">
        <v>189</v>
      </c>
    </row>
    <row r="131">
      <c r="A131" s="9" t="s">
        <v>164</v>
      </c>
      <c r="B131" s="10" t="s">
        <v>18</v>
      </c>
      <c r="C131" s="10"/>
      <c r="D131" s="10" t="s">
        <v>116</v>
      </c>
      <c r="E131" s="11" t="s">
        <v>41</v>
      </c>
      <c r="F131" s="11" t="s">
        <v>21</v>
      </c>
      <c r="G131" s="18"/>
      <c r="H131" s="18"/>
      <c r="I131" s="18"/>
      <c r="J131" s="18"/>
      <c r="K131" s="18"/>
      <c r="L131" s="18"/>
      <c r="M131" s="19">
        <v>44559.0</v>
      </c>
      <c r="N131" s="15">
        <v>0.5</v>
      </c>
      <c r="O131" s="15">
        <v>0.875</v>
      </c>
      <c r="P131" s="16">
        <f t="shared" si="15"/>
        <v>0.375</v>
      </c>
      <c r="Q131" s="17" t="s">
        <v>190</v>
      </c>
    </row>
    <row r="132">
      <c r="A132" s="9" t="s">
        <v>191</v>
      </c>
      <c r="B132" s="10" t="s">
        <v>18</v>
      </c>
      <c r="C132" s="10"/>
      <c r="D132" s="10" t="s">
        <v>114</v>
      </c>
      <c r="E132" s="11" t="s">
        <v>41</v>
      </c>
      <c r="F132" s="11" t="s">
        <v>21</v>
      </c>
      <c r="G132" s="18"/>
      <c r="H132" s="18"/>
      <c r="I132" s="18"/>
      <c r="J132" s="18"/>
      <c r="K132" s="18"/>
      <c r="L132" s="18"/>
      <c r="M132" s="19">
        <v>44559.0</v>
      </c>
      <c r="N132" s="15">
        <v>0.5416666666666666</v>
      </c>
      <c r="O132" s="15">
        <v>0.875</v>
      </c>
      <c r="P132" s="16">
        <f t="shared" si="15"/>
        <v>0.3333333333</v>
      </c>
      <c r="Q132" s="17" t="s">
        <v>192</v>
      </c>
    </row>
    <row r="133">
      <c r="A133" s="9" t="s">
        <v>34</v>
      </c>
      <c r="B133" s="10" t="s">
        <v>18</v>
      </c>
      <c r="C133" s="10"/>
      <c r="D133" s="10" t="s">
        <v>116</v>
      </c>
      <c r="E133" s="11" t="s">
        <v>41</v>
      </c>
      <c r="F133" s="11" t="s">
        <v>21</v>
      </c>
      <c r="G133" s="18"/>
      <c r="H133" s="18"/>
      <c r="I133" s="18"/>
      <c r="J133" s="18"/>
      <c r="K133" s="18"/>
      <c r="L133" s="18"/>
      <c r="M133" s="19">
        <v>44560.0</v>
      </c>
      <c r="N133" s="24">
        <v>0.5416666666666666</v>
      </c>
      <c r="O133" s="15">
        <v>0.875</v>
      </c>
      <c r="P133" s="25">
        <v>0.2916666666666667</v>
      </c>
      <c r="Q133" s="17" t="s">
        <v>193</v>
      </c>
    </row>
    <row r="134">
      <c r="A134" s="9" t="s">
        <v>178</v>
      </c>
      <c r="B134" s="10" t="s">
        <v>18</v>
      </c>
      <c r="C134" s="10"/>
      <c r="D134" s="10" t="s">
        <v>114</v>
      </c>
      <c r="E134" s="11" t="s">
        <v>41</v>
      </c>
      <c r="F134" s="11" t="s">
        <v>21</v>
      </c>
      <c r="G134" s="18"/>
      <c r="H134" s="18"/>
      <c r="I134" s="18"/>
      <c r="J134" s="18"/>
      <c r="K134" s="18"/>
      <c r="L134" s="18"/>
      <c r="M134" s="19">
        <v>44560.0</v>
      </c>
      <c r="N134" s="15">
        <v>0.5416666666666666</v>
      </c>
      <c r="O134" s="15">
        <v>0.875</v>
      </c>
      <c r="P134" s="16">
        <f>O134-N134</f>
        <v>0.3333333333</v>
      </c>
      <c r="Q134" s="17" t="s">
        <v>194</v>
      </c>
    </row>
    <row r="135">
      <c r="A135" s="9" t="s">
        <v>164</v>
      </c>
      <c r="B135" s="10" t="s">
        <v>18</v>
      </c>
      <c r="C135" s="10"/>
      <c r="D135" s="10" t="s">
        <v>116</v>
      </c>
      <c r="E135" s="11" t="s">
        <v>46</v>
      </c>
      <c r="F135" s="11" t="s">
        <v>21</v>
      </c>
      <c r="G135" s="18"/>
      <c r="H135" s="18"/>
      <c r="I135" s="18"/>
      <c r="J135" s="18"/>
      <c r="K135" s="18"/>
      <c r="L135" s="18"/>
      <c r="M135" s="19">
        <v>44560.0</v>
      </c>
      <c r="N135" s="15">
        <v>0.5</v>
      </c>
      <c r="O135" s="24">
        <v>0.5416666666666666</v>
      </c>
      <c r="P135" s="25">
        <v>0.041666666666666664</v>
      </c>
      <c r="Q135" s="17" t="s">
        <v>195</v>
      </c>
    </row>
    <row r="136">
      <c r="A136" s="9" t="s">
        <v>178</v>
      </c>
      <c r="B136" s="10" t="s">
        <v>18</v>
      </c>
      <c r="C136" s="10"/>
      <c r="D136" s="10" t="s">
        <v>111</v>
      </c>
      <c r="E136" s="11" t="s">
        <v>41</v>
      </c>
      <c r="F136" s="11" t="s">
        <v>21</v>
      </c>
      <c r="G136" s="18"/>
      <c r="H136" s="18"/>
      <c r="I136" s="18"/>
      <c r="J136" s="18"/>
      <c r="K136" s="18"/>
      <c r="L136" s="18"/>
      <c r="M136" s="19">
        <v>44560.0</v>
      </c>
      <c r="N136" s="15">
        <v>0.6666666666666666</v>
      </c>
      <c r="O136" s="15">
        <v>0.875</v>
      </c>
      <c r="P136" s="16">
        <f t="shared" ref="P136:P138" si="16">O136-N136</f>
        <v>0.2083333333</v>
      </c>
      <c r="Q136" s="17" t="s">
        <v>196</v>
      </c>
    </row>
    <row r="137">
      <c r="A137" s="9" t="s">
        <v>178</v>
      </c>
      <c r="B137" s="10" t="s">
        <v>18</v>
      </c>
      <c r="C137" s="10"/>
      <c r="D137" s="10" t="s">
        <v>111</v>
      </c>
      <c r="E137" s="11" t="s">
        <v>41</v>
      </c>
      <c r="F137" s="11" t="s">
        <v>21</v>
      </c>
      <c r="G137" s="18"/>
      <c r="H137" s="18"/>
      <c r="I137" s="18"/>
      <c r="J137" s="18"/>
      <c r="K137" s="18"/>
      <c r="L137" s="18"/>
      <c r="M137" s="19">
        <v>44561.0</v>
      </c>
      <c r="N137" s="15">
        <v>0.75</v>
      </c>
      <c r="O137" s="15">
        <v>0.875</v>
      </c>
      <c r="P137" s="16">
        <f t="shared" si="16"/>
        <v>0.125</v>
      </c>
      <c r="Q137" s="17" t="s">
        <v>197</v>
      </c>
    </row>
    <row r="138">
      <c r="A138" s="9" t="s">
        <v>178</v>
      </c>
      <c r="B138" s="10" t="s">
        <v>18</v>
      </c>
      <c r="C138" s="10"/>
      <c r="D138" s="10" t="s">
        <v>114</v>
      </c>
      <c r="E138" s="11" t="s">
        <v>41</v>
      </c>
      <c r="F138" s="11" t="s">
        <v>21</v>
      </c>
      <c r="G138" s="18"/>
      <c r="H138" s="18"/>
      <c r="I138" s="18"/>
      <c r="J138" s="18"/>
      <c r="K138" s="18"/>
      <c r="L138" s="18"/>
      <c r="M138" s="19">
        <v>44561.0</v>
      </c>
      <c r="N138" s="15">
        <v>0.5416666666666666</v>
      </c>
      <c r="O138" s="15">
        <v>0.8125</v>
      </c>
      <c r="P138" s="16">
        <f t="shared" si="16"/>
        <v>0.2708333333</v>
      </c>
      <c r="Q138" s="17" t="s">
        <v>198</v>
      </c>
    </row>
    <row r="139">
      <c r="A139" s="9" t="s">
        <v>34</v>
      </c>
      <c r="B139" s="10" t="s">
        <v>18</v>
      </c>
      <c r="C139" s="10"/>
      <c r="D139" s="10" t="s">
        <v>116</v>
      </c>
      <c r="E139" s="11" t="s">
        <v>46</v>
      </c>
      <c r="F139" s="11" t="s">
        <v>21</v>
      </c>
      <c r="G139" s="18"/>
      <c r="H139" s="18"/>
      <c r="I139" s="18"/>
      <c r="J139" s="18"/>
      <c r="K139" s="18"/>
      <c r="L139" s="18"/>
      <c r="M139" s="19">
        <v>44561.0</v>
      </c>
      <c r="N139" s="15">
        <v>0.5</v>
      </c>
      <c r="O139" s="24">
        <v>0.5833333333333334</v>
      </c>
      <c r="P139" s="25">
        <v>0.08333333333333333</v>
      </c>
      <c r="Q139" s="17" t="s">
        <v>199</v>
      </c>
    </row>
    <row r="140">
      <c r="A140" s="9" t="s">
        <v>200</v>
      </c>
      <c r="B140" s="10" t="s">
        <v>18</v>
      </c>
      <c r="C140" s="10"/>
      <c r="D140" s="10" t="s">
        <v>116</v>
      </c>
      <c r="E140" s="11" t="s">
        <v>41</v>
      </c>
      <c r="F140" s="11" t="s">
        <v>21</v>
      </c>
      <c r="G140" s="18"/>
      <c r="H140" s="18"/>
      <c r="I140" s="18"/>
      <c r="J140" s="18"/>
      <c r="K140" s="18"/>
      <c r="L140" s="18"/>
      <c r="M140" s="19">
        <v>44561.0</v>
      </c>
      <c r="N140" s="15">
        <v>0.5833333333333334</v>
      </c>
      <c r="O140" s="24">
        <v>0.8333333333333334</v>
      </c>
      <c r="P140" s="25">
        <v>0.20833333333333334</v>
      </c>
      <c r="Q140" s="17" t="s">
        <v>201</v>
      </c>
    </row>
    <row r="141">
      <c r="A141" s="9" t="s">
        <v>178</v>
      </c>
      <c r="B141" s="10" t="s">
        <v>18</v>
      </c>
      <c r="C141" s="10"/>
      <c r="D141" s="10" t="s">
        <v>111</v>
      </c>
      <c r="E141" s="11" t="s">
        <v>41</v>
      </c>
      <c r="F141" s="11" t="s">
        <v>21</v>
      </c>
      <c r="G141" s="18"/>
      <c r="H141" s="18"/>
      <c r="I141" s="18"/>
      <c r="J141" s="18"/>
      <c r="K141" s="18"/>
      <c r="L141" s="18"/>
      <c r="M141" s="19">
        <v>44561.0</v>
      </c>
      <c r="N141" s="15">
        <v>0.5833333333333334</v>
      </c>
      <c r="O141" s="15">
        <v>0.875</v>
      </c>
      <c r="P141" s="16">
        <f>O141-N141</f>
        <v>0.2916666667</v>
      </c>
      <c r="Q141" s="17" t="s">
        <v>202</v>
      </c>
    </row>
    <row r="142">
      <c r="A142" s="9" t="s">
        <v>200</v>
      </c>
      <c r="B142" s="10" t="s">
        <v>18</v>
      </c>
      <c r="C142" s="10"/>
      <c r="D142" s="10" t="s">
        <v>116</v>
      </c>
      <c r="E142" s="11" t="s">
        <v>41</v>
      </c>
      <c r="F142" s="11" t="s">
        <v>21</v>
      </c>
      <c r="G142" s="18"/>
      <c r="H142" s="18"/>
      <c r="I142" s="18"/>
      <c r="J142" s="18"/>
      <c r="K142" s="18"/>
      <c r="L142" s="18"/>
      <c r="M142" s="19">
        <v>44565.0</v>
      </c>
      <c r="N142" s="24">
        <v>0.5</v>
      </c>
      <c r="O142" s="24">
        <v>0.7916666666666666</v>
      </c>
      <c r="P142" s="25">
        <v>0.25</v>
      </c>
      <c r="Q142" s="17" t="s">
        <v>203</v>
      </c>
    </row>
    <row r="143">
      <c r="A143" s="9" t="s">
        <v>27</v>
      </c>
      <c r="B143" s="10" t="s">
        <v>18</v>
      </c>
      <c r="C143" s="10"/>
      <c r="D143" s="10" t="s">
        <v>116</v>
      </c>
      <c r="E143" s="11" t="s">
        <v>43</v>
      </c>
      <c r="F143" s="11" t="s">
        <v>21</v>
      </c>
      <c r="G143" s="18"/>
      <c r="H143" s="18"/>
      <c r="I143" s="18"/>
      <c r="J143" s="18"/>
      <c r="K143" s="18"/>
      <c r="L143" s="18"/>
      <c r="M143" s="19">
        <v>44565.0</v>
      </c>
      <c r="N143" s="15">
        <v>0.7916666666666666</v>
      </c>
      <c r="O143" s="24">
        <v>0.875</v>
      </c>
      <c r="P143" s="25">
        <v>0.08333333333333333</v>
      </c>
      <c r="Q143" s="17" t="s">
        <v>204</v>
      </c>
    </row>
    <row r="144">
      <c r="A144" s="9" t="s">
        <v>55</v>
      </c>
      <c r="B144" s="10" t="s">
        <v>18</v>
      </c>
      <c r="C144" s="10"/>
      <c r="D144" s="10" t="s">
        <v>114</v>
      </c>
      <c r="E144" s="11" t="s">
        <v>41</v>
      </c>
      <c r="F144" s="11" t="s">
        <v>21</v>
      </c>
      <c r="G144" s="18"/>
      <c r="H144" s="18"/>
      <c r="I144" s="18"/>
      <c r="J144" s="18"/>
      <c r="K144" s="18"/>
      <c r="L144" s="18"/>
      <c r="M144" s="19">
        <v>44565.0</v>
      </c>
      <c r="N144" s="15">
        <v>0.6041666666666666</v>
      </c>
      <c r="O144" s="15">
        <v>0.875</v>
      </c>
      <c r="P144" s="16">
        <f t="shared" ref="P144:P156" si="17">O144-N144</f>
        <v>0.2708333333</v>
      </c>
      <c r="Q144" s="17" t="s">
        <v>205</v>
      </c>
    </row>
    <row r="145">
      <c r="A145" s="9" t="s">
        <v>55</v>
      </c>
      <c r="B145" s="10" t="s">
        <v>18</v>
      </c>
      <c r="C145" s="10"/>
      <c r="D145" s="10" t="s">
        <v>114</v>
      </c>
      <c r="E145" s="11" t="s">
        <v>43</v>
      </c>
      <c r="F145" s="11" t="s">
        <v>21</v>
      </c>
      <c r="G145" s="18"/>
      <c r="H145" s="18"/>
      <c r="I145" s="18"/>
      <c r="J145" s="18"/>
      <c r="K145" s="18"/>
      <c r="L145" s="18"/>
      <c r="M145" s="19">
        <v>44566.0</v>
      </c>
      <c r="N145" s="15">
        <v>0.5416666666666666</v>
      </c>
      <c r="O145" s="15">
        <v>0.8541666666666666</v>
      </c>
      <c r="P145" s="16">
        <f t="shared" si="17"/>
        <v>0.3125</v>
      </c>
      <c r="Q145" s="17" t="s">
        <v>206</v>
      </c>
    </row>
    <row r="146">
      <c r="A146" s="9" t="s">
        <v>178</v>
      </c>
      <c r="B146" s="10" t="s">
        <v>18</v>
      </c>
      <c r="C146" s="10"/>
      <c r="D146" s="10" t="s">
        <v>111</v>
      </c>
      <c r="E146" s="11" t="s">
        <v>41</v>
      </c>
      <c r="F146" s="11" t="s">
        <v>21</v>
      </c>
      <c r="G146" s="18"/>
      <c r="H146" s="18"/>
      <c r="I146" s="18"/>
      <c r="J146" s="18"/>
      <c r="K146" s="18"/>
      <c r="L146" s="18"/>
      <c r="M146" s="19">
        <v>44566.0</v>
      </c>
      <c r="N146" s="15">
        <v>0.7083333333333334</v>
      </c>
      <c r="O146" s="15">
        <v>0.875</v>
      </c>
      <c r="P146" s="16">
        <f t="shared" si="17"/>
        <v>0.1666666667</v>
      </c>
      <c r="Q146" s="17" t="s">
        <v>207</v>
      </c>
    </row>
    <row r="147">
      <c r="A147" s="9" t="s">
        <v>208</v>
      </c>
      <c r="B147" s="10" t="s">
        <v>18</v>
      </c>
      <c r="C147" s="10" t="s">
        <v>24</v>
      </c>
      <c r="D147" s="10" t="s">
        <v>25</v>
      </c>
      <c r="E147" s="11" t="s">
        <v>41</v>
      </c>
      <c r="F147" s="11" t="s">
        <v>21</v>
      </c>
      <c r="G147" s="18"/>
      <c r="H147" s="18"/>
      <c r="I147" s="18"/>
      <c r="J147" s="18"/>
      <c r="K147" s="18"/>
      <c r="L147" s="18"/>
      <c r="M147" s="19">
        <v>44566.0</v>
      </c>
      <c r="N147" s="15">
        <v>0.7916666666666666</v>
      </c>
      <c r="O147" s="15">
        <v>0.875</v>
      </c>
      <c r="P147" s="16">
        <f t="shared" si="17"/>
        <v>0.08333333333</v>
      </c>
      <c r="Q147" s="17" t="s">
        <v>209</v>
      </c>
    </row>
    <row r="148">
      <c r="A148" s="9" t="s">
        <v>208</v>
      </c>
      <c r="B148" s="10" t="s">
        <v>18</v>
      </c>
      <c r="C148" s="10" t="s">
        <v>24</v>
      </c>
      <c r="D148" s="10" t="s">
        <v>25</v>
      </c>
      <c r="E148" s="11" t="s">
        <v>41</v>
      </c>
      <c r="F148" s="11" t="s">
        <v>21</v>
      </c>
      <c r="G148" s="18"/>
      <c r="H148" s="18"/>
      <c r="I148" s="18"/>
      <c r="J148" s="18"/>
      <c r="K148" s="18"/>
      <c r="L148" s="18"/>
      <c r="M148" s="19">
        <v>44567.0</v>
      </c>
      <c r="N148" s="15">
        <v>0.5416666666666666</v>
      </c>
      <c r="O148" s="15">
        <v>0.6458333333333334</v>
      </c>
      <c r="P148" s="16">
        <f t="shared" si="17"/>
        <v>0.1041666667</v>
      </c>
      <c r="Q148" s="17" t="s">
        <v>210</v>
      </c>
    </row>
    <row r="149">
      <c r="A149" s="9" t="s">
        <v>55</v>
      </c>
      <c r="B149" s="10" t="s">
        <v>18</v>
      </c>
      <c r="C149" s="10"/>
      <c r="D149" s="10" t="s">
        <v>114</v>
      </c>
      <c r="E149" s="11" t="s">
        <v>41</v>
      </c>
      <c r="F149" s="11" t="s">
        <v>21</v>
      </c>
      <c r="G149" s="18"/>
      <c r="H149" s="18"/>
      <c r="I149" s="18"/>
      <c r="J149" s="18"/>
      <c r="K149" s="18"/>
      <c r="L149" s="18"/>
      <c r="M149" s="19">
        <v>44567.0</v>
      </c>
      <c r="N149" s="15">
        <v>0.5416666666666666</v>
      </c>
      <c r="O149" s="15">
        <v>0.6875</v>
      </c>
      <c r="P149" s="16">
        <f t="shared" si="17"/>
        <v>0.1458333333</v>
      </c>
      <c r="Q149" s="17" t="s">
        <v>211</v>
      </c>
    </row>
    <row r="150">
      <c r="A150" s="9" t="s">
        <v>212</v>
      </c>
      <c r="B150" s="10" t="s">
        <v>18</v>
      </c>
      <c r="C150" s="10"/>
      <c r="D150" s="10" t="s">
        <v>114</v>
      </c>
      <c r="E150" s="11" t="s">
        <v>32</v>
      </c>
      <c r="F150" s="11" t="s">
        <v>21</v>
      </c>
      <c r="G150" s="18"/>
      <c r="H150" s="18"/>
      <c r="I150" s="18"/>
      <c r="J150" s="18"/>
      <c r="K150" s="18"/>
      <c r="L150" s="18"/>
      <c r="M150" s="19">
        <v>44567.0</v>
      </c>
      <c r="N150" s="15">
        <v>0.6875</v>
      </c>
      <c r="O150" s="15">
        <v>0.8541666666666666</v>
      </c>
      <c r="P150" s="16">
        <f t="shared" si="17"/>
        <v>0.1666666667</v>
      </c>
      <c r="Q150" s="17" t="s">
        <v>213</v>
      </c>
    </row>
    <row r="151">
      <c r="A151" s="9" t="s">
        <v>214</v>
      </c>
      <c r="B151" s="10" t="s">
        <v>18</v>
      </c>
      <c r="C151" s="10"/>
      <c r="D151" s="10" t="s">
        <v>114</v>
      </c>
      <c r="E151" s="11" t="s">
        <v>41</v>
      </c>
      <c r="F151" s="11" t="s">
        <v>21</v>
      </c>
      <c r="G151" s="18"/>
      <c r="H151" s="18"/>
      <c r="I151" s="18"/>
      <c r="J151" s="18"/>
      <c r="K151" s="18"/>
      <c r="L151" s="18"/>
      <c r="M151" s="19">
        <v>44567.0</v>
      </c>
      <c r="N151" s="15">
        <v>0.875</v>
      </c>
      <c r="O151" s="15">
        <v>0.8958333333333334</v>
      </c>
      <c r="P151" s="16">
        <f t="shared" si="17"/>
        <v>0.02083333333</v>
      </c>
      <c r="Q151" s="17" t="s">
        <v>215</v>
      </c>
    </row>
    <row r="152">
      <c r="A152" s="9" t="s">
        <v>214</v>
      </c>
      <c r="B152" s="10" t="s">
        <v>18</v>
      </c>
      <c r="C152" s="10"/>
      <c r="D152" s="10" t="s">
        <v>114</v>
      </c>
      <c r="E152" s="11" t="s">
        <v>28</v>
      </c>
      <c r="F152" s="11" t="s">
        <v>21</v>
      </c>
      <c r="G152" s="18"/>
      <c r="H152" s="18"/>
      <c r="I152" s="18"/>
      <c r="J152" s="18"/>
      <c r="K152" s="18"/>
      <c r="L152" s="18"/>
      <c r="M152" s="19">
        <v>44568.0</v>
      </c>
      <c r="N152" s="15">
        <v>0.875</v>
      </c>
      <c r="O152" s="15">
        <v>0.8958333333333334</v>
      </c>
      <c r="P152" s="16">
        <f t="shared" si="17"/>
        <v>0.02083333333</v>
      </c>
      <c r="Q152" s="17" t="s">
        <v>215</v>
      </c>
    </row>
    <row r="153">
      <c r="A153" s="9" t="s">
        <v>178</v>
      </c>
      <c r="B153" s="10" t="s">
        <v>18</v>
      </c>
      <c r="C153" s="10"/>
      <c r="D153" s="10" t="s">
        <v>111</v>
      </c>
      <c r="E153" s="11" t="s">
        <v>41</v>
      </c>
      <c r="F153" s="11" t="s">
        <v>21</v>
      </c>
      <c r="G153" s="18"/>
      <c r="H153" s="18"/>
      <c r="I153" s="18"/>
      <c r="J153" s="18"/>
      <c r="K153" s="18"/>
      <c r="L153" s="18"/>
      <c r="M153" s="19">
        <v>44567.0</v>
      </c>
      <c r="N153" s="15">
        <v>0.7083333333333334</v>
      </c>
      <c r="O153" s="15">
        <v>0.875</v>
      </c>
      <c r="P153" s="16">
        <f t="shared" si="17"/>
        <v>0.1666666667</v>
      </c>
      <c r="Q153" s="17" t="s">
        <v>216</v>
      </c>
    </row>
    <row r="154">
      <c r="A154" s="9" t="s">
        <v>217</v>
      </c>
      <c r="B154" s="10" t="s">
        <v>18</v>
      </c>
      <c r="C154" s="10"/>
      <c r="D154" s="10" t="s">
        <v>114</v>
      </c>
      <c r="E154" s="11" t="s">
        <v>41</v>
      </c>
      <c r="F154" s="11" t="s">
        <v>21</v>
      </c>
      <c r="G154" s="18"/>
      <c r="H154" s="18"/>
      <c r="I154" s="18"/>
      <c r="J154" s="18"/>
      <c r="K154" s="18"/>
      <c r="L154" s="18"/>
      <c r="M154" s="19">
        <v>44568.0</v>
      </c>
      <c r="N154" s="15">
        <v>0.8333333333333334</v>
      </c>
      <c r="O154" s="15">
        <v>0.875</v>
      </c>
      <c r="P154" s="16">
        <f t="shared" si="17"/>
        <v>0.04166666667</v>
      </c>
      <c r="Q154" s="17" t="s">
        <v>218</v>
      </c>
    </row>
    <row r="155">
      <c r="A155" s="9" t="s">
        <v>219</v>
      </c>
      <c r="B155" s="10" t="s">
        <v>18</v>
      </c>
      <c r="C155" s="10"/>
      <c r="D155" s="10" t="s">
        <v>114</v>
      </c>
      <c r="E155" s="11" t="s">
        <v>20</v>
      </c>
      <c r="F155" s="11" t="s">
        <v>21</v>
      </c>
      <c r="G155" s="18"/>
      <c r="H155" s="18"/>
      <c r="I155" s="18"/>
      <c r="J155" s="18"/>
      <c r="K155" s="18"/>
      <c r="L155" s="18"/>
      <c r="M155" s="19">
        <v>44568.0</v>
      </c>
      <c r="N155" s="15">
        <v>0.625</v>
      </c>
      <c r="O155" s="15">
        <v>0.8333333333333334</v>
      </c>
      <c r="P155" s="16">
        <f t="shared" si="17"/>
        <v>0.2083333333</v>
      </c>
      <c r="Q155" s="17" t="s">
        <v>220</v>
      </c>
    </row>
    <row r="156">
      <c r="A156" s="9" t="s">
        <v>178</v>
      </c>
      <c r="B156" s="10" t="s">
        <v>18</v>
      </c>
      <c r="C156" s="10"/>
      <c r="D156" s="10" t="s">
        <v>111</v>
      </c>
      <c r="E156" s="11" t="s">
        <v>41</v>
      </c>
      <c r="F156" s="11" t="s">
        <v>21</v>
      </c>
      <c r="G156" s="18"/>
      <c r="H156" s="18"/>
      <c r="I156" s="18"/>
      <c r="J156" s="18"/>
      <c r="K156" s="18"/>
      <c r="L156" s="18"/>
      <c r="M156" s="19">
        <v>44568.0</v>
      </c>
      <c r="N156" s="15">
        <v>0.7083333333333334</v>
      </c>
      <c r="O156" s="15">
        <v>0.875</v>
      </c>
      <c r="P156" s="16">
        <f t="shared" si="17"/>
        <v>0.1666666667</v>
      </c>
      <c r="Q156" s="17" t="s">
        <v>221</v>
      </c>
    </row>
    <row r="157">
      <c r="A157" s="9" t="s">
        <v>34</v>
      </c>
      <c r="B157" s="10" t="s">
        <v>18</v>
      </c>
      <c r="C157" s="10"/>
      <c r="D157" s="10" t="s">
        <v>116</v>
      </c>
      <c r="E157" s="11" t="s">
        <v>53</v>
      </c>
      <c r="F157" s="11" t="s">
        <v>21</v>
      </c>
      <c r="G157" s="18"/>
      <c r="H157" s="18"/>
      <c r="I157" s="18"/>
      <c r="J157" s="18"/>
      <c r="K157" s="18"/>
      <c r="L157" s="18"/>
      <c r="M157" s="19">
        <v>44568.0</v>
      </c>
      <c r="N157" s="15">
        <v>0.875</v>
      </c>
      <c r="O157" s="24">
        <v>0.875</v>
      </c>
      <c r="P157" s="25">
        <v>0.0</v>
      </c>
      <c r="Q157" s="17" t="s">
        <v>20</v>
      </c>
    </row>
    <row r="158">
      <c r="A158" s="9" t="s">
        <v>217</v>
      </c>
      <c r="B158" s="10" t="s">
        <v>18</v>
      </c>
      <c r="C158" s="10"/>
      <c r="D158" s="10" t="s">
        <v>114</v>
      </c>
      <c r="E158" s="11" t="s">
        <v>28</v>
      </c>
      <c r="F158" s="11" t="s">
        <v>21</v>
      </c>
      <c r="G158" s="18"/>
      <c r="H158" s="18"/>
      <c r="I158" s="18"/>
      <c r="J158" s="18"/>
      <c r="K158" s="18"/>
      <c r="L158" s="18"/>
      <c r="M158" s="19">
        <v>44571.0</v>
      </c>
      <c r="N158" s="15">
        <v>0.5416666666666666</v>
      </c>
      <c r="O158" s="15">
        <v>0.875</v>
      </c>
      <c r="P158" s="16">
        <f>O158-N158</f>
        <v>0.3333333333</v>
      </c>
      <c r="Q158" s="17" t="s">
        <v>222</v>
      </c>
    </row>
    <row r="159">
      <c r="A159" s="9" t="s">
        <v>178</v>
      </c>
      <c r="B159" s="10" t="s">
        <v>18</v>
      </c>
      <c r="C159" s="10"/>
      <c r="D159" s="10" t="s">
        <v>158</v>
      </c>
      <c r="E159" s="11" t="s">
        <v>20</v>
      </c>
      <c r="F159" s="11" t="s">
        <v>21</v>
      </c>
      <c r="G159" s="18"/>
      <c r="H159" s="18"/>
      <c r="I159" s="18"/>
      <c r="J159" s="18"/>
      <c r="K159" s="18"/>
      <c r="L159" s="18"/>
      <c r="M159" s="19">
        <v>44571.0</v>
      </c>
      <c r="N159" s="15"/>
      <c r="O159" s="15"/>
      <c r="P159" s="16"/>
      <c r="Q159" s="17" t="s">
        <v>20</v>
      </c>
    </row>
    <row r="160">
      <c r="A160" s="9" t="s">
        <v>150</v>
      </c>
      <c r="B160" s="10" t="s">
        <v>18</v>
      </c>
      <c r="C160" s="10"/>
      <c r="D160" s="10" t="s">
        <v>158</v>
      </c>
      <c r="E160" s="11" t="s">
        <v>20</v>
      </c>
      <c r="F160" s="11" t="s">
        <v>21</v>
      </c>
      <c r="G160" s="18"/>
      <c r="H160" s="18"/>
      <c r="I160" s="18"/>
      <c r="J160" s="18"/>
      <c r="K160" s="18"/>
      <c r="L160" s="18"/>
      <c r="M160" s="19">
        <v>44571.0</v>
      </c>
      <c r="N160" s="15"/>
      <c r="O160" s="15"/>
      <c r="P160" s="16"/>
      <c r="Q160" s="17" t="s">
        <v>20</v>
      </c>
    </row>
    <row r="161">
      <c r="A161" s="9" t="s">
        <v>200</v>
      </c>
      <c r="B161" s="10" t="s">
        <v>18</v>
      </c>
      <c r="C161" s="10"/>
      <c r="D161" s="10" t="s">
        <v>116</v>
      </c>
      <c r="E161" s="11" t="s">
        <v>41</v>
      </c>
      <c r="F161" s="11" t="s">
        <v>21</v>
      </c>
      <c r="G161" s="18"/>
      <c r="H161" s="18"/>
      <c r="I161" s="18"/>
      <c r="J161" s="18"/>
      <c r="K161" s="18"/>
      <c r="L161" s="18"/>
      <c r="M161" s="19">
        <v>44571.0</v>
      </c>
      <c r="N161" s="24">
        <v>0.5</v>
      </c>
      <c r="O161" s="24">
        <v>0.875</v>
      </c>
      <c r="P161" s="25">
        <v>0.3333333333333333</v>
      </c>
      <c r="Q161" s="17" t="s">
        <v>223</v>
      </c>
    </row>
    <row r="162">
      <c r="A162" s="9" t="s">
        <v>224</v>
      </c>
      <c r="B162" s="10" t="s">
        <v>18</v>
      </c>
      <c r="C162" s="10"/>
      <c r="D162" s="10" t="s">
        <v>3</v>
      </c>
      <c r="E162" s="11" t="s">
        <v>43</v>
      </c>
      <c r="F162" s="11" t="s">
        <v>21</v>
      </c>
      <c r="G162" s="18"/>
      <c r="H162" s="18"/>
      <c r="I162" s="18"/>
      <c r="J162" s="18"/>
      <c r="K162" s="18"/>
      <c r="L162" s="18"/>
      <c r="M162" s="19">
        <v>44572.0</v>
      </c>
      <c r="N162" s="15">
        <v>0.5416666666666666</v>
      </c>
      <c r="O162" s="15">
        <v>0.875</v>
      </c>
      <c r="P162" s="16">
        <f t="shared" ref="P162:P163" si="18">O162-N162</f>
        <v>0.3333333333</v>
      </c>
      <c r="Q162" s="17" t="s">
        <v>225</v>
      </c>
    </row>
    <row r="163">
      <c r="A163" s="9" t="s">
        <v>226</v>
      </c>
      <c r="B163" s="10" t="s">
        <v>18</v>
      </c>
      <c r="C163" s="10"/>
      <c r="D163" s="10" t="s">
        <v>114</v>
      </c>
      <c r="E163" s="11" t="s">
        <v>41</v>
      </c>
      <c r="F163" s="11" t="s">
        <v>21</v>
      </c>
      <c r="G163" s="18"/>
      <c r="H163" s="18"/>
      <c r="I163" s="18"/>
      <c r="J163" s="18"/>
      <c r="K163" s="18"/>
      <c r="L163" s="18"/>
      <c r="M163" s="19">
        <v>44572.0</v>
      </c>
      <c r="N163" s="15">
        <v>0.6458333333333334</v>
      </c>
      <c r="O163" s="15">
        <v>0.875</v>
      </c>
      <c r="P163" s="16">
        <f t="shared" si="18"/>
        <v>0.2291666667</v>
      </c>
      <c r="Q163" s="17" t="s">
        <v>227</v>
      </c>
    </row>
    <row r="164">
      <c r="A164" s="9" t="s">
        <v>200</v>
      </c>
      <c r="B164" s="10" t="s">
        <v>18</v>
      </c>
      <c r="C164" s="10"/>
      <c r="D164" s="10" t="s">
        <v>116</v>
      </c>
      <c r="E164" s="11" t="s">
        <v>41</v>
      </c>
      <c r="F164" s="11" t="s">
        <v>21</v>
      </c>
      <c r="G164" s="18"/>
      <c r="H164" s="18"/>
      <c r="I164" s="18"/>
      <c r="J164" s="18"/>
      <c r="K164" s="18"/>
      <c r="L164" s="18"/>
      <c r="M164" s="19">
        <v>44572.0</v>
      </c>
      <c r="N164" s="24">
        <v>0.5</v>
      </c>
      <c r="O164" s="24">
        <v>0.875</v>
      </c>
      <c r="P164" s="25">
        <v>0.3333333333333333</v>
      </c>
      <c r="Q164" s="17" t="s">
        <v>228</v>
      </c>
    </row>
    <row r="165">
      <c r="A165" s="9" t="s">
        <v>208</v>
      </c>
      <c r="B165" s="10" t="s">
        <v>18</v>
      </c>
      <c r="C165" s="10" t="s">
        <v>24</v>
      </c>
      <c r="D165" s="10" t="s">
        <v>25</v>
      </c>
      <c r="E165" s="11" t="s">
        <v>41</v>
      </c>
      <c r="F165" s="11" t="s">
        <v>21</v>
      </c>
      <c r="G165" s="18"/>
      <c r="H165" s="18"/>
      <c r="I165" s="18"/>
      <c r="J165" s="18"/>
      <c r="K165" s="18"/>
      <c r="L165" s="18"/>
      <c r="M165" s="19">
        <v>44572.0</v>
      </c>
      <c r="N165" s="24">
        <v>0.8541666666666666</v>
      </c>
      <c r="O165" s="24">
        <v>0.8958333333333334</v>
      </c>
      <c r="P165" s="16">
        <f>O165-N165</f>
        <v>0.04166666667</v>
      </c>
      <c r="Q165" s="17" t="s">
        <v>229</v>
      </c>
    </row>
    <row r="166">
      <c r="A166" s="9" t="s">
        <v>187</v>
      </c>
      <c r="B166" s="10" t="s">
        <v>18</v>
      </c>
      <c r="C166" s="10" t="s">
        <v>24</v>
      </c>
      <c r="D166" s="10" t="s">
        <v>25</v>
      </c>
      <c r="E166" s="11" t="s">
        <v>20</v>
      </c>
      <c r="F166" s="11" t="s">
        <v>21</v>
      </c>
      <c r="G166" s="18"/>
      <c r="H166" s="18"/>
      <c r="I166" s="18"/>
      <c r="J166" s="18"/>
      <c r="K166" s="18"/>
      <c r="L166" s="18"/>
      <c r="M166" s="19">
        <v>44572.0</v>
      </c>
      <c r="N166" s="24">
        <v>0.875</v>
      </c>
      <c r="O166" s="24">
        <v>0.875</v>
      </c>
      <c r="P166" s="25">
        <v>0.0</v>
      </c>
      <c r="Q166" s="17" t="s">
        <v>82</v>
      </c>
    </row>
    <row r="167">
      <c r="A167" s="9" t="s">
        <v>182</v>
      </c>
      <c r="B167" s="10" t="s">
        <v>18</v>
      </c>
      <c r="C167" s="10"/>
      <c r="D167" s="10" t="s">
        <v>158</v>
      </c>
      <c r="E167" s="11" t="s">
        <v>20</v>
      </c>
      <c r="F167" s="11" t="s">
        <v>21</v>
      </c>
      <c r="G167" s="18"/>
      <c r="H167" s="18"/>
      <c r="I167" s="18"/>
      <c r="J167" s="18"/>
      <c r="K167" s="18"/>
      <c r="L167" s="18"/>
      <c r="M167" s="19">
        <v>44572.0</v>
      </c>
      <c r="N167" s="15"/>
      <c r="O167" s="15"/>
      <c r="P167" s="16"/>
      <c r="Q167" s="17" t="s">
        <v>20</v>
      </c>
    </row>
    <row r="168">
      <c r="A168" s="9" t="s">
        <v>87</v>
      </c>
      <c r="B168" s="10" t="s">
        <v>18</v>
      </c>
      <c r="C168" s="10"/>
      <c r="D168" s="10" t="s">
        <v>158</v>
      </c>
      <c r="E168" s="11" t="s">
        <v>20</v>
      </c>
      <c r="F168" s="11" t="s">
        <v>21</v>
      </c>
      <c r="G168" s="18"/>
      <c r="H168" s="18"/>
      <c r="I168" s="18"/>
      <c r="J168" s="18"/>
      <c r="K168" s="18"/>
      <c r="L168" s="18"/>
      <c r="M168" s="19">
        <v>44572.0</v>
      </c>
      <c r="N168" s="15"/>
      <c r="O168" s="15"/>
      <c r="P168" s="16"/>
      <c r="Q168" s="17" t="s">
        <v>20</v>
      </c>
    </row>
    <row r="169">
      <c r="A169" s="9" t="s">
        <v>45</v>
      </c>
      <c r="B169" s="10" t="s">
        <v>18</v>
      </c>
      <c r="C169" s="10"/>
      <c r="D169" s="10" t="s">
        <v>111</v>
      </c>
      <c r="E169" s="11" t="s">
        <v>41</v>
      </c>
      <c r="F169" s="11" t="s">
        <v>21</v>
      </c>
      <c r="G169" s="18"/>
      <c r="H169" s="18"/>
      <c r="I169" s="18"/>
      <c r="J169" s="18"/>
      <c r="K169" s="18"/>
      <c r="L169" s="18"/>
      <c r="M169" s="19">
        <v>44572.0</v>
      </c>
      <c r="N169" s="15">
        <v>0.7916666666666666</v>
      </c>
      <c r="O169" s="15">
        <v>0.9166666666666666</v>
      </c>
      <c r="P169" s="16">
        <f>O169-N169</f>
        <v>0.125</v>
      </c>
      <c r="Q169" s="17" t="s">
        <v>230</v>
      </c>
    </row>
    <row r="170">
      <c r="A170" s="9" t="s">
        <v>27</v>
      </c>
      <c r="B170" s="10" t="s">
        <v>18</v>
      </c>
      <c r="C170" s="10"/>
      <c r="D170" s="29" t="s">
        <v>116</v>
      </c>
      <c r="E170" s="30" t="s">
        <v>20</v>
      </c>
      <c r="F170" s="11" t="s">
        <v>21</v>
      </c>
      <c r="G170" s="31"/>
      <c r="H170" s="31"/>
      <c r="I170" s="31"/>
      <c r="J170" s="31"/>
      <c r="K170" s="31"/>
      <c r="L170" s="31"/>
      <c r="M170" s="19">
        <v>44572.0</v>
      </c>
      <c r="N170" s="32">
        <v>0.875</v>
      </c>
      <c r="O170" s="33">
        <v>0.875</v>
      </c>
      <c r="P170" s="34">
        <v>0.0</v>
      </c>
      <c r="Q170" s="35" t="s">
        <v>20</v>
      </c>
      <c r="R170" s="36"/>
      <c r="S170" s="36"/>
      <c r="T170" s="36"/>
      <c r="U170" s="36"/>
      <c r="V170" s="36"/>
      <c r="W170" s="36"/>
      <c r="X170" s="36"/>
      <c r="Y170" s="36"/>
      <c r="Z170" s="36"/>
      <c r="AA170" s="36"/>
      <c r="AB170" s="36"/>
      <c r="AC170" s="36"/>
      <c r="AD170" s="36"/>
      <c r="AE170" s="36"/>
      <c r="AF170" s="36"/>
      <c r="AG170" s="36"/>
      <c r="AH170" s="36"/>
      <c r="AI170" s="36"/>
      <c r="AJ170" s="36"/>
      <c r="AK170" s="36"/>
      <c r="AL170" s="36"/>
    </row>
    <row r="171">
      <c r="A171" s="9" t="s">
        <v>231</v>
      </c>
      <c r="B171" s="10" t="s">
        <v>18</v>
      </c>
      <c r="C171" s="10"/>
      <c r="D171" s="10" t="s">
        <v>3</v>
      </c>
      <c r="E171" s="11" t="s">
        <v>41</v>
      </c>
      <c r="F171" s="11" t="s">
        <v>21</v>
      </c>
      <c r="G171" s="18"/>
      <c r="H171" s="18"/>
      <c r="I171" s="18"/>
      <c r="J171" s="18"/>
      <c r="K171" s="18"/>
      <c r="L171" s="18"/>
      <c r="M171" s="19">
        <v>44573.0</v>
      </c>
      <c r="N171" s="15">
        <v>0.5416666666666666</v>
      </c>
      <c r="O171" s="15">
        <v>0.875</v>
      </c>
      <c r="P171" s="16">
        <f t="shared" ref="P171:P174" si="19">O171-N171</f>
        <v>0.3333333333</v>
      </c>
      <c r="Q171" s="17" t="s">
        <v>232</v>
      </c>
    </row>
    <row r="172">
      <c r="A172" s="9" t="s">
        <v>226</v>
      </c>
      <c r="B172" s="10" t="s">
        <v>18</v>
      </c>
      <c r="C172" s="10"/>
      <c r="D172" s="10" t="s">
        <v>114</v>
      </c>
      <c r="E172" s="11" t="s">
        <v>43</v>
      </c>
      <c r="F172" s="11" t="s">
        <v>21</v>
      </c>
      <c r="G172" s="18"/>
      <c r="H172" s="18"/>
      <c r="I172" s="18"/>
      <c r="J172" s="18"/>
      <c r="K172" s="18"/>
      <c r="L172" s="18"/>
      <c r="M172" s="19">
        <v>44573.0</v>
      </c>
      <c r="N172" s="15">
        <v>0.5416666666666666</v>
      </c>
      <c r="O172" s="15">
        <v>0.8333333333333334</v>
      </c>
      <c r="P172" s="16">
        <f t="shared" si="19"/>
        <v>0.2916666667</v>
      </c>
      <c r="Q172" s="17" t="s">
        <v>233</v>
      </c>
    </row>
    <row r="173">
      <c r="A173" s="9" t="s">
        <v>234</v>
      </c>
      <c r="B173" s="10" t="s">
        <v>18</v>
      </c>
      <c r="C173" s="10"/>
      <c r="D173" s="10" t="s">
        <v>114</v>
      </c>
      <c r="E173" s="11" t="s">
        <v>41</v>
      </c>
      <c r="F173" s="11" t="s">
        <v>21</v>
      </c>
      <c r="G173" s="18"/>
      <c r="H173" s="18"/>
      <c r="I173" s="18"/>
      <c r="J173" s="18"/>
      <c r="K173" s="18"/>
      <c r="L173" s="18"/>
      <c r="M173" s="19">
        <v>44573.0</v>
      </c>
      <c r="N173" s="15">
        <v>0.8333333333333334</v>
      </c>
      <c r="O173" s="15">
        <v>0.875</v>
      </c>
      <c r="P173" s="16">
        <f t="shared" si="19"/>
        <v>0.04166666667</v>
      </c>
      <c r="Q173" s="17" t="s">
        <v>235</v>
      </c>
    </row>
    <row r="174">
      <c r="A174" s="9" t="s">
        <v>45</v>
      </c>
      <c r="B174" s="10" t="s">
        <v>18</v>
      </c>
      <c r="C174" s="10"/>
      <c r="D174" s="10" t="s">
        <v>111</v>
      </c>
      <c r="E174" s="11" t="s">
        <v>41</v>
      </c>
      <c r="F174" s="11" t="s">
        <v>21</v>
      </c>
      <c r="G174" s="18"/>
      <c r="H174" s="18"/>
      <c r="I174" s="18"/>
      <c r="J174" s="18"/>
      <c r="K174" s="18"/>
      <c r="L174" s="18"/>
      <c r="M174" s="19">
        <v>44573.0</v>
      </c>
      <c r="N174" s="15">
        <v>0.6666666666666666</v>
      </c>
      <c r="O174" s="15">
        <v>0.9166666666666666</v>
      </c>
      <c r="P174" s="16">
        <f t="shared" si="19"/>
        <v>0.25</v>
      </c>
      <c r="Q174" s="17" t="s">
        <v>236</v>
      </c>
    </row>
    <row r="175">
      <c r="A175" s="9" t="s">
        <v>200</v>
      </c>
      <c r="B175" s="10" t="s">
        <v>18</v>
      </c>
      <c r="C175" s="10"/>
      <c r="D175" s="10" t="s">
        <v>116</v>
      </c>
      <c r="E175" s="11" t="s">
        <v>41</v>
      </c>
      <c r="F175" s="11" t="s">
        <v>21</v>
      </c>
      <c r="G175" s="18"/>
      <c r="H175" s="18"/>
      <c r="I175" s="18"/>
      <c r="J175" s="18"/>
      <c r="K175" s="18"/>
      <c r="L175" s="18"/>
      <c r="M175" s="19">
        <v>44573.0</v>
      </c>
      <c r="N175" s="24">
        <v>0.5</v>
      </c>
      <c r="O175" s="24">
        <v>0.875</v>
      </c>
      <c r="P175" s="25">
        <v>0.3333333333333333</v>
      </c>
      <c r="Q175" s="17" t="s">
        <v>237</v>
      </c>
    </row>
    <row r="176">
      <c r="A176" s="9" t="s">
        <v>238</v>
      </c>
      <c r="B176" s="10" t="s">
        <v>18</v>
      </c>
      <c r="C176" s="10" t="s">
        <v>24</v>
      </c>
      <c r="D176" s="10" t="s">
        <v>25</v>
      </c>
      <c r="E176" s="11" t="s">
        <v>41</v>
      </c>
      <c r="F176" s="11" t="s">
        <v>21</v>
      </c>
      <c r="G176" s="18"/>
      <c r="H176" s="18"/>
      <c r="I176" s="18"/>
      <c r="J176" s="18"/>
      <c r="K176" s="18"/>
      <c r="L176" s="18"/>
      <c r="M176" s="19">
        <v>44573.0</v>
      </c>
      <c r="N176" s="24">
        <v>0.625</v>
      </c>
      <c r="O176" s="24">
        <v>0.75</v>
      </c>
      <c r="P176" s="16">
        <f>O176-N176</f>
        <v>0.125</v>
      </c>
      <c r="Q176" s="17" t="s">
        <v>239</v>
      </c>
    </row>
    <row r="177">
      <c r="A177" s="9" t="s">
        <v>141</v>
      </c>
      <c r="B177" s="10" t="s">
        <v>18</v>
      </c>
      <c r="C177" s="10" t="s">
        <v>24</v>
      </c>
      <c r="D177" s="10" t="s">
        <v>25</v>
      </c>
      <c r="E177" s="11" t="s">
        <v>53</v>
      </c>
      <c r="F177" s="11" t="s">
        <v>21</v>
      </c>
      <c r="G177" s="18"/>
      <c r="H177" s="18"/>
      <c r="I177" s="18"/>
      <c r="J177" s="18"/>
      <c r="K177" s="18"/>
      <c r="L177" s="18"/>
      <c r="M177" s="19">
        <v>44574.0</v>
      </c>
      <c r="N177" s="24">
        <v>0.875</v>
      </c>
      <c r="O177" s="24">
        <v>0.875</v>
      </c>
      <c r="P177" s="25">
        <v>0.0</v>
      </c>
      <c r="Q177" s="17" t="s">
        <v>82</v>
      </c>
    </row>
    <row r="178">
      <c r="A178" s="9" t="s">
        <v>208</v>
      </c>
      <c r="B178" s="10" t="s">
        <v>18</v>
      </c>
      <c r="C178" s="10" t="s">
        <v>24</v>
      </c>
      <c r="D178" s="10" t="s">
        <v>25</v>
      </c>
      <c r="E178" s="11" t="s">
        <v>32</v>
      </c>
      <c r="F178" s="11" t="s">
        <v>21</v>
      </c>
      <c r="G178" s="18"/>
      <c r="H178" s="18"/>
      <c r="I178" s="18"/>
      <c r="J178" s="18"/>
      <c r="K178" s="18"/>
      <c r="L178" s="18"/>
      <c r="M178" s="19">
        <v>44574.0</v>
      </c>
      <c r="N178" s="24">
        <v>0.875</v>
      </c>
      <c r="O178" s="24">
        <v>0.875</v>
      </c>
      <c r="P178" s="25">
        <v>0.0</v>
      </c>
      <c r="Q178" s="17" t="s">
        <v>240</v>
      </c>
    </row>
    <row r="179">
      <c r="A179" s="9" t="s">
        <v>231</v>
      </c>
      <c r="B179" s="10" t="s">
        <v>18</v>
      </c>
      <c r="C179" s="10"/>
      <c r="D179" s="10" t="s">
        <v>3</v>
      </c>
      <c r="E179" s="11" t="s">
        <v>28</v>
      </c>
      <c r="F179" s="11" t="s">
        <v>21</v>
      </c>
      <c r="G179" s="18"/>
      <c r="H179" s="18"/>
      <c r="I179" s="18"/>
      <c r="J179" s="18"/>
      <c r="K179" s="18"/>
      <c r="L179" s="18"/>
      <c r="M179" s="19">
        <v>44574.0</v>
      </c>
      <c r="N179" s="15">
        <v>0.5416666666666666</v>
      </c>
      <c r="O179" s="15">
        <v>0.625</v>
      </c>
      <c r="P179" s="16">
        <f t="shared" ref="P179:P184" si="20">O179-N179</f>
        <v>0.08333333333</v>
      </c>
      <c r="Q179" s="17" t="s">
        <v>241</v>
      </c>
    </row>
    <row r="180">
      <c r="A180" s="9" t="s">
        <v>242</v>
      </c>
      <c r="B180" s="10" t="s">
        <v>18</v>
      </c>
      <c r="C180" s="10"/>
      <c r="D180" s="10" t="s">
        <v>3</v>
      </c>
      <c r="E180" s="11" t="s">
        <v>243</v>
      </c>
      <c r="F180" s="11" t="s">
        <v>21</v>
      </c>
      <c r="G180" s="18"/>
      <c r="H180" s="18"/>
      <c r="I180" s="18"/>
      <c r="J180" s="18"/>
      <c r="K180" s="18"/>
      <c r="L180" s="18"/>
      <c r="M180" s="19">
        <v>44574.0</v>
      </c>
      <c r="N180" s="15">
        <v>0.625</v>
      </c>
      <c r="O180" s="15">
        <v>0.875</v>
      </c>
      <c r="P180" s="16">
        <f t="shared" si="20"/>
        <v>0.25</v>
      </c>
      <c r="Q180" s="17" t="s">
        <v>244</v>
      </c>
    </row>
    <row r="181">
      <c r="A181" s="9" t="s">
        <v>234</v>
      </c>
      <c r="B181" s="10" t="s">
        <v>18</v>
      </c>
      <c r="C181" s="10"/>
      <c r="D181" s="10" t="s">
        <v>114</v>
      </c>
      <c r="E181" s="11" t="s">
        <v>245</v>
      </c>
      <c r="F181" s="11" t="s">
        <v>21</v>
      </c>
      <c r="G181" s="18"/>
      <c r="H181" s="18"/>
      <c r="I181" s="18"/>
      <c r="J181" s="18"/>
      <c r="K181" s="18"/>
      <c r="L181" s="18"/>
      <c r="M181" s="19">
        <v>44574.0</v>
      </c>
      <c r="N181" s="15">
        <v>0.5416666666666666</v>
      </c>
      <c r="O181" s="15">
        <v>0.7083333333333334</v>
      </c>
      <c r="P181" s="16">
        <f t="shared" si="20"/>
        <v>0.1666666667</v>
      </c>
      <c r="Q181" s="17" t="s">
        <v>246</v>
      </c>
    </row>
    <row r="182">
      <c r="A182" s="9" t="s">
        <v>247</v>
      </c>
      <c r="B182" s="10" t="s">
        <v>18</v>
      </c>
      <c r="C182" s="10"/>
      <c r="D182" s="10" t="s">
        <v>114</v>
      </c>
      <c r="E182" s="11" t="s">
        <v>41</v>
      </c>
      <c r="F182" s="11" t="s">
        <v>21</v>
      </c>
      <c r="G182" s="18"/>
      <c r="H182" s="18"/>
      <c r="I182" s="18"/>
      <c r="J182" s="18"/>
      <c r="K182" s="18"/>
      <c r="L182" s="18"/>
      <c r="M182" s="19">
        <v>44574.0</v>
      </c>
      <c r="N182" s="15">
        <v>0.7083333333333334</v>
      </c>
      <c r="O182" s="15">
        <v>0.75</v>
      </c>
      <c r="P182" s="16">
        <f t="shared" si="20"/>
        <v>0.04166666667</v>
      </c>
      <c r="Q182" s="17" t="s">
        <v>248</v>
      </c>
    </row>
    <row r="183">
      <c r="A183" s="9" t="s">
        <v>226</v>
      </c>
      <c r="B183" s="10" t="s">
        <v>18</v>
      </c>
      <c r="C183" s="10"/>
      <c r="D183" s="10" t="s">
        <v>114</v>
      </c>
      <c r="E183" s="11" t="s">
        <v>41</v>
      </c>
      <c r="F183" s="11" t="s">
        <v>21</v>
      </c>
      <c r="G183" s="18"/>
      <c r="H183" s="18"/>
      <c r="I183" s="18"/>
      <c r="J183" s="18"/>
      <c r="K183" s="18"/>
      <c r="L183" s="18"/>
      <c r="M183" s="19">
        <v>44574.0</v>
      </c>
      <c r="N183" s="15">
        <v>0.75</v>
      </c>
      <c r="O183" s="15">
        <v>0.8125</v>
      </c>
      <c r="P183" s="16">
        <f t="shared" si="20"/>
        <v>0.0625</v>
      </c>
      <c r="Q183" s="17" t="s">
        <v>249</v>
      </c>
    </row>
    <row r="184">
      <c r="A184" s="9" t="s">
        <v>250</v>
      </c>
      <c r="B184" s="10" t="s">
        <v>18</v>
      </c>
      <c r="C184" s="10"/>
      <c r="D184" s="10" t="s">
        <v>111</v>
      </c>
      <c r="E184" s="11" t="s">
        <v>41</v>
      </c>
      <c r="F184" s="11" t="s">
        <v>21</v>
      </c>
      <c r="G184" s="18"/>
      <c r="H184" s="18"/>
      <c r="I184" s="18"/>
      <c r="J184" s="18"/>
      <c r="K184" s="18"/>
      <c r="L184" s="18"/>
      <c r="M184" s="19">
        <v>44574.0</v>
      </c>
      <c r="N184" s="15">
        <v>0.6666666666666666</v>
      </c>
      <c r="O184" s="15">
        <v>0.9166666666666666</v>
      </c>
      <c r="P184" s="16">
        <f t="shared" si="20"/>
        <v>0.25</v>
      </c>
      <c r="Q184" s="17" t="s">
        <v>251</v>
      </c>
    </row>
    <row r="185">
      <c r="A185" s="9" t="s">
        <v>200</v>
      </c>
      <c r="B185" s="10" t="s">
        <v>18</v>
      </c>
      <c r="C185" s="10"/>
      <c r="D185" s="10" t="s">
        <v>116</v>
      </c>
      <c r="E185" s="11" t="s">
        <v>245</v>
      </c>
      <c r="F185" s="11" t="s">
        <v>21</v>
      </c>
      <c r="G185" s="18"/>
      <c r="H185" s="18"/>
      <c r="I185" s="18"/>
      <c r="J185" s="18"/>
      <c r="K185" s="18"/>
      <c r="L185" s="18"/>
      <c r="M185" s="19">
        <v>44574.0</v>
      </c>
      <c r="N185" s="24">
        <v>0.5</v>
      </c>
      <c r="O185" s="24">
        <v>0.6666666666666666</v>
      </c>
      <c r="P185" s="25">
        <v>0.125</v>
      </c>
      <c r="Q185" s="17" t="s">
        <v>252</v>
      </c>
    </row>
    <row r="186">
      <c r="A186" s="9" t="s">
        <v>253</v>
      </c>
      <c r="B186" s="10" t="s">
        <v>18</v>
      </c>
      <c r="C186" s="10"/>
      <c r="D186" s="10" t="s">
        <v>116</v>
      </c>
      <c r="E186" s="11" t="s">
        <v>41</v>
      </c>
      <c r="F186" s="11" t="s">
        <v>21</v>
      </c>
      <c r="G186" s="18"/>
      <c r="H186" s="18"/>
      <c r="I186" s="18"/>
      <c r="J186" s="18"/>
      <c r="K186" s="18"/>
      <c r="L186" s="18"/>
      <c r="M186" s="19">
        <v>44574.0</v>
      </c>
      <c r="N186" s="24">
        <v>0.6666666666666666</v>
      </c>
      <c r="O186" s="24">
        <v>0.875</v>
      </c>
      <c r="P186" s="25">
        <v>0.20833333333333334</v>
      </c>
      <c r="Q186" s="17" t="s">
        <v>254</v>
      </c>
    </row>
    <row r="187">
      <c r="A187" s="9" t="s">
        <v>255</v>
      </c>
      <c r="B187" s="10" t="s">
        <v>18</v>
      </c>
      <c r="C187" s="10" t="s">
        <v>24</v>
      </c>
      <c r="D187" s="10" t="s">
        <v>25</v>
      </c>
      <c r="E187" s="11" t="s">
        <v>41</v>
      </c>
      <c r="F187" s="11" t="s">
        <v>21</v>
      </c>
      <c r="G187" s="23"/>
      <c r="H187" s="23"/>
      <c r="I187" s="23"/>
      <c r="J187" s="23"/>
      <c r="K187" s="23"/>
      <c r="L187" s="23"/>
      <c r="M187" s="19">
        <v>44574.0</v>
      </c>
      <c r="N187" s="24">
        <v>0.875</v>
      </c>
      <c r="O187" s="24">
        <v>0.8958333333333334</v>
      </c>
      <c r="P187" s="16">
        <f>O187-N187</f>
        <v>0.02083333333</v>
      </c>
      <c r="Q187" s="17" t="s">
        <v>256</v>
      </c>
    </row>
    <row r="188">
      <c r="A188" s="9" t="s">
        <v>38</v>
      </c>
      <c r="B188" s="10" t="s">
        <v>18</v>
      </c>
      <c r="C188" s="10" t="s">
        <v>24</v>
      </c>
      <c r="D188" s="10" t="s">
        <v>25</v>
      </c>
      <c r="E188" s="11" t="s">
        <v>20</v>
      </c>
      <c r="F188" s="11" t="s">
        <v>21</v>
      </c>
      <c r="G188" s="23"/>
      <c r="H188" s="23"/>
      <c r="I188" s="23"/>
      <c r="J188" s="23"/>
      <c r="K188" s="23"/>
      <c r="L188" s="23"/>
      <c r="M188" s="19">
        <v>44574.0</v>
      </c>
      <c r="N188" s="24">
        <v>0.875</v>
      </c>
      <c r="O188" s="24">
        <v>0.875</v>
      </c>
      <c r="P188" s="25">
        <v>0.0</v>
      </c>
      <c r="Q188" s="17" t="s">
        <v>82</v>
      </c>
    </row>
    <row r="189">
      <c r="A189" s="9" t="s">
        <v>257</v>
      </c>
      <c r="B189" s="10" t="s">
        <v>18</v>
      </c>
      <c r="C189" s="10"/>
      <c r="D189" s="10" t="s">
        <v>3</v>
      </c>
      <c r="E189" s="11" t="s">
        <v>245</v>
      </c>
      <c r="F189" s="11" t="s">
        <v>21</v>
      </c>
      <c r="G189" s="18"/>
      <c r="H189" s="18"/>
      <c r="I189" s="18"/>
      <c r="J189" s="18"/>
      <c r="K189" s="18"/>
      <c r="L189" s="18"/>
      <c r="M189" s="19">
        <v>44575.0</v>
      </c>
      <c r="N189" s="15">
        <v>0.5833333333333334</v>
      </c>
      <c r="O189" s="15">
        <v>0.875</v>
      </c>
      <c r="P189" s="16">
        <f t="shared" ref="P189:P196" si="21">O189-N189</f>
        <v>0.2916666667</v>
      </c>
      <c r="Q189" s="17" t="s">
        <v>258</v>
      </c>
    </row>
    <row r="190">
      <c r="A190" s="9" t="s">
        <v>255</v>
      </c>
      <c r="B190" s="10" t="s">
        <v>18</v>
      </c>
      <c r="C190" s="10" t="s">
        <v>24</v>
      </c>
      <c r="D190" s="10" t="s">
        <v>25</v>
      </c>
      <c r="E190" s="11" t="s">
        <v>41</v>
      </c>
      <c r="F190" s="11" t="s">
        <v>21</v>
      </c>
      <c r="G190" s="18"/>
      <c r="H190" s="18"/>
      <c r="I190" s="18"/>
      <c r="J190" s="18"/>
      <c r="K190" s="18"/>
      <c r="L190" s="18"/>
      <c r="M190" s="19">
        <v>44575.0</v>
      </c>
      <c r="N190" s="15">
        <v>0.5416666666666666</v>
      </c>
      <c r="O190" s="15">
        <v>0.875</v>
      </c>
      <c r="P190" s="16">
        <f t="shared" si="21"/>
        <v>0.3333333333</v>
      </c>
      <c r="Q190" s="17" t="s">
        <v>259</v>
      </c>
    </row>
    <row r="191">
      <c r="A191" s="9" t="s">
        <v>250</v>
      </c>
      <c r="B191" s="10" t="s">
        <v>18</v>
      </c>
      <c r="C191" s="10"/>
      <c r="D191" s="10" t="s">
        <v>111</v>
      </c>
      <c r="E191" s="11" t="s">
        <v>41</v>
      </c>
      <c r="F191" s="11" t="s">
        <v>21</v>
      </c>
      <c r="G191" s="18"/>
      <c r="H191" s="18"/>
      <c r="I191" s="18"/>
      <c r="J191" s="18"/>
      <c r="K191" s="18"/>
      <c r="L191" s="18"/>
      <c r="M191" s="19">
        <v>44575.0</v>
      </c>
      <c r="N191" s="24">
        <v>0.6666666666666666</v>
      </c>
      <c r="O191" s="15">
        <v>0.875</v>
      </c>
      <c r="P191" s="16">
        <f t="shared" si="21"/>
        <v>0.2083333333</v>
      </c>
      <c r="Q191" s="17" t="s">
        <v>260</v>
      </c>
    </row>
    <row r="192">
      <c r="A192" s="9" t="s">
        <v>242</v>
      </c>
      <c r="B192" s="10" t="s">
        <v>18</v>
      </c>
      <c r="C192" s="10"/>
      <c r="D192" s="10" t="s">
        <v>3</v>
      </c>
      <c r="E192" s="11" t="s">
        <v>245</v>
      </c>
      <c r="F192" s="11" t="s">
        <v>21</v>
      </c>
      <c r="G192" s="18"/>
      <c r="H192" s="18"/>
      <c r="I192" s="18"/>
      <c r="J192" s="18"/>
      <c r="K192" s="18"/>
      <c r="L192" s="18"/>
      <c r="M192" s="19">
        <v>44575.0</v>
      </c>
      <c r="N192" s="15">
        <v>0.5416666666666666</v>
      </c>
      <c r="O192" s="15">
        <v>0.5833333333333334</v>
      </c>
      <c r="P192" s="16">
        <f t="shared" si="21"/>
        <v>0.04166666667</v>
      </c>
      <c r="Q192" s="17" t="s">
        <v>261</v>
      </c>
    </row>
    <row r="193">
      <c r="A193" s="9" t="s">
        <v>226</v>
      </c>
      <c r="B193" s="10" t="s">
        <v>18</v>
      </c>
      <c r="C193" s="10"/>
      <c r="D193" s="10" t="s">
        <v>114</v>
      </c>
      <c r="E193" s="11" t="s">
        <v>43</v>
      </c>
      <c r="F193" s="11" t="s">
        <v>21</v>
      </c>
      <c r="G193" s="18"/>
      <c r="H193" s="18"/>
      <c r="I193" s="18"/>
      <c r="J193" s="18"/>
      <c r="K193" s="18"/>
      <c r="L193" s="18"/>
      <c r="M193" s="19">
        <v>44578.0</v>
      </c>
      <c r="N193" s="15">
        <v>0.5416666666666666</v>
      </c>
      <c r="O193" s="15">
        <v>0.6458333333333334</v>
      </c>
      <c r="P193" s="16">
        <f t="shared" si="21"/>
        <v>0.1041666667</v>
      </c>
      <c r="Q193" s="17" t="s">
        <v>262</v>
      </c>
    </row>
    <row r="194">
      <c r="A194" s="9" t="s">
        <v>214</v>
      </c>
      <c r="B194" s="10" t="s">
        <v>18</v>
      </c>
      <c r="C194" s="10"/>
      <c r="D194" s="10" t="s">
        <v>114</v>
      </c>
      <c r="E194" s="11" t="s">
        <v>53</v>
      </c>
      <c r="F194" s="11" t="s">
        <v>21</v>
      </c>
      <c r="G194" s="18"/>
      <c r="H194" s="18"/>
      <c r="I194" s="18"/>
      <c r="J194" s="18"/>
      <c r="K194" s="18"/>
      <c r="L194" s="18"/>
      <c r="M194" s="19">
        <v>44578.0</v>
      </c>
      <c r="N194" s="15">
        <v>0.875</v>
      </c>
      <c r="O194" s="15">
        <v>0.875</v>
      </c>
      <c r="P194" s="16">
        <f t="shared" si="21"/>
        <v>0</v>
      </c>
      <c r="Q194" s="17" t="s">
        <v>20</v>
      </c>
    </row>
    <row r="195">
      <c r="A195" s="9" t="s">
        <v>247</v>
      </c>
      <c r="B195" s="10" t="s">
        <v>18</v>
      </c>
      <c r="C195" s="10"/>
      <c r="D195" s="10" t="s">
        <v>114</v>
      </c>
      <c r="E195" s="11" t="s">
        <v>41</v>
      </c>
      <c r="F195" s="11" t="s">
        <v>21</v>
      </c>
      <c r="G195" s="18"/>
      <c r="H195" s="18"/>
      <c r="I195" s="18"/>
      <c r="J195" s="18"/>
      <c r="K195" s="18"/>
      <c r="L195" s="18"/>
      <c r="M195" s="19">
        <v>44578.0</v>
      </c>
      <c r="N195" s="15">
        <v>0.6458333333333334</v>
      </c>
      <c r="O195" s="15">
        <v>0.875</v>
      </c>
      <c r="P195" s="16">
        <f t="shared" si="21"/>
        <v>0.2291666667</v>
      </c>
      <c r="Q195" s="17" t="s">
        <v>263</v>
      </c>
    </row>
    <row r="196">
      <c r="A196" s="9" t="s">
        <v>264</v>
      </c>
      <c r="B196" s="10" t="s">
        <v>18</v>
      </c>
      <c r="C196" s="10" t="s">
        <v>24</v>
      </c>
      <c r="D196" s="10" t="s">
        <v>25</v>
      </c>
      <c r="E196" s="11" t="s">
        <v>46</v>
      </c>
      <c r="F196" s="11" t="s">
        <v>21</v>
      </c>
      <c r="G196" s="18"/>
      <c r="H196" s="18"/>
      <c r="I196" s="18"/>
      <c r="J196" s="18"/>
      <c r="K196" s="18"/>
      <c r="L196" s="18"/>
      <c r="M196" s="19">
        <v>44578.0</v>
      </c>
      <c r="N196" s="15">
        <v>0.5625</v>
      </c>
      <c r="O196" s="24">
        <v>0.875</v>
      </c>
      <c r="P196" s="16">
        <f t="shared" si="21"/>
        <v>0.3125</v>
      </c>
      <c r="Q196" s="17" t="s">
        <v>265</v>
      </c>
    </row>
    <row r="197">
      <c r="A197" s="9" t="s">
        <v>253</v>
      </c>
      <c r="B197" s="10" t="s">
        <v>18</v>
      </c>
      <c r="C197" s="10"/>
      <c r="D197" s="10" t="s">
        <v>116</v>
      </c>
      <c r="E197" s="11" t="s">
        <v>41</v>
      </c>
      <c r="F197" s="11" t="s">
        <v>21</v>
      </c>
      <c r="G197" s="18"/>
      <c r="H197" s="18"/>
      <c r="I197" s="18"/>
      <c r="J197" s="18"/>
      <c r="K197" s="18"/>
      <c r="L197" s="18"/>
      <c r="M197" s="19">
        <v>44578.0</v>
      </c>
      <c r="N197" s="24">
        <v>0.5</v>
      </c>
      <c r="O197" s="24">
        <v>0.875</v>
      </c>
      <c r="P197" s="25">
        <v>0.3333333333333333</v>
      </c>
      <c r="Q197" s="17" t="s">
        <v>266</v>
      </c>
    </row>
    <row r="198">
      <c r="A198" s="9" t="s">
        <v>224</v>
      </c>
      <c r="B198" s="10" t="s">
        <v>18</v>
      </c>
      <c r="C198" s="10"/>
      <c r="D198" s="10" t="s">
        <v>3</v>
      </c>
      <c r="E198" s="11" t="s">
        <v>43</v>
      </c>
      <c r="F198" s="11" t="s">
        <v>21</v>
      </c>
      <c r="G198" s="18"/>
      <c r="H198" s="18"/>
      <c r="I198" s="18"/>
      <c r="J198" s="18"/>
      <c r="K198" s="18"/>
      <c r="L198" s="18"/>
      <c r="M198" s="19">
        <v>44578.0</v>
      </c>
      <c r="N198" s="15">
        <v>0.6875</v>
      </c>
      <c r="O198" s="15">
        <v>0.875</v>
      </c>
      <c r="P198" s="16">
        <f t="shared" ref="P198:P204" si="22">O198-N198</f>
        <v>0.1875</v>
      </c>
      <c r="Q198" s="17" t="s">
        <v>267</v>
      </c>
    </row>
    <row r="199">
      <c r="A199" s="9" t="s">
        <v>268</v>
      </c>
      <c r="B199" s="10" t="s">
        <v>18</v>
      </c>
      <c r="C199" s="10"/>
      <c r="D199" s="10" t="s">
        <v>111</v>
      </c>
      <c r="E199" s="11" t="s">
        <v>41</v>
      </c>
      <c r="F199" s="11" t="s">
        <v>21</v>
      </c>
      <c r="G199" s="18"/>
      <c r="H199" s="18"/>
      <c r="I199" s="18"/>
      <c r="J199" s="18"/>
      <c r="K199" s="18"/>
      <c r="L199" s="18"/>
      <c r="M199" s="19">
        <v>44578.0</v>
      </c>
      <c r="N199" s="15">
        <v>0.6875</v>
      </c>
      <c r="O199" s="15">
        <v>0.875</v>
      </c>
      <c r="P199" s="16">
        <f t="shared" si="22"/>
        <v>0.1875</v>
      </c>
      <c r="Q199" s="17" t="s">
        <v>269</v>
      </c>
    </row>
    <row r="200">
      <c r="A200" s="9" t="s">
        <v>257</v>
      </c>
      <c r="B200" s="10" t="s">
        <v>18</v>
      </c>
      <c r="C200" s="10"/>
      <c r="D200" s="10" t="s">
        <v>3</v>
      </c>
      <c r="E200" s="11" t="s">
        <v>41</v>
      </c>
      <c r="F200" s="11" t="s">
        <v>21</v>
      </c>
      <c r="G200" s="18"/>
      <c r="H200" s="18"/>
      <c r="I200" s="18"/>
      <c r="J200" s="18"/>
      <c r="K200" s="18"/>
      <c r="L200" s="18"/>
      <c r="M200" s="19">
        <v>44578.0</v>
      </c>
      <c r="N200" s="24">
        <v>0.625</v>
      </c>
      <c r="O200" s="15">
        <v>0.6875</v>
      </c>
      <c r="P200" s="16">
        <f t="shared" si="22"/>
        <v>0.0625</v>
      </c>
      <c r="Q200" s="37" t="s">
        <v>270</v>
      </c>
    </row>
    <row r="201">
      <c r="A201" s="9" t="s">
        <v>242</v>
      </c>
      <c r="B201" s="10" t="s">
        <v>18</v>
      </c>
      <c r="C201" s="10"/>
      <c r="D201" s="10" t="s">
        <v>3</v>
      </c>
      <c r="E201" s="11" t="s">
        <v>28</v>
      </c>
      <c r="F201" s="11" t="s">
        <v>21</v>
      </c>
      <c r="G201" s="18"/>
      <c r="H201" s="18"/>
      <c r="I201" s="18"/>
      <c r="J201" s="18"/>
      <c r="K201" s="18"/>
      <c r="L201" s="18"/>
      <c r="M201" s="19">
        <v>44579.0</v>
      </c>
      <c r="N201" s="24">
        <v>0.625</v>
      </c>
      <c r="O201" s="15">
        <v>0.625</v>
      </c>
      <c r="P201" s="16">
        <f t="shared" si="22"/>
        <v>0</v>
      </c>
      <c r="Q201" s="17" t="s">
        <v>271</v>
      </c>
    </row>
    <row r="202">
      <c r="A202" s="9" t="s">
        <v>257</v>
      </c>
      <c r="B202" s="10" t="s">
        <v>18</v>
      </c>
      <c r="C202" s="10"/>
      <c r="D202" s="10" t="s">
        <v>3</v>
      </c>
      <c r="E202" s="11" t="s">
        <v>41</v>
      </c>
      <c r="F202" s="11" t="s">
        <v>21</v>
      </c>
      <c r="G202" s="18"/>
      <c r="H202" s="18"/>
      <c r="I202" s="18"/>
      <c r="J202" s="18"/>
      <c r="K202" s="18"/>
      <c r="L202" s="18"/>
      <c r="M202" s="19">
        <v>44579.0</v>
      </c>
      <c r="N202" s="15">
        <v>0.5416666666666666</v>
      </c>
      <c r="O202" s="15">
        <v>0.875</v>
      </c>
      <c r="P202" s="16">
        <f t="shared" si="22"/>
        <v>0.3333333333</v>
      </c>
      <c r="Q202" s="17" t="s">
        <v>272</v>
      </c>
    </row>
    <row r="203">
      <c r="A203" s="9" t="s">
        <v>238</v>
      </c>
      <c r="B203" s="10" t="s">
        <v>18</v>
      </c>
      <c r="C203" s="10" t="s">
        <v>24</v>
      </c>
      <c r="D203" s="10" t="s">
        <v>25</v>
      </c>
      <c r="E203" s="11" t="s">
        <v>41</v>
      </c>
      <c r="F203" s="11" t="s">
        <v>21</v>
      </c>
      <c r="G203" s="18"/>
      <c r="H203" s="18"/>
      <c r="I203" s="18"/>
      <c r="J203" s="18"/>
      <c r="K203" s="18"/>
      <c r="L203" s="18"/>
      <c r="M203" s="19">
        <v>44579.0</v>
      </c>
      <c r="N203" s="15">
        <v>0.5416666666666666</v>
      </c>
      <c r="O203" s="15">
        <v>0.875</v>
      </c>
      <c r="P203" s="16">
        <f t="shared" si="22"/>
        <v>0.3333333333</v>
      </c>
      <c r="Q203" s="17" t="s">
        <v>273</v>
      </c>
    </row>
    <row r="204">
      <c r="A204" s="9" t="s">
        <v>268</v>
      </c>
      <c r="B204" s="10" t="s">
        <v>18</v>
      </c>
      <c r="C204" s="10"/>
      <c r="D204" s="10" t="s">
        <v>111</v>
      </c>
      <c r="E204" s="11" t="s">
        <v>41</v>
      </c>
      <c r="F204" s="11" t="s">
        <v>21</v>
      </c>
      <c r="G204" s="18"/>
      <c r="H204" s="18"/>
      <c r="I204" s="18"/>
      <c r="J204" s="18"/>
      <c r="K204" s="18"/>
      <c r="L204" s="18"/>
      <c r="M204" s="19">
        <v>44579.0</v>
      </c>
      <c r="N204" s="24">
        <v>0.5833333333333334</v>
      </c>
      <c r="O204" s="15">
        <v>0.875</v>
      </c>
      <c r="P204" s="16">
        <f t="shared" si="22"/>
        <v>0.2916666667</v>
      </c>
      <c r="Q204" s="17" t="s">
        <v>274</v>
      </c>
    </row>
    <row r="205">
      <c r="A205" s="9" t="s">
        <v>145</v>
      </c>
      <c r="B205" s="10" t="s">
        <v>18</v>
      </c>
      <c r="C205" s="10"/>
      <c r="D205" s="10" t="s">
        <v>158</v>
      </c>
      <c r="E205" s="11" t="s">
        <v>53</v>
      </c>
      <c r="F205" s="11" t="s">
        <v>21</v>
      </c>
      <c r="G205" s="18"/>
      <c r="H205" s="18"/>
      <c r="I205" s="18"/>
      <c r="J205" s="18"/>
      <c r="K205" s="18"/>
      <c r="L205" s="18"/>
      <c r="M205" s="19">
        <v>44579.0</v>
      </c>
      <c r="N205" s="24"/>
      <c r="O205" s="15"/>
      <c r="P205" s="16"/>
      <c r="Q205" s="17" t="s">
        <v>20</v>
      </c>
    </row>
    <row r="206">
      <c r="A206" s="9" t="s">
        <v>275</v>
      </c>
      <c r="B206" s="10" t="s">
        <v>18</v>
      </c>
      <c r="C206" s="10"/>
      <c r="D206" s="10" t="s">
        <v>114</v>
      </c>
      <c r="E206" s="11" t="s">
        <v>41</v>
      </c>
      <c r="F206" s="11" t="s">
        <v>21</v>
      </c>
      <c r="G206" s="18"/>
      <c r="H206" s="18"/>
      <c r="I206" s="18"/>
      <c r="J206" s="18"/>
      <c r="K206" s="18"/>
      <c r="L206" s="18"/>
      <c r="M206" s="19">
        <v>44579.0</v>
      </c>
      <c r="N206" s="15">
        <v>0.6458333333333334</v>
      </c>
      <c r="O206" s="15">
        <v>0.875</v>
      </c>
      <c r="P206" s="16">
        <f t="shared" ref="P206:P209" si="23">O206-N206</f>
        <v>0.2291666667</v>
      </c>
      <c r="Q206" s="17" t="s">
        <v>276</v>
      </c>
    </row>
    <row r="207">
      <c r="A207" s="9" t="s">
        <v>257</v>
      </c>
      <c r="B207" s="10" t="s">
        <v>18</v>
      </c>
      <c r="C207" s="10"/>
      <c r="D207" s="10" t="s">
        <v>3</v>
      </c>
      <c r="E207" s="11" t="s">
        <v>20</v>
      </c>
      <c r="F207" s="11" t="s">
        <v>21</v>
      </c>
      <c r="G207" s="18"/>
      <c r="H207" s="18"/>
      <c r="I207" s="18"/>
      <c r="J207" s="18"/>
      <c r="K207" s="18"/>
      <c r="L207" s="18"/>
      <c r="M207" s="19">
        <v>44580.0</v>
      </c>
      <c r="N207" s="15">
        <v>0.5416666666666666</v>
      </c>
      <c r="O207" s="15">
        <v>0.7083333333333334</v>
      </c>
      <c r="P207" s="16">
        <f t="shared" si="23"/>
        <v>0.1666666667</v>
      </c>
      <c r="Q207" s="17" t="s">
        <v>277</v>
      </c>
    </row>
    <row r="208">
      <c r="A208" s="9" t="s">
        <v>278</v>
      </c>
      <c r="B208" s="10" t="s">
        <v>18</v>
      </c>
      <c r="C208" s="10"/>
      <c r="D208" s="10" t="s">
        <v>3</v>
      </c>
      <c r="E208" s="11" t="s">
        <v>41</v>
      </c>
      <c r="F208" s="11" t="s">
        <v>21</v>
      </c>
      <c r="G208" s="18"/>
      <c r="H208" s="18"/>
      <c r="I208" s="18"/>
      <c r="J208" s="18"/>
      <c r="K208" s="18"/>
      <c r="L208" s="18"/>
      <c r="M208" s="19">
        <v>44580.0</v>
      </c>
      <c r="N208" s="15">
        <v>0.7291666666666666</v>
      </c>
      <c r="O208" s="15">
        <v>0.875</v>
      </c>
      <c r="P208" s="16">
        <f t="shared" si="23"/>
        <v>0.1458333333</v>
      </c>
      <c r="Q208" s="17" t="s">
        <v>279</v>
      </c>
    </row>
    <row r="209">
      <c r="A209" s="9" t="s">
        <v>275</v>
      </c>
      <c r="B209" s="10" t="s">
        <v>18</v>
      </c>
      <c r="C209" s="10"/>
      <c r="D209" s="10" t="s">
        <v>114</v>
      </c>
      <c r="E209" s="11" t="s">
        <v>41</v>
      </c>
      <c r="F209" s="11" t="s">
        <v>21</v>
      </c>
      <c r="G209" s="18"/>
      <c r="H209" s="18"/>
      <c r="I209" s="18"/>
      <c r="J209" s="18"/>
      <c r="K209" s="18"/>
      <c r="L209" s="18"/>
      <c r="M209" s="19">
        <v>44580.0</v>
      </c>
      <c r="N209" s="15">
        <v>0.5416666666666666</v>
      </c>
      <c r="O209" s="15">
        <v>0.875</v>
      </c>
      <c r="P209" s="16">
        <f t="shared" si="23"/>
        <v>0.3333333333</v>
      </c>
      <c r="Q209" s="17" t="s">
        <v>280</v>
      </c>
    </row>
    <row r="210">
      <c r="A210" s="9" t="s">
        <v>253</v>
      </c>
      <c r="B210" s="10" t="s">
        <v>18</v>
      </c>
      <c r="C210" s="10"/>
      <c r="D210" s="10" t="s">
        <v>116</v>
      </c>
      <c r="E210" s="11" t="s">
        <v>41</v>
      </c>
      <c r="F210" s="11" t="s">
        <v>21</v>
      </c>
      <c r="G210" s="18"/>
      <c r="H210" s="18"/>
      <c r="I210" s="18"/>
      <c r="J210" s="18"/>
      <c r="K210" s="18"/>
      <c r="L210" s="18"/>
      <c r="M210" s="19">
        <v>44580.0</v>
      </c>
      <c r="N210" s="24">
        <v>0.5</v>
      </c>
      <c r="O210" s="24">
        <v>0.875</v>
      </c>
      <c r="P210" s="25">
        <v>0.3333333333333333</v>
      </c>
      <c r="Q210" s="17" t="s">
        <v>281</v>
      </c>
    </row>
    <row r="211">
      <c r="A211" s="9" t="s">
        <v>268</v>
      </c>
      <c r="B211" s="10" t="s">
        <v>18</v>
      </c>
      <c r="C211" s="10"/>
      <c r="D211" s="10" t="s">
        <v>111</v>
      </c>
      <c r="E211" s="11" t="s">
        <v>41</v>
      </c>
      <c r="F211" s="11" t="s">
        <v>21</v>
      </c>
      <c r="G211" s="18"/>
      <c r="H211" s="18"/>
      <c r="I211" s="18"/>
      <c r="J211" s="18"/>
      <c r="K211" s="18"/>
      <c r="L211" s="18"/>
      <c r="M211" s="19">
        <v>44580.0</v>
      </c>
      <c r="N211" s="15">
        <v>0.6666666666666666</v>
      </c>
      <c r="O211" s="15">
        <v>0.875</v>
      </c>
      <c r="P211" s="16">
        <f t="shared" ref="P211:P222" si="24">O211-N211</f>
        <v>0.2083333333</v>
      </c>
      <c r="Q211" s="17" t="s">
        <v>282</v>
      </c>
    </row>
    <row r="212">
      <c r="A212" s="9" t="s">
        <v>275</v>
      </c>
      <c r="B212" s="10" t="s">
        <v>18</v>
      </c>
      <c r="C212" s="10"/>
      <c r="D212" s="10" t="s">
        <v>114</v>
      </c>
      <c r="E212" s="11" t="s">
        <v>28</v>
      </c>
      <c r="F212" s="11" t="s">
        <v>21</v>
      </c>
      <c r="G212" s="18"/>
      <c r="H212" s="18"/>
      <c r="I212" s="18"/>
      <c r="J212" s="18"/>
      <c r="K212" s="18"/>
      <c r="L212" s="18"/>
      <c r="M212" s="19">
        <v>44581.0</v>
      </c>
      <c r="N212" s="15">
        <v>0.5416666666666666</v>
      </c>
      <c r="O212" s="15">
        <v>0.7291666666666666</v>
      </c>
      <c r="P212" s="16">
        <f t="shared" si="24"/>
        <v>0.1875</v>
      </c>
      <c r="Q212" s="17" t="s">
        <v>283</v>
      </c>
    </row>
    <row r="213">
      <c r="A213" s="9" t="s">
        <v>247</v>
      </c>
      <c r="B213" s="10" t="s">
        <v>18</v>
      </c>
      <c r="C213" s="10"/>
      <c r="D213" s="10" t="s">
        <v>114</v>
      </c>
      <c r="E213" s="11" t="s">
        <v>41</v>
      </c>
      <c r="F213" s="11" t="s">
        <v>21</v>
      </c>
      <c r="G213" s="18"/>
      <c r="H213" s="18"/>
      <c r="I213" s="18"/>
      <c r="J213" s="18"/>
      <c r="K213" s="18"/>
      <c r="L213" s="18"/>
      <c r="M213" s="19">
        <v>44581.0</v>
      </c>
      <c r="N213" s="15">
        <v>0.7291666666666666</v>
      </c>
      <c r="O213" s="15">
        <v>0.875</v>
      </c>
      <c r="P213" s="16">
        <f t="shared" si="24"/>
        <v>0.1458333333</v>
      </c>
      <c r="Q213" s="17" t="s">
        <v>284</v>
      </c>
    </row>
    <row r="214">
      <c r="A214" s="9" t="s">
        <v>278</v>
      </c>
      <c r="B214" s="10" t="s">
        <v>18</v>
      </c>
      <c r="C214" s="10"/>
      <c r="D214" s="10" t="s">
        <v>3</v>
      </c>
      <c r="E214" s="11" t="s">
        <v>46</v>
      </c>
      <c r="F214" s="11" t="s">
        <v>21</v>
      </c>
      <c r="G214" s="18"/>
      <c r="H214" s="18"/>
      <c r="I214" s="18"/>
      <c r="J214" s="18"/>
      <c r="K214" s="18"/>
      <c r="L214" s="18"/>
      <c r="M214" s="19">
        <v>44581.0</v>
      </c>
      <c r="N214" s="15">
        <v>0.5416666666666666</v>
      </c>
      <c r="O214" s="15">
        <v>0.75</v>
      </c>
      <c r="P214" s="16">
        <f t="shared" si="24"/>
        <v>0.2083333333</v>
      </c>
      <c r="Q214" s="17" t="s">
        <v>285</v>
      </c>
    </row>
    <row r="215">
      <c r="A215" s="9" t="s">
        <v>286</v>
      </c>
      <c r="B215" s="10" t="s">
        <v>18</v>
      </c>
      <c r="C215" s="10"/>
      <c r="D215" s="10" t="s">
        <v>3</v>
      </c>
      <c r="E215" s="11" t="s">
        <v>41</v>
      </c>
      <c r="F215" s="11" t="s">
        <v>21</v>
      </c>
      <c r="G215" s="18"/>
      <c r="H215" s="18"/>
      <c r="I215" s="18"/>
      <c r="J215" s="18"/>
      <c r="K215" s="18"/>
      <c r="L215" s="18"/>
      <c r="M215" s="19">
        <v>44581.0</v>
      </c>
      <c r="N215" s="15">
        <v>0.75</v>
      </c>
      <c r="O215" s="15">
        <v>0.875</v>
      </c>
      <c r="P215" s="16">
        <f t="shared" si="24"/>
        <v>0.125</v>
      </c>
      <c r="Q215" s="17" t="s">
        <v>287</v>
      </c>
    </row>
    <row r="216">
      <c r="A216" s="9" t="s">
        <v>255</v>
      </c>
      <c r="B216" s="10" t="s">
        <v>18</v>
      </c>
      <c r="C216" s="10" t="s">
        <v>24</v>
      </c>
      <c r="D216" s="10" t="s">
        <v>25</v>
      </c>
      <c r="E216" s="11" t="s">
        <v>41</v>
      </c>
      <c r="F216" s="11" t="s">
        <v>21</v>
      </c>
      <c r="G216" s="18"/>
      <c r="H216" s="18"/>
      <c r="I216" s="18"/>
      <c r="J216" s="18"/>
      <c r="K216" s="18"/>
      <c r="L216" s="18"/>
      <c r="M216" s="19">
        <v>44581.0</v>
      </c>
      <c r="N216" s="15">
        <v>0.5416666666666666</v>
      </c>
      <c r="O216" s="15">
        <v>0.875</v>
      </c>
      <c r="P216" s="16">
        <f t="shared" si="24"/>
        <v>0.3333333333</v>
      </c>
      <c r="Q216" s="17" t="s">
        <v>288</v>
      </c>
    </row>
    <row r="217">
      <c r="A217" s="9" t="s">
        <v>268</v>
      </c>
      <c r="B217" s="10" t="s">
        <v>18</v>
      </c>
      <c r="C217" s="10"/>
      <c r="D217" s="10" t="s">
        <v>111</v>
      </c>
      <c r="E217" s="11" t="s">
        <v>41</v>
      </c>
      <c r="F217" s="11" t="s">
        <v>21</v>
      </c>
      <c r="G217" s="18"/>
      <c r="H217" s="18"/>
      <c r="I217" s="18"/>
      <c r="J217" s="18"/>
      <c r="K217" s="18"/>
      <c r="L217" s="18"/>
      <c r="M217" s="19">
        <v>44580.0</v>
      </c>
      <c r="N217" s="24">
        <v>0.6666666666666666</v>
      </c>
      <c r="O217" s="15">
        <v>0.875</v>
      </c>
      <c r="P217" s="16">
        <f t="shared" si="24"/>
        <v>0.2083333333</v>
      </c>
      <c r="Q217" s="17" t="s">
        <v>289</v>
      </c>
    </row>
    <row r="218">
      <c r="A218" s="9" t="s">
        <v>286</v>
      </c>
      <c r="B218" s="10" t="s">
        <v>18</v>
      </c>
      <c r="C218" s="10"/>
      <c r="D218" s="10" t="s">
        <v>3</v>
      </c>
      <c r="E218" s="11" t="s">
        <v>46</v>
      </c>
      <c r="F218" s="11" t="s">
        <v>21</v>
      </c>
      <c r="G218" s="18"/>
      <c r="H218" s="18"/>
      <c r="I218" s="18"/>
      <c r="J218" s="18"/>
      <c r="K218" s="18"/>
      <c r="L218" s="18"/>
      <c r="M218" s="19">
        <v>44582.0</v>
      </c>
      <c r="N218" s="15">
        <v>0.5416666666666666</v>
      </c>
      <c r="O218" s="15">
        <v>0.7083333333333334</v>
      </c>
      <c r="P218" s="16">
        <f t="shared" si="24"/>
        <v>0.1666666667</v>
      </c>
      <c r="Q218" s="17" t="s">
        <v>290</v>
      </c>
    </row>
    <row r="219">
      <c r="A219" s="9" t="s">
        <v>291</v>
      </c>
      <c r="B219" s="10" t="s">
        <v>18</v>
      </c>
      <c r="C219" s="10"/>
      <c r="D219" s="10" t="s">
        <v>3</v>
      </c>
      <c r="E219" s="11" t="s">
        <v>41</v>
      </c>
      <c r="F219" s="11" t="s">
        <v>21</v>
      </c>
      <c r="G219" s="18"/>
      <c r="H219" s="18"/>
      <c r="I219" s="18"/>
      <c r="J219" s="18"/>
      <c r="K219" s="18"/>
      <c r="L219" s="18"/>
      <c r="M219" s="19">
        <v>44582.0</v>
      </c>
      <c r="N219" s="15">
        <v>0.7083333333333334</v>
      </c>
      <c r="O219" s="15">
        <v>0.875</v>
      </c>
      <c r="P219" s="16">
        <f t="shared" si="24"/>
        <v>0.1666666667</v>
      </c>
      <c r="Q219" s="17" t="s">
        <v>292</v>
      </c>
    </row>
    <row r="220">
      <c r="A220" s="9" t="s">
        <v>247</v>
      </c>
      <c r="B220" s="10" t="s">
        <v>18</v>
      </c>
      <c r="C220" s="10"/>
      <c r="D220" s="10" t="s">
        <v>114</v>
      </c>
      <c r="E220" s="11" t="s">
        <v>46</v>
      </c>
      <c r="F220" s="11" t="s">
        <v>21</v>
      </c>
      <c r="G220" s="18"/>
      <c r="H220" s="18"/>
      <c r="I220" s="18"/>
      <c r="J220" s="18"/>
      <c r="K220" s="18"/>
      <c r="L220" s="18"/>
      <c r="M220" s="19">
        <v>44582.0</v>
      </c>
      <c r="N220" s="15">
        <v>0.5416666666666666</v>
      </c>
      <c r="O220" s="15">
        <v>0.7083333333333334</v>
      </c>
      <c r="P220" s="16">
        <f t="shared" si="24"/>
        <v>0.1666666667</v>
      </c>
      <c r="Q220" s="17" t="s">
        <v>293</v>
      </c>
    </row>
    <row r="221">
      <c r="A221" s="9" t="s">
        <v>294</v>
      </c>
      <c r="B221" s="10" t="s">
        <v>18</v>
      </c>
      <c r="C221" s="10"/>
      <c r="D221" s="10" t="s">
        <v>114</v>
      </c>
      <c r="E221" s="11" t="s">
        <v>41</v>
      </c>
      <c r="F221" s="11" t="s">
        <v>21</v>
      </c>
      <c r="G221" s="18"/>
      <c r="H221" s="18"/>
      <c r="I221" s="18"/>
      <c r="J221" s="18"/>
      <c r="K221" s="18"/>
      <c r="L221" s="18"/>
      <c r="M221" s="19">
        <v>44582.0</v>
      </c>
      <c r="N221" s="15">
        <v>0.7083333333333334</v>
      </c>
      <c r="O221" s="15">
        <v>0.875</v>
      </c>
      <c r="P221" s="16">
        <f t="shared" si="24"/>
        <v>0.1666666667</v>
      </c>
      <c r="Q221" s="17" t="s">
        <v>295</v>
      </c>
    </row>
    <row r="222">
      <c r="A222" s="9" t="s">
        <v>255</v>
      </c>
      <c r="B222" s="10" t="s">
        <v>18</v>
      </c>
      <c r="C222" s="10" t="s">
        <v>24</v>
      </c>
      <c r="D222" s="10" t="s">
        <v>25</v>
      </c>
      <c r="E222" s="11" t="s">
        <v>41</v>
      </c>
      <c r="F222" s="11" t="s">
        <v>21</v>
      </c>
      <c r="G222" s="18"/>
      <c r="H222" s="18"/>
      <c r="I222" s="18"/>
      <c r="J222" s="18"/>
      <c r="K222" s="18"/>
      <c r="L222" s="18"/>
      <c r="M222" s="19">
        <v>44582.0</v>
      </c>
      <c r="N222" s="15">
        <v>0.5416666666666666</v>
      </c>
      <c r="O222" s="15">
        <v>0.875</v>
      </c>
      <c r="P222" s="16">
        <f t="shared" si="24"/>
        <v>0.3333333333</v>
      </c>
      <c r="Q222" s="38" t="s">
        <v>296</v>
      </c>
    </row>
    <row r="223">
      <c r="A223" s="9" t="s">
        <v>168</v>
      </c>
      <c r="B223" s="10" t="s">
        <v>18</v>
      </c>
      <c r="C223" s="10" t="s">
        <v>24</v>
      </c>
      <c r="D223" s="10" t="s">
        <v>25</v>
      </c>
      <c r="E223" s="11" t="s">
        <v>53</v>
      </c>
      <c r="F223" s="11" t="s">
        <v>21</v>
      </c>
      <c r="G223" s="18"/>
      <c r="H223" s="18"/>
      <c r="I223" s="18"/>
      <c r="J223" s="18"/>
      <c r="K223" s="18"/>
      <c r="L223" s="18"/>
      <c r="M223" s="19">
        <v>44582.0</v>
      </c>
      <c r="N223" s="15">
        <v>0.875</v>
      </c>
      <c r="O223" s="15">
        <v>0.875</v>
      </c>
      <c r="P223" s="25">
        <v>0.0</v>
      </c>
      <c r="Q223" s="38" t="s">
        <v>82</v>
      </c>
    </row>
    <row r="224">
      <c r="A224" s="9" t="s">
        <v>268</v>
      </c>
      <c r="B224" s="10" t="s">
        <v>18</v>
      </c>
      <c r="C224" s="10"/>
      <c r="D224" s="10" t="s">
        <v>111</v>
      </c>
      <c r="E224" s="11" t="s">
        <v>41</v>
      </c>
      <c r="F224" s="11" t="s">
        <v>21</v>
      </c>
      <c r="G224" s="18"/>
      <c r="H224" s="18"/>
      <c r="I224" s="18"/>
      <c r="J224" s="18"/>
      <c r="K224" s="18"/>
      <c r="L224" s="18"/>
      <c r="M224" s="19">
        <v>44582.0</v>
      </c>
      <c r="N224" s="24">
        <v>0.6666666666666666</v>
      </c>
      <c r="O224" s="15">
        <v>0.875</v>
      </c>
      <c r="P224" s="16">
        <f t="shared" ref="P224:P226" si="25">O224-N224</f>
        <v>0.2083333333</v>
      </c>
      <c r="Q224" s="17" t="s">
        <v>297</v>
      </c>
    </row>
    <row r="225">
      <c r="A225" s="9" t="s">
        <v>291</v>
      </c>
      <c r="B225" s="10" t="s">
        <v>18</v>
      </c>
      <c r="C225" s="10"/>
      <c r="D225" s="10" t="s">
        <v>3</v>
      </c>
      <c r="E225" s="11" t="s">
        <v>41</v>
      </c>
      <c r="F225" s="11" t="s">
        <v>21</v>
      </c>
      <c r="G225" s="18"/>
      <c r="H225" s="18"/>
      <c r="I225" s="18"/>
      <c r="J225" s="18"/>
      <c r="K225" s="18"/>
      <c r="L225" s="18"/>
      <c r="M225" s="19">
        <v>44585.0</v>
      </c>
      <c r="N225" s="15">
        <v>0.5416666666666666</v>
      </c>
      <c r="O225" s="15">
        <v>0.875</v>
      </c>
      <c r="P225" s="16">
        <f t="shared" si="25"/>
        <v>0.3333333333</v>
      </c>
      <c r="Q225" s="17" t="s">
        <v>298</v>
      </c>
    </row>
    <row r="226">
      <c r="A226" s="9" t="s">
        <v>278</v>
      </c>
      <c r="B226" s="10" t="s">
        <v>18</v>
      </c>
      <c r="C226" s="10"/>
      <c r="D226" s="10" t="s">
        <v>3</v>
      </c>
      <c r="E226" s="11" t="s">
        <v>20</v>
      </c>
      <c r="F226" s="11" t="s">
        <v>21</v>
      </c>
      <c r="G226" s="18"/>
      <c r="H226" s="18"/>
      <c r="I226" s="18"/>
      <c r="J226" s="18"/>
      <c r="K226" s="18"/>
      <c r="L226" s="18"/>
      <c r="M226" s="19">
        <v>44585.0</v>
      </c>
      <c r="N226" s="15">
        <v>0.6145833333333334</v>
      </c>
      <c r="O226" s="15">
        <v>0.6145833333333334</v>
      </c>
      <c r="P226" s="16">
        <f t="shared" si="25"/>
        <v>0</v>
      </c>
      <c r="Q226" s="17" t="s">
        <v>299</v>
      </c>
    </row>
    <row r="227">
      <c r="A227" s="9" t="s">
        <v>253</v>
      </c>
      <c r="B227" s="10" t="s">
        <v>18</v>
      </c>
      <c r="C227" s="10"/>
      <c r="D227" s="10" t="s">
        <v>116</v>
      </c>
      <c r="E227" s="11" t="s">
        <v>41</v>
      </c>
      <c r="F227" s="11" t="s">
        <v>21</v>
      </c>
      <c r="G227" s="18"/>
      <c r="H227" s="18"/>
      <c r="I227" s="18"/>
      <c r="J227" s="18"/>
      <c r="K227" s="18"/>
      <c r="L227" s="18"/>
      <c r="M227" s="19">
        <v>44585.0</v>
      </c>
      <c r="N227" s="24">
        <v>0.5</v>
      </c>
      <c r="O227" s="24">
        <v>0.875</v>
      </c>
      <c r="P227" s="25">
        <v>0.3333333333333333</v>
      </c>
      <c r="Q227" s="17" t="s">
        <v>300</v>
      </c>
    </row>
    <row r="228">
      <c r="A228" s="9" t="s">
        <v>301</v>
      </c>
      <c r="B228" s="10" t="s">
        <v>18</v>
      </c>
      <c r="C228" s="10"/>
      <c r="D228" s="10" t="s">
        <v>114</v>
      </c>
      <c r="E228" s="11" t="s">
        <v>41</v>
      </c>
      <c r="F228" s="11" t="s">
        <v>21</v>
      </c>
      <c r="G228" s="18"/>
      <c r="H228" s="18"/>
      <c r="I228" s="18"/>
      <c r="J228" s="18"/>
      <c r="K228" s="18"/>
      <c r="L228" s="18"/>
      <c r="M228" s="19">
        <v>44585.0</v>
      </c>
      <c r="N228" s="15">
        <v>0.6458333333333334</v>
      </c>
      <c r="O228" s="15">
        <v>0.875</v>
      </c>
      <c r="P228" s="16">
        <f t="shared" ref="P228:P236" si="26">O228-N228</f>
        <v>0.2291666667</v>
      </c>
      <c r="Q228" s="17" t="s">
        <v>302</v>
      </c>
    </row>
    <row r="229">
      <c r="A229" s="9" t="s">
        <v>303</v>
      </c>
      <c r="B229" s="10" t="s">
        <v>18</v>
      </c>
      <c r="C229" s="10" t="s">
        <v>24</v>
      </c>
      <c r="D229" s="10" t="s">
        <v>25</v>
      </c>
      <c r="E229" s="11" t="s">
        <v>41</v>
      </c>
      <c r="F229" s="11" t="s">
        <v>21</v>
      </c>
      <c r="G229" s="18"/>
      <c r="H229" s="18"/>
      <c r="I229" s="18"/>
      <c r="J229" s="18"/>
      <c r="K229" s="18"/>
      <c r="L229" s="18"/>
      <c r="M229" s="19">
        <v>44585.0</v>
      </c>
      <c r="N229" s="15">
        <v>0.6875</v>
      </c>
      <c r="O229" s="15">
        <v>0.875</v>
      </c>
      <c r="P229" s="16">
        <f t="shared" si="26"/>
        <v>0.1875</v>
      </c>
      <c r="Q229" s="17" t="s">
        <v>304</v>
      </c>
    </row>
    <row r="230">
      <c r="A230" s="9" t="s">
        <v>294</v>
      </c>
      <c r="B230" s="10" t="s">
        <v>18</v>
      </c>
      <c r="C230" s="10"/>
      <c r="D230" s="10" t="s">
        <v>114</v>
      </c>
      <c r="E230" s="11" t="s">
        <v>28</v>
      </c>
      <c r="F230" s="11" t="s">
        <v>21</v>
      </c>
      <c r="G230" s="18"/>
      <c r="H230" s="18"/>
      <c r="I230" s="18"/>
      <c r="J230" s="18"/>
      <c r="K230" s="18"/>
      <c r="L230" s="18"/>
      <c r="M230" s="19">
        <v>44585.0</v>
      </c>
      <c r="N230" s="15">
        <v>0.5416666666666666</v>
      </c>
      <c r="O230" s="15">
        <v>0.625</v>
      </c>
      <c r="P230" s="16">
        <f t="shared" si="26"/>
        <v>0.08333333333</v>
      </c>
      <c r="Q230" s="17" t="s">
        <v>305</v>
      </c>
    </row>
    <row r="231">
      <c r="A231" s="9" t="s">
        <v>268</v>
      </c>
      <c r="B231" s="10" t="s">
        <v>18</v>
      </c>
      <c r="C231" s="10"/>
      <c r="D231" s="10" t="s">
        <v>111</v>
      </c>
      <c r="E231" s="11" t="s">
        <v>41</v>
      </c>
      <c r="F231" s="11" t="s">
        <v>21</v>
      </c>
      <c r="G231" s="18"/>
      <c r="H231" s="18"/>
      <c r="I231" s="18"/>
      <c r="J231" s="18"/>
      <c r="K231" s="18"/>
      <c r="L231" s="18"/>
      <c r="M231" s="19">
        <v>44585.0</v>
      </c>
      <c r="N231" s="24">
        <v>0.6666666666666666</v>
      </c>
      <c r="O231" s="15">
        <v>0.875</v>
      </c>
      <c r="P231" s="16">
        <f t="shared" si="26"/>
        <v>0.2083333333</v>
      </c>
      <c r="Q231" s="17" t="s">
        <v>306</v>
      </c>
    </row>
    <row r="232">
      <c r="A232" s="9" t="s">
        <v>255</v>
      </c>
      <c r="B232" s="10" t="s">
        <v>18</v>
      </c>
      <c r="C232" s="10" t="s">
        <v>24</v>
      </c>
      <c r="D232" s="10" t="s">
        <v>25</v>
      </c>
      <c r="E232" s="11" t="s">
        <v>46</v>
      </c>
      <c r="F232" s="11" t="s">
        <v>21</v>
      </c>
      <c r="G232" s="18"/>
      <c r="H232" s="18"/>
      <c r="I232" s="18"/>
      <c r="J232" s="18"/>
      <c r="K232" s="18"/>
      <c r="L232" s="18"/>
      <c r="M232" s="19">
        <v>44585.0</v>
      </c>
      <c r="N232" s="15">
        <v>0.5416666666666666</v>
      </c>
      <c r="O232" s="15">
        <v>0.6875</v>
      </c>
      <c r="P232" s="16">
        <f t="shared" si="26"/>
        <v>0.1458333333</v>
      </c>
      <c r="Q232" s="17" t="s">
        <v>307</v>
      </c>
    </row>
    <row r="233">
      <c r="A233" s="9" t="s">
        <v>291</v>
      </c>
      <c r="B233" s="10" t="s">
        <v>18</v>
      </c>
      <c r="C233" s="10"/>
      <c r="D233" s="10" t="s">
        <v>3</v>
      </c>
      <c r="E233" s="11" t="s">
        <v>46</v>
      </c>
      <c r="F233" s="11" t="s">
        <v>21</v>
      </c>
      <c r="G233" s="18"/>
      <c r="H233" s="18"/>
      <c r="I233" s="18"/>
      <c r="J233" s="18"/>
      <c r="K233" s="18"/>
      <c r="L233" s="18"/>
      <c r="M233" s="19">
        <v>44586.0</v>
      </c>
      <c r="N233" s="15">
        <v>0.5416666666666666</v>
      </c>
      <c r="O233" s="15">
        <v>0.625</v>
      </c>
      <c r="P233" s="16">
        <f t="shared" si="26"/>
        <v>0.08333333333</v>
      </c>
      <c r="Q233" s="17" t="s">
        <v>308</v>
      </c>
    </row>
    <row r="234">
      <c r="A234" s="9" t="s">
        <v>286</v>
      </c>
      <c r="B234" s="10" t="s">
        <v>18</v>
      </c>
      <c r="C234" s="10"/>
      <c r="D234" s="10" t="s">
        <v>3</v>
      </c>
      <c r="E234" s="11" t="s">
        <v>41</v>
      </c>
      <c r="F234" s="11" t="s">
        <v>21</v>
      </c>
      <c r="G234" s="18"/>
      <c r="H234" s="18"/>
      <c r="I234" s="18"/>
      <c r="J234" s="18"/>
      <c r="K234" s="18"/>
      <c r="L234" s="18"/>
      <c r="M234" s="19">
        <v>44586.0</v>
      </c>
      <c r="N234" s="15">
        <v>0.625</v>
      </c>
      <c r="O234" s="15">
        <v>0.875</v>
      </c>
      <c r="P234" s="16">
        <f t="shared" si="26"/>
        <v>0.25</v>
      </c>
      <c r="Q234" s="17" t="s">
        <v>309</v>
      </c>
    </row>
    <row r="235">
      <c r="A235" s="9" t="s">
        <v>303</v>
      </c>
      <c r="B235" s="10" t="s">
        <v>18</v>
      </c>
      <c r="C235" s="10" t="s">
        <v>24</v>
      </c>
      <c r="D235" s="10" t="s">
        <v>25</v>
      </c>
      <c r="E235" s="11" t="s">
        <v>310</v>
      </c>
      <c r="F235" s="11" t="s">
        <v>21</v>
      </c>
      <c r="G235" s="18"/>
      <c r="H235" s="18"/>
      <c r="I235" s="18"/>
      <c r="J235" s="18"/>
      <c r="K235" s="18"/>
      <c r="L235" s="18"/>
      <c r="M235" s="19">
        <v>44586.0</v>
      </c>
      <c r="N235" s="15">
        <v>0.5416666666666666</v>
      </c>
      <c r="O235" s="15">
        <v>0.7083333333333334</v>
      </c>
      <c r="P235" s="16">
        <f t="shared" si="26"/>
        <v>0.1666666667</v>
      </c>
      <c r="Q235" s="17" t="s">
        <v>311</v>
      </c>
    </row>
    <row r="236">
      <c r="A236" s="9" t="s">
        <v>255</v>
      </c>
      <c r="B236" s="10" t="s">
        <v>18</v>
      </c>
      <c r="C236" s="10" t="s">
        <v>24</v>
      </c>
      <c r="D236" s="10" t="s">
        <v>25</v>
      </c>
      <c r="E236" s="11" t="s">
        <v>41</v>
      </c>
      <c r="F236" s="11" t="s">
        <v>21</v>
      </c>
      <c r="G236" s="18"/>
      <c r="H236" s="18"/>
      <c r="I236" s="18"/>
      <c r="J236" s="18"/>
      <c r="K236" s="18"/>
      <c r="L236" s="18"/>
      <c r="M236" s="19">
        <v>44586.0</v>
      </c>
      <c r="N236" s="15">
        <v>0.7083333333333334</v>
      </c>
      <c r="O236" s="15">
        <v>0.875</v>
      </c>
      <c r="P236" s="16">
        <f t="shared" si="26"/>
        <v>0.1666666667</v>
      </c>
      <c r="Q236" s="38" t="s">
        <v>312</v>
      </c>
    </row>
    <row r="237">
      <c r="A237" s="9" t="s">
        <v>118</v>
      </c>
      <c r="B237" s="10" t="s">
        <v>18</v>
      </c>
      <c r="C237" s="10" t="s">
        <v>24</v>
      </c>
      <c r="D237" s="10" t="s">
        <v>25</v>
      </c>
      <c r="E237" s="11" t="s">
        <v>28</v>
      </c>
      <c r="F237" s="11" t="s">
        <v>21</v>
      </c>
      <c r="G237" s="18"/>
      <c r="H237" s="18"/>
      <c r="I237" s="18"/>
      <c r="J237" s="18"/>
      <c r="K237" s="18"/>
      <c r="L237" s="18"/>
      <c r="M237" s="19">
        <v>44586.0</v>
      </c>
      <c r="N237" s="15">
        <v>0.7083333333333334</v>
      </c>
      <c r="O237" s="15">
        <v>0.7083333333333334</v>
      </c>
      <c r="P237" s="25">
        <v>0.0</v>
      </c>
      <c r="Q237" s="38" t="s">
        <v>313</v>
      </c>
    </row>
    <row r="238">
      <c r="A238" s="9" t="s">
        <v>268</v>
      </c>
      <c r="B238" s="10" t="s">
        <v>18</v>
      </c>
      <c r="C238" s="10"/>
      <c r="D238" s="10" t="s">
        <v>111</v>
      </c>
      <c r="E238" s="11" t="s">
        <v>41</v>
      </c>
      <c r="F238" s="11" t="s">
        <v>21</v>
      </c>
      <c r="G238" s="18"/>
      <c r="H238" s="18"/>
      <c r="I238" s="18"/>
      <c r="J238" s="18"/>
      <c r="K238" s="18"/>
      <c r="L238" s="18"/>
      <c r="M238" s="19">
        <v>44586.0</v>
      </c>
      <c r="N238" s="24">
        <v>0.5833333333333334</v>
      </c>
      <c r="O238" s="15">
        <v>0.875</v>
      </c>
      <c r="P238" s="16">
        <f>O238-N238</f>
        <v>0.2916666667</v>
      </c>
      <c r="Q238" s="17" t="s">
        <v>314</v>
      </c>
    </row>
    <row r="239">
      <c r="A239" s="9" t="s">
        <v>253</v>
      </c>
      <c r="B239" s="10" t="s">
        <v>18</v>
      </c>
      <c r="C239" s="10"/>
      <c r="D239" s="10" t="s">
        <v>116</v>
      </c>
      <c r="E239" s="11" t="s">
        <v>41</v>
      </c>
      <c r="F239" s="11" t="s">
        <v>21</v>
      </c>
      <c r="G239" s="18"/>
      <c r="H239" s="18"/>
      <c r="I239" s="18"/>
      <c r="J239" s="18"/>
      <c r="K239" s="18"/>
      <c r="L239" s="18"/>
      <c r="M239" s="19">
        <v>44586.0</v>
      </c>
      <c r="N239" s="24">
        <v>0.5</v>
      </c>
      <c r="O239" s="24">
        <v>0.875</v>
      </c>
      <c r="P239" s="25">
        <v>0.3333333333333333</v>
      </c>
      <c r="Q239" s="17" t="s">
        <v>315</v>
      </c>
    </row>
    <row r="240">
      <c r="A240" s="9" t="s">
        <v>301</v>
      </c>
      <c r="B240" s="10" t="s">
        <v>18</v>
      </c>
      <c r="C240" s="10"/>
      <c r="D240" s="10" t="s">
        <v>114</v>
      </c>
      <c r="E240" s="11" t="s">
        <v>41</v>
      </c>
      <c r="F240" s="11" t="s">
        <v>21</v>
      </c>
      <c r="G240" s="18"/>
      <c r="H240" s="18"/>
      <c r="I240" s="18"/>
      <c r="J240" s="18"/>
      <c r="K240" s="18"/>
      <c r="L240" s="18"/>
      <c r="M240" s="19">
        <v>44586.0</v>
      </c>
      <c r="N240" s="15">
        <v>0.5416666666666666</v>
      </c>
      <c r="O240" s="15">
        <v>0.875</v>
      </c>
      <c r="P240" s="16">
        <f t="shared" ref="P240:P243" si="27">O240-N240</f>
        <v>0.3333333333</v>
      </c>
      <c r="Q240" s="17" t="s">
        <v>316</v>
      </c>
    </row>
    <row r="241">
      <c r="A241" s="9" t="s">
        <v>286</v>
      </c>
      <c r="B241" s="10" t="s">
        <v>18</v>
      </c>
      <c r="C241" s="10"/>
      <c r="D241" s="10" t="s">
        <v>3</v>
      </c>
      <c r="E241" s="11" t="s">
        <v>46</v>
      </c>
      <c r="F241" s="11" t="s">
        <v>21</v>
      </c>
      <c r="G241" s="18"/>
      <c r="H241" s="18"/>
      <c r="I241" s="18"/>
      <c r="J241" s="18"/>
      <c r="K241" s="18"/>
      <c r="L241" s="18"/>
      <c r="M241" s="19">
        <v>44588.0</v>
      </c>
      <c r="N241" s="15">
        <v>0.5416666666666666</v>
      </c>
      <c r="O241" s="15">
        <v>0.6041666666666666</v>
      </c>
      <c r="P241" s="16">
        <f t="shared" si="27"/>
        <v>0.0625</v>
      </c>
      <c r="Q241" s="17" t="s">
        <v>317</v>
      </c>
    </row>
    <row r="242">
      <c r="A242" s="9" t="s">
        <v>234</v>
      </c>
      <c r="B242" s="10" t="s">
        <v>18</v>
      </c>
      <c r="C242" s="10"/>
      <c r="D242" s="10" t="s">
        <v>3</v>
      </c>
      <c r="E242" s="11" t="s">
        <v>41</v>
      </c>
      <c r="F242" s="11" t="s">
        <v>21</v>
      </c>
      <c r="G242" s="18"/>
      <c r="H242" s="18"/>
      <c r="I242" s="18"/>
      <c r="J242" s="18"/>
      <c r="K242" s="18"/>
      <c r="L242" s="18"/>
      <c r="M242" s="19">
        <v>44588.0</v>
      </c>
      <c r="N242" s="15">
        <v>0.6041666666666666</v>
      </c>
      <c r="O242" s="15">
        <v>0.875</v>
      </c>
      <c r="P242" s="16">
        <f t="shared" si="27"/>
        <v>0.2708333333</v>
      </c>
      <c r="Q242" s="17" t="s">
        <v>318</v>
      </c>
    </row>
    <row r="243">
      <c r="A243" s="9" t="s">
        <v>268</v>
      </c>
      <c r="B243" s="10" t="s">
        <v>18</v>
      </c>
      <c r="C243" s="10"/>
      <c r="D243" s="10" t="s">
        <v>111</v>
      </c>
      <c r="E243" s="11" t="s">
        <v>41</v>
      </c>
      <c r="F243" s="11" t="s">
        <v>21</v>
      </c>
      <c r="G243" s="18"/>
      <c r="H243" s="18"/>
      <c r="I243" s="18"/>
      <c r="J243" s="18"/>
      <c r="K243" s="18"/>
      <c r="L243" s="18"/>
      <c r="M243" s="19">
        <v>44588.0</v>
      </c>
      <c r="N243" s="24">
        <v>0.5833333333333334</v>
      </c>
      <c r="O243" s="15">
        <v>0.75</v>
      </c>
      <c r="P243" s="16">
        <f t="shared" si="27"/>
        <v>0.1666666667</v>
      </c>
      <c r="Q243" s="17" t="s">
        <v>319</v>
      </c>
    </row>
    <row r="244">
      <c r="A244" s="9" t="s">
        <v>253</v>
      </c>
      <c r="B244" s="10" t="s">
        <v>18</v>
      </c>
      <c r="C244" s="10"/>
      <c r="D244" s="10" t="s">
        <v>116</v>
      </c>
      <c r="E244" s="11" t="s">
        <v>46</v>
      </c>
      <c r="F244" s="11" t="s">
        <v>21</v>
      </c>
      <c r="G244" s="18"/>
      <c r="H244" s="18"/>
      <c r="I244" s="18"/>
      <c r="J244" s="18"/>
      <c r="K244" s="18"/>
      <c r="L244" s="18"/>
      <c r="M244" s="19">
        <v>44588.0</v>
      </c>
      <c r="N244" s="24">
        <v>0.5</v>
      </c>
      <c r="O244" s="24">
        <v>0.6666666666666666</v>
      </c>
      <c r="P244" s="25">
        <v>0.125</v>
      </c>
      <c r="Q244" s="17" t="s">
        <v>320</v>
      </c>
    </row>
    <row r="245">
      <c r="A245" s="9" t="s">
        <v>164</v>
      </c>
      <c r="B245" s="10" t="s">
        <v>18</v>
      </c>
      <c r="C245" s="10"/>
      <c r="D245" s="10" t="s">
        <v>116</v>
      </c>
      <c r="E245" s="11" t="s">
        <v>41</v>
      </c>
      <c r="F245" s="11" t="s">
        <v>21</v>
      </c>
      <c r="G245" s="18"/>
      <c r="H245" s="18"/>
      <c r="I245" s="18"/>
      <c r="J245" s="18"/>
      <c r="K245" s="18"/>
      <c r="L245" s="18"/>
      <c r="M245" s="19">
        <v>44588.0</v>
      </c>
      <c r="N245" s="24">
        <v>0.6666666666666666</v>
      </c>
      <c r="O245" s="24">
        <v>0.875</v>
      </c>
      <c r="P245" s="25">
        <v>0.20833333333333334</v>
      </c>
      <c r="Q245" s="17" t="s">
        <v>321</v>
      </c>
    </row>
    <row r="246">
      <c r="A246" s="9" t="s">
        <v>255</v>
      </c>
      <c r="B246" s="10" t="s">
        <v>18</v>
      </c>
      <c r="C246" s="10" t="s">
        <v>24</v>
      </c>
      <c r="D246" s="10" t="s">
        <v>25</v>
      </c>
      <c r="E246" s="11" t="s">
        <v>41</v>
      </c>
      <c r="F246" s="11" t="s">
        <v>21</v>
      </c>
      <c r="G246" s="18"/>
      <c r="H246" s="18"/>
      <c r="I246" s="18"/>
      <c r="J246" s="18"/>
      <c r="K246" s="18"/>
      <c r="L246" s="18"/>
      <c r="M246" s="19">
        <v>44588.0</v>
      </c>
      <c r="N246" s="15">
        <v>0.5416666666666666</v>
      </c>
      <c r="O246" s="24">
        <v>0.875</v>
      </c>
      <c r="P246" s="16">
        <f t="shared" ref="P246:P252" si="28">O246-N246</f>
        <v>0.3333333333</v>
      </c>
      <c r="Q246" s="17" t="s">
        <v>322</v>
      </c>
    </row>
    <row r="247">
      <c r="A247" s="9" t="s">
        <v>301</v>
      </c>
      <c r="B247" s="10" t="s">
        <v>18</v>
      </c>
      <c r="C247" s="10"/>
      <c r="D247" s="10" t="s">
        <v>114</v>
      </c>
      <c r="E247" s="11" t="s">
        <v>41</v>
      </c>
      <c r="F247" s="11" t="s">
        <v>21</v>
      </c>
      <c r="G247" s="18"/>
      <c r="H247" s="18"/>
      <c r="I247" s="18"/>
      <c r="J247" s="18"/>
      <c r="K247" s="18"/>
      <c r="L247" s="18"/>
      <c r="M247" s="19">
        <v>44588.0</v>
      </c>
      <c r="N247" s="15">
        <v>0.5416666666666666</v>
      </c>
      <c r="O247" s="15">
        <v>0.875</v>
      </c>
      <c r="P247" s="16">
        <f t="shared" si="28"/>
        <v>0.3333333333</v>
      </c>
      <c r="Q247" s="17" t="s">
        <v>323</v>
      </c>
    </row>
    <row r="248">
      <c r="A248" s="9" t="s">
        <v>286</v>
      </c>
      <c r="B248" s="10" t="s">
        <v>18</v>
      </c>
      <c r="C248" s="10"/>
      <c r="D248" s="10" t="s">
        <v>3</v>
      </c>
      <c r="E248" s="11" t="s">
        <v>43</v>
      </c>
      <c r="F248" s="11" t="s">
        <v>21</v>
      </c>
      <c r="G248" s="18"/>
      <c r="H248" s="18"/>
      <c r="I248" s="18"/>
      <c r="J248" s="18"/>
      <c r="K248" s="18"/>
      <c r="L248" s="18"/>
      <c r="M248" s="19">
        <v>44589.0</v>
      </c>
      <c r="N248" s="15">
        <v>0.625</v>
      </c>
      <c r="O248" s="15">
        <v>0.7291666666666666</v>
      </c>
      <c r="P248" s="16">
        <f t="shared" si="28"/>
        <v>0.1041666667</v>
      </c>
      <c r="Q248" s="17" t="s">
        <v>324</v>
      </c>
    </row>
    <row r="249">
      <c r="A249" s="9" t="s">
        <v>234</v>
      </c>
      <c r="B249" s="10" t="s">
        <v>18</v>
      </c>
      <c r="C249" s="10"/>
      <c r="D249" s="10" t="s">
        <v>3</v>
      </c>
      <c r="E249" s="11" t="s">
        <v>46</v>
      </c>
      <c r="F249" s="11" t="s">
        <v>21</v>
      </c>
      <c r="G249" s="18"/>
      <c r="H249" s="18"/>
      <c r="I249" s="18"/>
      <c r="J249" s="18"/>
      <c r="K249" s="18"/>
      <c r="L249" s="18"/>
      <c r="M249" s="19">
        <v>44589.0</v>
      </c>
      <c r="N249" s="15">
        <v>0.5416666666666666</v>
      </c>
      <c r="O249" s="15">
        <v>0.8333333333333334</v>
      </c>
      <c r="P249" s="16">
        <f t="shared" si="28"/>
        <v>0.2916666667</v>
      </c>
      <c r="Q249" s="17" t="s">
        <v>325</v>
      </c>
    </row>
    <row r="250">
      <c r="A250" s="9" t="s">
        <v>291</v>
      </c>
      <c r="B250" s="10" t="s">
        <v>18</v>
      </c>
      <c r="C250" s="10"/>
      <c r="D250" s="10" t="s">
        <v>3</v>
      </c>
      <c r="E250" s="11" t="s">
        <v>20</v>
      </c>
      <c r="F250" s="11" t="s">
        <v>21</v>
      </c>
      <c r="G250" s="18"/>
      <c r="H250" s="18"/>
      <c r="I250" s="18"/>
      <c r="J250" s="18"/>
      <c r="K250" s="18"/>
      <c r="L250" s="18"/>
      <c r="M250" s="19">
        <v>44589.0</v>
      </c>
      <c r="N250" s="15">
        <v>0.7083333333333334</v>
      </c>
      <c r="O250" s="24">
        <v>0.7291666666666666</v>
      </c>
      <c r="P250" s="16">
        <f t="shared" si="28"/>
        <v>0.02083333333</v>
      </c>
      <c r="Q250" s="17" t="s">
        <v>326</v>
      </c>
    </row>
    <row r="251">
      <c r="A251" s="9" t="s">
        <v>327</v>
      </c>
      <c r="B251" s="10" t="s">
        <v>18</v>
      </c>
      <c r="C251" s="10"/>
      <c r="D251" s="10" t="s">
        <v>3</v>
      </c>
      <c r="E251" s="11" t="s">
        <v>41</v>
      </c>
      <c r="F251" s="11" t="s">
        <v>21</v>
      </c>
      <c r="G251" s="18"/>
      <c r="H251" s="18"/>
      <c r="I251" s="18"/>
      <c r="J251" s="18"/>
      <c r="K251" s="18"/>
      <c r="L251" s="18"/>
      <c r="M251" s="19">
        <v>44589.0</v>
      </c>
      <c r="N251" s="15">
        <v>0.8333333333333334</v>
      </c>
      <c r="O251" s="15">
        <v>0.875</v>
      </c>
      <c r="P251" s="16">
        <f t="shared" si="28"/>
        <v>0.04166666667</v>
      </c>
      <c r="Q251" s="17" t="s">
        <v>328</v>
      </c>
    </row>
    <row r="252">
      <c r="A252" s="9" t="s">
        <v>255</v>
      </c>
      <c r="B252" s="10" t="s">
        <v>18</v>
      </c>
      <c r="C252" s="10" t="s">
        <v>24</v>
      </c>
      <c r="D252" s="10" t="s">
        <v>25</v>
      </c>
      <c r="E252" s="11" t="s">
        <v>41</v>
      </c>
      <c r="F252" s="11" t="s">
        <v>21</v>
      </c>
      <c r="G252" s="18"/>
      <c r="H252" s="18"/>
      <c r="I252" s="18"/>
      <c r="J252" s="18"/>
      <c r="K252" s="18"/>
      <c r="L252" s="18"/>
      <c r="M252" s="19">
        <v>44589.0</v>
      </c>
      <c r="N252" s="15">
        <v>0.5416666666666666</v>
      </c>
      <c r="O252" s="15">
        <v>0.875</v>
      </c>
      <c r="P252" s="16">
        <f t="shared" si="28"/>
        <v>0.3333333333</v>
      </c>
      <c r="Q252" s="17" t="s">
        <v>329</v>
      </c>
    </row>
    <row r="253">
      <c r="A253" s="9" t="s">
        <v>164</v>
      </c>
      <c r="B253" s="10" t="s">
        <v>18</v>
      </c>
      <c r="C253" s="10"/>
      <c r="D253" s="10" t="s">
        <v>116</v>
      </c>
      <c r="E253" s="11" t="s">
        <v>41</v>
      </c>
      <c r="F253" s="11" t="s">
        <v>21</v>
      </c>
      <c r="G253" s="18"/>
      <c r="H253" s="18"/>
      <c r="I253" s="18"/>
      <c r="J253" s="18"/>
      <c r="K253" s="18"/>
      <c r="L253" s="18"/>
      <c r="M253" s="19">
        <v>44589.0</v>
      </c>
      <c r="N253" s="24">
        <v>0.5</v>
      </c>
      <c r="O253" s="24">
        <v>0.875</v>
      </c>
      <c r="P253" s="25">
        <v>0.3333333333333333</v>
      </c>
      <c r="Q253" s="17" t="s">
        <v>330</v>
      </c>
    </row>
    <row r="254">
      <c r="A254" s="9" t="s">
        <v>331</v>
      </c>
      <c r="B254" s="10" t="s">
        <v>18</v>
      </c>
      <c r="C254" s="10"/>
      <c r="D254" s="10" t="s">
        <v>114</v>
      </c>
      <c r="E254" s="11" t="s">
        <v>310</v>
      </c>
      <c r="F254" s="11" t="s">
        <v>21</v>
      </c>
      <c r="G254" s="18"/>
      <c r="H254" s="18"/>
      <c r="I254" s="18"/>
      <c r="J254" s="18"/>
      <c r="K254" s="18"/>
      <c r="L254" s="18"/>
      <c r="M254" s="19">
        <v>44589.0</v>
      </c>
      <c r="N254" s="15">
        <v>0.5416666666666666</v>
      </c>
      <c r="O254" s="15">
        <v>0.7291666666666666</v>
      </c>
      <c r="P254" s="16">
        <f t="shared" ref="P254:P258" si="29">O254-N254</f>
        <v>0.1875</v>
      </c>
      <c r="Q254" s="17" t="s">
        <v>332</v>
      </c>
    </row>
    <row r="255">
      <c r="A255" s="9" t="s">
        <v>301</v>
      </c>
      <c r="B255" s="10" t="s">
        <v>18</v>
      </c>
      <c r="C255" s="10"/>
      <c r="D255" s="10" t="s">
        <v>114</v>
      </c>
      <c r="E255" s="11" t="s">
        <v>41</v>
      </c>
      <c r="F255" s="11" t="s">
        <v>21</v>
      </c>
      <c r="G255" s="18"/>
      <c r="H255" s="18"/>
      <c r="I255" s="18"/>
      <c r="J255" s="18"/>
      <c r="K255" s="18"/>
      <c r="L255" s="18"/>
      <c r="M255" s="19">
        <v>44589.0</v>
      </c>
      <c r="N255" s="15">
        <v>0.7291666666666666</v>
      </c>
      <c r="O255" s="15">
        <v>0.875</v>
      </c>
      <c r="P255" s="16">
        <f t="shared" si="29"/>
        <v>0.1458333333</v>
      </c>
      <c r="Q255" s="17" t="s">
        <v>333</v>
      </c>
    </row>
    <row r="256">
      <c r="A256" s="9" t="s">
        <v>268</v>
      </c>
      <c r="B256" s="10" t="s">
        <v>18</v>
      </c>
      <c r="C256" s="10"/>
      <c r="D256" s="10" t="s">
        <v>111</v>
      </c>
      <c r="E256" s="11" t="s">
        <v>20</v>
      </c>
      <c r="F256" s="11" t="s">
        <v>21</v>
      </c>
      <c r="G256" s="18"/>
      <c r="H256" s="18"/>
      <c r="I256" s="18"/>
      <c r="J256" s="18"/>
      <c r="K256" s="18"/>
      <c r="L256" s="18"/>
      <c r="M256" s="19">
        <v>44589.0</v>
      </c>
      <c r="N256" s="24">
        <v>0.5833333333333334</v>
      </c>
      <c r="O256" s="15">
        <v>0.75</v>
      </c>
      <c r="P256" s="16">
        <f t="shared" si="29"/>
        <v>0.1666666667</v>
      </c>
      <c r="Q256" s="17" t="s">
        <v>334</v>
      </c>
    </row>
    <row r="257">
      <c r="A257" s="9" t="s">
        <v>327</v>
      </c>
      <c r="B257" s="10" t="s">
        <v>18</v>
      </c>
      <c r="C257" s="10"/>
      <c r="D257" s="10" t="s">
        <v>3</v>
      </c>
      <c r="E257" s="11" t="s">
        <v>41</v>
      </c>
      <c r="F257" s="11" t="s">
        <v>21</v>
      </c>
      <c r="G257" s="18"/>
      <c r="H257" s="18"/>
      <c r="I257" s="18"/>
      <c r="J257" s="18"/>
      <c r="K257" s="18"/>
      <c r="L257" s="18"/>
      <c r="M257" s="19">
        <v>44592.0</v>
      </c>
      <c r="N257" s="15">
        <v>0.5416666666666666</v>
      </c>
      <c r="O257" s="15">
        <v>0.875</v>
      </c>
      <c r="P257" s="16">
        <f t="shared" si="29"/>
        <v>0.3333333333</v>
      </c>
      <c r="Q257" s="17" t="s">
        <v>335</v>
      </c>
    </row>
    <row r="258">
      <c r="A258" s="9" t="s">
        <v>255</v>
      </c>
      <c r="B258" s="10" t="s">
        <v>18</v>
      </c>
      <c r="C258" s="10" t="s">
        <v>24</v>
      </c>
      <c r="D258" s="10" t="s">
        <v>25</v>
      </c>
      <c r="E258" s="11" t="s">
        <v>41</v>
      </c>
      <c r="F258" s="11" t="s">
        <v>21</v>
      </c>
      <c r="G258" s="18"/>
      <c r="H258" s="18"/>
      <c r="I258" s="18"/>
      <c r="J258" s="18"/>
      <c r="K258" s="18"/>
      <c r="L258" s="18"/>
      <c r="M258" s="19">
        <v>44592.0</v>
      </c>
      <c r="N258" s="15">
        <v>0.5416666666666666</v>
      </c>
      <c r="O258" s="15">
        <v>0.875</v>
      </c>
      <c r="P258" s="16">
        <f t="shared" si="29"/>
        <v>0.3333333333</v>
      </c>
      <c r="Q258" s="17" t="s">
        <v>336</v>
      </c>
    </row>
    <row r="259">
      <c r="A259" s="9" t="s">
        <v>164</v>
      </c>
      <c r="B259" s="10" t="s">
        <v>18</v>
      </c>
      <c r="C259" s="10"/>
      <c r="D259" s="10" t="s">
        <v>116</v>
      </c>
      <c r="E259" s="11" t="s">
        <v>41</v>
      </c>
      <c r="F259" s="11" t="s">
        <v>21</v>
      </c>
      <c r="G259" s="18"/>
      <c r="H259" s="18"/>
      <c r="I259" s="18"/>
      <c r="J259" s="18"/>
      <c r="K259" s="18"/>
      <c r="L259" s="18"/>
      <c r="M259" s="19">
        <v>44592.0</v>
      </c>
      <c r="N259" s="24">
        <v>0.5</v>
      </c>
      <c r="O259" s="24">
        <v>0.875</v>
      </c>
      <c r="P259" s="25">
        <v>0.3333333333333333</v>
      </c>
      <c r="Q259" s="17" t="s">
        <v>337</v>
      </c>
    </row>
    <row r="260">
      <c r="A260" s="9" t="s">
        <v>45</v>
      </c>
      <c r="B260" s="10" t="s">
        <v>18</v>
      </c>
      <c r="C260" s="10"/>
      <c r="D260" s="10" t="s">
        <v>111</v>
      </c>
      <c r="E260" s="11" t="s">
        <v>41</v>
      </c>
      <c r="F260" s="11" t="s">
        <v>21</v>
      </c>
      <c r="G260" s="18"/>
      <c r="H260" s="18"/>
      <c r="I260" s="18"/>
      <c r="J260" s="18"/>
      <c r="K260" s="18"/>
      <c r="L260" s="18"/>
      <c r="M260" s="19">
        <v>44592.0</v>
      </c>
      <c r="N260" s="15">
        <v>0.5833333333333334</v>
      </c>
      <c r="O260" s="15">
        <v>0.8333333333333334</v>
      </c>
      <c r="P260" s="16">
        <f t="shared" ref="P260:P266" si="30">O260-N260</f>
        <v>0.25</v>
      </c>
      <c r="Q260" s="17" t="s">
        <v>338</v>
      </c>
    </row>
    <row r="261">
      <c r="A261" s="9" t="s">
        <v>331</v>
      </c>
      <c r="B261" s="10" t="s">
        <v>18</v>
      </c>
      <c r="C261" s="10"/>
      <c r="D261" s="10" t="s">
        <v>114</v>
      </c>
      <c r="E261" s="11" t="s">
        <v>41</v>
      </c>
      <c r="F261" s="11" t="s">
        <v>21</v>
      </c>
      <c r="G261" s="18"/>
      <c r="H261" s="18"/>
      <c r="I261" s="18"/>
      <c r="J261" s="18"/>
      <c r="K261" s="18"/>
      <c r="L261" s="18"/>
      <c r="M261" s="19">
        <v>44592.0</v>
      </c>
      <c r="N261" s="15">
        <v>0.625</v>
      </c>
      <c r="O261" s="15">
        <v>0.875</v>
      </c>
      <c r="P261" s="16">
        <f t="shared" si="30"/>
        <v>0.25</v>
      </c>
      <c r="Q261" s="17" t="s">
        <v>339</v>
      </c>
    </row>
    <row r="262">
      <c r="A262" s="9" t="s">
        <v>301</v>
      </c>
      <c r="B262" s="10" t="s">
        <v>18</v>
      </c>
      <c r="C262" s="10"/>
      <c r="D262" s="10" t="s">
        <v>114</v>
      </c>
      <c r="E262" s="11" t="s">
        <v>310</v>
      </c>
      <c r="F262" s="11" t="s">
        <v>21</v>
      </c>
      <c r="G262" s="18"/>
      <c r="H262" s="18"/>
      <c r="I262" s="18"/>
      <c r="J262" s="18"/>
      <c r="K262" s="18"/>
      <c r="L262" s="18"/>
      <c r="M262" s="19">
        <v>44592.0</v>
      </c>
      <c r="N262" s="15">
        <v>0.5416666666666666</v>
      </c>
      <c r="O262" s="15">
        <v>0.625</v>
      </c>
      <c r="P262" s="16">
        <f t="shared" si="30"/>
        <v>0.08333333333</v>
      </c>
      <c r="Q262" s="17" t="s">
        <v>340</v>
      </c>
    </row>
    <row r="263">
      <c r="A263" s="9" t="s">
        <v>286</v>
      </c>
      <c r="B263" s="10" t="s">
        <v>18</v>
      </c>
      <c r="C263" s="10"/>
      <c r="D263" s="10" t="s">
        <v>3</v>
      </c>
      <c r="E263" s="11" t="s">
        <v>341</v>
      </c>
      <c r="F263" s="11" t="s">
        <v>21</v>
      </c>
      <c r="G263" s="18"/>
      <c r="H263" s="18"/>
      <c r="I263" s="18"/>
      <c r="J263" s="18"/>
      <c r="K263" s="18"/>
      <c r="L263" s="18"/>
      <c r="M263" s="19">
        <v>44593.0</v>
      </c>
      <c r="N263" s="15">
        <v>0.5416666666666666</v>
      </c>
      <c r="O263" s="15">
        <v>0.5416666666666666</v>
      </c>
      <c r="P263" s="16">
        <f t="shared" si="30"/>
        <v>0</v>
      </c>
      <c r="Q263" s="17" t="s">
        <v>342</v>
      </c>
    </row>
    <row r="264">
      <c r="A264" s="9" t="s">
        <v>224</v>
      </c>
      <c r="B264" s="10" t="s">
        <v>18</v>
      </c>
      <c r="C264" s="10"/>
      <c r="D264" s="10" t="s">
        <v>3</v>
      </c>
      <c r="E264" s="11" t="s">
        <v>341</v>
      </c>
      <c r="F264" s="11" t="s">
        <v>21</v>
      </c>
      <c r="G264" s="18"/>
      <c r="H264" s="18"/>
      <c r="I264" s="18"/>
      <c r="J264" s="18"/>
      <c r="K264" s="18"/>
      <c r="L264" s="18"/>
      <c r="M264" s="19">
        <v>44593.0</v>
      </c>
      <c r="N264" s="15">
        <v>0.5416666666666666</v>
      </c>
      <c r="O264" s="15">
        <v>0.5416666666666666</v>
      </c>
      <c r="P264" s="16">
        <f t="shared" si="30"/>
        <v>0</v>
      </c>
      <c r="Q264" s="17" t="s">
        <v>342</v>
      </c>
    </row>
    <row r="265">
      <c r="A265" s="9" t="s">
        <v>327</v>
      </c>
      <c r="B265" s="10" t="s">
        <v>18</v>
      </c>
      <c r="C265" s="10"/>
      <c r="D265" s="10" t="s">
        <v>3</v>
      </c>
      <c r="E265" s="11" t="s">
        <v>46</v>
      </c>
      <c r="F265" s="11" t="s">
        <v>21</v>
      </c>
      <c r="G265" s="18"/>
      <c r="H265" s="18"/>
      <c r="I265" s="18"/>
      <c r="J265" s="18"/>
      <c r="K265" s="18"/>
      <c r="L265" s="18"/>
      <c r="M265" s="19">
        <v>44593.0</v>
      </c>
      <c r="N265" s="15">
        <v>0.5416666666666666</v>
      </c>
      <c r="O265" s="15">
        <v>0.8541666666666666</v>
      </c>
      <c r="P265" s="16">
        <f t="shared" si="30"/>
        <v>0.3125</v>
      </c>
      <c r="Q265" s="17" t="s">
        <v>343</v>
      </c>
    </row>
    <row r="266">
      <c r="A266" s="9" t="s">
        <v>344</v>
      </c>
      <c r="B266" s="10" t="s">
        <v>18</v>
      </c>
      <c r="C266" s="10"/>
      <c r="D266" s="10" t="s">
        <v>3</v>
      </c>
      <c r="E266" s="11" t="s">
        <v>41</v>
      </c>
      <c r="F266" s="11" t="s">
        <v>21</v>
      </c>
      <c r="G266" s="18"/>
      <c r="H266" s="18"/>
      <c r="I266" s="18"/>
      <c r="J266" s="18"/>
      <c r="K266" s="18"/>
      <c r="L266" s="18"/>
      <c r="M266" s="19">
        <v>44593.0</v>
      </c>
      <c r="N266" s="15">
        <v>0.8541666666666666</v>
      </c>
      <c r="O266" s="15">
        <v>0.875</v>
      </c>
      <c r="P266" s="16">
        <f t="shared" si="30"/>
        <v>0.02083333333</v>
      </c>
      <c r="Q266" s="17" t="s">
        <v>345</v>
      </c>
    </row>
    <row r="267">
      <c r="A267" s="9" t="s">
        <v>164</v>
      </c>
      <c r="B267" s="10" t="s">
        <v>18</v>
      </c>
      <c r="C267" s="10"/>
      <c r="D267" s="10" t="s">
        <v>116</v>
      </c>
      <c r="E267" s="11" t="s">
        <v>41</v>
      </c>
      <c r="F267" s="11" t="s">
        <v>21</v>
      </c>
      <c r="G267" s="18"/>
      <c r="H267" s="18"/>
      <c r="I267" s="18"/>
      <c r="J267" s="18"/>
      <c r="K267" s="18"/>
      <c r="L267" s="18"/>
      <c r="M267" s="19">
        <v>44593.0</v>
      </c>
      <c r="N267" s="24">
        <v>0.5</v>
      </c>
      <c r="O267" s="24">
        <v>0.875</v>
      </c>
      <c r="P267" s="25">
        <v>0.3333333333333333</v>
      </c>
      <c r="Q267" s="17" t="s">
        <v>346</v>
      </c>
    </row>
    <row r="268">
      <c r="A268" s="9" t="s">
        <v>45</v>
      </c>
      <c r="B268" s="10" t="s">
        <v>18</v>
      </c>
      <c r="C268" s="10"/>
      <c r="D268" s="10" t="s">
        <v>111</v>
      </c>
      <c r="E268" s="11" t="s">
        <v>46</v>
      </c>
      <c r="F268" s="11" t="s">
        <v>21</v>
      </c>
      <c r="G268" s="18"/>
      <c r="H268" s="18"/>
      <c r="I268" s="18"/>
      <c r="J268" s="18"/>
      <c r="K268" s="18"/>
      <c r="L268" s="18"/>
      <c r="M268" s="19">
        <v>44593.0</v>
      </c>
      <c r="N268" s="15">
        <v>0.5833333333333334</v>
      </c>
      <c r="O268" s="15">
        <v>0.8333333333333334</v>
      </c>
      <c r="P268" s="16">
        <f t="shared" ref="P268:P275" si="31">O268-N268</f>
        <v>0.25</v>
      </c>
      <c r="Q268" s="17" t="s">
        <v>347</v>
      </c>
      <c r="T268" s="11"/>
      <c r="U268" s="19"/>
      <c r="V268" s="19"/>
      <c r="W268" s="15"/>
      <c r="X268" s="15"/>
      <c r="Y268" s="39"/>
      <c r="Z268" s="40"/>
      <c r="AA268" s="17"/>
    </row>
    <row r="269">
      <c r="A269" s="9" t="s">
        <v>301</v>
      </c>
      <c r="B269" s="10" t="s">
        <v>18</v>
      </c>
      <c r="C269" s="10"/>
      <c r="D269" s="10" t="s">
        <v>114</v>
      </c>
      <c r="E269" s="11" t="s">
        <v>32</v>
      </c>
      <c r="F269" s="11" t="s">
        <v>21</v>
      </c>
      <c r="G269" s="18"/>
      <c r="H269" s="18"/>
      <c r="I269" s="18"/>
      <c r="J269" s="18"/>
      <c r="K269" s="18"/>
      <c r="L269" s="18"/>
      <c r="M269" s="19">
        <v>44593.0</v>
      </c>
      <c r="N269" s="15">
        <v>0.5416666666666666</v>
      </c>
      <c r="O269" s="15">
        <v>0.6666666666666666</v>
      </c>
      <c r="P269" s="16">
        <f t="shared" si="31"/>
        <v>0.125</v>
      </c>
      <c r="Q269" s="17" t="s">
        <v>348</v>
      </c>
    </row>
    <row r="270">
      <c r="A270" s="9" t="s">
        <v>331</v>
      </c>
      <c r="B270" s="10" t="s">
        <v>18</v>
      </c>
      <c r="C270" s="10"/>
      <c r="D270" s="10" t="s">
        <v>114</v>
      </c>
      <c r="E270" s="11" t="s">
        <v>41</v>
      </c>
      <c r="F270" s="11" t="s">
        <v>21</v>
      </c>
      <c r="G270" s="18"/>
      <c r="H270" s="18"/>
      <c r="I270" s="18"/>
      <c r="J270" s="18"/>
      <c r="K270" s="18"/>
      <c r="L270" s="18"/>
      <c r="M270" s="19">
        <v>44593.0</v>
      </c>
      <c r="N270" s="15">
        <v>0.6666666666666666</v>
      </c>
      <c r="O270" s="15">
        <v>0.8541666666666666</v>
      </c>
      <c r="P270" s="16">
        <f t="shared" si="31"/>
        <v>0.1875</v>
      </c>
      <c r="Q270" s="17" t="s">
        <v>349</v>
      </c>
    </row>
    <row r="271">
      <c r="A271" s="9" t="s">
        <v>226</v>
      </c>
      <c r="B271" s="10" t="s">
        <v>18</v>
      </c>
      <c r="C271" s="10"/>
      <c r="D271" s="10" t="s">
        <v>114</v>
      </c>
      <c r="E271" s="11" t="s">
        <v>43</v>
      </c>
      <c r="F271" s="11" t="s">
        <v>21</v>
      </c>
      <c r="G271" s="18"/>
      <c r="H271" s="18"/>
      <c r="I271" s="18"/>
      <c r="J271" s="18"/>
      <c r="K271" s="18"/>
      <c r="L271" s="18"/>
      <c r="M271" s="19">
        <v>44593.0</v>
      </c>
      <c r="N271" s="15">
        <v>0.8541666666666666</v>
      </c>
      <c r="O271" s="15">
        <v>0.875</v>
      </c>
      <c r="P271" s="16">
        <f t="shared" si="31"/>
        <v>0.02083333333</v>
      </c>
      <c r="Q271" s="17" t="s">
        <v>350</v>
      </c>
    </row>
    <row r="272">
      <c r="A272" s="9" t="s">
        <v>344</v>
      </c>
      <c r="B272" s="10" t="s">
        <v>18</v>
      </c>
      <c r="C272" s="10"/>
      <c r="D272" s="10" t="s">
        <v>3</v>
      </c>
      <c r="E272" s="11" t="s">
        <v>46</v>
      </c>
      <c r="F272" s="11" t="s">
        <v>21</v>
      </c>
      <c r="G272" s="18"/>
      <c r="H272" s="18"/>
      <c r="I272" s="18"/>
      <c r="J272" s="18"/>
      <c r="K272" s="18"/>
      <c r="L272" s="18"/>
      <c r="M272" s="19">
        <v>44594.0</v>
      </c>
      <c r="N272" s="15">
        <v>0.5416666666666666</v>
      </c>
      <c r="O272" s="15">
        <v>0.6666666666666666</v>
      </c>
      <c r="P272" s="16">
        <f t="shared" si="31"/>
        <v>0.125</v>
      </c>
      <c r="Q272" s="17" t="s">
        <v>351</v>
      </c>
    </row>
    <row r="273">
      <c r="A273" s="9" t="s">
        <v>327</v>
      </c>
      <c r="B273" s="10" t="s">
        <v>18</v>
      </c>
      <c r="C273" s="10"/>
      <c r="D273" s="10" t="s">
        <v>3</v>
      </c>
      <c r="E273" s="11" t="s">
        <v>41</v>
      </c>
      <c r="F273" s="11" t="s">
        <v>21</v>
      </c>
      <c r="G273" s="18"/>
      <c r="H273" s="18"/>
      <c r="I273" s="18"/>
      <c r="J273" s="18"/>
      <c r="K273" s="18"/>
      <c r="L273" s="18"/>
      <c r="M273" s="19">
        <v>44594.0</v>
      </c>
      <c r="N273" s="15">
        <v>0.6666666666666666</v>
      </c>
      <c r="O273" s="15">
        <v>0.875</v>
      </c>
      <c r="P273" s="16">
        <f t="shared" si="31"/>
        <v>0.2083333333</v>
      </c>
      <c r="Q273" s="17" t="s">
        <v>352</v>
      </c>
    </row>
    <row r="274">
      <c r="A274" s="9" t="s">
        <v>331</v>
      </c>
      <c r="B274" s="10" t="s">
        <v>18</v>
      </c>
      <c r="C274" s="10"/>
      <c r="D274" s="10" t="s">
        <v>114</v>
      </c>
      <c r="E274" s="11" t="s">
        <v>41</v>
      </c>
      <c r="F274" s="11" t="s">
        <v>21</v>
      </c>
      <c r="G274" s="18"/>
      <c r="H274" s="18"/>
      <c r="I274" s="18"/>
      <c r="J274" s="18"/>
      <c r="K274" s="18"/>
      <c r="L274" s="18"/>
      <c r="M274" s="19">
        <v>44594.0</v>
      </c>
      <c r="N274" s="15">
        <v>0.5416666666666666</v>
      </c>
      <c r="O274" s="15">
        <v>0.875</v>
      </c>
      <c r="P274" s="16">
        <f t="shared" si="31"/>
        <v>0.3333333333</v>
      </c>
      <c r="Q274" s="17" t="s">
        <v>353</v>
      </c>
    </row>
    <row r="275">
      <c r="A275" s="9" t="s">
        <v>354</v>
      </c>
      <c r="B275" s="10" t="s">
        <v>18</v>
      </c>
      <c r="C275" s="10"/>
      <c r="D275" s="10" t="s">
        <v>111</v>
      </c>
      <c r="E275" s="11" t="s">
        <v>43</v>
      </c>
      <c r="F275" s="11" t="s">
        <v>21</v>
      </c>
      <c r="G275" s="18"/>
      <c r="H275" s="18"/>
      <c r="I275" s="18"/>
      <c r="J275" s="18"/>
      <c r="K275" s="18"/>
      <c r="L275" s="18"/>
      <c r="M275" s="19">
        <v>44594.0</v>
      </c>
      <c r="N275" s="15">
        <v>0.5833333333333334</v>
      </c>
      <c r="O275" s="15">
        <v>0.8333333333333334</v>
      </c>
      <c r="P275" s="16">
        <f t="shared" si="31"/>
        <v>0.25</v>
      </c>
      <c r="Q275" s="17" t="s">
        <v>355</v>
      </c>
      <c r="T275" s="11"/>
      <c r="U275" s="19"/>
      <c r="V275" s="19"/>
      <c r="W275" s="15"/>
      <c r="X275" s="15"/>
      <c r="Y275" s="39"/>
      <c r="Z275" s="40"/>
      <c r="AA275" s="17"/>
    </row>
    <row r="276">
      <c r="A276" s="9" t="s">
        <v>164</v>
      </c>
      <c r="B276" s="10" t="s">
        <v>18</v>
      </c>
      <c r="C276" s="10"/>
      <c r="D276" s="10" t="s">
        <v>116</v>
      </c>
      <c r="E276" s="11" t="s">
        <v>41</v>
      </c>
      <c r="F276" s="11" t="s">
        <v>21</v>
      </c>
      <c r="G276" s="18"/>
      <c r="H276" s="18"/>
      <c r="I276" s="18"/>
      <c r="J276" s="18"/>
      <c r="K276" s="18"/>
      <c r="L276" s="18"/>
      <c r="M276" s="19">
        <v>44594.0</v>
      </c>
      <c r="N276" s="24">
        <v>0.5</v>
      </c>
      <c r="O276" s="24">
        <v>0.875</v>
      </c>
      <c r="P276" s="25">
        <v>0.3333333333333333</v>
      </c>
      <c r="Q276" s="17" t="s">
        <v>356</v>
      </c>
    </row>
    <row r="277">
      <c r="A277" s="9" t="s">
        <v>255</v>
      </c>
      <c r="B277" s="10" t="s">
        <v>18</v>
      </c>
      <c r="C277" s="10" t="s">
        <v>24</v>
      </c>
      <c r="D277" s="10" t="s">
        <v>25</v>
      </c>
      <c r="E277" s="11" t="s">
        <v>41</v>
      </c>
      <c r="F277" s="11" t="s">
        <v>21</v>
      </c>
      <c r="G277" s="18"/>
      <c r="H277" s="18"/>
      <c r="I277" s="18"/>
      <c r="J277" s="18"/>
      <c r="K277" s="18"/>
      <c r="L277" s="18"/>
      <c r="M277" s="19">
        <v>44594.0</v>
      </c>
      <c r="N277" s="24">
        <v>0.5416666666666666</v>
      </c>
      <c r="O277" s="24">
        <v>0.875</v>
      </c>
      <c r="P277" s="16">
        <f t="shared" ref="P277:P282" si="32">O277-N277</f>
        <v>0.3333333333</v>
      </c>
      <c r="Q277" s="17" t="s">
        <v>357</v>
      </c>
    </row>
    <row r="278">
      <c r="A278" s="9" t="s">
        <v>327</v>
      </c>
      <c r="B278" s="10" t="s">
        <v>18</v>
      </c>
      <c r="C278" s="10"/>
      <c r="D278" s="10" t="s">
        <v>3</v>
      </c>
      <c r="E278" s="11" t="s">
        <v>43</v>
      </c>
      <c r="F278" s="11" t="s">
        <v>21</v>
      </c>
      <c r="G278" s="18"/>
      <c r="H278" s="18"/>
      <c r="I278" s="18"/>
      <c r="J278" s="18"/>
      <c r="K278" s="18"/>
      <c r="L278" s="18"/>
      <c r="M278" s="19">
        <v>44595.0</v>
      </c>
      <c r="N278" s="15">
        <v>0.5416666666666666</v>
      </c>
      <c r="O278" s="15">
        <v>0.8125</v>
      </c>
      <c r="P278" s="16">
        <f t="shared" si="32"/>
        <v>0.2708333333</v>
      </c>
      <c r="Q278" s="17" t="s">
        <v>358</v>
      </c>
    </row>
    <row r="279">
      <c r="A279" s="9" t="s">
        <v>359</v>
      </c>
      <c r="B279" s="10" t="s">
        <v>18</v>
      </c>
      <c r="C279" s="10"/>
      <c r="D279" s="10" t="s">
        <v>3</v>
      </c>
      <c r="E279" s="11" t="s">
        <v>20</v>
      </c>
      <c r="F279" s="11" t="s">
        <v>21</v>
      </c>
      <c r="G279" s="18"/>
      <c r="H279" s="18"/>
      <c r="I279" s="18"/>
      <c r="J279" s="18"/>
      <c r="K279" s="18"/>
      <c r="L279" s="18"/>
      <c r="M279" s="19">
        <v>44595.0</v>
      </c>
      <c r="N279" s="15">
        <v>0.8125</v>
      </c>
      <c r="O279" s="15">
        <v>0.875</v>
      </c>
      <c r="P279" s="16">
        <f t="shared" si="32"/>
        <v>0.0625</v>
      </c>
      <c r="Q279" s="17" t="s">
        <v>360</v>
      </c>
    </row>
    <row r="280">
      <c r="A280" s="9" t="s">
        <v>45</v>
      </c>
      <c r="B280" s="10" t="s">
        <v>18</v>
      </c>
      <c r="C280" s="10"/>
      <c r="D280" s="10" t="s">
        <v>111</v>
      </c>
      <c r="E280" s="11" t="s">
        <v>43</v>
      </c>
      <c r="F280" s="11" t="s">
        <v>21</v>
      </c>
      <c r="G280" s="18"/>
      <c r="H280" s="18"/>
      <c r="I280" s="18"/>
      <c r="J280" s="18"/>
      <c r="K280" s="18"/>
      <c r="L280" s="18"/>
      <c r="M280" s="19">
        <v>44595.0</v>
      </c>
      <c r="N280" s="15">
        <v>0.7916666666666666</v>
      </c>
      <c r="O280" s="15">
        <v>0.8333333333333334</v>
      </c>
      <c r="P280" s="16">
        <f t="shared" si="32"/>
        <v>0.04166666667</v>
      </c>
      <c r="Q280" s="17" t="s">
        <v>361</v>
      </c>
    </row>
    <row r="281">
      <c r="A281" s="9" t="s">
        <v>362</v>
      </c>
      <c r="B281" s="10" t="s">
        <v>18</v>
      </c>
      <c r="C281" s="10"/>
      <c r="D281" s="10" t="s">
        <v>111</v>
      </c>
      <c r="E281" s="11" t="s">
        <v>41</v>
      </c>
      <c r="F281" s="11" t="s">
        <v>21</v>
      </c>
      <c r="G281" s="18"/>
      <c r="H281" s="18"/>
      <c r="I281" s="18"/>
      <c r="J281" s="18"/>
      <c r="K281" s="18"/>
      <c r="L281" s="18"/>
      <c r="M281" s="19">
        <v>44595.0</v>
      </c>
      <c r="N281" s="15">
        <v>0.5833333333333334</v>
      </c>
      <c r="O281" s="15">
        <v>0.8333333333333334</v>
      </c>
      <c r="P281" s="16">
        <f t="shared" si="32"/>
        <v>0.25</v>
      </c>
      <c r="Q281" s="17" t="s">
        <v>363</v>
      </c>
      <c r="T281" s="11"/>
      <c r="U281" s="19"/>
      <c r="V281" s="19"/>
      <c r="W281" s="15"/>
      <c r="X281" s="15"/>
      <c r="Y281" s="39"/>
      <c r="Z281" s="40"/>
      <c r="AA281" s="17"/>
    </row>
    <row r="282">
      <c r="A282" s="9" t="s">
        <v>255</v>
      </c>
      <c r="B282" s="10" t="s">
        <v>18</v>
      </c>
      <c r="C282" s="10" t="s">
        <v>24</v>
      </c>
      <c r="D282" s="10" t="s">
        <v>25</v>
      </c>
      <c r="E282" s="11" t="s">
        <v>46</v>
      </c>
      <c r="F282" s="11" t="s">
        <v>21</v>
      </c>
      <c r="G282" s="18"/>
      <c r="H282" s="18"/>
      <c r="I282" s="18"/>
      <c r="J282" s="18"/>
      <c r="K282" s="18"/>
      <c r="L282" s="18"/>
      <c r="M282" s="19">
        <v>44595.0</v>
      </c>
      <c r="N282" s="15">
        <v>0.5416666666666666</v>
      </c>
      <c r="O282" s="15">
        <v>0.7083333333333334</v>
      </c>
      <c r="P282" s="16">
        <f t="shared" si="32"/>
        <v>0.1666666667</v>
      </c>
      <c r="Q282" s="17" t="s">
        <v>364</v>
      </c>
    </row>
    <row r="283">
      <c r="A283" s="9" t="s">
        <v>164</v>
      </c>
      <c r="B283" s="10" t="s">
        <v>18</v>
      </c>
      <c r="C283" s="10"/>
      <c r="D283" s="10" t="s">
        <v>116</v>
      </c>
      <c r="E283" s="11" t="s">
        <v>41</v>
      </c>
      <c r="F283" s="11" t="s">
        <v>21</v>
      </c>
      <c r="G283" s="18"/>
      <c r="H283" s="18"/>
      <c r="I283" s="18"/>
      <c r="J283" s="18"/>
      <c r="K283" s="18"/>
      <c r="L283" s="18"/>
      <c r="M283" s="19">
        <v>44595.0</v>
      </c>
      <c r="N283" s="24">
        <v>0.5</v>
      </c>
      <c r="O283" s="24">
        <v>0.875</v>
      </c>
      <c r="P283" s="25">
        <v>0.3333333333333333</v>
      </c>
      <c r="Q283" s="17" t="s">
        <v>365</v>
      </c>
    </row>
    <row r="284">
      <c r="A284" s="9" t="s">
        <v>303</v>
      </c>
      <c r="B284" s="10" t="s">
        <v>18</v>
      </c>
      <c r="C284" s="10" t="s">
        <v>24</v>
      </c>
      <c r="D284" s="10" t="s">
        <v>25</v>
      </c>
      <c r="E284" s="11" t="s">
        <v>41</v>
      </c>
      <c r="F284" s="11" t="s">
        <v>21</v>
      </c>
      <c r="G284" s="18"/>
      <c r="H284" s="18"/>
      <c r="I284" s="18"/>
      <c r="J284" s="18"/>
      <c r="K284" s="18"/>
      <c r="L284" s="18"/>
      <c r="M284" s="19">
        <v>44595.0</v>
      </c>
      <c r="N284" s="24">
        <v>0.75</v>
      </c>
      <c r="O284" s="24">
        <v>0.875</v>
      </c>
      <c r="P284" s="16">
        <f t="shared" ref="P284:P289" si="33">O284-N284</f>
        <v>0.125</v>
      </c>
      <c r="Q284" s="17" t="s">
        <v>366</v>
      </c>
    </row>
    <row r="285">
      <c r="A285" s="9" t="s">
        <v>331</v>
      </c>
      <c r="B285" s="10" t="s">
        <v>18</v>
      </c>
      <c r="C285" s="10"/>
      <c r="D285" s="10" t="s">
        <v>114</v>
      </c>
      <c r="E285" s="11" t="s">
        <v>41</v>
      </c>
      <c r="F285" s="11" t="s">
        <v>21</v>
      </c>
      <c r="G285" s="18"/>
      <c r="H285" s="18"/>
      <c r="I285" s="18"/>
      <c r="J285" s="18"/>
      <c r="K285" s="18"/>
      <c r="L285" s="18"/>
      <c r="M285" s="19">
        <v>44595.0</v>
      </c>
      <c r="N285" s="15">
        <v>0.5416666666666666</v>
      </c>
      <c r="O285" s="15">
        <v>0.875</v>
      </c>
      <c r="P285" s="16">
        <f t="shared" si="33"/>
        <v>0.3333333333</v>
      </c>
      <c r="Q285" s="17" t="s">
        <v>367</v>
      </c>
    </row>
    <row r="286">
      <c r="A286" s="9" t="s">
        <v>368</v>
      </c>
      <c r="B286" s="10" t="s">
        <v>18</v>
      </c>
      <c r="C286" s="10"/>
      <c r="D286" s="10" t="s">
        <v>3</v>
      </c>
      <c r="E286" s="11" t="s">
        <v>41</v>
      </c>
      <c r="F286" s="11" t="s">
        <v>21</v>
      </c>
      <c r="G286" s="18"/>
      <c r="H286" s="18"/>
      <c r="I286" s="18"/>
      <c r="J286" s="18"/>
      <c r="K286" s="18"/>
      <c r="L286" s="18"/>
      <c r="M286" s="19">
        <v>44596.0</v>
      </c>
      <c r="N286" s="15">
        <v>0.5416666666666666</v>
      </c>
      <c r="O286" s="15">
        <v>0.875</v>
      </c>
      <c r="P286" s="16">
        <f t="shared" si="33"/>
        <v>0.3333333333</v>
      </c>
      <c r="Q286" s="17" t="s">
        <v>369</v>
      </c>
    </row>
    <row r="287">
      <c r="A287" s="9" t="s">
        <v>286</v>
      </c>
      <c r="B287" s="10" t="s">
        <v>18</v>
      </c>
      <c r="C287" s="10"/>
      <c r="D287" s="10" t="s">
        <v>3</v>
      </c>
      <c r="E287" s="11" t="s">
        <v>370</v>
      </c>
      <c r="F287" s="11" t="s">
        <v>21</v>
      </c>
      <c r="G287" s="18"/>
      <c r="H287" s="18"/>
      <c r="I287" s="18"/>
      <c r="J287" s="18"/>
      <c r="K287" s="18"/>
      <c r="L287" s="18"/>
      <c r="M287" s="19">
        <v>44596.0</v>
      </c>
      <c r="N287" s="15">
        <v>0.6666666666666666</v>
      </c>
      <c r="O287" s="15">
        <v>0.6666666666666666</v>
      </c>
      <c r="P287" s="16">
        <f t="shared" si="33"/>
        <v>0</v>
      </c>
      <c r="Q287" s="17" t="s">
        <v>371</v>
      </c>
    </row>
    <row r="288">
      <c r="A288" s="9" t="s">
        <v>224</v>
      </c>
      <c r="B288" s="10" t="s">
        <v>18</v>
      </c>
      <c r="C288" s="10"/>
      <c r="D288" s="10" t="s">
        <v>3</v>
      </c>
      <c r="E288" s="11" t="s">
        <v>370</v>
      </c>
      <c r="F288" s="11" t="s">
        <v>21</v>
      </c>
      <c r="G288" s="18"/>
      <c r="H288" s="18"/>
      <c r="I288" s="18"/>
      <c r="J288" s="18"/>
      <c r="K288" s="18"/>
      <c r="L288" s="18"/>
      <c r="M288" s="19">
        <v>44596.0</v>
      </c>
      <c r="N288" s="15">
        <v>0.6666666666666666</v>
      </c>
      <c r="O288" s="15">
        <v>0.6666666666666666</v>
      </c>
      <c r="P288" s="16">
        <f t="shared" si="33"/>
        <v>0</v>
      </c>
      <c r="Q288" s="17" t="s">
        <v>371</v>
      </c>
    </row>
    <row r="289">
      <c r="A289" s="9" t="s">
        <v>303</v>
      </c>
      <c r="B289" s="10" t="s">
        <v>18</v>
      </c>
      <c r="C289" s="10" t="s">
        <v>24</v>
      </c>
      <c r="D289" s="10" t="s">
        <v>25</v>
      </c>
      <c r="E289" s="11" t="s">
        <v>46</v>
      </c>
      <c r="F289" s="11" t="s">
        <v>21</v>
      </c>
      <c r="G289" s="18"/>
      <c r="H289" s="18"/>
      <c r="I289" s="18"/>
      <c r="J289" s="18"/>
      <c r="K289" s="18"/>
      <c r="L289" s="18"/>
      <c r="M289" s="19">
        <v>44596.0</v>
      </c>
      <c r="N289" s="15">
        <v>0.7083333333333334</v>
      </c>
      <c r="O289" s="15">
        <v>0.8333333333333334</v>
      </c>
      <c r="P289" s="16">
        <f t="shared" si="33"/>
        <v>0.125</v>
      </c>
      <c r="Q289" s="17" t="s">
        <v>372</v>
      </c>
    </row>
    <row r="290">
      <c r="A290" s="9" t="s">
        <v>104</v>
      </c>
      <c r="B290" s="10" t="s">
        <v>18</v>
      </c>
      <c r="C290" s="10" t="s">
        <v>24</v>
      </c>
      <c r="D290" s="10" t="s">
        <v>25</v>
      </c>
      <c r="E290" s="11" t="s">
        <v>53</v>
      </c>
      <c r="F290" s="11" t="s">
        <v>21</v>
      </c>
      <c r="G290" s="18"/>
      <c r="H290" s="18"/>
      <c r="I290" s="18"/>
      <c r="J290" s="18"/>
      <c r="K290" s="18"/>
      <c r="L290" s="18"/>
      <c r="M290" s="19">
        <v>44596.0</v>
      </c>
      <c r="N290" s="15">
        <v>0.875</v>
      </c>
      <c r="O290" s="15">
        <v>0.875</v>
      </c>
      <c r="P290" s="25">
        <v>0.0</v>
      </c>
      <c r="Q290" s="17" t="s">
        <v>82</v>
      </c>
    </row>
    <row r="291">
      <c r="A291" s="9" t="s">
        <v>238</v>
      </c>
      <c r="B291" s="10" t="s">
        <v>18</v>
      </c>
      <c r="C291" s="10" t="s">
        <v>24</v>
      </c>
      <c r="D291" s="10" t="s">
        <v>25</v>
      </c>
      <c r="E291" s="11" t="s">
        <v>46</v>
      </c>
      <c r="F291" s="11" t="s">
        <v>21</v>
      </c>
      <c r="G291" s="18"/>
      <c r="H291" s="18"/>
      <c r="I291" s="18"/>
      <c r="J291" s="18"/>
      <c r="K291" s="18"/>
      <c r="L291" s="18"/>
      <c r="M291" s="19">
        <v>44596.0</v>
      </c>
      <c r="N291" s="15">
        <v>0.6458333333333334</v>
      </c>
      <c r="O291" s="15">
        <v>0.7291666666666666</v>
      </c>
      <c r="P291" s="16">
        <f t="shared" ref="P291:P300" si="34">O291-N291</f>
        <v>0.08333333333</v>
      </c>
      <c r="Q291" s="17" t="s">
        <v>373</v>
      </c>
    </row>
    <row r="292">
      <c r="A292" s="9" t="s">
        <v>331</v>
      </c>
      <c r="B292" s="10" t="s">
        <v>18</v>
      </c>
      <c r="C292" s="10"/>
      <c r="D292" s="10" t="s">
        <v>114</v>
      </c>
      <c r="E292" s="11" t="s">
        <v>41</v>
      </c>
      <c r="F292" s="11" t="s">
        <v>21</v>
      </c>
      <c r="G292" s="18"/>
      <c r="H292" s="18"/>
      <c r="I292" s="18"/>
      <c r="J292" s="18"/>
      <c r="K292" s="18"/>
      <c r="L292" s="18"/>
      <c r="M292" s="19">
        <v>44596.0</v>
      </c>
      <c r="N292" s="15">
        <v>0.5416666666666666</v>
      </c>
      <c r="O292" s="15">
        <v>0.875</v>
      </c>
      <c r="P292" s="16">
        <f t="shared" si="34"/>
        <v>0.3333333333</v>
      </c>
      <c r="Q292" s="17" t="s">
        <v>374</v>
      </c>
    </row>
    <row r="293">
      <c r="A293" s="9" t="s">
        <v>255</v>
      </c>
      <c r="B293" s="10" t="s">
        <v>18</v>
      </c>
      <c r="C293" s="10" t="s">
        <v>24</v>
      </c>
      <c r="D293" s="10" t="s">
        <v>25</v>
      </c>
      <c r="E293" s="11" t="s">
        <v>41</v>
      </c>
      <c r="F293" s="11" t="s">
        <v>21</v>
      </c>
      <c r="G293" s="18"/>
      <c r="H293" s="18"/>
      <c r="I293" s="18"/>
      <c r="J293" s="18"/>
      <c r="K293" s="18"/>
      <c r="L293" s="18"/>
      <c r="M293" s="19">
        <v>44596.0</v>
      </c>
      <c r="N293" s="15">
        <v>0.8333333333333334</v>
      </c>
      <c r="O293" s="15">
        <v>0.9166666666666666</v>
      </c>
      <c r="P293" s="16">
        <f t="shared" si="34"/>
        <v>0.08333333333</v>
      </c>
      <c r="Q293" s="17" t="s">
        <v>375</v>
      </c>
    </row>
    <row r="294">
      <c r="A294" s="9" t="s">
        <v>368</v>
      </c>
      <c r="B294" s="10" t="s">
        <v>18</v>
      </c>
      <c r="C294" s="10"/>
      <c r="D294" s="10" t="s">
        <v>3</v>
      </c>
      <c r="E294" s="11" t="s">
        <v>43</v>
      </c>
      <c r="F294" s="11" t="s">
        <v>21</v>
      </c>
      <c r="G294" s="18"/>
      <c r="H294" s="18"/>
      <c r="I294" s="18"/>
      <c r="J294" s="18"/>
      <c r="K294" s="18"/>
      <c r="L294" s="18"/>
      <c r="M294" s="19">
        <v>44599.0</v>
      </c>
      <c r="N294" s="15">
        <v>0.5416666666666666</v>
      </c>
      <c r="O294" s="15">
        <v>0.8333333333333334</v>
      </c>
      <c r="P294" s="16">
        <f t="shared" si="34"/>
        <v>0.2916666667</v>
      </c>
      <c r="Q294" s="17" t="s">
        <v>376</v>
      </c>
    </row>
    <row r="295">
      <c r="A295" s="9" t="s">
        <v>377</v>
      </c>
      <c r="B295" s="10" t="s">
        <v>18</v>
      </c>
      <c r="C295" s="10"/>
      <c r="D295" s="10" t="s">
        <v>3</v>
      </c>
      <c r="E295" s="11" t="s">
        <v>20</v>
      </c>
      <c r="F295" s="11" t="s">
        <v>21</v>
      </c>
      <c r="G295" s="18"/>
      <c r="H295" s="18"/>
      <c r="I295" s="18"/>
      <c r="J295" s="18"/>
      <c r="K295" s="18"/>
      <c r="L295" s="18"/>
      <c r="M295" s="19">
        <v>44599.0</v>
      </c>
      <c r="N295" s="15">
        <v>0.75</v>
      </c>
      <c r="O295" s="15">
        <v>0.7916666666666666</v>
      </c>
      <c r="P295" s="16">
        <f t="shared" si="34"/>
        <v>0.04166666667</v>
      </c>
      <c r="Q295" s="17" t="s">
        <v>378</v>
      </c>
    </row>
    <row r="296">
      <c r="A296" s="9" t="s">
        <v>286</v>
      </c>
      <c r="B296" s="10" t="s">
        <v>18</v>
      </c>
      <c r="C296" s="10"/>
      <c r="D296" s="10" t="s">
        <v>3</v>
      </c>
      <c r="E296" s="11" t="s">
        <v>379</v>
      </c>
      <c r="F296" s="11" t="s">
        <v>21</v>
      </c>
      <c r="G296" s="18"/>
      <c r="H296" s="18"/>
      <c r="I296" s="18"/>
      <c r="J296" s="18"/>
      <c r="K296" s="18"/>
      <c r="L296" s="18"/>
      <c r="M296" s="19">
        <v>44599.0</v>
      </c>
      <c r="N296" s="15">
        <v>0.5416666666666666</v>
      </c>
      <c r="O296" s="15">
        <v>0.5416666666666666</v>
      </c>
      <c r="P296" s="16">
        <f t="shared" si="34"/>
        <v>0</v>
      </c>
      <c r="Q296" s="17" t="s">
        <v>380</v>
      </c>
    </row>
    <row r="297">
      <c r="A297" s="9" t="s">
        <v>224</v>
      </c>
      <c r="B297" s="10" t="s">
        <v>18</v>
      </c>
      <c r="C297" s="10"/>
      <c r="D297" s="10" t="s">
        <v>3</v>
      </c>
      <c r="E297" s="11" t="s">
        <v>379</v>
      </c>
      <c r="F297" s="11" t="s">
        <v>21</v>
      </c>
      <c r="G297" s="18"/>
      <c r="H297" s="18"/>
      <c r="I297" s="18"/>
      <c r="J297" s="18"/>
      <c r="K297" s="18"/>
      <c r="L297" s="18"/>
      <c r="M297" s="19">
        <v>44599.0</v>
      </c>
      <c r="N297" s="15">
        <v>0.8333333333333334</v>
      </c>
      <c r="O297" s="15">
        <v>0.8333333333333334</v>
      </c>
      <c r="P297" s="16">
        <f t="shared" si="34"/>
        <v>0</v>
      </c>
      <c r="Q297" s="17" t="s">
        <v>381</v>
      </c>
    </row>
    <row r="298">
      <c r="A298" s="9" t="s">
        <v>255</v>
      </c>
      <c r="B298" s="10" t="s">
        <v>18</v>
      </c>
      <c r="C298" s="10" t="s">
        <v>24</v>
      </c>
      <c r="D298" s="10" t="s">
        <v>25</v>
      </c>
      <c r="E298" s="11" t="s">
        <v>43</v>
      </c>
      <c r="F298" s="11" t="s">
        <v>21</v>
      </c>
      <c r="G298" s="18"/>
      <c r="H298" s="18"/>
      <c r="I298" s="18"/>
      <c r="J298" s="18"/>
      <c r="K298" s="18"/>
      <c r="L298" s="18"/>
      <c r="M298" s="19">
        <v>44599.0</v>
      </c>
      <c r="N298" s="15">
        <v>0.5416666666666666</v>
      </c>
      <c r="O298" s="15">
        <v>0.625</v>
      </c>
      <c r="P298" s="16">
        <f t="shared" si="34"/>
        <v>0.08333333333</v>
      </c>
      <c r="Q298" s="17" t="s">
        <v>382</v>
      </c>
    </row>
    <row r="299">
      <c r="A299" s="9" t="s">
        <v>264</v>
      </c>
      <c r="B299" s="10" t="s">
        <v>18</v>
      </c>
      <c r="C299" s="10" t="s">
        <v>24</v>
      </c>
      <c r="D299" s="10" t="s">
        <v>25</v>
      </c>
      <c r="E299" s="11" t="s">
        <v>32</v>
      </c>
      <c r="F299" s="11" t="s">
        <v>21</v>
      </c>
      <c r="G299" s="18"/>
      <c r="H299" s="18"/>
      <c r="I299" s="18"/>
      <c r="J299" s="18"/>
      <c r="K299" s="18"/>
      <c r="L299" s="18"/>
      <c r="M299" s="19">
        <v>44599.0</v>
      </c>
      <c r="N299" s="15">
        <v>0.625</v>
      </c>
      <c r="O299" s="15">
        <v>0.7708333333333334</v>
      </c>
      <c r="P299" s="16">
        <f t="shared" si="34"/>
        <v>0.1458333333</v>
      </c>
      <c r="Q299" s="17" t="s">
        <v>383</v>
      </c>
    </row>
    <row r="300">
      <c r="A300" s="9" t="s">
        <v>344</v>
      </c>
      <c r="B300" s="10" t="s">
        <v>18</v>
      </c>
      <c r="C300" s="10"/>
      <c r="D300" s="10" t="s">
        <v>3</v>
      </c>
      <c r="E300" s="11" t="s">
        <v>41</v>
      </c>
      <c r="F300" s="11" t="s">
        <v>21</v>
      </c>
      <c r="G300" s="18"/>
      <c r="H300" s="18"/>
      <c r="I300" s="18"/>
      <c r="J300" s="18"/>
      <c r="K300" s="18"/>
      <c r="L300" s="18"/>
      <c r="M300" s="19">
        <v>44599.0</v>
      </c>
      <c r="N300" s="15">
        <v>0.8541666666666666</v>
      </c>
      <c r="O300" s="15">
        <v>0.875</v>
      </c>
      <c r="P300" s="16">
        <f t="shared" si="34"/>
        <v>0.02083333333</v>
      </c>
      <c r="Q300" s="17" t="s">
        <v>384</v>
      </c>
    </row>
    <row r="301">
      <c r="A301" s="9" t="s">
        <v>164</v>
      </c>
      <c r="B301" s="10" t="s">
        <v>18</v>
      </c>
      <c r="C301" s="10"/>
      <c r="D301" s="10" t="s">
        <v>116</v>
      </c>
      <c r="E301" s="11" t="s">
        <v>41</v>
      </c>
      <c r="F301" s="11" t="s">
        <v>21</v>
      </c>
      <c r="G301" s="18"/>
      <c r="H301" s="18"/>
      <c r="I301" s="18"/>
      <c r="J301" s="18"/>
      <c r="K301" s="18"/>
      <c r="L301" s="18"/>
      <c r="M301" s="19">
        <v>44599.0</v>
      </c>
      <c r="N301" s="24">
        <v>0.5</v>
      </c>
      <c r="O301" s="24">
        <v>0.875</v>
      </c>
      <c r="P301" s="25">
        <v>0.3333333333333333</v>
      </c>
      <c r="Q301" s="17" t="s">
        <v>385</v>
      </c>
    </row>
    <row r="302">
      <c r="A302" s="9" t="s">
        <v>386</v>
      </c>
      <c r="B302" s="10" t="s">
        <v>18</v>
      </c>
      <c r="C302" s="10"/>
      <c r="D302" s="10" t="s">
        <v>111</v>
      </c>
      <c r="E302" s="11" t="s">
        <v>41</v>
      </c>
      <c r="F302" s="11" t="s">
        <v>21</v>
      </c>
      <c r="G302" s="18"/>
      <c r="H302" s="18"/>
      <c r="I302" s="18"/>
      <c r="J302" s="18"/>
      <c r="K302" s="18"/>
      <c r="L302" s="18"/>
      <c r="M302" s="19">
        <v>44599.0</v>
      </c>
      <c r="N302" s="24">
        <v>0.75</v>
      </c>
      <c r="O302" s="24">
        <v>0.875</v>
      </c>
      <c r="P302" s="25">
        <v>0.3333333333333333</v>
      </c>
      <c r="Q302" s="17" t="s">
        <v>387</v>
      </c>
    </row>
    <row r="303">
      <c r="A303" s="9" t="s">
        <v>331</v>
      </c>
      <c r="B303" s="10" t="s">
        <v>18</v>
      </c>
      <c r="C303" s="10"/>
      <c r="D303" s="10" t="s">
        <v>114</v>
      </c>
      <c r="E303" s="11" t="s">
        <v>41</v>
      </c>
      <c r="F303" s="11" t="s">
        <v>21</v>
      </c>
      <c r="G303" s="18"/>
      <c r="H303" s="18"/>
      <c r="I303" s="18"/>
      <c r="J303" s="18"/>
      <c r="K303" s="18"/>
      <c r="L303" s="18"/>
      <c r="M303" s="19">
        <v>44599.0</v>
      </c>
      <c r="N303" s="15">
        <v>0.5416666666666666</v>
      </c>
      <c r="O303" s="15">
        <v>0.875</v>
      </c>
      <c r="P303" s="16">
        <f t="shared" ref="P303:P306" si="35">O303-N303</f>
        <v>0.3333333333</v>
      </c>
      <c r="Q303" s="17" t="s">
        <v>388</v>
      </c>
    </row>
    <row r="304">
      <c r="A304" s="9" t="s">
        <v>286</v>
      </c>
      <c r="B304" s="10" t="s">
        <v>18</v>
      </c>
      <c r="C304" s="10"/>
      <c r="D304" s="10" t="s">
        <v>3</v>
      </c>
      <c r="E304" s="11" t="s">
        <v>20</v>
      </c>
      <c r="F304" s="11" t="s">
        <v>21</v>
      </c>
      <c r="G304" s="18"/>
      <c r="H304" s="18"/>
      <c r="I304" s="18"/>
      <c r="J304" s="18"/>
      <c r="K304" s="18"/>
      <c r="L304" s="18"/>
      <c r="M304" s="19">
        <v>44600.0</v>
      </c>
      <c r="N304" s="15">
        <v>0.75</v>
      </c>
      <c r="O304" s="15">
        <v>0.75</v>
      </c>
      <c r="P304" s="16">
        <f t="shared" si="35"/>
        <v>0</v>
      </c>
      <c r="Q304" s="17" t="s">
        <v>389</v>
      </c>
    </row>
    <row r="305">
      <c r="A305" s="9" t="s">
        <v>224</v>
      </c>
      <c r="B305" s="10" t="s">
        <v>18</v>
      </c>
      <c r="C305" s="10"/>
      <c r="D305" s="10" t="s">
        <v>3</v>
      </c>
      <c r="E305" s="11" t="s">
        <v>20</v>
      </c>
      <c r="F305" s="11" t="s">
        <v>21</v>
      </c>
      <c r="G305" s="18"/>
      <c r="H305" s="18"/>
      <c r="I305" s="18"/>
      <c r="J305" s="18"/>
      <c r="K305" s="18"/>
      <c r="L305" s="18"/>
      <c r="M305" s="19">
        <v>44600.0</v>
      </c>
      <c r="N305" s="15">
        <v>0.75</v>
      </c>
      <c r="O305" s="15">
        <v>0.75</v>
      </c>
      <c r="P305" s="16">
        <f t="shared" si="35"/>
        <v>0</v>
      </c>
      <c r="Q305" s="17" t="s">
        <v>389</v>
      </c>
    </row>
    <row r="306">
      <c r="A306" s="9" t="s">
        <v>344</v>
      </c>
      <c r="B306" s="10" t="s">
        <v>18</v>
      </c>
      <c r="C306" s="10"/>
      <c r="D306" s="10" t="s">
        <v>3</v>
      </c>
      <c r="E306" s="11" t="s">
        <v>41</v>
      </c>
      <c r="F306" s="11" t="s">
        <v>21</v>
      </c>
      <c r="G306" s="18"/>
      <c r="H306" s="18"/>
      <c r="I306" s="18"/>
      <c r="J306" s="18"/>
      <c r="K306" s="18"/>
      <c r="L306" s="18"/>
      <c r="M306" s="19">
        <v>44600.0</v>
      </c>
      <c r="N306" s="15">
        <v>0.5416666666666666</v>
      </c>
      <c r="O306" s="15">
        <v>0.875</v>
      </c>
      <c r="P306" s="16">
        <f t="shared" si="35"/>
        <v>0.3333333333</v>
      </c>
      <c r="Q306" s="17" t="s">
        <v>390</v>
      </c>
    </row>
    <row r="307">
      <c r="A307" s="9" t="s">
        <v>386</v>
      </c>
      <c r="B307" s="10" t="s">
        <v>18</v>
      </c>
      <c r="C307" s="10"/>
      <c r="D307" s="10" t="s">
        <v>111</v>
      </c>
      <c r="E307" s="11" t="s">
        <v>41</v>
      </c>
      <c r="F307" s="11" t="s">
        <v>21</v>
      </c>
      <c r="G307" s="18"/>
      <c r="H307" s="18"/>
      <c r="I307" s="18"/>
      <c r="J307" s="18"/>
      <c r="K307" s="18"/>
      <c r="L307" s="18"/>
      <c r="M307" s="19">
        <v>44600.0</v>
      </c>
      <c r="N307" s="24">
        <v>0.625</v>
      </c>
      <c r="O307" s="24">
        <v>0.875</v>
      </c>
      <c r="P307" s="25">
        <v>0.25</v>
      </c>
      <c r="Q307" s="17" t="s">
        <v>387</v>
      </c>
    </row>
    <row r="308">
      <c r="A308" s="9" t="s">
        <v>362</v>
      </c>
      <c r="B308" s="10" t="s">
        <v>18</v>
      </c>
      <c r="C308" s="10"/>
      <c r="D308" s="10" t="s">
        <v>158</v>
      </c>
      <c r="E308" s="11" t="s">
        <v>28</v>
      </c>
      <c r="F308" s="11" t="s">
        <v>21</v>
      </c>
      <c r="G308" s="18"/>
      <c r="H308" s="18"/>
      <c r="I308" s="18"/>
      <c r="J308" s="18"/>
      <c r="K308" s="18"/>
      <c r="L308" s="18"/>
      <c r="M308" s="19">
        <v>44600.0</v>
      </c>
      <c r="N308" s="24"/>
      <c r="O308" s="24"/>
      <c r="P308" s="25"/>
      <c r="Q308" s="17" t="s">
        <v>28</v>
      </c>
    </row>
    <row r="309">
      <c r="A309" s="9" t="s">
        <v>391</v>
      </c>
      <c r="B309" s="10" t="s">
        <v>18</v>
      </c>
      <c r="C309" s="10" t="s">
        <v>24</v>
      </c>
      <c r="D309" s="10" t="s">
        <v>25</v>
      </c>
      <c r="E309" s="11" t="s">
        <v>41</v>
      </c>
      <c r="F309" s="11" t="s">
        <v>21</v>
      </c>
      <c r="G309" s="18"/>
      <c r="H309" s="18"/>
      <c r="I309" s="18"/>
      <c r="J309" s="18"/>
      <c r="K309" s="18"/>
      <c r="L309" s="18"/>
      <c r="M309" s="19">
        <v>44600.0</v>
      </c>
      <c r="N309" s="24">
        <v>0.7083333333333334</v>
      </c>
      <c r="O309" s="24">
        <v>0.875</v>
      </c>
      <c r="P309" s="16">
        <f>O309-N309</f>
        <v>0.1666666667</v>
      </c>
      <c r="Q309" s="17" t="s">
        <v>392</v>
      </c>
    </row>
    <row r="310">
      <c r="A310" s="9" t="s">
        <v>264</v>
      </c>
      <c r="B310" s="10" t="s">
        <v>18</v>
      </c>
      <c r="C310" s="10" t="s">
        <v>24</v>
      </c>
      <c r="D310" s="10" t="s">
        <v>25</v>
      </c>
      <c r="E310" s="11" t="s">
        <v>20</v>
      </c>
      <c r="F310" s="11" t="s">
        <v>21</v>
      </c>
      <c r="G310" s="18"/>
      <c r="H310" s="18"/>
      <c r="I310" s="18"/>
      <c r="J310" s="18"/>
      <c r="K310" s="18"/>
      <c r="L310" s="18"/>
      <c r="M310" s="19">
        <v>44600.0</v>
      </c>
      <c r="N310" s="24">
        <v>0.875</v>
      </c>
      <c r="O310" s="24">
        <v>0.875</v>
      </c>
      <c r="P310" s="25">
        <v>0.0</v>
      </c>
      <c r="Q310" s="17" t="s">
        <v>82</v>
      </c>
    </row>
    <row r="311">
      <c r="A311" s="9" t="s">
        <v>331</v>
      </c>
      <c r="B311" s="10" t="s">
        <v>18</v>
      </c>
      <c r="C311" s="10"/>
      <c r="D311" s="10" t="s">
        <v>114</v>
      </c>
      <c r="E311" s="11" t="s">
        <v>46</v>
      </c>
      <c r="F311" s="11" t="s">
        <v>21</v>
      </c>
      <c r="G311" s="18"/>
      <c r="H311" s="18"/>
      <c r="I311" s="18"/>
      <c r="J311" s="18"/>
      <c r="K311" s="18"/>
      <c r="L311" s="18"/>
      <c r="M311" s="19">
        <v>44600.0</v>
      </c>
      <c r="N311" s="15">
        <v>0.5416666666666666</v>
      </c>
      <c r="O311" s="15">
        <v>0.6458333333333334</v>
      </c>
      <c r="P311" s="16">
        <f t="shared" ref="P311:P315" si="36">O311-N311</f>
        <v>0.1041666667</v>
      </c>
      <c r="Q311" s="17" t="s">
        <v>393</v>
      </c>
    </row>
    <row r="312">
      <c r="A312" s="9" t="s">
        <v>394</v>
      </c>
      <c r="B312" s="10" t="s">
        <v>18</v>
      </c>
      <c r="C312" s="10"/>
      <c r="D312" s="10" t="s">
        <v>114</v>
      </c>
      <c r="E312" s="11" t="s">
        <v>28</v>
      </c>
      <c r="F312" s="11" t="s">
        <v>21</v>
      </c>
      <c r="G312" s="18"/>
      <c r="H312" s="18"/>
      <c r="I312" s="18"/>
      <c r="J312" s="18"/>
      <c r="K312" s="18"/>
      <c r="L312" s="18"/>
      <c r="M312" s="19">
        <v>44599.0</v>
      </c>
      <c r="N312" s="15">
        <v>0.6458333333333334</v>
      </c>
      <c r="O312" s="15">
        <v>0.875</v>
      </c>
      <c r="P312" s="16">
        <f t="shared" si="36"/>
        <v>0.2291666667</v>
      </c>
      <c r="Q312" s="17" t="s">
        <v>395</v>
      </c>
    </row>
    <row r="313">
      <c r="A313" s="9" t="s">
        <v>394</v>
      </c>
      <c r="B313" s="10" t="s">
        <v>18</v>
      </c>
      <c r="C313" s="10"/>
      <c r="D313" s="10" t="s">
        <v>114</v>
      </c>
      <c r="E313" s="11" t="s">
        <v>41</v>
      </c>
      <c r="F313" s="11" t="s">
        <v>21</v>
      </c>
      <c r="G313" s="18"/>
      <c r="H313" s="18"/>
      <c r="I313" s="18"/>
      <c r="J313" s="18"/>
      <c r="K313" s="18"/>
      <c r="L313" s="18"/>
      <c r="M313" s="19">
        <v>44600.0</v>
      </c>
      <c r="N313" s="15">
        <v>0.6458333333333334</v>
      </c>
      <c r="O313" s="15">
        <v>0.875</v>
      </c>
      <c r="P313" s="16">
        <f t="shared" si="36"/>
        <v>0.2291666667</v>
      </c>
      <c r="Q313" s="17" t="s">
        <v>395</v>
      </c>
    </row>
    <row r="314">
      <c r="A314" s="9" t="s">
        <v>391</v>
      </c>
      <c r="B314" s="10" t="s">
        <v>18</v>
      </c>
      <c r="C314" s="10" t="s">
        <v>24</v>
      </c>
      <c r="D314" s="10" t="s">
        <v>25</v>
      </c>
      <c r="E314" s="11" t="s">
        <v>46</v>
      </c>
      <c r="F314" s="11" t="s">
        <v>21</v>
      </c>
      <c r="G314" s="18"/>
      <c r="H314" s="18"/>
      <c r="I314" s="18"/>
      <c r="J314" s="18"/>
      <c r="K314" s="18"/>
      <c r="L314" s="18"/>
      <c r="M314" s="19">
        <v>44601.0</v>
      </c>
      <c r="N314" s="15">
        <v>0.5416666666666666</v>
      </c>
      <c r="O314" s="15">
        <v>0.875</v>
      </c>
      <c r="P314" s="16">
        <f t="shared" si="36"/>
        <v>0.3333333333</v>
      </c>
      <c r="Q314" s="17" t="s">
        <v>396</v>
      </c>
    </row>
    <row r="315">
      <c r="A315" s="9" t="s">
        <v>344</v>
      </c>
      <c r="B315" s="10" t="s">
        <v>18</v>
      </c>
      <c r="C315" s="10"/>
      <c r="D315" s="10" t="s">
        <v>3</v>
      </c>
      <c r="E315" s="11" t="s">
        <v>41</v>
      </c>
      <c r="F315" s="11" t="s">
        <v>21</v>
      </c>
      <c r="G315" s="18"/>
      <c r="H315" s="18"/>
      <c r="I315" s="18"/>
      <c r="J315" s="18"/>
      <c r="K315" s="18"/>
      <c r="L315" s="18"/>
      <c r="M315" s="19">
        <v>44601.0</v>
      </c>
      <c r="N315" s="15">
        <v>0.5416666666666666</v>
      </c>
      <c r="O315" s="15">
        <v>0.875</v>
      </c>
      <c r="P315" s="16">
        <f t="shared" si="36"/>
        <v>0.3333333333</v>
      </c>
      <c r="Q315" s="17" t="s">
        <v>397</v>
      </c>
    </row>
    <row r="316">
      <c r="A316" s="9" t="s">
        <v>386</v>
      </c>
      <c r="B316" s="10" t="s">
        <v>18</v>
      </c>
      <c r="C316" s="10"/>
      <c r="D316" s="10" t="s">
        <v>111</v>
      </c>
      <c r="E316" s="11" t="s">
        <v>41</v>
      </c>
      <c r="F316" s="11" t="s">
        <v>21</v>
      </c>
      <c r="G316" s="18"/>
      <c r="H316" s="18"/>
      <c r="I316" s="18"/>
      <c r="J316" s="18"/>
      <c r="K316" s="18"/>
      <c r="L316" s="18"/>
      <c r="M316" s="19">
        <v>44601.0</v>
      </c>
      <c r="N316" s="24">
        <v>0.625</v>
      </c>
      <c r="O316" s="24">
        <v>0.875</v>
      </c>
      <c r="P316" s="25">
        <v>0.25</v>
      </c>
      <c r="Q316" s="17" t="s">
        <v>398</v>
      </c>
    </row>
    <row r="317">
      <c r="A317" s="9" t="s">
        <v>394</v>
      </c>
      <c r="B317" s="10" t="s">
        <v>18</v>
      </c>
      <c r="C317" s="10"/>
      <c r="D317" s="10" t="s">
        <v>114</v>
      </c>
      <c r="E317" s="11" t="s">
        <v>41</v>
      </c>
      <c r="F317" s="11" t="s">
        <v>21</v>
      </c>
      <c r="G317" s="18"/>
      <c r="H317" s="18"/>
      <c r="I317" s="18"/>
      <c r="J317" s="18"/>
      <c r="K317" s="18"/>
      <c r="L317" s="18"/>
      <c r="M317" s="19">
        <v>44601.0</v>
      </c>
      <c r="N317" s="15">
        <v>0.5416666666666666</v>
      </c>
      <c r="O317" s="15">
        <v>0.875</v>
      </c>
      <c r="P317" s="16">
        <f t="shared" ref="P317:P325" si="37">O317-N317</f>
        <v>0.3333333333</v>
      </c>
      <c r="Q317" s="17" t="s">
        <v>399</v>
      </c>
    </row>
    <row r="318">
      <c r="A318" s="9" t="s">
        <v>400</v>
      </c>
      <c r="B318" s="10" t="s">
        <v>18</v>
      </c>
      <c r="C318" s="10"/>
      <c r="D318" s="10" t="s">
        <v>3</v>
      </c>
      <c r="E318" s="11" t="s">
        <v>43</v>
      </c>
      <c r="F318" s="11" t="s">
        <v>21</v>
      </c>
      <c r="G318" s="18"/>
      <c r="H318" s="18"/>
      <c r="I318" s="18"/>
      <c r="J318" s="18"/>
      <c r="K318" s="18"/>
      <c r="L318" s="18"/>
      <c r="M318" s="19">
        <v>44602.0</v>
      </c>
      <c r="N318" s="15">
        <v>0.5416666666666666</v>
      </c>
      <c r="O318" s="15">
        <v>0.6666666666666666</v>
      </c>
      <c r="P318" s="16">
        <f t="shared" si="37"/>
        <v>0.125</v>
      </c>
      <c r="Q318" s="17" t="s">
        <v>401</v>
      </c>
    </row>
    <row r="319">
      <c r="A319" s="9" t="s">
        <v>344</v>
      </c>
      <c r="B319" s="10" t="s">
        <v>18</v>
      </c>
      <c r="C319" s="10"/>
      <c r="D319" s="10" t="s">
        <v>3</v>
      </c>
      <c r="E319" s="11" t="s">
        <v>46</v>
      </c>
      <c r="F319" s="11" t="s">
        <v>21</v>
      </c>
      <c r="G319" s="18"/>
      <c r="H319" s="18"/>
      <c r="I319" s="18"/>
      <c r="J319" s="18"/>
      <c r="K319" s="18"/>
      <c r="L319" s="18"/>
      <c r="M319" s="19">
        <v>44602.0</v>
      </c>
      <c r="N319" s="15">
        <v>0.6666666666666666</v>
      </c>
      <c r="O319" s="15">
        <v>0.75</v>
      </c>
      <c r="P319" s="16">
        <f t="shared" si="37"/>
        <v>0.08333333333</v>
      </c>
      <c r="Q319" s="17" t="s">
        <v>402</v>
      </c>
    </row>
    <row r="320">
      <c r="A320" s="9" t="s">
        <v>234</v>
      </c>
      <c r="B320" s="10" t="s">
        <v>18</v>
      </c>
      <c r="C320" s="10"/>
      <c r="D320" s="10" t="s">
        <v>3</v>
      </c>
      <c r="E320" s="11" t="s">
        <v>41</v>
      </c>
      <c r="F320" s="11" t="s">
        <v>21</v>
      </c>
      <c r="G320" s="18"/>
      <c r="H320" s="18"/>
      <c r="I320" s="18"/>
      <c r="J320" s="18"/>
      <c r="K320" s="18"/>
      <c r="L320" s="18"/>
      <c r="M320" s="19">
        <v>44602.0</v>
      </c>
      <c r="N320" s="15">
        <v>0.75</v>
      </c>
      <c r="O320" s="15">
        <v>0.875</v>
      </c>
      <c r="P320" s="16">
        <f t="shared" si="37"/>
        <v>0.125</v>
      </c>
      <c r="Q320" s="17" t="s">
        <v>403</v>
      </c>
    </row>
    <row r="321">
      <c r="A321" s="9" t="s">
        <v>394</v>
      </c>
      <c r="B321" s="10" t="s">
        <v>18</v>
      </c>
      <c r="C321" s="10"/>
      <c r="D321" s="10" t="s">
        <v>114</v>
      </c>
      <c r="E321" s="11" t="s">
        <v>53</v>
      </c>
      <c r="F321" s="11" t="s">
        <v>21</v>
      </c>
      <c r="G321" s="18"/>
      <c r="H321" s="18"/>
      <c r="I321" s="18"/>
      <c r="J321" s="18"/>
      <c r="K321" s="18"/>
      <c r="L321" s="18"/>
      <c r="M321" s="19">
        <v>44602.0</v>
      </c>
      <c r="N321" s="15">
        <v>0.5416666666666666</v>
      </c>
      <c r="O321" s="15">
        <v>0.6458333333333334</v>
      </c>
      <c r="P321" s="16">
        <f t="shared" si="37"/>
        <v>0.1041666667</v>
      </c>
      <c r="Q321" s="17" t="s">
        <v>404</v>
      </c>
    </row>
    <row r="322">
      <c r="A322" s="9" t="s">
        <v>405</v>
      </c>
      <c r="B322" s="10" t="s">
        <v>18</v>
      </c>
      <c r="C322" s="10"/>
      <c r="D322" s="10" t="s">
        <v>114</v>
      </c>
      <c r="E322" s="11" t="s">
        <v>46</v>
      </c>
      <c r="F322" s="11" t="s">
        <v>21</v>
      </c>
      <c r="G322" s="18"/>
      <c r="H322" s="18"/>
      <c r="I322" s="18"/>
      <c r="J322" s="18"/>
      <c r="K322" s="18"/>
      <c r="L322" s="18"/>
      <c r="M322" s="19">
        <v>44602.0</v>
      </c>
      <c r="N322" s="15">
        <v>0.6458333333333334</v>
      </c>
      <c r="O322" s="15">
        <v>0.7916666666666666</v>
      </c>
      <c r="P322" s="16">
        <f t="shared" si="37"/>
        <v>0.1458333333</v>
      </c>
      <c r="Q322" s="17" t="s">
        <v>406</v>
      </c>
    </row>
    <row r="323">
      <c r="A323" s="9" t="s">
        <v>407</v>
      </c>
      <c r="B323" s="10" t="s">
        <v>18</v>
      </c>
      <c r="C323" s="10"/>
      <c r="D323" s="10" t="s">
        <v>114</v>
      </c>
      <c r="E323" s="11" t="s">
        <v>41</v>
      </c>
      <c r="F323" s="11" t="s">
        <v>21</v>
      </c>
      <c r="G323" s="18"/>
      <c r="H323" s="18"/>
      <c r="I323" s="18"/>
      <c r="J323" s="18"/>
      <c r="K323" s="18"/>
      <c r="L323" s="18"/>
      <c r="M323" s="19">
        <v>44602.0</v>
      </c>
      <c r="N323" s="15">
        <v>0.7916666666666666</v>
      </c>
      <c r="O323" s="15">
        <v>0.875</v>
      </c>
      <c r="P323" s="16">
        <f t="shared" si="37"/>
        <v>0.08333333333</v>
      </c>
      <c r="Q323" s="17" t="s">
        <v>408</v>
      </c>
    </row>
    <row r="324">
      <c r="A324" s="9" t="s">
        <v>409</v>
      </c>
      <c r="B324" s="10" t="s">
        <v>18</v>
      </c>
      <c r="C324" s="10" t="s">
        <v>24</v>
      </c>
      <c r="D324" s="10" t="s">
        <v>25</v>
      </c>
      <c r="E324" s="11" t="s">
        <v>41</v>
      </c>
      <c r="F324" s="11" t="s">
        <v>21</v>
      </c>
      <c r="G324" s="18"/>
      <c r="H324" s="18"/>
      <c r="I324" s="18"/>
      <c r="J324" s="18"/>
      <c r="K324" s="18"/>
      <c r="L324" s="18"/>
      <c r="M324" s="19">
        <v>44602.0</v>
      </c>
      <c r="N324" s="15">
        <v>0.5833333333333334</v>
      </c>
      <c r="O324" s="15">
        <v>0.8958333333333334</v>
      </c>
      <c r="P324" s="16">
        <f t="shared" si="37"/>
        <v>0.3125</v>
      </c>
      <c r="Q324" s="17" t="s">
        <v>410</v>
      </c>
    </row>
    <row r="325">
      <c r="A325" s="9" t="s">
        <v>242</v>
      </c>
      <c r="B325" s="10" t="s">
        <v>18</v>
      </c>
      <c r="C325" s="10"/>
      <c r="D325" s="10" t="s">
        <v>3</v>
      </c>
      <c r="E325" s="11" t="s">
        <v>53</v>
      </c>
      <c r="F325" s="11" t="s">
        <v>21</v>
      </c>
      <c r="G325" s="18"/>
      <c r="H325" s="18"/>
      <c r="I325" s="18"/>
      <c r="J325" s="18"/>
      <c r="K325" s="18"/>
      <c r="L325" s="18"/>
      <c r="M325" s="19">
        <v>44602.0</v>
      </c>
      <c r="N325" s="24">
        <v>0.625</v>
      </c>
      <c r="O325" s="15">
        <v>0.625</v>
      </c>
      <c r="P325" s="16">
        <f t="shared" si="37"/>
        <v>0</v>
      </c>
      <c r="Q325" s="17" t="s">
        <v>20</v>
      </c>
    </row>
    <row r="326">
      <c r="A326" s="9" t="s">
        <v>411</v>
      </c>
      <c r="B326" s="10" t="s">
        <v>18</v>
      </c>
      <c r="C326" s="10"/>
      <c r="D326" s="10" t="s">
        <v>111</v>
      </c>
      <c r="E326" s="11" t="s">
        <v>41</v>
      </c>
      <c r="F326" s="11" t="s">
        <v>21</v>
      </c>
      <c r="G326" s="18"/>
      <c r="H326" s="18"/>
      <c r="I326" s="18"/>
      <c r="J326" s="18"/>
      <c r="K326" s="18"/>
      <c r="L326" s="18"/>
      <c r="M326" s="19">
        <v>44602.0</v>
      </c>
      <c r="N326" s="24">
        <v>0.5833333333333334</v>
      </c>
      <c r="O326" s="24">
        <v>0.875</v>
      </c>
      <c r="P326" s="25">
        <v>0.25</v>
      </c>
      <c r="Q326" s="17" t="s">
        <v>412</v>
      </c>
    </row>
    <row r="327">
      <c r="A327" s="9" t="s">
        <v>344</v>
      </c>
      <c r="B327" s="10" t="s">
        <v>18</v>
      </c>
      <c r="C327" s="10"/>
      <c r="D327" s="10" t="s">
        <v>3</v>
      </c>
      <c r="E327" s="11" t="s">
        <v>43</v>
      </c>
      <c r="F327" s="11" t="s">
        <v>21</v>
      </c>
      <c r="G327" s="18"/>
      <c r="H327" s="18"/>
      <c r="I327" s="18"/>
      <c r="J327" s="18"/>
      <c r="K327" s="18"/>
      <c r="L327" s="18"/>
      <c r="M327" s="19">
        <v>44603.0</v>
      </c>
      <c r="N327" s="15">
        <v>0.625</v>
      </c>
      <c r="O327" s="15">
        <v>0.6875</v>
      </c>
      <c r="P327" s="16">
        <f t="shared" ref="P327:P331" si="38">O327-N327</f>
        <v>0.0625</v>
      </c>
      <c r="Q327" s="17" t="s">
        <v>413</v>
      </c>
    </row>
    <row r="328">
      <c r="A328" s="9" t="s">
        <v>234</v>
      </c>
      <c r="B328" s="10" t="s">
        <v>18</v>
      </c>
      <c r="C328" s="10"/>
      <c r="D328" s="10" t="s">
        <v>3</v>
      </c>
      <c r="E328" s="11" t="s">
        <v>46</v>
      </c>
      <c r="F328" s="11" t="s">
        <v>21</v>
      </c>
      <c r="G328" s="18"/>
      <c r="H328" s="18"/>
      <c r="I328" s="18"/>
      <c r="J328" s="18"/>
      <c r="K328" s="18"/>
      <c r="L328" s="18"/>
      <c r="M328" s="19">
        <v>44603.0</v>
      </c>
      <c r="N328" s="15">
        <v>0.5416666666666666</v>
      </c>
      <c r="O328" s="15">
        <v>0.625</v>
      </c>
      <c r="P328" s="16">
        <f t="shared" si="38"/>
        <v>0.08333333333</v>
      </c>
      <c r="Q328" s="17" t="s">
        <v>414</v>
      </c>
    </row>
    <row r="329">
      <c r="A329" s="9" t="s">
        <v>415</v>
      </c>
      <c r="B329" s="10" t="s">
        <v>18</v>
      </c>
      <c r="C329" s="10"/>
      <c r="D329" s="10" t="s">
        <v>3</v>
      </c>
      <c r="E329" s="11" t="s">
        <v>310</v>
      </c>
      <c r="F329" s="11" t="s">
        <v>21</v>
      </c>
      <c r="G329" s="18"/>
      <c r="H329" s="18"/>
      <c r="I329" s="18"/>
      <c r="J329" s="18"/>
      <c r="K329" s="18"/>
      <c r="L329" s="18"/>
      <c r="M329" s="19">
        <v>44603.0</v>
      </c>
      <c r="N329" s="15">
        <v>0.6875</v>
      </c>
      <c r="O329" s="15">
        <v>0.7916666666666666</v>
      </c>
      <c r="P329" s="16">
        <f t="shared" si="38"/>
        <v>0.1041666667</v>
      </c>
      <c r="Q329" s="17" t="s">
        <v>416</v>
      </c>
    </row>
    <row r="330">
      <c r="A330" s="9" t="s">
        <v>417</v>
      </c>
      <c r="B330" s="10" t="s">
        <v>18</v>
      </c>
      <c r="C330" s="10"/>
      <c r="D330" s="10" t="s">
        <v>3</v>
      </c>
      <c r="E330" s="11" t="s">
        <v>41</v>
      </c>
      <c r="F330" s="11" t="s">
        <v>21</v>
      </c>
      <c r="G330" s="18"/>
      <c r="H330" s="18"/>
      <c r="I330" s="18"/>
      <c r="J330" s="18"/>
      <c r="K330" s="18"/>
      <c r="L330" s="18"/>
      <c r="M330" s="19">
        <v>44603.0</v>
      </c>
      <c r="N330" s="15">
        <v>0.7916666666666666</v>
      </c>
      <c r="O330" s="15">
        <v>0.875</v>
      </c>
      <c r="P330" s="16">
        <f t="shared" si="38"/>
        <v>0.08333333333</v>
      </c>
      <c r="Q330" s="17" t="s">
        <v>418</v>
      </c>
    </row>
    <row r="331">
      <c r="A331" s="9" t="s">
        <v>409</v>
      </c>
      <c r="B331" s="10" t="s">
        <v>18</v>
      </c>
      <c r="C331" s="10" t="s">
        <v>24</v>
      </c>
      <c r="D331" s="10" t="s">
        <v>25</v>
      </c>
      <c r="E331" s="11" t="s">
        <v>41</v>
      </c>
      <c r="F331" s="11" t="s">
        <v>21</v>
      </c>
      <c r="G331" s="18"/>
      <c r="H331" s="18"/>
      <c r="I331" s="18"/>
      <c r="J331" s="18"/>
      <c r="K331" s="18"/>
      <c r="L331" s="18"/>
      <c r="M331" s="19">
        <v>44603.0</v>
      </c>
      <c r="N331" s="15">
        <v>0.5416666666666666</v>
      </c>
      <c r="O331" s="15">
        <v>0.875</v>
      </c>
      <c r="P331" s="16">
        <f t="shared" si="38"/>
        <v>0.3333333333</v>
      </c>
      <c r="Q331" s="17" t="s">
        <v>419</v>
      </c>
    </row>
    <row r="332">
      <c r="A332" s="9" t="s">
        <v>411</v>
      </c>
      <c r="B332" s="10" t="s">
        <v>18</v>
      </c>
      <c r="C332" s="10"/>
      <c r="D332" s="10" t="s">
        <v>111</v>
      </c>
      <c r="E332" s="11" t="s">
        <v>20</v>
      </c>
      <c r="F332" s="11" t="s">
        <v>21</v>
      </c>
      <c r="G332" s="18"/>
      <c r="H332" s="18"/>
      <c r="I332" s="18"/>
      <c r="J332" s="18"/>
      <c r="K332" s="18"/>
      <c r="L332" s="18"/>
      <c r="M332" s="19">
        <v>44603.0</v>
      </c>
      <c r="N332" s="24">
        <v>0.7083333333333334</v>
      </c>
      <c r="O332" s="24">
        <v>0.875</v>
      </c>
      <c r="P332" s="25">
        <v>0.16666666666666666</v>
      </c>
      <c r="Q332" s="17" t="s">
        <v>420</v>
      </c>
    </row>
    <row r="333">
      <c r="A333" s="9" t="s">
        <v>407</v>
      </c>
      <c r="B333" s="10" t="s">
        <v>18</v>
      </c>
      <c r="C333" s="10"/>
      <c r="D333" s="10" t="s">
        <v>114</v>
      </c>
      <c r="E333" s="11" t="s">
        <v>41</v>
      </c>
      <c r="F333" s="11" t="s">
        <v>21</v>
      </c>
      <c r="G333" s="18"/>
      <c r="H333" s="18"/>
      <c r="I333" s="18"/>
      <c r="J333" s="18"/>
      <c r="K333" s="18"/>
      <c r="L333" s="18"/>
      <c r="M333" s="19">
        <v>44603.0</v>
      </c>
      <c r="N333" s="15">
        <v>0.5416666666666666</v>
      </c>
      <c r="O333" s="15">
        <v>0.875</v>
      </c>
      <c r="P333" s="16">
        <f>O333-N333</f>
        <v>0.3333333333</v>
      </c>
      <c r="Q333" s="17" t="s">
        <v>421</v>
      </c>
    </row>
    <row r="334">
      <c r="A334" s="9" t="s">
        <v>164</v>
      </c>
      <c r="B334" s="10" t="s">
        <v>18</v>
      </c>
      <c r="C334" s="10"/>
      <c r="D334" s="10" t="s">
        <v>116</v>
      </c>
      <c r="E334" s="11" t="s">
        <v>43</v>
      </c>
      <c r="F334" s="11" t="s">
        <v>21</v>
      </c>
      <c r="G334" s="18"/>
      <c r="H334" s="18"/>
      <c r="I334" s="18"/>
      <c r="J334" s="18"/>
      <c r="K334" s="18"/>
      <c r="L334" s="18"/>
      <c r="M334" s="19">
        <v>44603.0</v>
      </c>
      <c r="N334" s="24">
        <v>0.5</v>
      </c>
      <c r="O334" s="24">
        <v>0.875</v>
      </c>
      <c r="P334" s="25">
        <v>0.3333333333333333</v>
      </c>
      <c r="Q334" s="17" t="s">
        <v>422</v>
      </c>
    </row>
    <row r="335">
      <c r="A335" s="9" t="s">
        <v>417</v>
      </c>
      <c r="B335" s="10" t="s">
        <v>18</v>
      </c>
      <c r="C335" s="10"/>
      <c r="D335" s="10" t="s">
        <v>3</v>
      </c>
      <c r="E335" s="11" t="s">
        <v>46</v>
      </c>
      <c r="F335" s="11" t="s">
        <v>21</v>
      </c>
      <c r="G335" s="18"/>
      <c r="H335" s="18"/>
      <c r="I335" s="18"/>
      <c r="J335" s="18"/>
      <c r="K335" s="18"/>
      <c r="L335" s="18"/>
      <c r="M335" s="19">
        <v>44606.0</v>
      </c>
      <c r="N335" s="15">
        <v>0.5416666666666666</v>
      </c>
      <c r="O335" s="15">
        <v>0.7083333333333334</v>
      </c>
      <c r="P335" s="16">
        <f t="shared" ref="P335:P341" si="39">O335-N335</f>
        <v>0.1666666667</v>
      </c>
      <c r="Q335" s="17" t="s">
        <v>423</v>
      </c>
    </row>
    <row r="336">
      <c r="A336" s="9" t="s">
        <v>424</v>
      </c>
      <c r="B336" s="10" t="s">
        <v>18</v>
      </c>
      <c r="C336" s="10"/>
      <c r="D336" s="10" t="s">
        <v>3</v>
      </c>
      <c r="E336" s="11" t="s">
        <v>41</v>
      </c>
      <c r="F336" s="11" t="s">
        <v>21</v>
      </c>
      <c r="G336" s="18"/>
      <c r="H336" s="18"/>
      <c r="I336" s="18"/>
      <c r="J336" s="18"/>
      <c r="K336" s="18"/>
      <c r="L336" s="18"/>
      <c r="M336" s="19">
        <v>44606.0</v>
      </c>
      <c r="N336" s="15">
        <v>0.7291666666666666</v>
      </c>
      <c r="O336" s="15">
        <v>0.875</v>
      </c>
      <c r="P336" s="16">
        <f t="shared" si="39"/>
        <v>0.1458333333</v>
      </c>
      <c r="Q336" s="17" t="s">
        <v>425</v>
      </c>
    </row>
    <row r="337">
      <c r="A337" s="9" t="s">
        <v>327</v>
      </c>
      <c r="B337" s="10" t="s">
        <v>18</v>
      </c>
      <c r="C337" s="10"/>
      <c r="D337" s="10" t="s">
        <v>3</v>
      </c>
      <c r="E337" s="11" t="s">
        <v>341</v>
      </c>
      <c r="F337" s="11" t="s">
        <v>21</v>
      </c>
      <c r="G337" s="18"/>
      <c r="H337" s="18"/>
      <c r="I337" s="18"/>
      <c r="J337" s="18"/>
      <c r="K337" s="18"/>
      <c r="L337" s="18"/>
      <c r="M337" s="19">
        <v>44606.0</v>
      </c>
      <c r="N337" s="15">
        <v>0.7083333333333334</v>
      </c>
      <c r="O337" s="15">
        <v>0.7083333333333334</v>
      </c>
      <c r="P337" s="16">
        <f t="shared" si="39"/>
        <v>0</v>
      </c>
      <c r="Q337" s="17" t="s">
        <v>426</v>
      </c>
    </row>
    <row r="338">
      <c r="A338" s="9" t="s">
        <v>368</v>
      </c>
      <c r="B338" s="10" t="s">
        <v>18</v>
      </c>
      <c r="C338" s="10"/>
      <c r="D338" s="10" t="s">
        <v>3</v>
      </c>
      <c r="E338" s="11" t="s">
        <v>341</v>
      </c>
      <c r="F338" s="11" t="s">
        <v>21</v>
      </c>
      <c r="G338" s="18"/>
      <c r="H338" s="18"/>
      <c r="I338" s="18"/>
      <c r="J338" s="18"/>
      <c r="K338" s="18"/>
      <c r="L338" s="18"/>
      <c r="M338" s="19">
        <v>44606.0</v>
      </c>
      <c r="N338" s="15">
        <v>0.7083333333333334</v>
      </c>
      <c r="O338" s="15">
        <v>0.7083333333333334</v>
      </c>
      <c r="P338" s="16">
        <f t="shared" si="39"/>
        <v>0</v>
      </c>
      <c r="Q338" s="17" t="s">
        <v>426</v>
      </c>
    </row>
    <row r="339">
      <c r="A339" s="9" t="s">
        <v>409</v>
      </c>
      <c r="B339" s="10" t="s">
        <v>18</v>
      </c>
      <c r="C339" s="10" t="s">
        <v>24</v>
      </c>
      <c r="D339" s="10" t="s">
        <v>25</v>
      </c>
      <c r="E339" s="11" t="s">
        <v>43</v>
      </c>
      <c r="F339" s="11" t="s">
        <v>21</v>
      </c>
      <c r="G339" s="18"/>
      <c r="H339" s="18"/>
      <c r="I339" s="18"/>
      <c r="J339" s="18"/>
      <c r="K339" s="18"/>
      <c r="L339" s="18"/>
      <c r="M339" s="19">
        <v>44606.0</v>
      </c>
      <c r="N339" s="15">
        <v>0.5416666666666666</v>
      </c>
      <c r="O339" s="15">
        <v>0.6666666666666666</v>
      </c>
      <c r="P339" s="16">
        <f t="shared" si="39"/>
        <v>0.125</v>
      </c>
      <c r="Q339" s="17" t="s">
        <v>427</v>
      </c>
    </row>
    <row r="340">
      <c r="A340" s="9" t="s">
        <v>391</v>
      </c>
      <c r="B340" s="10" t="s">
        <v>18</v>
      </c>
      <c r="C340" s="10" t="s">
        <v>24</v>
      </c>
      <c r="D340" s="10" t="s">
        <v>25</v>
      </c>
      <c r="E340" s="11" t="s">
        <v>43</v>
      </c>
      <c r="F340" s="11" t="s">
        <v>21</v>
      </c>
      <c r="G340" s="18"/>
      <c r="H340" s="18"/>
      <c r="I340" s="18"/>
      <c r="J340" s="18"/>
      <c r="K340" s="18"/>
      <c r="L340" s="18"/>
      <c r="M340" s="19">
        <v>44606.0</v>
      </c>
      <c r="N340" s="15">
        <v>0.6666666666666666</v>
      </c>
      <c r="O340" s="15">
        <v>0.8333333333333334</v>
      </c>
      <c r="P340" s="16">
        <f t="shared" si="39"/>
        <v>0.1666666667</v>
      </c>
      <c r="Q340" s="17" t="s">
        <v>428</v>
      </c>
    </row>
    <row r="341">
      <c r="A341" s="9" t="s">
        <v>255</v>
      </c>
      <c r="B341" s="10" t="s">
        <v>18</v>
      </c>
      <c r="C341" s="10" t="s">
        <v>24</v>
      </c>
      <c r="D341" s="10" t="s">
        <v>25</v>
      </c>
      <c r="E341" s="11" t="s">
        <v>43</v>
      </c>
      <c r="F341" s="11" t="s">
        <v>21</v>
      </c>
      <c r="G341" s="18"/>
      <c r="H341" s="18"/>
      <c r="I341" s="18"/>
      <c r="J341" s="18"/>
      <c r="K341" s="18"/>
      <c r="L341" s="18"/>
      <c r="M341" s="19">
        <v>44606.0</v>
      </c>
      <c r="N341" s="15">
        <v>0.8333333333333334</v>
      </c>
      <c r="O341" s="15">
        <v>0.875</v>
      </c>
      <c r="P341" s="16">
        <f t="shared" si="39"/>
        <v>0.04166666667</v>
      </c>
      <c r="Q341" s="17" t="s">
        <v>429</v>
      </c>
    </row>
    <row r="342">
      <c r="A342" s="9" t="s">
        <v>200</v>
      </c>
      <c r="B342" s="10" t="s">
        <v>18</v>
      </c>
      <c r="C342" s="10"/>
      <c r="D342" s="10" t="s">
        <v>116</v>
      </c>
      <c r="E342" s="11" t="s">
        <v>41</v>
      </c>
      <c r="F342" s="11" t="s">
        <v>21</v>
      </c>
      <c r="G342" s="18"/>
      <c r="H342" s="18"/>
      <c r="I342" s="18"/>
      <c r="J342" s="18"/>
      <c r="K342" s="18"/>
      <c r="L342" s="18"/>
      <c r="M342" s="19">
        <v>44606.0</v>
      </c>
      <c r="N342" s="24">
        <v>0.5</v>
      </c>
      <c r="O342" s="24">
        <v>0.875</v>
      </c>
      <c r="P342" s="25">
        <v>0.3333333333333333</v>
      </c>
      <c r="Q342" s="17" t="s">
        <v>430</v>
      </c>
    </row>
    <row r="343">
      <c r="A343" s="9" t="s">
        <v>431</v>
      </c>
      <c r="B343" s="10" t="s">
        <v>18</v>
      </c>
      <c r="C343" s="10"/>
      <c r="D343" s="10" t="s">
        <v>137</v>
      </c>
      <c r="E343" s="11" t="s">
        <v>41</v>
      </c>
      <c r="F343" s="11" t="s">
        <v>21</v>
      </c>
      <c r="G343" s="18"/>
      <c r="H343" s="18"/>
      <c r="I343" s="18"/>
      <c r="J343" s="18"/>
      <c r="K343" s="18"/>
      <c r="L343" s="18"/>
      <c r="M343" s="19">
        <v>44606.0</v>
      </c>
      <c r="N343" s="15">
        <v>0.6666666666666666</v>
      </c>
      <c r="O343" s="15">
        <v>0.875</v>
      </c>
      <c r="P343" s="16">
        <f t="shared" ref="P343:P361" si="40">O343-N343</f>
        <v>0.2083333333</v>
      </c>
      <c r="Q343" s="17" t="s">
        <v>432</v>
      </c>
    </row>
    <row r="344">
      <c r="A344" s="9" t="s">
        <v>407</v>
      </c>
      <c r="B344" s="10" t="s">
        <v>18</v>
      </c>
      <c r="C344" s="10"/>
      <c r="D344" s="10" t="s">
        <v>114</v>
      </c>
      <c r="E344" s="11" t="s">
        <v>41</v>
      </c>
      <c r="F344" s="11" t="s">
        <v>21</v>
      </c>
      <c r="G344" s="18"/>
      <c r="H344" s="18"/>
      <c r="I344" s="18"/>
      <c r="J344" s="18"/>
      <c r="K344" s="18"/>
      <c r="L344" s="18"/>
      <c r="M344" s="19">
        <v>44606.0</v>
      </c>
      <c r="N344" s="15">
        <v>0.5416666666666666</v>
      </c>
      <c r="O344" s="15">
        <v>0.875</v>
      </c>
      <c r="P344" s="16">
        <f t="shared" si="40"/>
        <v>0.3333333333</v>
      </c>
      <c r="Q344" s="17" t="s">
        <v>433</v>
      </c>
    </row>
    <row r="345">
      <c r="A345" s="9" t="s">
        <v>417</v>
      </c>
      <c r="B345" s="10" t="s">
        <v>18</v>
      </c>
      <c r="C345" s="10"/>
      <c r="D345" s="10" t="s">
        <v>3</v>
      </c>
      <c r="E345" s="11" t="s">
        <v>46</v>
      </c>
      <c r="F345" s="11" t="s">
        <v>21</v>
      </c>
      <c r="G345" s="18"/>
      <c r="H345" s="18"/>
      <c r="I345" s="18"/>
      <c r="J345" s="18"/>
      <c r="K345" s="18"/>
      <c r="L345" s="18"/>
      <c r="M345" s="19">
        <v>44607.0</v>
      </c>
      <c r="N345" s="24">
        <v>0.5416666666666666</v>
      </c>
      <c r="O345" s="15">
        <v>0.7708333333333334</v>
      </c>
      <c r="P345" s="16">
        <f t="shared" si="40"/>
        <v>0.2291666667</v>
      </c>
      <c r="Q345" s="17" t="s">
        <v>434</v>
      </c>
    </row>
    <row r="346">
      <c r="A346" s="9" t="s">
        <v>424</v>
      </c>
      <c r="B346" s="10" t="s">
        <v>18</v>
      </c>
      <c r="C346" s="10"/>
      <c r="D346" s="10" t="s">
        <v>3</v>
      </c>
      <c r="E346" s="11" t="s">
        <v>41</v>
      </c>
      <c r="F346" s="11" t="s">
        <v>21</v>
      </c>
      <c r="G346" s="18"/>
      <c r="H346" s="18"/>
      <c r="I346" s="18"/>
      <c r="J346" s="18"/>
      <c r="K346" s="18"/>
      <c r="L346" s="18"/>
      <c r="M346" s="19">
        <v>44607.0</v>
      </c>
      <c r="N346" s="15">
        <v>0.7708333333333334</v>
      </c>
      <c r="O346" s="15">
        <v>0.875</v>
      </c>
      <c r="P346" s="16">
        <f t="shared" si="40"/>
        <v>0.1041666667</v>
      </c>
      <c r="Q346" s="17" t="s">
        <v>435</v>
      </c>
    </row>
    <row r="347">
      <c r="A347" s="9" t="s">
        <v>391</v>
      </c>
      <c r="B347" s="10" t="s">
        <v>18</v>
      </c>
      <c r="C347" s="10" t="s">
        <v>24</v>
      </c>
      <c r="D347" s="10" t="s">
        <v>25</v>
      </c>
      <c r="E347" s="11" t="s">
        <v>43</v>
      </c>
      <c r="F347" s="11" t="s">
        <v>21</v>
      </c>
      <c r="G347" s="18"/>
      <c r="H347" s="18"/>
      <c r="I347" s="18"/>
      <c r="J347" s="18"/>
      <c r="K347" s="18"/>
      <c r="L347" s="18"/>
      <c r="M347" s="19">
        <v>44607.0</v>
      </c>
      <c r="N347" s="15">
        <v>0.625</v>
      </c>
      <c r="O347" s="15">
        <v>0.9166666666666666</v>
      </c>
      <c r="P347" s="16">
        <f t="shared" si="40"/>
        <v>0.2916666667</v>
      </c>
      <c r="Q347" s="17" t="s">
        <v>436</v>
      </c>
    </row>
    <row r="348">
      <c r="A348" s="9" t="s">
        <v>431</v>
      </c>
      <c r="B348" s="10" t="s">
        <v>18</v>
      </c>
      <c r="C348" s="10"/>
      <c r="D348" s="10" t="s">
        <v>137</v>
      </c>
      <c r="E348" s="11" t="s">
        <v>41</v>
      </c>
      <c r="F348" s="11" t="s">
        <v>21</v>
      </c>
      <c r="G348" s="18"/>
      <c r="H348" s="18"/>
      <c r="I348" s="18"/>
      <c r="J348" s="18"/>
      <c r="K348" s="18"/>
      <c r="L348" s="18"/>
      <c r="M348" s="19">
        <v>44607.0</v>
      </c>
      <c r="N348" s="15">
        <v>0.6666666666666666</v>
      </c>
      <c r="O348" s="15">
        <v>0.875</v>
      </c>
      <c r="P348" s="16">
        <f t="shared" si="40"/>
        <v>0.2083333333</v>
      </c>
      <c r="Q348" s="17" t="s">
        <v>437</v>
      </c>
    </row>
    <row r="349">
      <c r="A349" s="9" t="s">
        <v>407</v>
      </c>
      <c r="B349" s="10" t="s">
        <v>18</v>
      </c>
      <c r="C349" s="10"/>
      <c r="D349" s="10" t="s">
        <v>114</v>
      </c>
      <c r="E349" s="11" t="s">
        <v>41</v>
      </c>
      <c r="F349" s="11" t="s">
        <v>21</v>
      </c>
      <c r="G349" s="18"/>
      <c r="H349" s="18"/>
      <c r="I349" s="18"/>
      <c r="J349" s="18"/>
      <c r="K349" s="18"/>
      <c r="L349" s="18"/>
      <c r="M349" s="19">
        <v>44607.0</v>
      </c>
      <c r="N349" s="15">
        <v>0.5416666666666666</v>
      </c>
      <c r="O349" s="15">
        <v>0.875</v>
      </c>
      <c r="P349" s="16">
        <f t="shared" si="40"/>
        <v>0.3333333333</v>
      </c>
      <c r="Q349" s="17" t="s">
        <v>438</v>
      </c>
    </row>
    <row r="350">
      <c r="A350" s="9" t="s">
        <v>234</v>
      </c>
      <c r="B350" s="10" t="s">
        <v>18</v>
      </c>
      <c r="C350" s="10"/>
      <c r="D350" s="10" t="s">
        <v>3</v>
      </c>
      <c r="E350" s="11" t="s">
        <v>28</v>
      </c>
      <c r="F350" s="11" t="s">
        <v>21</v>
      </c>
      <c r="G350" s="18"/>
      <c r="H350" s="18"/>
      <c r="I350" s="18"/>
      <c r="J350" s="18"/>
      <c r="K350" s="18"/>
      <c r="L350" s="18"/>
      <c r="M350" s="19">
        <v>44608.0</v>
      </c>
      <c r="N350" s="15">
        <v>0.6458333333333334</v>
      </c>
      <c r="O350" s="15">
        <v>0.6458333333333334</v>
      </c>
      <c r="P350" s="16">
        <f t="shared" si="40"/>
        <v>0</v>
      </c>
      <c r="Q350" s="17" t="s">
        <v>439</v>
      </c>
    </row>
    <row r="351">
      <c r="A351" s="9" t="s">
        <v>417</v>
      </c>
      <c r="B351" s="10" t="s">
        <v>18</v>
      </c>
      <c r="C351" s="10"/>
      <c r="D351" s="10" t="s">
        <v>3</v>
      </c>
      <c r="E351" s="11" t="s">
        <v>43</v>
      </c>
      <c r="F351" s="11" t="s">
        <v>21</v>
      </c>
      <c r="G351" s="18"/>
      <c r="H351" s="18"/>
      <c r="I351" s="18"/>
      <c r="J351" s="18"/>
      <c r="K351" s="18"/>
      <c r="L351" s="18"/>
      <c r="M351" s="19">
        <v>44608.0</v>
      </c>
      <c r="N351" s="15">
        <v>0.6875</v>
      </c>
      <c r="O351" s="15">
        <v>0.7291666666666666</v>
      </c>
      <c r="P351" s="16">
        <f t="shared" si="40"/>
        <v>0.04166666667</v>
      </c>
      <c r="Q351" s="17" t="s">
        <v>440</v>
      </c>
    </row>
    <row r="352">
      <c r="A352" s="9" t="s">
        <v>424</v>
      </c>
      <c r="B352" s="10" t="s">
        <v>18</v>
      </c>
      <c r="C352" s="10"/>
      <c r="D352" s="10" t="s">
        <v>3</v>
      </c>
      <c r="E352" s="11" t="s">
        <v>41</v>
      </c>
      <c r="F352" s="11" t="s">
        <v>21</v>
      </c>
      <c r="G352" s="18"/>
      <c r="H352" s="18"/>
      <c r="I352" s="18"/>
      <c r="J352" s="18"/>
      <c r="K352" s="18"/>
      <c r="L352" s="18"/>
      <c r="M352" s="19">
        <v>44608.0</v>
      </c>
      <c r="N352" s="15">
        <v>0.5416666666666666</v>
      </c>
      <c r="O352" s="15">
        <v>0.875</v>
      </c>
      <c r="P352" s="16">
        <f t="shared" si="40"/>
        <v>0.3333333333</v>
      </c>
      <c r="Q352" s="17" t="s">
        <v>441</v>
      </c>
    </row>
    <row r="353">
      <c r="A353" s="9" t="s">
        <v>442</v>
      </c>
      <c r="B353" s="10" t="s">
        <v>18</v>
      </c>
      <c r="C353" s="10" t="s">
        <v>24</v>
      </c>
      <c r="D353" s="10" t="s">
        <v>25</v>
      </c>
      <c r="E353" s="11" t="s">
        <v>41</v>
      </c>
      <c r="F353" s="11" t="s">
        <v>21</v>
      </c>
      <c r="G353" s="18"/>
      <c r="H353" s="18"/>
      <c r="I353" s="18"/>
      <c r="J353" s="18"/>
      <c r="K353" s="18"/>
      <c r="L353" s="18"/>
      <c r="M353" s="19">
        <v>44608.0</v>
      </c>
      <c r="N353" s="15">
        <v>0.75</v>
      </c>
      <c r="O353" s="15">
        <v>0.9166666666666666</v>
      </c>
      <c r="P353" s="16">
        <f t="shared" si="40"/>
        <v>0.1666666667</v>
      </c>
      <c r="Q353" s="17" t="s">
        <v>443</v>
      </c>
    </row>
    <row r="354">
      <c r="A354" s="9" t="s">
        <v>431</v>
      </c>
      <c r="B354" s="10" t="s">
        <v>18</v>
      </c>
      <c r="C354" s="10"/>
      <c r="D354" s="10" t="s">
        <v>137</v>
      </c>
      <c r="E354" s="11" t="s">
        <v>43</v>
      </c>
      <c r="F354" s="11" t="s">
        <v>21</v>
      </c>
      <c r="G354" s="18"/>
      <c r="H354" s="18"/>
      <c r="I354" s="18"/>
      <c r="J354" s="18"/>
      <c r="K354" s="18"/>
      <c r="L354" s="18"/>
      <c r="M354" s="19">
        <v>44608.0</v>
      </c>
      <c r="N354" s="15">
        <v>0.6666666666666666</v>
      </c>
      <c r="O354" s="15">
        <v>0.875</v>
      </c>
      <c r="P354" s="16">
        <f t="shared" si="40"/>
        <v>0.2083333333</v>
      </c>
      <c r="Q354" s="17" t="s">
        <v>444</v>
      </c>
      <c r="T354" s="11"/>
      <c r="U354" s="19"/>
      <c r="V354" s="19"/>
      <c r="W354" s="15"/>
      <c r="X354" s="15"/>
      <c r="Y354" s="39"/>
      <c r="Z354" s="40"/>
      <c r="AA354" s="17"/>
    </row>
    <row r="355">
      <c r="A355" s="9" t="s">
        <v>407</v>
      </c>
      <c r="B355" s="10" t="s">
        <v>18</v>
      </c>
      <c r="C355" s="10"/>
      <c r="D355" s="10" t="s">
        <v>114</v>
      </c>
      <c r="E355" s="11" t="s">
        <v>41</v>
      </c>
      <c r="F355" s="11" t="s">
        <v>21</v>
      </c>
      <c r="G355" s="18"/>
      <c r="H355" s="18"/>
      <c r="I355" s="18"/>
      <c r="J355" s="18"/>
      <c r="K355" s="18"/>
      <c r="L355" s="18"/>
      <c r="M355" s="19">
        <v>44608.0</v>
      </c>
      <c r="N355" s="15">
        <v>0.5416666666666666</v>
      </c>
      <c r="O355" s="15">
        <v>0.875</v>
      </c>
      <c r="P355" s="16">
        <f t="shared" si="40"/>
        <v>0.3333333333</v>
      </c>
      <c r="Q355" s="17" t="s">
        <v>445</v>
      </c>
    </row>
    <row r="356">
      <c r="A356" s="9" t="s">
        <v>368</v>
      </c>
      <c r="B356" s="10" t="s">
        <v>18</v>
      </c>
      <c r="C356" s="10"/>
      <c r="D356" s="10" t="s">
        <v>3</v>
      </c>
      <c r="E356" s="11" t="s">
        <v>379</v>
      </c>
      <c r="F356" s="11" t="s">
        <v>21</v>
      </c>
      <c r="G356" s="18"/>
      <c r="H356" s="18"/>
      <c r="I356" s="18"/>
      <c r="J356" s="18"/>
      <c r="K356" s="18"/>
      <c r="L356" s="18"/>
      <c r="M356" s="19">
        <v>44609.0</v>
      </c>
      <c r="N356" s="15">
        <v>0.7916666666666666</v>
      </c>
      <c r="O356" s="15">
        <v>0.7916666666666666</v>
      </c>
      <c r="P356" s="16">
        <f t="shared" si="40"/>
        <v>0</v>
      </c>
      <c r="Q356" s="17" t="s">
        <v>381</v>
      </c>
    </row>
    <row r="357">
      <c r="A357" s="9" t="s">
        <v>327</v>
      </c>
      <c r="B357" s="10" t="s">
        <v>18</v>
      </c>
      <c r="C357" s="10"/>
      <c r="D357" s="10" t="s">
        <v>3</v>
      </c>
      <c r="E357" s="11" t="s">
        <v>379</v>
      </c>
      <c r="F357" s="11" t="s">
        <v>21</v>
      </c>
      <c r="G357" s="18"/>
      <c r="H357" s="18"/>
      <c r="I357" s="18"/>
      <c r="J357" s="18"/>
      <c r="K357" s="18"/>
      <c r="L357" s="18"/>
      <c r="M357" s="19">
        <v>44609.0</v>
      </c>
      <c r="N357" s="15">
        <v>0.7916666666666666</v>
      </c>
      <c r="O357" s="15">
        <v>0.7916666666666666</v>
      </c>
      <c r="P357" s="16">
        <f t="shared" si="40"/>
        <v>0</v>
      </c>
      <c r="Q357" s="17" t="s">
        <v>381</v>
      </c>
    </row>
    <row r="358">
      <c r="A358" s="9" t="s">
        <v>424</v>
      </c>
      <c r="B358" s="10" t="s">
        <v>18</v>
      </c>
      <c r="C358" s="10"/>
      <c r="D358" s="10" t="s">
        <v>3</v>
      </c>
      <c r="E358" s="11" t="s">
        <v>41</v>
      </c>
      <c r="F358" s="11" t="s">
        <v>21</v>
      </c>
      <c r="G358" s="18"/>
      <c r="H358" s="18"/>
      <c r="I358" s="18"/>
      <c r="J358" s="18"/>
      <c r="K358" s="18"/>
      <c r="L358" s="18"/>
      <c r="M358" s="19">
        <v>44609.0</v>
      </c>
      <c r="N358" s="15">
        <v>0.5416666666666666</v>
      </c>
      <c r="O358" s="15">
        <v>0.875</v>
      </c>
      <c r="P358" s="16">
        <f t="shared" si="40"/>
        <v>0.3333333333</v>
      </c>
      <c r="Q358" s="17" t="s">
        <v>446</v>
      </c>
    </row>
    <row r="359">
      <c r="A359" s="9" t="s">
        <v>442</v>
      </c>
      <c r="B359" s="10" t="s">
        <v>18</v>
      </c>
      <c r="C359" s="10" t="s">
        <v>24</v>
      </c>
      <c r="D359" s="10" t="s">
        <v>25</v>
      </c>
      <c r="E359" s="11" t="s">
        <v>41</v>
      </c>
      <c r="F359" s="11" t="s">
        <v>21</v>
      </c>
      <c r="G359" s="18"/>
      <c r="H359" s="18"/>
      <c r="I359" s="18"/>
      <c r="J359" s="18"/>
      <c r="K359" s="18"/>
      <c r="L359" s="18"/>
      <c r="M359" s="19">
        <v>44609.0</v>
      </c>
      <c r="N359" s="15">
        <v>0.5416666666666666</v>
      </c>
      <c r="O359" s="15">
        <v>0.875</v>
      </c>
      <c r="P359" s="16">
        <f t="shared" si="40"/>
        <v>0.3333333333</v>
      </c>
      <c r="Q359" s="17" t="s">
        <v>447</v>
      </c>
    </row>
    <row r="360">
      <c r="A360" s="9" t="s">
        <v>407</v>
      </c>
      <c r="B360" s="10" t="s">
        <v>18</v>
      </c>
      <c r="C360" s="10"/>
      <c r="D360" s="10" t="s">
        <v>114</v>
      </c>
      <c r="E360" s="11" t="s">
        <v>41</v>
      </c>
      <c r="F360" s="11" t="s">
        <v>21</v>
      </c>
      <c r="G360" s="18"/>
      <c r="H360" s="18"/>
      <c r="I360" s="18"/>
      <c r="J360" s="18"/>
      <c r="K360" s="18"/>
      <c r="L360" s="18"/>
      <c r="M360" s="19">
        <v>44609.0</v>
      </c>
      <c r="N360" s="15">
        <v>0.5416666666666666</v>
      </c>
      <c r="O360" s="15">
        <v>0.7916666666666666</v>
      </c>
      <c r="P360" s="16">
        <f t="shared" si="40"/>
        <v>0.25</v>
      </c>
      <c r="Q360" s="17" t="s">
        <v>448</v>
      </c>
    </row>
    <row r="361">
      <c r="A361" s="9" t="s">
        <v>354</v>
      </c>
      <c r="B361" s="10" t="s">
        <v>18</v>
      </c>
      <c r="C361" s="10"/>
      <c r="D361" s="10" t="s">
        <v>137</v>
      </c>
      <c r="E361" s="11" t="s">
        <v>43</v>
      </c>
      <c r="F361" s="11" t="s">
        <v>21</v>
      </c>
      <c r="G361" s="18"/>
      <c r="H361" s="18"/>
      <c r="I361" s="18"/>
      <c r="J361" s="18"/>
      <c r="K361" s="18"/>
      <c r="L361" s="18"/>
      <c r="M361" s="19">
        <v>44609.0</v>
      </c>
      <c r="N361" s="15">
        <v>0.7083333333333334</v>
      </c>
      <c r="O361" s="15">
        <v>0.875</v>
      </c>
      <c r="P361" s="16">
        <f t="shared" si="40"/>
        <v>0.1666666667</v>
      </c>
      <c r="Q361" s="17" t="s">
        <v>449</v>
      </c>
    </row>
    <row r="362">
      <c r="A362" s="9" t="s">
        <v>200</v>
      </c>
      <c r="B362" s="10" t="s">
        <v>18</v>
      </c>
      <c r="C362" s="10"/>
      <c r="D362" s="10" t="s">
        <v>116</v>
      </c>
      <c r="E362" s="11" t="s">
        <v>41</v>
      </c>
      <c r="F362" s="11" t="s">
        <v>21</v>
      </c>
      <c r="G362" s="18"/>
      <c r="H362" s="18"/>
      <c r="I362" s="18"/>
      <c r="J362" s="18"/>
      <c r="K362" s="18"/>
      <c r="L362" s="18"/>
      <c r="M362" s="19">
        <v>44609.0</v>
      </c>
      <c r="N362" s="24">
        <v>0.5</v>
      </c>
      <c r="O362" s="24">
        <v>0.875</v>
      </c>
      <c r="P362" s="25">
        <v>0.3333333333333333</v>
      </c>
      <c r="Q362" s="17" t="s">
        <v>450</v>
      </c>
    </row>
    <row r="363">
      <c r="A363" s="9" t="s">
        <v>327</v>
      </c>
      <c r="B363" s="10" t="s">
        <v>18</v>
      </c>
      <c r="C363" s="10"/>
      <c r="D363" s="10" t="s">
        <v>3</v>
      </c>
      <c r="E363" s="11" t="s">
        <v>20</v>
      </c>
      <c r="F363" s="11" t="s">
        <v>21</v>
      </c>
      <c r="G363" s="18"/>
      <c r="H363" s="18"/>
      <c r="I363" s="18"/>
      <c r="J363" s="18"/>
      <c r="K363" s="18"/>
      <c r="L363" s="18"/>
      <c r="M363" s="19">
        <v>44610.0</v>
      </c>
      <c r="N363" s="15">
        <v>0.7916666666666666</v>
      </c>
      <c r="O363" s="15">
        <v>0.7916666666666666</v>
      </c>
      <c r="P363" s="16">
        <f t="shared" ref="P363:P368" si="41">O363-N363</f>
        <v>0</v>
      </c>
      <c r="Q363" s="17" t="s">
        <v>389</v>
      </c>
    </row>
    <row r="364">
      <c r="A364" s="9" t="s">
        <v>368</v>
      </c>
      <c r="B364" s="10" t="s">
        <v>18</v>
      </c>
      <c r="C364" s="10"/>
      <c r="D364" s="10" t="s">
        <v>3</v>
      </c>
      <c r="E364" s="11" t="s">
        <v>20</v>
      </c>
      <c r="F364" s="11" t="s">
        <v>21</v>
      </c>
      <c r="G364" s="18"/>
      <c r="H364" s="18"/>
      <c r="I364" s="18"/>
      <c r="J364" s="18"/>
      <c r="K364" s="18"/>
      <c r="L364" s="18"/>
      <c r="M364" s="19">
        <v>44610.0</v>
      </c>
      <c r="N364" s="15">
        <v>0.7916666666666666</v>
      </c>
      <c r="O364" s="15">
        <v>0.7916666666666666</v>
      </c>
      <c r="P364" s="16">
        <f t="shared" si="41"/>
        <v>0</v>
      </c>
      <c r="Q364" s="17" t="s">
        <v>389</v>
      </c>
    </row>
    <row r="365">
      <c r="A365" s="9" t="s">
        <v>424</v>
      </c>
      <c r="B365" s="10" t="s">
        <v>18</v>
      </c>
      <c r="C365" s="10"/>
      <c r="D365" s="29" t="s">
        <v>3</v>
      </c>
      <c r="E365" s="41" t="s">
        <v>43</v>
      </c>
      <c r="F365" s="11" t="s">
        <v>21</v>
      </c>
      <c r="G365" s="31"/>
      <c r="H365" s="31"/>
      <c r="I365" s="31"/>
      <c r="J365" s="31"/>
      <c r="K365" s="31"/>
      <c r="L365" s="31"/>
      <c r="M365" s="42">
        <v>44610.0</v>
      </c>
      <c r="N365" s="43">
        <v>0.5416666666666666</v>
      </c>
      <c r="O365" s="43">
        <v>0.8333333333333334</v>
      </c>
      <c r="P365" s="44">
        <f t="shared" si="41"/>
        <v>0.2916666667</v>
      </c>
      <c r="Q365" s="45" t="s">
        <v>451</v>
      </c>
      <c r="R365" s="36"/>
      <c r="S365" s="36"/>
      <c r="T365" s="36"/>
      <c r="U365" s="36"/>
      <c r="V365" s="36"/>
      <c r="W365" s="36"/>
      <c r="X365" s="36"/>
      <c r="Y365" s="36"/>
      <c r="Z365" s="36"/>
      <c r="AA365" s="36"/>
      <c r="AB365" s="36"/>
      <c r="AC365" s="36"/>
      <c r="AD365" s="36"/>
      <c r="AE365" s="36"/>
      <c r="AF365" s="36"/>
      <c r="AG365" s="36"/>
      <c r="AH365" s="36"/>
      <c r="AI365" s="36"/>
      <c r="AJ365" s="36"/>
      <c r="AK365" s="36"/>
      <c r="AL365" s="36"/>
    </row>
    <row r="366">
      <c r="A366" s="9" t="s">
        <v>452</v>
      </c>
      <c r="B366" s="10" t="s">
        <v>18</v>
      </c>
      <c r="C366" s="10"/>
      <c r="D366" s="29" t="s">
        <v>3</v>
      </c>
      <c r="E366" s="41" t="s">
        <v>41</v>
      </c>
      <c r="F366" s="11" t="s">
        <v>21</v>
      </c>
      <c r="G366" s="31"/>
      <c r="H366" s="31"/>
      <c r="I366" s="31"/>
      <c r="J366" s="31"/>
      <c r="K366" s="31"/>
      <c r="L366" s="31"/>
      <c r="M366" s="42">
        <v>44610.0</v>
      </c>
      <c r="N366" s="43">
        <v>0.8333333333333334</v>
      </c>
      <c r="O366" s="43">
        <v>0.875</v>
      </c>
      <c r="P366" s="44">
        <f t="shared" si="41"/>
        <v>0.04166666667</v>
      </c>
      <c r="Q366" s="45" t="s">
        <v>453</v>
      </c>
      <c r="R366" s="36"/>
      <c r="S366" s="36"/>
      <c r="T366" s="36"/>
      <c r="U366" s="36"/>
      <c r="V366" s="36"/>
      <c r="W366" s="36"/>
      <c r="X366" s="36"/>
      <c r="Y366" s="36"/>
      <c r="Z366" s="36"/>
      <c r="AA366" s="36"/>
      <c r="AB366" s="36"/>
      <c r="AC366" s="36"/>
      <c r="AD366" s="36"/>
      <c r="AE366" s="36"/>
      <c r="AF366" s="36"/>
      <c r="AG366" s="36"/>
      <c r="AH366" s="36"/>
      <c r="AI366" s="36"/>
      <c r="AJ366" s="36"/>
      <c r="AK366" s="36"/>
      <c r="AL366" s="36"/>
    </row>
    <row r="367">
      <c r="A367" s="9" t="s">
        <v>354</v>
      </c>
      <c r="B367" s="10" t="s">
        <v>18</v>
      </c>
      <c r="C367" s="10"/>
      <c r="D367" s="10" t="s">
        <v>137</v>
      </c>
      <c r="E367" s="11" t="s">
        <v>43</v>
      </c>
      <c r="F367" s="11" t="s">
        <v>21</v>
      </c>
      <c r="G367" s="18"/>
      <c r="H367" s="18"/>
      <c r="I367" s="18"/>
      <c r="J367" s="18"/>
      <c r="K367" s="18"/>
      <c r="L367" s="18"/>
      <c r="M367" s="19">
        <v>44610.0</v>
      </c>
      <c r="N367" s="15">
        <v>0.7083333333333334</v>
      </c>
      <c r="O367" s="15">
        <v>0.875</v>
      </c>
      <c r="P367" s="16">
        <f t="shared" si="41"/>
        <v>0.1666666667</v>
      </c>
      <c r="Q367" s="17" t="s">
        <v>454</v>
      </c>
    </row>
    <row r="368">
      <c r="A368" s="9" t="s">
        <v>455</v>
      </c>
      <c r="B368" s="10" t="s">
        <v>18</v>
      </c>
      <c r="C368" s="10" t="s">
        <v>24</v>
      </c>
      <c r="D368" s="10" t="s">
        <v>25</v>
      </c>
      <c r="E368" s="11" t="s">
        <v>41</v>
      </c>
      <c r="F368" s="11" t="s">
        <v>21</v>
      </c>
      <c r="G368" s="18"/>
      <c r="H368" s="18"/>
      <c r="I368" s="18"/>
      <c r="J368" s="18"/>
      <c r="K368" s="18"/>
      <c r="L368" s="18"/>
      <c r="M368" s="19">
        <v>44610.0</v>
      </c>
      <c r="N368" s="15">
        <v>0.6666666666666666</v>
      </c>
      <c r="O368" s="15">
        <v>0.75</v>
      </c>
      <c r="P368" s="16">
        <f t="shared" si="41"/>
        <v>0.08333333333</v>
      </c>
      <c r="Q368" s="17" t="s">
        <v>456</v>
      </c>
    </row>
    <row r="369">
      <c r="A369" s="9" t="s">
        <v>200</v>
      </c>
      <c r="B369" s="10" t="s">
        <v>18</v>
      </c>
      <c r="C369" s="10"/>
      <c r="D369" s="10" t="s">
        <v>116</v>
      </c>
      <c r="E369" s="11" t="s">
        <v>41</v>
      </c>
      <c r="F369" s="11" t="s">
        <v>21</v>
      </c>
      <c r="G369" s="18"/>
      <c r="H369" s="18"/>
      <c r="I369" s="18"/>
      <c r="J369" s="18"/>
      <c r="K369" s="18"/>
      <c r="L369" s="18"/>
      <c r="M369" s="19">
        <v>44610.0</v>
      </c>
      <c r="N369" s="24">
        <v>0.5</v>
      </c>
      <c r="O369" s="24">
        <v>0.875</v>
      </c>
      <c r="P369" s="25">
        <v>0.3333333333333333</v>
      </c>
      <c r="Q369" s="17" t="s">
        <v>457</v>
      </c>
    </row>
    <row r="370">
      <c r="A370" s="9" t="s">
        <v>452</v>
      </c>
      <c r="B370" s="10" t="s">
        <v>18</v>
      </c>
      <c r="C370" s="10"/>
      <c r="D370" s="10" t="s">
        <v>3</v>
      </c>
      <c r="E370" s="11" t="s">
        <v>310</v>
      </c>
      <c r="F370" s="11" t="s">
        <v>21</v>
      </c>
      <c r="G370" s="18"/>
      <c r="H370" s="18"/>
      <c r="I370" s="18"/>
      <c r="J370" s="18"/>
      <c r="K370" s="18"/>
      <c r="L370" s="18"/>
      <c r="M370" s="19">
        <v>44613.0</v>
      </c>
      <c r="N370" s="15">
        <v>0.5416666666666666</v>
      </c>
      <c r="O370" s="15">
        <v>0.6666666666666666</v>
      </c>
      <c r="P370" s="16">
        <f t="shared" ref="P370:P371" si="42">O370-N370</f>
        <v>0.125</v>
      </c>
      <c r="Q370" s="17" t="s">
        <v>458</v>
      </c>
    </row>
    <row r="371">
      <c r="A371" s="9" t="s">
        <v>417</v>
      </c>
      <c r="B371" s="10" t="s">
        <v>18</v>
      </c>
      <c r="C371" s="10"/>
      <c r="D371" s="10" t="s">
        <v>3</v>
      </c>
      <c r="E371" s="11" t="s">
        <v>41</v>
      </c>
      <c r="F371" s="11" t="s">
        <v>21</v>
      </c>
      <c r="G371" s="18"/>
      <c r="H371" s="18"/>
      <c r="I371" s="18"/>
      <c r="J371" s="18"/>
      <c r="K371" s="18"/>
      <c r="L371" s="18"/>
      <c r="M371" s="19">
        <v>44613.0</v>
      </c>
      <c r="N371" s="15">
        <v>0.6666666666666666</v>
      </c>
      <c r="O371" s="15">
        <v>0.875</v>
      </c>
      <c r="P371" s="16">
        <f t="shared" si="42"/>
        <v>0.2083333333</v>
      </c>
      <c r="Q371" s="17" t="s">
        <v>459</v>
      </c>
    </row>
    <row r="372">
      <c r="A372" s="9" t="s">
        <v>200</v>
      </c>
      <c r="B372" s="10" t="s">
        <v>18</v>
      </c>
      <c r="C372" s="10"/>
      <c r="D372" s="10" t="s">
        <v>116</v>
      </c>
      <c r="E372" s="11" t="s">
        <v>41</v>
      </c>
      <c r="F372" s="11" t="s">
        <v>21</v>
      </c>
      <c r="G372" s="18"/>
      <c r="H372" s="18"/>
      <c r="I372" s="18"/>
      <c r="J372" s="18"/>
      <c r="K372" s="18"/>
      <c r="L372" s="18"/>
      <c r="M372" s="19">
        <v>44613.0</v>
      </c>
      <c r="N372" s="24">
        <v>0.5</v>
      </c>
      <c r="O372" s="24">
        <v>0.875</v>
      </c>
      <c r="P372" s="25">
        <v>0.3333333333333333</v>
      </c>
      <c r="Q372" s="17" t="s">
        <v>460</v>
      </c>
    </row>
    <row r="373">
      <c r="A373" s="9" t="s">
        <v>461</v>
      </c>
      <c r="B373" s="10" t="s">
        <v>18</v>
      </c>
      <c r="C373" s="10"/>
      <c r="D373" s="10" t="s">
        <v>137</v>
      </c>
      <c r="E373" s="11" t="s">
        <v>41</v>
      </c>
      <c r="F373" s="11" t="s">
        <v>21</v>
      </c>
      <c r="G373" s="18"/>
      <c r="H373" s="18"/>
      <c r="I373" s="18"/>
      <c r="J373" s="18"/>
      <c r="K373" s="18"/>
      <c r="L373" s="18"/>
      <c r="M373" s="19">
        <v>44613.0</v>
      </c>
      <c r="N373" s="15">
        <v>0.7083333333333334</v>
      </c>
      <c r="O373" s="15">
        <v>0.875</v>
      </c>
      <c r="P373" s="16">
        <f t="shared" ref="P373:P381" si="43">O373-N373</f>
        <v>0.1666666667</v>
      </c>
      <c r="Q373" s="17" t="s">
        <v>412</v>
      </c>
    </row>
    <row r="374">
      <c r="A374" s="9" t="s">
        <v>407</v>
      </c>
      <c r="B374" s="10" t="s">
        <v>18</v>
      </c>
      <c r="C374" s="10"/>
      <c r="D374" s="10" t="s">
        <v>114</v>
      </c>
      <c r="E374" s="11" t="s">
        <v>41</v>
      </c>
      <c r="F374" s="11" t="s">
        <v>21</v>
      </c>
      <c r="G374" s="18"/>
      <c r="H374" s="18"/>
      <c r="I374" s="18"/>
      <c r="J374" s="18"/>
      <c r="K374" s="18"/>
      <c r="L374" s="18"/>
      <c r="M374" s="19">
        <v>44613.0</v>
      </c>
      <c r="N374" s="15">
        <v>0.5416666666666666</v>
      </c>
      <c r="O374" s="15">
        <v>0.7916666666666666</v>
      </c>
      <c r="P374" s="16">
        <f t="shared" si="43"/>
        <v>0.25</v>
      </c>
      <c r="Q374" s="17" t="s">
        <v>462</v>
      </c>
    </row>
    <row r="375">
      <c r="A375" s="9" t="s">
        <v>442</v>
      </c>
      <c r="B375" s="10" t="s">
        <v>18</v>
      </c>
      <c r="C375" s="10" t="s">
        <v>24</v>
      </c>
      <c r="D375" s="10" t="s">
        <v>25</v>
      </c>
      <c r="E375" s="11" t="s">
        <v>43</v>
      </c>
      <c r="F375" s="11" t="s">
        <v>21</v>
      </c>
      <c r="G375" s="18"/>
      <c r="H375" s="18"/>
      <c r="I375" s="18"/>
      <c r="J375" s="18"/>
      <c r="K375" s="18"/>
      <c r="L375" s="18"/>
      <c r="M375" s="19">
        <v>44613.0</v>
      </c>
      <c r="N375" s="15">
        <v>0.7083333333333334</v>
      </c>
      <c r="O375" s="15">
        <v>0.875</v>
      </c>
      <c r="P375" s="16">
        <f t="shared" si="43"/>
        <v>0.1666666667</v>
      </c>
      <c r="Q375" s="17" t="s">
        <v>463</v>
      </c>
    </row>
    <row r="376">
      <c r="A376" s="9" t="s">
        <v>226</v>
      </c>
      <c r="B376" s="10" t="s">
        <v>18</v>
      </c>
      <c r="C376" s="10"/>
      <c r="D376" s="10" t="s">
        <v>114</v>
      </c>
      <c r="E376" s="11" t="s">
        <v>310</v>
      </c>
      <c r="F376" s="11" t="s">
        <v>21</v>
      </c>
      <c r="G376" s="18"/>
      <c r="H376" s="18"/>
      <c r="I376" s="18"/>
      <c r="J376" s="18"/>
      <c r="K376" s="18"/>
      <c r="L376" s="18"/>
      <c r="M376" s="19">
        <v>44613.0</v>
      </c>
      <c r="N376" s="15">
        <v>0.7916666666666666</v>
      </c>
      <c r="O376" s="15">
        <v>0.875</v>
      </c>
      <c r="P376" s="16">
        <f t="shared" si="43"/>
        <v>0.08333333333</v>
      </c>
      <c r="Q376" s="17" t="s">
        <v>464</v>
      </c>
    </row>
    <row r="377">
      <c r="A377" s="9" t="s">
        <v>455</v>
      </c>
      <c r="B377" s="10" t="s">
        <v>18</v>
      </c>
      <c r="C377" s="10" t="s">
        <v>24</v>
      </c>
      <c r="D377" s="10" t="s">
        <v>25</v>
      </c>
      <c r="E377" s="11" t="s">
        <v>46</v>
      </c>
      <c r="F377" s="11" t="s">
        <v>21</v>
      </c>
      <c r="G377" s="18"/>
      <c r="H377" s="18"/>
      <c r="I377" s="18"/>
      <c r="J377" s="18"/>
      <c r="K377" s="18"/>
      <c r="L377" s="18"/>
      <c r="M377" s="19">
        <v>44613.0</v>
      </c>
      <c r="N377" s="15">
        <v>0.6666666666666666</v>
      </c>
      <c r="O377" s="15">
        <v>0.7083333333333334</v>
      </c>
      <c r="P377" s="16">
        <f t="shared" si="43"/>
        <v>0.04166666667</v>
      </c>
      <c r="Q377" s="17" t="s">
        <v>465</v>
      </c>
    </row>
    <row r="378">
      <c r="A378" s="9" t="s">
        <v>417</v>
      </c>
      <c r="B378" s="10" t="s">
        <v>18</v>
      </c>
      <c r="C378" s="10"/>
      <c r="D378" s="10" t="s">
        <v>3</v>
      </c>
      <c r="E378" s="11" t="s">
        <v>46</v>
      </c>
      <c r="F378" s="11" t="s">
        <v>21</v>
      </c>
      <c r="G378" s="18"/>
      <c r="H378" s="18"/>
      <c r="I378" s="18"/>
      <c r="J378" s="18"/>
      <c r="K378" s="18"/>
      <c r="L378" s="18"/>
      <c r="M378" s="19">
        <v>44614.0</v>
      </c>
      <c r="N378" s="15">
        <v>0.5416666666666666</v>
      </c>
      <c r="O378" s="15">
        <v>0.6666666666666666</v>
      </c>
      <c r="P378" s="16">
        <f t="shared" si="43"/>
        <v>0.125</v>
      </c>
      <c r="Q378" s="17" t="s">
        <v>466</v>
      </c>
    </row>
    <row r="379">
      <c r="A379" s="9" t="s">
        <v>467</v>
      </c>
      <c r="B379" s="10" t="s">
        <v>18</v>
      </c>
      <c r="C379" s="10"/>
      <c r="D379" s="10" t="s">
        <v>3</v>
      </c>
      <c r="E379" s="11" t="s">
        <v>41</v>
      </c>
      <c r="F379" s="11" t="s">
        <v>21</v>
      </c>
      <c r="G379" s="18"/>
      <c r="H379" s="18"/>
      <c r="I379" s="18"/>
      <c r="J379" s="18"/>
      <c r="K379" s="18"/>
      <c r="L379" s="18"/>
      <c r="M379" s="19">
        <v>44614.0</v>
      </c>
      <c r="N379" s="15">
        <v>0.6666666666666666</v>
      </c>
      <c r="O379" s="15">
        <v>0.875</v>
      </c>
      <c r="P379" s="16">
        <f t="shared" si="43"/>
        <v>0.2083333333</v>
      </c>
      <c r="Q379" s="17" t="s">
        <v>468</v>
      </c>
    </row>
    <row r="380">
      <c r="A380" s="9" t="s">
        <v>409</v>
      </c>
      <c r="B380" s="10" t="s">
        <v>18</v>
      </c>
      <c r="C380" s="10" t="s">
        <v>24</v>
      </c>
      <c r="D380" s="10" t="s">
        <v>25</v>
      </c>
      <c r="E380" s="11" t="s">
        <v>43</v>
      </c>
      <c r="F380" s="11" t="s">
        <v>21</v>
      </c>
      <c r="G380" s="18"/>
      <c r="H380" s="18"/>
      <c r="I380" s="18"/>
      <c r="J380" s="18"/>
      <c r="K380" s="18"/>
      <c r="L380" s="18"/>
      <c r="M380" s="19">
        <v>44614.0</v>
      </c>
      <c r="N380" s="15">
        <v>0.625</v>
      </c>
      <c r="O380" s="15">
        <v>0.7916666666666666</v>
      </c>
      <c r="P380" s="16">
        <f t="shared" si="43"/>
        <v>0.1666666667</v>
      </c>
      <c r="Q380" s="17" t="s">
        <v>469</v>
      </c>
    </row>
    <row r="381">
      <c r="A381" s="9" t="s">
        <v>407</v>
      </c>
      <c r="B381" s="10" t="s">
        <v>18</v>
      </c>
      <c r="C381" s="10"/>
      <c r="D381" s="10" t="s">
        <v>114</v>
      </c>
      <c r="E381" s="11" t="s">
        <v>41</v>
      </c>
      <c r="F381" s="11" t="s">
        <v>21</v>
      </c>
      <c r="G381" s="18"/>
      <c r="H381" s="18"/>
      <c r="I381" s="18"/>
      <c r="J381" s="18"/>
      <c r="K381" s="18"/>
      <c r="L381" s="18"/>
      <c r="M381" s="19">
        <v>44614.0</v>
      </c>
      <c r="N381" s="15">
        <v>0.5416666666666666</v>
      </c>
      <c r="O381" s="15">
        <v>0.875</v>
      </c>
      <c r="P381" s="16">
        <f t="shared" si="43"/>
        <v>0.3333333333</v>
      </c>
      <c r="Q381" s="17" t="s">
        <v>470</v>
      </c>
    </row>
    <row r="382">
      <c r="A382" s="9" t="s">
        <v>200</v>
      </c>
      <c r="B382" s="10" t="s">
        <v>18</v>
      </c>
      <c r="C382" s="10"/>
      <c r="D382" s="10" t="s">
        <v>116</v>
      </c>
      <c r="E382" s="11" t="s">
        <v>41</v>
      </c>
      <c r="F382" s="11" t="s">
        <v>21</v>
      </c>
      <c r="G382" s="18"/>
      <c r="H382" s="18"/>
      <c r="I382" s="18"/>
      <c r="J382" s="18"/>
      <c r="K382" s="18"/>
      <c r="L382" s="18"/>
      <c r="M382" s="19">
        <v>44614.0</v>
      </c>
      <c r="N382" s="24">
        <v>0.5</v>
      </c>
      <c r="O382" s="24">
        <v>0.875</v>
      </c>
      <c r="P382" s="25">
        <v>0.3333333333333333</v>
      </c>
      <c r="Q382" s="17" t="s">
        <v>471</v>
      </c>
    </row>
    <row r="383">
      <c r="A383" s="9" t="s">
        <v>36</v>
      </c>
      <c r="B383" s="10" t="s">
        <v>18</v>
      </c>
      <c r="C383" s="10"/>
      <c r="D383" s="10" t="s">
        <v>158</v>
      </c>
      <c r="E383" s="11" t="s">
        <v>53</v>
      </c>
      <c r="F383" s="11" t="s">
        <v>21</v>
      </c>
      <c r="G383" s="18"/>
      <c r="H383" s="18"/>
      <c r="I383" s="18"/>
      <c r="J383" s="18"/>
      <c r="K383" s="18"/>
      <c r="L383" s="18"/>
      <c r="M383" s="19">
        <v>44614.0</v>
      </c>
      <c r="N383" s="15"/>
      <c r="O383" s="15"/>
      <c r="P383" s="16"/>
      <c r="Q383" s="17" t="s">
        <v>20</v>
      </c>
    </row>
    <row r="384">
      <c r="A384" s="9" t="s">
        <v>461</v>
      </c>
      <c r="B384" s="10" t="s">
        <v>18</v>
      </c>
      <c r="C384" s="10"/>
      <c r="D384" s="10" t="s">
        <v>137</v>
      </c>
      <c r="E384" s="11" t="s">
        <v>41</v>
      </c>
      <c r="F384" s="11" t="s">
        <v>21</v>
      </c>
      <c r="G384" s="18"/>
      <c r="H384" s="18"/>
      <c r="I384" s="18"/>
      <c r="J384" s="18"/>
      <c r="K384" s="18"/>
      <c r="L384" s="18"/>
      <c r="M384" s="19">
        <v>44614.0</v>
      </c>
      <c r="N384" s="15">
        <v>0.7083333333333334</v>
      </c>
      <c r="O384" s="15">
        <v>0.875</v>
      </c>
      <c r="P384" s="16">
        <f>O384-N384</f>
        <v>0.1666666667</v>
      </c>
      <c r="Q384" s="17" t="s">
        <v>472</v>
      </c>
    </row>
    <row r="385">
      <c r="A385" s="9" t="s">
        <v>164</v>
      </c>
      <c r="B385" s="10" t="s">
        <v>18</v>
      </c>
      <c r="C385" s="10"/>
      <c r="D385" s="10" t="s">
        <v>116</v>
      </c>
      <c r="E385" s="11" t="s">
        <v>20</v>
      </c>
      <c r="F385" s="11" t="s">
        <v>21</v>
      </c>
      <c r="G385" s="18"/>
      <c r="H385" s="18"/>
      <c r="I385" s="18"/>
      <c r="J385" s="18"/>
      <c r="K385" s="18"/>
      <c r="L385" s="18"/>
      <c r="M385" s="19">
        <v>44614.0</v>
      </c>
      <c r="N385" s="24">
        <v>0.875</v>
      </c>
      <c r="O385" s="24">
        <v>0.875</v>
      </c>
      <c r="P385" s="25">
        <v>0.0</v>
      </c>
      <c r="Q385" s="17" t="s">
        <v>20</v>
      </c>
    </row>
    <row r="386">
      <c r="A386" s="9" t="s">
        <v>467</v>
      </c>
      <c r="B386" s="10" t="s">
        <v>18</v>
      </c>
      <c r="C386" s="10"/>
      <c r="D386" s="10" t="s">
        <v>3</v>
      </c>
      <c r="E386" s="11" t="s">
        <v>46</v>
      </c>
      <c r="F386" s="11" t="s">
        <v>21</v>
      </c>
      <c r="G386" s="18"/>
      <c r="H386" s="18"/>
      <c r="I386" s="18"/>
      <c r="J386" s="18"/>
      <c r="K386" s="18"/>
      <c r="L386" s="18"/>
      <c r="M386" s="19">
        <v>44615.0</v>
      </c>
      <c r="N386" s="15">
        <v>0.5416666666666666</v>
      </c>
      <c r="O386" s="15">
        <v>0.6666666666666666</v>
      </c>
      <c r="P386" s="16">
        <f t="shared" ref="P386:P387" si="44">O386-N386</f>
        <v>0.125</v>
      </c>
      <c r="Q386" s="17" t="s">
        <v>473</v>
      </c>
    </row>
    <row r="387">
      <c r="A387" s="9" t="s">
        <v>474</v>
      </c>
      <c r="B387" s="10" t="s">
        <v>18</v>
      </c>
      <c r="C387" s="10"/>
      <c r="D387" s="10" t="s">
        <v>3</v>
      </c>
      <c r="E387" s="11" t="s">
        <v>41</v>
      </c>
      <c r="F387" s="11" t="s">
        <v>21</v>
      </c>
      <c r="G387" s="18"/>
      <c r="H387" s="18"/>
      <c r="I387" s="18"/>
      <c r="J387" s="18"/>
      <c r="K387" s="18"/>
      <c r="L387" s="18"/>
      <c r="M387" s="19">
        <v>44615.0</v>
      </c>
      <c r="N387" s="15">
        <v>0.6666666666666666</v>
      </c>
      <c r="O387" s="15">
        <v>0.875</v>
      </c>
      <c r="P387" s="16">
        <f t="shared" si="44"/>
        <v>0.2083333333</v>
      </c>
      <c r="Q387" s="17" t="s">
        <v>475</v>
      </c>
    </row>
    <row r="388">
      <c r="A388" s="9" t="s">
        <v>200</v>
      </c>
      <c r="B388" s="10" t="s">
        <v>18</v>
      </c>
      <c r="C388" s="10"/>
      <c r="D388" s="10" t="s">
        <v>116</v>
      </c>
      <c r="E388" s="11" t="s">
        <v>41</v>
      </c>
      <c r="F388" s="11" t="s">
        <v>21</v>
      </c>
      <c r="G388" s="18"/>
      <c r="H388" s="18"/>
      <c r="I388" s="18"/>
      <c r="J388" s="18"/>
      <c r="K388" s="18"/>
      <c r="L388" s="18"/>
      <c r="M388" s="19">
        <v>44615.0</v>
      </c>
      <c r="N388" s="24">
        <v>0.5</v>
      </c>
      <c r="O388" s="24">
        <v>0.875</v>
      </c>
      <c r="P388" s="25">
        <v>0.3333333333333333</v>
      </c>
      <c r="Q388" s="17" t="s">
        <v>476</v>
      </c>
    </row>
    <row r="389">
      <c r="A389" s="9" t="s">
        <v>407</v>
      </c>
      <c r="B389" s="10" t="s">
        <v>18</v>
      </c>
      <c r="C389" s="10"/>
      <c r="D389" s="10" t="s">
        <v>114</v>
      </c>
      <c r="E389" s="11" t="s">
        <v>41</v>
      </c>
      <c r="F389" s="11" t="s">
        <v>21</v>
      </c>
      <c r="G389" s="18"/>
      <c r="H389" s="18"/>
      <c r="I389" s="18"/>
      <c r="J389" s="18"/>
      <c r="K389" s="18"/>
      <c r="L389" s="18"/>
      <c r="M389" s="19">
        <v>44615.0</v>
      </c>
      <c r="N389" s="15">
        <v>0.5416666666666666</v>
      </c>
      <c r="O389" s="15">
        <v>0.875</v>
      </c>
      <c r="P389" s="16">
        <f t="shared" ref="P389:P395" si="45">O389-N389</f>
        <v>0.3333333333</v>
      </c>
      <c r="Q389" s="17" t="s">
        <v>477</v>
      </c>
    </row>
    <row r="390">
      <c r="A390" s="9" t="s">
        <v>478</v>
      </c>
      <c r="B390" s="10" t="s">
        <v>18</v>
      </c>
      <c r="C390" s="10" t="s">
        <v>24</v>
      </c>
      <c r="D390" s="10" t="s">
        <v>25</v>
      </c>
      <c r="E390" s="11" t="s">
        <v>41</v>
      </c>
      <c r="F390" s="11" t="s">
        <v>21</v>
      </c>
      <c r="G390" s="18"/>
      <c r="H390" s="18"/>
      <c r="I390" s="18"/>
      <c r="J390" s="18"/>
      <c r="K390" s="18"/>
      <c r="L390" s="18"/>
      <c r="M390" s="19">
        <v>44615.0</v>
      </c>
      <c r="N390" s="15">
        <v>0.625</v>
      </c>
      <c r="O390" s="15">
        <v>0.875</v>
      </c>
      <c r="P390" s="16">
        <f t="shared" si="45"/>
        <v>0.25</v>
      </c>
      <c r="Q390" s="17" t="s">
        <v>479</v>
      </c>
    </row>
    <row r="391">
      <c r="A391" s="9" t="s">
        <v>461</v>
      </c>
      <c r="B391" s="10" t="s">
        <v>18</v>
      </c>
      <c r="C391" s="10"/>
      <c r="D391" s="10" t="s">
        <v>137</v>
      </c>
      <c r="E391" s="11" t="s">
        <v>41</v>
      </c>
      <c r="F391" s="11" t="s">
        <v>21</v>
      </c>
      <c r="G391" s="18"/>
      <c r="H391" s="18"/>
      <c r="I391" s="18"/>
      <c r="J391" s="18"/>
      <c r="K391" s="18"/>
      <c r="L391" s="18"/>
      <c r="M391" s="19">
        <v>44615.0</v>
      </c>
      <c r="N391" s="15">
        <v>0.625</v>
      </c>
      <c r="O391" s="15">
        <v>0.875</v>
      </c>
      <c r="P391" s="16">
        <f t="shared" si="45"/>
        <v>0.25</v>
      </c>
      <c r="Q391" s="17" t="s">
        <v>454</v>
      </c>
    </row>
    <row r="392">
      <c r="A392" s="9" t="s">
        <v>417</v>
      </c>
      <c r="B392" s="10" t="s">
        <v>18</v>
      </c>
      <c r="C392" s="10"/>
      <c r="D392" s="10" t="s">
        <v>3</v>
      </c>
      <c r="E392" s="11" t="s">
        <v>43</v>
      </c>
      <c r="F392" s="11" t="s">
        <v>21</v>
      </c>
      <c r="G392" s="18"/>
      <c r="H392" s="18"/>
      <c r="I392" s="18"/>
      <c r="J392" s="18"/>
      <c r="K392" s="18"/>
      <c r="L392" s="18"/>
      <c r="M392" s="19">
        <v>44616.0</v>
      </c>
      <c r="N392" s="15">
        <v>0.5416666666666666</v>
      </c>
      <c r="O392" s="15">
        <v>0.6875</v>
      </c>
      <c r="P392" s="16">
        <f t="shared" si="45"/>
        <v>0.1458333333</v>
      </c>
      <c r="Q392" s="17" t="s">
        <v>480</v>
      </c>
    </row>
    <row r="393">
      <c r="A393" s="9" t="s">
        <v>467</v>
      </c>
      <c r="B393" s="10" t="s">
        <v>18</v>
      </c>
      <c r="C393" s="10"/>
      <c r="D393" s="10" t="s">
        <v>3</v>
      </c>
      <c r="E393" s="11" t="s">
        <v>43</v>
      </c>
      <c r="F393" s="11" t="s">
        <v>21</v>
      </c>
      <c r="G393" s="18"/>
      <c r="H393" s="18"/>
      <c r="I393" s="18"/>
      <c r="J393" s="18"/>
      <c r="K393" s="18"/>
      <c r="L393" s="18"/>
      <c r="M393" s="19">
        <v>44616.0</v>
      </c>
      <c r="N393" s="15">
        <v>0.6875</v>
      </c>
      <c r="O393" s="15">
        <v>0.7083333333333334</v>
      </c>
      <c r="P393" s="16">
        <f t="shared" si="45"/>
        <v>0.02083333333</v>
      </c>
      <c r="Q393" s="17" t="s">
        <v>481</v>
      </c>
    </row>
    <row r="394">
      <c r="A394" s="9" t="s">
        <v>474</v>
      </c>
      <c r="B394" s="10" t="s">
        <v>18</v>
      </c>
      <c r="C394" s="10"/>
      <c r="D394" s="10" t="s">
        <v>3</v>
      </c>
      <c r="E394" s="11" t="s">
        <v>41</v>
      </c>
      <c r="F394" s="11" t="s">
        <v>21</v>
      </c>
      <c r="G394" s="18"/>
      <c r="H394" s="18"/>
      <c r="I394" s="18"/>
      <c r="J394" s="18"/>
      <c r="K394" s="18"/>
      <c r="L394" s="18"/>
      <c r="M394" s="19">
        <v>44616.0</v>
      </c>
      <c r="N394" s="15">
        <v>0.7083333333333334</v>
      </c>
      <c r="O394" s="15">
        <v>0.875</v>
      </c>
      <c r="P394" s="16">
        <f t="shared" si="45"/>
        <v>0.1666666667</v>
      </c>
      <c r="Q394" s="17" t="s">
        <v>482</v>
      </c>
    </row>
    <row r="395">
      <c r="A395" s="9" t="s">
        <v>455</v>
      </c>
      <c r="B395" s="10" t="s">
        <v>18</v>
      </c>
      <c r="C395" s="10" t="s">
        <v>24</v>
      </c>
      <c r="D395" s="10" t="s">
        <v>25</v>
      </c>
      <c r="E395" s="11" t="s">
        <v>41</v>
      </c>
      <c r="F395" s="11" t="s">
        <v>21</v>
      </c>
      <c r="G395" s="18"/>
      <c r="H395" s="18"/>
      <c r="I395" s="18"/>
      <c r="J395" s="18"/>
      <c r="K395" s="18"/>
      <c r="L395" s="18"/>
      <c r="M395" s="19">
        <v>44616.0</v>
      </c>
      <c r="N395" s="15">
        <v>0.5416666666666666</v>
      </c>
      <c r="O395" s="15">
        <v>0.7083333333333334</v>
      </c>
      <c r="P395" s="16">
        <f t="shared" si="45"/>
        <v>0.1666666667</v>
      </c>
      <c r="Q395" s="17" t="s">
        <v>483</v>
      </c>
    </row>
    <row r="396">
      <c r="A396" s="9" t="s">
        <v>391</v>
      </c>
      <c r="B396" s="10" t="s">
        <v>18</v>
      </c>
      <c r="C396" s="10" t="s">
        <v>24</v>
      </c>
      <c r="D396" s="10" t="s">
        <v>25</v>
      </c>
      <c r="E396" s="11" t="s">
        <v>28</v>
      </c>
      <c r="F396" s="11" t="s">
        <v>21</v>
      </c>
      <c r="G396" s="18"/>
      <c r="H396" s="18"/>
      <c r="I396" s="18"/>
      <c r="J396" s="18"/>
      <c r="K396" s="18"/>
      <c r="L396" s="18"/>
      <c r="M396" s="19">
        <v>44616.0</v>
      </c>
      <c r="N396" s="15">
        <v>0.7083333333333334</v>
      </c>
      <c r="O396" s="15">
        <v>0.7083333333333334</v>
      </c>
      <c r="P396" s="25">
        <v>0.0</v>
      </c>
      <c r="Q396" s="17" t="s">
        <v>484</v>
      </c>
    </row>
    <row r="397">
      <c r="A397" s="9" t="s">
        <v>478</v>
      </c>
      <c r="B397" s="10" t="s">
        <v>18</v>
      </c>
      <c r="C397" s="10" t="s">
        <v>24</v>
      </c>
      <c r="D397" s="10" t="s">
        <v>25</v>
      </c>
      <c r="E397" s="11" t="s">
        <v>46</v>
      </c>
      <c r="F397" s="11" t="s">
        <v>21</v>
      </c>
      <c r="G397" s="18"/>
      <c r="H397" s="18"/>
      <c r="I397" s="18"/>
      <c r="J397" s="18"/>
      <c r="K397" s="18"/>
      <c r="L397" s="18"/>
      <c r="M397" s="19">
        <v>44616.0</v>
      </c>
      <c r="N397" s="15">
        <v>0.7083333333333334</v>
      </c>
      <c r="O397" s="15">
        <v>0.875</v>
      </c>
      <c r="P397" s="16">
        <f t="shared" ref="P397:P398" si="46">O397-N397</f>
        <v>0.1666666667</v>
      </c>
      <c r="Q397" s="17" t="s">
        <v>485</v>
      </c>
    </row>
    <row r="398">
      <c r="A398" s="9" t="s">
        <v>407</v>
      </c>
      <c r="B398" s="10" t="s">
        <v>18</v>
      </c>
      <c r="C398" s="10"/>
      <c r="D398" s="10" t="s">
        <v>114</v>
      </c>
      <c r="E398" s="11" t="s">
        <v>41</v>
      </c>
      <c r="F398" s="11" t="s">
        <v>21</v>
      </c>
      <c r="G398" s="18"/>
      <c r="H398" s="18"/>
      <c r="I398" s="18"/>
      <c r="J398" s="18"/>
      <c r="K398" s="18"/>
      <c r="L398" s="18"/>
      <c r="M398" s="19">
        <v>44616.0</v>
      </c>
      <c r="N398" s="15">
        <v>0.5416666666666666</v>
      </c>
      <c r="O398" s="15">
        <v>0.875</v>
      </c>
      <c r="P398" s="16">
        <f t="shared" si="46"/>
        <v>0.3333333333</v>
      </c>
      <c r="Q398" s="17" t="s">
        <v>486</v>
      </c>
    </row>
    <row r="399">
      <c r="A399" s="9" t="s">
        <v>200</v>
      </c>
      <c r="B399" s="10" t="s">
        <v>18</v>
      </c>
      <c r="C399" s="10"/>
      <c r="D399" s="10" t="s">
        <v>116</v>
      </c>
      <c r="E399" s="11" t="s">
        <v>28</v>
      </c>
      <c r="F399" s="11" t="s">
        <v>21</v>
      </c>
      <c r="G399" s="18"/>
      <c r="H399" s="18"/>
      <c r="I399" s="18"/>
      <c r="J399" s="18"/>
      <c r="K399" s="18"/>
      <c r="L399" s="18"/>
      <c r="M399" s="19">
        <v>44616.0</v>
      </c>
      <c r="N399" s="24">
        <v>0.5</v>
      </c>
      <c r="O399" s="24">
        <v>0.875</v>
      </c>
      <c r="P399" s="25">
        <v>0.3333333333333333</v>
      </c>
      <c r="Q399" s="17" t="s">
        <v>487</v>
      </c>
    </row>
    <row r="400">
      <c r="A400" s="9" t="s">
        <v>431</v>
      </c>
      <c r="B400" s="10" t="s">
        <v>18</v>
      </c>
      <c r="C400" s="10"/>
      <c r="D400" s="10" t="s">
        <v>137</v>
      </c>
      <c r="E400" s="11" t="s">
        <v>20</v>
      </c>
      <c r="F400" s="11" t="s">
        <v>21</v>
      </c>
      <c r="G400" s="18"/>
      <c r="H400" s="18"/>
      <c r="I400" s="18"/>
      <c r="J400" s="18"/>
      <c r="K400" s="18"/>
      <c r="L400" s="18"/>
      <c r="M400" s="19">
        <v>44616.0</v>
      </c>
      <c r="N400" s="15"/>
      <c r="O400" s="15"/>
      <c r="P400" s="16"/>
      <c r="Q400" s="17" t="s">
        <v>488</v>
      </c>
    </row>
    <row r="401">
      <c r="A401" s="9" t="s">
        <v>354</v>
      </c>
      <c r="B401" s="10" t="s">
        <v>18</v>
      </c>
      <c r="C401" s="10"/>
      <c r="D401" s="10" t="s">
        <v>111</v>
      </c>
      <c r="E401" s="11" t="s">
        <v>20</v>
      </c>
      <c r="F401" s="11" t="s">
        <v>21</v>
      </c>
      <c r="G401" s="18"/>
      <c r="H401" s="18"/>
      <c r="I401" s="18"/>
      <c r="J401" s="18"/>
      <c r="K401" s="18"/>
      <c r="L401" s="18"/>
      <c r="M401" s="19">
        <v>44616.0</v>
      </c>
      <c r="N401" s="15"/>
      <c r="O401" s="15"/>
      <c r="P401" s="16">
        <f t="shared" ref="P401:P402" si="47">O401-N401</f>
        <v>0</v>
      </c>
      <c r="Q401" s="17" t="s">
        <v>20</v>
      </c>
    </row>
    <row r="402">
      <c r="A402" s="9" t="s">
        <v>461</v>
      </c>
      <c r="B402" s="10" t="s">
        <v>18</v>
      </c>
      <c r="C402" s="10"/>
      <c r="D402" s="10" t="s">
        <v>111</v>
      </c>
      <c r="E402" s="11" t="s">
        <v>41</v>
      </c>
      <c r="F402" s="11" t="s">
        <v>21</v>
      </c>
      <c r="G402" s="18"/>
      <c r="H402" s="18"/>
      <c r="I402" s="18"/>
      <c r="J402" s="18"/>
      <c r="K402" s="18"/>
      <c r="L402" s="18"/>
      <c r="M402" s="19">
        <v>44616.0</v>
      </c>
      <c r="N402" s="15">
        <v>0.625</v>
      </c>
      <c r="O402" s="15">
        <v>0.875</v>
      </c>
      <c r="P402" s="16">
        <f t="shared" si="47"/>
        <v>0.25</v>
      </c>
      <c r="Q402" s="17" t="s">
        <v>489</v>
      </c>
    </row>
    <row r="403">
      <c r="A403" s="9" t="s">
        <v>253</v>
      </c>
      <c r="B403" s="10" t="s">
        <v>18</v>
      </c>
      <c r="C403" s="10"/>
      <c r="D403" s="10" t="s">
        <v>116</v>
      </c>
      <c r="E403" s="11" t="s">
        <v>41</v>
      </c>
      <c r="F403" s="11" t="s">
        <v>21</v>
      </c>
      <c r="G403" s="18"/>
      <c r="H403" s="18"/>
      <c r="I403" s="18"/>
      <c r="J403" s="18"/>
      <c r="K403" s="18"/>
      <c r="L403" s="18"/>
      <c r="M403" s="19">
        <v>44617.0</v>
      </c>
      <c r="N403" s="24">
        <v>0.5</v>
      </c>
      <c r="O403" s="24">
        <v>0.875</v>
      </c>
      <c r="P403" s="25">
        <v>0.3333333333333333</v>
      </c>
      <c r="Q403" s="17" t="s">
        <v>490</v>
      </c>
    </row>
    <row r="404">
      <c r="A404" s="9" t="s">
        <v>400</v>
      </c>
      <c r="B404" s="10" t="s">
        <v>18</v>
      </c>
      <c r="C404" s="10"/>
      <c r="D404" s="10" t="s">
        <v>3</v>
      </c>
      <c r="E404" s="11" t="s">
        <v>20</v>
      </c>
      <c r="F404" s="11" t="s">
        <v>21</v>
      </c>
      <c r="G404" s="18"/>
      <c r="H404" s="18"/>
      <c r="I404" s="18"/>
      <c r="J404" s="18"/>
      <c r="K404" s="18"/>
      <c r="L404" s="18"/>
      <c r="M404" s="19">
        <v>44617.0</v>
      </c>
      <c r="N404" s="15">
        <v>0.7916666666666666</v>
      </c>
      <c r="O404" s="15">
        <v>0.7916666666666666</v>
      </c>
      <c r="P404" s="16">
        <f t="shared" ref="P404:P422" si="48">O404-N404</f>
        <v>0</v>
      </c>
      <c r="Q404" s="17" t="s">
        <v>389</v>
      </c>
    </row>
    <row r="405">
      <c r="A405" s="9" t="s">
        <v>424</v>
      </c>
      <c r="B405" s="10" t="s">
        <v>18</v>
      </c>
      <c r="C405" s="10"/>
      <c r="D405" s="10" t="s">
        <v>3</v>
      </c>
      <c r="E405" s="11" t="s">
        <v>20</v>
      </c>
      <c r="F405" s="11" t="s">
        <v>21</v>
      </c>
      <c r="G405" s="18"/>
      <c r="H405" s="18"/>
      <c r="I405" s="18"/>
      <c r="J405" s="18"/>
      <c r="K405" s="18"/>
      <c r="L405" s="18"/>
      <c r="M405" s="19">
        <v>44617.0</v>
      </c>
      <c r="N405" s="15">
        <v>0.7916666666666666</v>
      </c>
      <c r="O405" s="15">
        <v>0.7916666666666666</v>
      </c>
      <c r="P405" s="16">
        <f t="shared" si="48"/>
        <v>0</v>
      </c>
      <c r="Q405" s="17" t="s">
        <v>389</v>
      </c>
    </row>
    <row r="406">
      <c r="A406" s="9" t="s">
        <v>474</v>
      </c>
      <c r="B406" s="10" t="s">
        <v>18</v>
      </c>
      <c r="C406" s="10"/>
      <c r="D406" s="10" t="s">
        <v>3</v>
      </c>
      <c r="E406" s="11" t="s">
        <v>46</v>
      </c>
      <c r="F406" s="11" t="s">
        <v>21</v>
      </c>
      <c r="G406" s="18"/>
      <c r="H406" s="18"/>
      <c r="I406" s="18"/>
      <c r="J406" s="18"/>
      <c r="K406" s="18"/>
      <c r="L406" s="18"/>
      <c r="M406" s="19">
        <v>44617.0</v>
      </c>
      <c r="N406" s="15">
        <v>0.5416666666666666</v>
      </c>
      <c r="O406" s="15">
        <v>0.75</v>
      </c>
      <c r="P406" s="16">
        <f t="shared" si="48"/>
        <v>0.2083333333</v>
      </c>
      <c r="Q406" s="17" t="s">
        <v>491</v>
      </c>
    </row>
    <row r="407">
      <c r="A407" s="9" t="s">
        <v>492</v>
      </c>
      <c r="B407" s="10" t="s">
        <v>18</v>
      </c>
      <c r="C407" s="10"/>
      <c r="D407" s="10" t="s">
        <v>3</v>
      </c>
      <c r="E407" s="11" t="s">
        <v>41</v>
      </c>
      <c r="F407" s="11" t="s">
        <v>21</v>
      </c>
      <c r="G407" s="18"/>
      <c r="H407" s="18"/>
      <c r="I407" s="18"/>
      <c r="J407" s="18"/>
      <c r="K407" s="18"/>
      <c r="L407" s="18"/>
      <c r="M407" s="19">
        <v>44617.0</v>
      </c>
      <c r="N407" s="15">
        <v>0.75</v>
      </c>
      <c r="O407" s="15">
        <v>0.875</v>
      </c>
      <c r="P407" s="16">
        <f t="shared" si="48"/>
        <v>0.125</v>
      </c>
      <c r="Q407" s="17" t="s">
        <v>493</v>
      </c>
    </row>
    <row r="408">
      <c r="A408" s="9" t="s">
        <v>478</v>
      </c>
      <c r="B408" s="10" t="s">
        <v>18</v>
      </c>
      <c r="C408" s="10" t="s">
        <v>24</v>
      </c>
      <c r="D408" s="10" t="s">
        <v>25</v>
      </c>
      <c r="E408" s="11" t="s">
        <v>46</v>
      </c>
      <c r="F408" s="11" t="s">
        <v>21</v>
      </c>
      <c r="G408" s="18"/>
      <c r="H408" s="18"/>
      <c r="I408" s="18"/>
      <c r="J408" s="18"/>
      <c r="K408" s="18"/>
      <c r="L408" s="18"/>
      <c r="M408" s="19">
        <v>44617.0</v>
      </c>
      <c r="N408" s="15">
        <v>0.5416666666666666</v>
      </c>
      <c r="O408" s="15">
        <v>0.875</v>
      </c>
      <c r="P408" s="16">
        <f t="shared" si="48"/>
        <v>0.3333333333</v>
      </c>
      <c r="Q408" s="17" t="s">
        <v>494</v>
      </c>
    </row>
    <row r="409">
      <c r="A409" s="9" t="s">
        <v>407</v>
      </c>
      <c r="B409" s="10" t="s">
        <v>18</v>
      </c>
      <c r="C409" s="10"/>
      <c r="D409" s="10" t="s">
        <v>114</v>
      </c>
      <c r="E409" s="11" t="s">
        <v>46</v>
      </c>
      <c r="F409" s="11" t="s">
        <v>21</v>
      </c>
      <c r="G409" s="18"/>
      <c r="H409" s="18"/>
      <c r="I409" s="18"/>
      <c r="J409" s="18"/>
      <c r="K409" s="18"/>
      <c r="L409" s="18"/>
      <c r="M409" s="19">
        <v>44617.0</v>
      </c>
      <c r="N409" s="15">
        <v>0.5416666666666666</v>
      </c>
      <c r="O409" s="15">
        <v>0.8333333333333334</v>
      </c>
      <c r="P409" s="16">
        <f t="shared" si="48"/>
        <v>0.2916666667</v>
      </c>
      <c r="Q409" s="17" t="s">
        <v>495</v>
      </c>
    </row>
    <row r="410">
      <c r="A410" s="9" t="s">
        <v>405</v>
      </c>
      <c r="B410" s="10" t="s">
        <v>18</v>
      </c>
      <c r="C410" s="10"/>
      <c r="D410" s="10" t="s">
        <v>114</v>
      </c>
      <c r="E410" s="11" t="s">
        <v>41</v>
      </c>
      <c r="F410" s="11" t="s">
        <v>21</v>
      </c>
      <c r="G410" s="18"/>
      <c r="H410" s="18"/>
      <c r="I410" s="18"/>
      <c r="J410" s="18"/>
      <c r="K410" s="18"/>
      <c r="L410" s="18"/>
      <c r="M410" s="19">
        <v>44617.0</v>
      </c>
      <c r="N410" s="15">
        <v>0.8333333333333334</v>
      </c>
      <c r="O410" s="15">
        <v>0.875</v>
      </c>
      <c r="P410" s="16">
        <f t="shared" si="48"/>
        <v>0.04166666667</v>
      </c>
      <c r="Q410" s="17" t="s">
        <v>496</v>
      </c>
    </row>
    <row r="411">
      <c r="A411" s="9" t="s">
        <v>461</v>
      </c>
      <c r="B411" s="10" t="s">
        <v>18</v>
      </c>
      <c r="C411" s="10"/>
      <c r="D411" s="10" t="s">
        <v>111</v>
      </c>
      <c r="E411" s="11" t="s">
        <v>41</v>
      </c>
      <c r="F411" s="11" t="s">
        <v>21</v>
      </c>
      <c r="G411" s="18"/>
      <c r="H411" s="18"/>
      <c r="I411" s="18"/>
      <c r="J411" s="18"/>
      <c r="K411" s="18"/>
      <c r="L411" s="18"/>
      <c r="M411" s="19">
        <v>44617.0</v>
      </c>
      <c r="N411" s="15">
        <v>0.7083333333333334</v>
      </c>
      <c r="O411" s="15">
        <v>0.875</v>
      </c>
      <c r="P411" s="16">
        <f t="shared" si="48"/>
        <v>0.1666666667</v>
      </c>
      <c r="Q411" s="17" t="s">
        <v>497</v>
      </c>
    </row>
    <row r="412">
      <c r="A412" s="9" t="s">
        <v>415</v>
      </c>
      <c r="B412" s="10" t="s">
        <v>18</v>
      </c>
      <c r="C412" s="10"/>
      <c r="D412" s="10" t="s">
        <v>3</v>
      </c>
      <c r="E412" s="11" t="s">
        <v>53</v>
      </c>
      <c r="F412" s="11" t="s">
        <v>21</v>
      </c>
      <c r="G412" s="18"/>
      <c r="H412" s="18"/>
      <c r="I412" s="18"/>
      <c r="J412" s="18"/>
      <c r="K412" s="18"/>
      <c r="L412" s="18"/>
      <c r="M412" s="19">
        <v>44617.0</v>
      </c>
      <c r="N412" s="15">
        <v>0.6875</v>
      </c>
      <c r="O412" s="15">
        <v>0.6875</v>
      </c>
      <c r="P412" s="16">
        <f t="shared" si="48"/>
        <v>0</v>
      </c>
      <c r="Q412" s="17" t="s">
        <v>498</v>
      </c>
    </row>
    <row r="413">
      <c r="A413" s="9" t="s">
        <v>492</v>
      </c>
      <c r="B413" s="10" t="s">
        <v>18</v>
      </c>
      <c r="C413" s="10"/>
      <c r="D413" s="10" t="s">
        <v>3</v>
      </c>
      <c r="E413" s="11" t="s">
        <v>41</v>
      </c>
      <c r="F413" s="11" t="s">
        <v>21</v>
      </c>
      <c r="G413" s="18"/>
      <c r="H413" s="18"/>
      <c r="I413" s="18"/>
      <c r="J413" s="18"/>
      <c r="K413" s="18"/>
      <c r="L413" s="18"/>
      <c r="M413" s="19">
        <v>44620.0</v>
      </c>
      <c r="N413" s="15">
        <v>0.5416666666666666</v>
      </c>
      <c r="O413" s="15">
        <v>0.875</v>
      </c>
      <c r="P413" s="16">
        <f t="shared" si="48"/>
        <v>0.3333333333</v>
      </c>
      <c r="Q413" s="17" t="s">
        <v>499</v>
      </c>
    </row>
    <row r="414">
      <c r="A414" s="9" t="s">
        <v>407</v>
      </c>
      <c r="B414" s="10" t="s">
        <v>18</v>
      </c>
      <c r="C414" s="10"/>
      <c r="D414" s="10" t="s">
        <v>114</v>
      </c>
      <c r="E414" s="11" t="s">
        <v>43</v>
      </c>
      <c r="F414" s="11" t="s">
        <v>21</v>
      </c>
      <c r="G414" s="18"/>
      <c r="H414" s="18"/>
      <c r="I414" s="18"/>
      <c r="J414" s="18"/>
      <c r="K414" s="18"/>
      <c r="L414" s="18"/>
      <c r="M414" s="19">
        <v>44620.0</v>
      </c>
      <c r="N414" s="15">
        <v>0.7916666666666666</v>
      </c>
      <c r="O414" s="15">
        <v>0.875</v>
      </c>
      <c r="P414" s="16">
        <f t="shared" si="48"/>
        <v>0.08333333333</v>
      </c>
      <c r="Q414" s="17" t="s">
        <v>500</v>
      </c>
    </row>
    <row r="415">
      <c r="A415" s="9" t="s">
        <v>226</v>
      </c>
      <c r="B415" s="10" t="s">
        <v>18</v>
      </c>
      <c r="C415" s="10"/>
      <c r="D415" s="10" t="s">
        <v>114</v>
      </c>
      <c r="E415" s="11" t="s">
        <v>43</v>
      </c>
      <c r="F415" s="11" t="s">
        <v>21</v>
      </c>
      <c r="G415" s="18"/>
      <c r="H415" s="18"/>
      <c r="I415" s="18"/>
      <c r="J415" s="18"/>
      <c r="K415" s="18"/>
      <c r="L415" s="18"/>
      <c r="M415" s="19">
        <v>44620.0</v>
      </c>
      <c r="N415" s="15">
        <v>0.75</v>
      </c>
      <c r="O415" s="15">
        <v>0.7916666666666666</v>
      </c>
      <c r="P415" s="16">
        <f t="shared" si="48"/>
        <v>0.04166666667</v>
      </c>
      <c r="Q415" s="17" t="s">
        <v>501</v>
      </c>
    </row>
    <row r="416">
      <c r="A416" s="9" t="s">
        <v>405</v>
      </c>
      <c r="B416" s="10" t="s">
        <v>18</v>
      </c>
      <c r="C416" s="10"/>
      <c r="D416" s="10" t="s">
        <v>114</v>
      </c>
      <c r="E416" s="11" t="s">
        <v>41</v>
      </c>
      <c r="F416" s="11" t="s">
        <v>21</v>
      </c>
      <c r="G416" s="18"/>
      <c r="H416" s="18"/>
      <c r="I416" s="18"/>
      <c r="J416" s="18"/>
      <c r="K416" s="18"/>
      <c r="L416" s="18"/>
      <c r="M416" s="19">
        <v>44620.0</v>
      </c>
      <c r="N416" s="15">
        <v>0.5416666666666666</v>
      </c>
      <c r="O416" s="15">
        <v>0.75</v>
      </c>
      <c r="P416" s="16">
        <f t="shared" si="48"/>
        <v>0.2083333333</v>
      </c>
      <c r="Q416" s="17" t="s">
        <v>502</v>
      </c>
    </row>
    <row r="417">
      <c r="A417" s="9" t="s">
        <v>455</v>
      </c>
      <c r="B417" s="10" t="s">
        <v>18</v>
      </c>
      <c r="C417" s="10" t="s">
        <v>24</v>
      </c>
      <c r="D417" s="10" t="s">
        <v>503</v>
      </c>
      <c r="E417" s="11" t="s">
        <v>46</v>
      </c>
      <c r="F417" s="11" t="s">
        <v>21</v>
      </c>
      <c r="G417" s="18"/>
      <c r="H417" s="18"/>
      <c r="I417" s="18"/>
      <c r="J417" s="18"/>
      <c r="K417" s="18"/>
      <c r="L417" s="18"/>
      <c r="M417" s="19">
        <v>44620.0</v>
      </c>
      <c r="N417" s="15">
        <v>0.625</v>
      </c>
      <c r="O417" s="15">
        <v>0.7083333333333334</v>
      </c>
      <c r="P417" s="16">
        <f t="shared" si="48"/>
        <v>0.08333333333</v>
      </c>
      <c r="Q417" s="17" t="s">
        <v>504</v>
      </c>
    </row>
    <row r="418">
      <c r="A418" s="9" t="s">
        <v>478</v>
      </c>
      <c r="B418" s="10" t="s">
        <v>18</v>
      </c>
      <c r="C418" s="10" t="s">
        <v>24</v>
      </c>
      <c r="D418" s="10" t="s">
        <v>503</v>
      </c>
      <c r="E418" s="46" t="s">
        <v>46</v>
      </c>
      <c r="F418" s="11" t="s">
        <v>21</v>
      </c>
      <c r="G418" s="18"/>
      <c r="H418" s="18"/>
      <c r="I418" s="18"/>
      <c r="J418" s="18"/>
      <c r="K418" s="18"/>
      <c r="L418" s="18"/>
      <c r="M418" s="19">
        <v>44620.0</v>
      </c>
      <c r="N418" s="15">
        <v>0.7083333333333334</v>
      </c>
      <c r="O418" s="15">
        <v>0.7916666666666666</v>
      </c>
      <c r="P418" s="16">
        <f t="shared" si="48"/>
        <v>0.08333333333</v>
      </c>
      <c r="Q418" s="17" t="s">
        <v>504</v>
      </c>
    </row>
    <row r="419">
      <c r="A419" s="9" t="s">
        <v>405</v>
      </c>
      <c r="B419" s="10" t="s">
        <v>18</v>
      </c>
      <c r="C419" s="10"/>
      <c r="D419" s="10" t="s">
        <v>114</v>
      </c>
      <c r="E419" s="11" t="s">
        <v>41</v>
      </c>
      <c r="F419" s="11" t="s">
        <v>21</v>
      </c>
      <c r="G419" s="18"/>
      <c r="H419" s="18"/>
      <c r="I419" s="18"/>
      <c r="J419" s="18"/>
      <c r="K419" s="18"/>
      <c r="L419" s="18"/>
      <c r="M419" s="19">
        <v>44620.0</v>
      </c>
      <c r="N419" s="15">
        <v>0.6666666666666666</v>
      </c>
      <c r="O419" s="15">
        <v>0.875</v>
      </c>
      <c r="P419" s="16">
        <f t="shared" si="48"/>
        <v>0.2083333333</v>
      </c>
      <c r="Q419" s="17" t="s">
        <v>505</v>
      </c>
    </row>
    <row r="420">
      <c r="A420" s="9" t="s">
        <v>442</v>
      </c>
      <c r="B420" s="10" t="s">
        <v>18</v>
      </c>
      <c r="C420" s="10" t="s">
        <v>24</v>
      </c>
      <c r="D420" s="10" t="s">
        <v>503</v>
      </c>
      <c r="E420" s="11" t="s">
        <v>43</v>
      </c>
      <c r="F420" s="11" t="s">
        <v>21</v>
      </c>
      <c r="G420" s="18"/>
      <c r="H420" s="18"/>
      <c r="I420" s="18"/>
      <c r="J420" s="18"/>
      <c r="K420" s="18"/>
      <c r="L420" s="18"/>
      <c r="M420" s="19">
        <v>44621.0</v>
      </c>
      <c r="N420" s="15">
        <v>0.5416666666666666</v>
      </c>
      <c r="O420" s="15">
        <v>0.625</v>
      </c>
      <c r="P420" s="16">
        <f t="shared" si="48"/>
        <v>0.08333333333</v>
      </c>
      <c r="Q420" s="17" t="s">
        <v>506</v>
      </c>
    </row>
    <row r="421">
      <c r="A421" s="9" t="s">
        <v>455</v>
      </c>
      <c r="B421" s="10" t="s">
        <v>18</v>
      </c>
      <c r="C421" s="10" t="s">
        <v>24</v>
      </c>
      <c r="D421" s="10" t="s">
        <v>503</v>
      </c>
      <c r="E421" s="11" t="s">
        <v>43</v>
      </c>
      <c r="F421" s="11" t="s">
        <v>21</v>
      </c>
      <c r="G421" s="18"/>
      <c r="H421" s="18"/>
      <c r="I421" s="18"/>
      <c r="J421" s="18"/>
      <c r="K421" s="18"/>
      <c r="L421" s="18"/>
      <c r="M421" s="19">
        <v>44621.0</v>
      </c>
      <c r="N421" s="15">
        <v>0.6458333333333334</v>
      </c>
      <c r="O421" s="15">
        <v>0.6666666666666666</v>
      </c>
      <c r="P421" s="16">
        <f t="shared" si="48"/>
        <v>0.02083333333</v>
      </c>
      <c r="Q421" s="17" t="s">
        <v>507</v>
      </c>
    </row>
    <row r="422">
      <c r="A422" s="9" t="s">
        <v>478</v>
      </c>
      <c r="B422" s="10" t="s">
        <v>18</v>
      </c>
      <c r="C422" s="10" t="s">
        <v>24</v>
      </c>
      <c r="D422" s="10" t="s">
        <v>503</v>
      </c>
      <c r="E422" s="11" t="s">
        <v>43</v>
      </c>
      <c r="F422" s="11" t="s">
        <v>21</v>
      </c>
      <c r="G422" s="18"/>
      <c r="H422" s="18"/>
      <c r="I422" s="18"/>
      <c r="J422" s="18"/>
      <c r="K422" s="18"/>
      <c r="L422" s="18"/>
      <c r="M422" s="19">
        <v>44621.0</v>
      </c>
      <c r="N422" s="15">
        <v>0.6666666666666666</v>
      </c>
      <c r="O422" s="15">
        <v>0.7083333333333334</v>
      </c>
      <c r="P422" s="16">
        <f t="shared" si="48"/>
        <v>0.04166666667</v>
      </c>
      <c r="Q422" s="17" t="s">
        <v>507</v>
      </c>
    </row>
    <row r="423">
      <c r="A423" s="9" t="s">
        <v>253</v>
      </c>
      <c r="B423" s="10" t="s">
        <v>18</v>
      </c>
      <c r="C423" s="10"/>
      <c r="D423" s="10" t="s">
        <v>508</v>
      </c>
      <c r="E423" s="11" t="s">
        <v>41</v>
      </c>
      <c r="F423" s="11" t="s">
        <v>21</v>
      </c>
      <c r="G423" s="18"/>
      <c r="H423" s="18"/>
      <c r="I423" s="18"/>
      <c r="J423" s="18"/>
      <c r="K423" s="18"/>
      <c r="L423" s="18"/>
      <c r="M423" s="19">
        <v>44621.0</v>
      </c>
      <c r="N423" s="24">
        <v>0.5416666666666666</v>
      </c>
      <c r="O423" s="24">
        <v>0.875</v>
      </c>
      <c r="P423" s="25">
        <v>0.3333333333333333</v>
      </c>
      <c r="Q423" s="17" t="s">
        <v>509</v>
      </c>
    </row>
    <row r="424">
      <c r="A424" s="9" t="s">
        <v>474</v>
      </c>
      <c r="B424" s="10" t="s">
        <v>18</v>
      </c>
      <c r="C424" s="10"/>
      <c r="D424" s="10" t="s">
        <v>3</v>
      </c>
      <c r="E424" s="11" t="s">
        <v>46</v>
      </c>
      <c r="F424" s="11" t="s">
        <v>21</v>
      </c>
      <c r="G424" s="18"/>
      <c r="H424" s="18"/>
      <c r="I424" s="18"/>
      <c r="J424" s="18"/>
      <c r="K424" s="18"/>
      <c r="L424" s="18"/>
      <c r="M424" s="19">
        <v>44621.0</v>
      </c>
      <c r="N424" s="15">
        <v>0.5416666666666666</v>
      </c>
      <c r="O424" s="15">
        <v>0.7083333333333334</v>
      </c>
      <c r="P424" s="16">
        <f t="shared" ref="P424:P431" si="49">O424-N424</f>
        <v>0.1666666667</v>
      </c>
      <c r="Q424" s="17" t="s">
        <v>510</v>
      </c>
    </row>
    <row r="425">
      <c r="A425" s="9" t="s">
        <v>492</v>
      </c>
      <c r="B425" s="10" t="s">
        <v>18</v>
      </c>
      <c r="C425" s="10"/>
      <c r="D425" s="10" t="s">
        <v>3</v>
      </c>
      <c r="E425" s="11" t="s">
        <v>41</v>
      </c>
      <c r="F425" s="11" t="s">
        <v>21</v>
      </c>
      <c r="G425" s="18"/>
      <c r="H425" s="18"/>
      <c r="I425" s="18"/>
      <c r="J425" s="18"/>
      <c r="K425" s="18"/>
      <c r="L425" s="18"/>
      <c r="M425" s="19">
        <v>44621.0</v>
      </c>
      <c r="N425" s="15">
        <v>0.7083333333333334</v>
      </c>
      <c r="O425" s="15">
        <v>0.875</v>
      </c>
      <c r="P425" s="16">
        <f t="shared" si="49"/>
        <v>0.1666666667</v>
      </c>
      <c r="Q425" s="17" t="s">
        <v>511</v>
      </c>
    </row>
    <row r="426">
      <c r="A426" s="9" t="s">
        <v>512</v>
      </c>
      <c r="B426" s="10" t="s">
        <v>18</v>
      </c>
      <c r="C426" s="10" t="s">
        <v>24</v>
      </c>
      <c r="D426" s="10" t="s">
        <v>503</v>
      </c>
      <c r="E426" s="11" t="s">
        <v>41</v>
      </c>
      <c r="F426" s="11" t="s">
        <v>21</v>
      </c>
      <c r="G426" s="18"/>
      <c r="H426" s="18"/>
      <c r="I426" s="18"/>
      <c r="J426" s="18"/>
      <c r="K426" s="18"/>
      <c r="L426" s="18"/>
      <c r="M426" s="19">
        <v>44621.0</v>
      </c>
      <c r="N426" s="15">
        <v>0.7916666666666666</v>
      </c>
      <c r="O426" s="15">
        <v>0.875</v>
      </c>
      <c r="P426" s="16">
        <f t="shared" si="49"/>
        <v>0.08333333333</v>
      </c>
      <c r="Q426" s="17" t="s">
        <v>513</v>
      </c>
    </row>
    <row r="427">
      <c r="A427" s="9" t="s">
        <v>405</v>
      </c>
      <c r="B427" s="10" t="s">
        <v>18</v>
      </c>
      <c r="C427" s="10"/>
      <c r="D427" s="10" t="s">
        <v>114</v>
      </c>
      <c r="E427" s="11" t="s">
        <v>41</v>
      </c>
      <c r="F427" s="11" t="s">
        <v>21</v>
      </c>
      <c r="G427" s="18"/>
      <c r="H427" s="18"/>
      <c r="I427" s="18"/>
      <c r="J427" s="18"/>
      <c r="K427" s="18"/>
      <c r="L427" s="18"/>
      <c r="M427" s="19">
        <v>44621.0</v>
      </c>
      <c r="N427" s="15">
        <v>0.5416666666666666</v>
      </c>
      <c r="O427" s="15">
        <v>0.875</v>
      </c>
      <c r="P427" s="16">
        <f t="shared" si="49"/>
        <v>0.3333333333</v>
      </c>
      <c r="Q427" s="17" t="s">
        <v>514</v>
      </c>
    </row>
    <row r="428">
      <c r="A428" s="9" t="s">
        <v>492</v>
      </c>
      <c r="B428" s="10" t="s">
        <v>18</v>
      </c>
      <c r="C428" s="10"/>
      <c r="D428" s="10" t="s">
        <v>3</v>
      </c>
      <c r="E428" s="11" t="s">
        <v>43</v>
      </c>
      <c r="F428" s="11" t="s">
        <v>21</v>
      </c>
      <c r="G428" s="18"/>
      <c r="H428" s="18"/>
      <c r="I428" s="18"/>
      <c r="J428" s="18"/>
      <c r="K428" s="18"/>
      <c r="L428" s="18"/>
      <c r="M428" s="47">
        <v>44621.0</v>
      </c>
      <c r="N428" s="15">
        <v>0.5416666666666666</v>
      </c>
      <c r="O428" s="15">
        <v>0.7083333333333334</v>
      </c>
      <c r="P428" s="16">
        <f t="shared" si="49"/>
        <v>0.1666666667</v>
      </c>
      <c r="Q428" s="17" t="s">
        <v>515</v>
      </c>
    </row>
    <row r="429">
      <c r="A429" s="9" t="s">
        <v>474</v>
      </c>
      <c r="B429" s="10" t="s">
        <v>18</v>
      </c>
      <c r="C429" s="10"/>
      <c r="D429" s="10" t="s">
        <v>3</v>
      </c>
      <c r="E429" s="11" t="s">
        <v>46</v>
      </c>
      <c r="F429" s="11" t="s">
        <v>21</v>
      </c>
      <c r="G429" s="18"/>
      <c r="H429" s="18"/>
      <c r="I429" s="18"/>
      <c r="J429" s="18"/>
      <c r="K429" s="18"/>
      <c r="L429" s="18"/>
      <c r="M429" s="19">
        <v>44622.0</v>
      </c>
      <c r="N429" s="15">
        <v>0.7083333333333334</v>
      </c>
      <c r="O429" s="15">
        <v>0.875</v>
      </c>
      <c r="P429" s="16">
        <f t="shared" si="49"/>
        <v>0.1666666667</v>
      </c>
      <c r="Q429" s="17" t="s">
        <v>516</v>
      </c>
    </row>
    <row r="430">
      <c r="A430" s="9" t="s">
        <v>517</v>
      </c>
      <c r="B430" s="10" t="s">
        <v>18</v>
      </c>
      <c r="C430" s="10"/>
      <c r="D430" s="10" t="s">
        <v>114</v>
      </c>
      <c r="E430" s="11" t="s">
        <v>41</v>
      </c>
      <c r="F430" s="11" t="s">
        <v>21</v>
      </c>
      <c r="G430" s="18"/>
      <c r="H430" s="18"/>
      <c r="I430" s="18"/>
      <c r="J430" s="18"/>
      <c r="K430" s="18"/>
      <c r="L430" s="18"/>
      <c r="M430" s="19">
        <v>44622.0</v>
      </c>
      <c r="N430" s="15">
        <v>0.6458333333333334</v>
      </c>
      <c r="O430" s="15">
        <v>0.8854166666666666</v>
      </c>
      <c r="P430" s="16">
        <f t="shared" si="49"/>
        <v>0.2395833333</v>
      </c>
      <c r="Q430" s="17" t="s">
        <v>518</v>
      </c>
    </row>
    <row r="431">
      <c r="A431" s="9" t="s">
        <v>405</v>
      </c>
      <c r="B431" s="10" t="s">
        <v>18</v>
      </c>
      <c r="C431" s="10"/>
      <c r="D431" s="10" t="s">
        <v>114</v>
      </c>
      <c r="E431" s="11" t="s">
        <v>20</v>
      </c>
      <c r="F431" s="11" t="s">
        <v>21</v>
      </c>
      <c r="G431" s="18"/>
      <c r="H431" s="18"/>
      <c r="I431" s="18"/>
      <c r="J431" s="18"/>
      <c r="K431" s="18"/>
      <c r="L431" s="18"/>
      <c r="M431" s="19">
        <v>44622.0</v>
      </c>
      <c r="N431" s="15">
        <v>0.5416666666666666</v>
      </c>
      <c r="O431" s="15">
        <v>0.625</v>
      </c>
      <c r="P431" s="16">
        <f t="shared" si="49"/>
        <v>0.08333333333</v>
      </c>
      <c r="Q431" s="17" t="s">
        <v>519</v>
      </c>
    </row>
    <row r="432">
      <c r="A432" s="9" t="s">
        <v>253</v>
      </c>
      <c r="B432" s="10" t="s">
        <v>18</v>
      </c>
      <c r="C432" s="10"/>
      <c r="D432" s="10" t="s">
        <v>508</v>
      </c>
      <c r="E432" s="11" t="s">
        <v>43</v>
      </c>
      <c r="F432" s="11" t="s">
        <v>21</v>
      </c>
      <c r="G432" s="18"/>
      <c r="H432" s="18"/>
      <c r="I432" s="18"/>
      <c r="J432" s="18"/>
      <c r="K432" s="18"/>
      <c r="L432" s="18"/>
      <c r="M432" s="19">
        <v>44622.0</v>
      </c>
      <c r="N432" s="24">
        <v>0.5416666666666666</v>
      </c>
      <c r="O432" s="24">
        <v>0.875</v>
      </c>
      <c r="P432" s="25">
        <v>0.3333333333333333</v>
      </c>
      <c r="Q432" s="17" t="s">
        <v>520</v>
      </c>
    </row>
    <row r="433">
      <c r="A433" s="9" t="s">
        <v>521</v>
      </c>
      <c r="B433" s="10" t="s">
        <v>18</v>
      </c>
      <c r="C433" s="10"/>
      <c r="D433" s="10" t="s">
        <v>111</v>
      </c>
      <c r="E433" s="11" t="s">
        <v>41</v>
      </c>
      <c r="F433" s="11" t="s">
        <v>21</v>
      </c>
      <c r="G433" s="18"/>
      <c r="H433" s="18"/>
      <c r="I433" s="18"/>
      <c r="J433" s="18"/>
      <c r="K433" s="18"/>
      <c r="L433" s="18"/>
      <c r="M433" s="19">
        <v>44622.0</v>
      </c>
      <c r="N433" s="15">
        <v>0.7083333333333334</v>
      </c>
      <c r="O433" s="15">
        <v>0.875</v>
      </c>
      <c r="P433" s="16">
        <f t="shared" ref="P433:P434" si="50">O433-N433</f>
        <v>0.1666666667</v>
      </c>
      <c r="Q433" s="17" t="s">
        <v>522</v>
      </c>
    </row>
    <row r="434">
      <c r="A434" s="9" t="s">
        <v>517</v>
      </c>
      <c r="B434" s="10" t="s">
        <v>18</v>
      </c>
      <c r="C434" s="10"/>
      <c r="D434" s="10" t="s">
        <v>114</v>
      </c>
      <c r="E434" s="11" t="s">
        <v>28</v>
      </c>
      <c r="F434" s="11" t="s">
        <v>21</v>
      </c>
      <c r="G434" s="18"/>
      <c r="H434" s="18"/>
      <c r="I434" s="18"/>
      <c r="J434" s="18"/>
      <c r="K434" s="18"/>
      <c r="L434" s="18"/>
      <c r="M434" s="19">
        <v>44623.0</v>
      </c>
      <c r="N434" s="15">
        <v>0.5416666666666666</v>
      </c>
      <c r="O434" s="15">
        <v>0.6458333333333334</v>
      </c>
      <c r="P434" s="16">
        <f t="shared" si="50"/>
        <v>0.1041666667</v>
      </c>
      <c r="Q434" s="17" t="s">
        <v>523</v>
      </c>
    </row>
    <row r="435">
      <c r="A435" s="9" t="s">
        <v>524</v>
      </c>
      <c r="B435" s="10" t="s">
        <v>18</v>
      </c>
      <c r="C435" s="10"/>
      <c r="D435" s="10" t="s">
        <v>508</v>
      </c>
      <c r="E435" s="11" t="s">
        <v>41</v>
      </c>
      <c r="F435" s="11" t="s">
        <v>21</v>
      </c>
      <c r="G435" s="18"/>
      <c r="H435" s="18"/>
      <c r="I435" s="18"/>
      <c r="J435" s="18"/>
      <c r="K435" s="18"/>
      <c r="L435" s="18"/>
      <c r="M435" s="19">
        <v>44623.0</v>
      </c>
      <c r="N435" s="15">
        <v>0.5416666666666666</v>
      </c>
      <c r="O435" s="15">
        <v>0.875</v>
      </c>
      <c r="P435" s="25">
        <v>0.3333333333333333</v>
      </c>
      <c r="Q435" s="17" t="s">
        <v>525</v>
      </c>
    </row>
    <row r="436">
      <c r="A436" s="9" t="s">
        <v>452</v>
      </c>
      <c r="B436" s="10" t="s">
        <v>18</v>
      </c>
      <c r="C436" s="10"/>
      <c r="D436" s="10" t="s">
        <v>3</v>
      </c>
      <c r="E436" s="11" t="s">
        <v>41</v>
      </c>
      <c r="F436" s="11" t="s">
        <v>21</v>
      </c>
      <c r="G436" s="18"/>
      <c r="H436" s="18"/>
      <c r="I436" s="18"/>
      <c r="J436" s="18"/>
      <c r="K436" s="18"/>
      <c r="L436" s="18"/>
      <c r="M436" s="19">
        <v>44623.0</v>
      </c>
      <c r="N436" s="15">
        <v>0.5416666666666666</v>
      </c>
      <c r="O436" s="15">
        <v>0.875</v>
      </c>
      <c r="P436" s="16">
        <f t="shared" ref="P436:P439" si="51">O436-N436</f>
        <v>0.3333333333</v>
      </c>
      <c r="Q436" s="17" t="s">
        <v>526</v>
      </c>
    </row>
    <row r="437">
      <c r="A437" s="9" t="s">
        <v>331</v>
      </c>
      <c r="B437" s="10" t="s">
        <v>18</v>
      </c>
      <c r="C437" s="10"/>
      <c r="D437" s="10" t="s">
        <v>114</v>
      </c>
      <c r="E437" s="11" t="s">
        <v>527</v>
      </c>
      <c r="F437" s="11" t="s">
        <v>21</v>
      </c>
      <c r="G437" s="18"/>
      <c r="H437" s="18"/>
      <c r="I437" s="18"/>
      <c r="J437" s="18"/>
      <c r="K437" s="18"/>
      <c r="L437" s="18"/>
      <c r="M437" s="19">
        <v>44623.0</v>
      </c>
      <c r="N437" s="15">
        <v>0.6458333333333334</v>
      </c>
      <c r="O437" s="15">
        <v>0.875</v>
      </c>
      <c r="P437" s="16">
        <f t="shared" si="51"/>
        <v>0.2291666667</v>
      </c>
      <c r="Q437" s="17" t="s">
        <v>528</v>
      </c>
    </row>
    <row r="438">
      <c r="A438" s="9" t="s">
        <v>512</v>
      </c>
      <c r="B438" s="10" t="s">
        <v>18</v>
      </c>
      <c r="C438" s="10" t="s">
        <v>24</v>
      </c>
      <c r="D438" s="10" t="s">
        <v>503</v>
      </c>
      <c r="E438" s="11" t="s">
        <v>28</v>
      </c>
      <c r="F438" s="11" t="s">
        <v>21</v>
      </c>
      <c r="G438" s="18"/>
      <c r="H438" s="18"/>
      <c r="I438" s="18"/>
      <c r="J438" s="18"/>
      <c r="K438" s="18"/>
      <c r="L438" s="18"/>
      <c r="M438" s="19">
        <v>44623.0</v>
      </c>
      <c r="N438" s="15">
        <v>0.625</v>
      </c>
      <c r="O438" s="15">
        <v>0.6354166666666666</v>
      </c>
      <c r="P438" s="16">
        <f t="shared" si="51"/>
        <v>0.01041666667</v>
      </c>
      <c r="Q438" s="17" t="s">
        <v>529</v>
      </c>
    </row>
    <row r="439">
      <c r="A439" s="9" t="s">
        <v>521</v>
      </c>
      <c r="B439" s="10" t="s">
        <v>18</v>
      </c>
      <c r="C439" s="10"/>
      <c r="D439" s="10" t="s">
        <v>111</v>
      </c>
      <c r="E439" s="11" t="s">
        <v>41</v>
      </c>
      <c r="F439" s="11" t="s">
        <v>21</v>
      </c>
      <c r="G439" s="18"/>
      <c r="H439" s="18"/>
      <c r="I439" s="18"/>
      <c r="J439" s="18"/>
      <c r="K439" s="18"/>
      <c r="L439" s="18"/>
      <c r="M439" s="48">
        <v>44623.0</v>
      </c>
      <c r="N439" s="15">
        <v>0.625</v>
      </c>
      <c r="O439" s="15">
        <v>0.875</v>
      </c>
      <c r="P439" s="16">
        <f t="shared" si="51"/>
        <v>0.25</v>
      </c>
      <c r="Q439" s="17" t="s">
        <v>530</v>
      </c>
    </row>
    <row r="440">
      <c r="A440" s="9" t="s">
        <v>524</v>
      </c>
      <c r="B440" s="10" t="s">
        <v>18</v>
      </c>
      <c r="C440" s="10"/>
      <c r="D440" s="10" t="s">
        <v>508</v>
      </c>
      <c r="E440" s="11" t="s">
        <v>41</v>
      </c>
      <c r="F440" s="11" t="s">
        <v>21</v>
      </c>
      <c r="G440" s="18"/>
      <c r="H440" s="18"/>
      <c r="I440" s="18"/>
      <c r="J440" s="18"/>
      <c r="K440" s="18"/>
      <c r="L440" s="18"/>
      <c r="M440" s="19">
        <v>44624.0</v>
      </c>
      <c r="N440" s="15">
        <v>0.5416666666666666</v>
      </c>
      <c r="O440" s="15">
        <v>0.875</v>
      </c>
      <c r="P440" s="25">
        <v>0.3333333333333333</v>
      </c>
      <c r="Q440" s="17" t="s">
        <v>531</v>
      </c>
    </row>
    <row r="441">
      <c r="A441" s="9" t="s">
        <v>452</v>
      </c>
      <c r="B441" s="10" t="s">
        <v>18</v>
      </c>
      <c r="C441" s="10"/>
      <c r="D441" s="10" t="s">
        <v>3</v>
      </c>
      <c r="E441" s="11" t="s">
        <v>46</v>
      </c>
      <c r="F441" s="11" t="s">
        <v>21</v>
      </c>
      <c r="G441" s="18"/>
      <c r="H441" s="18"/>
      <c r="I441" s="18"/>
      <c r="J441" s="18"/>
      <c r="K441" s="18"/>
      <c r="L441" s="18"/>
      <c r="M441" s="19">
        <v>44624.0</v>
      </c>
      <c r="N441" s="15">
        <v>0.5416666666666666</v>
      </c>
      <c r="O441" s="15">
        <v>0.6458333333333334</v>
      </c>
      <c r="P441" s="16">
        <f t="shared" ref="P441:P445" si="52">O441-N441</f>
        <v>0.1041666667</v>
      </c>
      <c r="Q441" s="17" t="s">
        <v>532</v>
      </c>
    </row>
    <row r="442">
      <c r="A442" s="9" t="s">
        <v>533</v>
      </c>
      <c r="B442" s="10" t="s">
        <v>18</v>
      </c>
      <c r="C442" s="10"/>
      <c r="D442" s="10" t="s">
        <v>3</v>
      </c>
      <c r="E442" s="11" t="s">
        <v>41</v>
      </c>
      <c r="F442" s="11" t="s">
        <v>21</v>
      </c>
      <c r="G442" s="18"/>
      <c r="H442" s="18"/>
      <c r="I442" s="18"/>
      <c r="J442" s="18"/>
      <c r="K442" s="18"/>
      <c r="L442" s="18"/>
      <c r="M442" s="19">
        <v>44624.0</v>
      </c>
      <c r="N442" s="15">
        <v>0.6458333333333334</v>
      </c>
      <c r="O442" s="15">
        <v>0.875</v>
      </c>
      <c r="P442" s="16">
        <f t="shared" si="52"/>
        <v>0.2291666667</v>
      </c>
      <c r="Q442" s="17" t="s">
        <v>534</v>
      </c>
    </row>
    <row r="443">
      <c r="A443" s="9" t="s">
        <v>535</v>
      </c>
      <c r="B443" s="10" t="s">
        <v>18</v>
      </c>
      <c r="C443" s="10" t="s">
        <v>24</v>
      </c>
      <c r="D443" s="10" t="s">
        <v>503</v>
      </c>
      <c r="E443" s="11" t="s">
        <v>41</v>
      </c>
      <c r="F443" s="11" t="s">
        <v>21</v>
      </c>
      <c r="G443" s="18"/>
      <c r="H443" s="18"/>
      <c r="I443" s="18"/>
      <c r="J443" s="18"/>
      <c r="K443" s="18"/>
      <c r="L443" s="18"/>
      <c r="M443" s="19">
        <v>44624.0</v>
      </c>
      <c r="N443" s="15">
        <v>0.5833333333333334</v>
      </c>
      <c r="O443" s="15">
        <v>0.875</v>
      </c>
      <c r="P443" s="16">
        <f t="shared" si="52"/>
        <v>0.2916666667</v>
      </c>
      <c r="Q443" s="17" t="s">
        <v>536</v>
      </c>
    </row>
    <row r="444">
      <c r="A444" s="9" t="s">
        <v>55</v>
      </c>
      <c r="B444" s="10" t="s">
        <v>18</v>
      </c>
      <c r="C444" s="10"/>
      <c r="D444" s="10" t="s">
        <v>114</v>
      </c>
      <c r="E444" s="11" t="s">
        <v>53</v>
      </c>
      <c r="F444" s="11" t="s">
        <v>21</v>
      </c>
      <c r="G444" s="18"/>
      <c r="H444" s="18"/>
      <c r="I444" s="18"/>
      <c r="J444" s="18"/>
      <c r="K444" s="18"/>
      <c r="L444" s="18"/>
      <c r="M444" s="19">
        <v>44624.0</v>
      </c>
      <c r="N444" s="24">
        <v>0.875</v>
      </c>
      <c r="O444" s="15">
        <v>0.875</v>
      </c>
      <c r="P444" s="16">
        <f t="shared" si="52"/>
        <v>0</v>
      </c>
      <c r="Q444" s="17" t="s">
        <v>20</v>
      </c>
    </row>
    <row r="445">
      <c r="A445" s="9" t="s">
        <v>521</v>
      </c>
      <c r="B445" s="10" t="s">
        <v>18</v>
      </c>
      <c r="C445" s="10"/>
      <c r="D445" s="10" t="s">
        <v>111</v>
      </c>
      <c r="E445" s="11" t="s">
        <v>41</v>
      </c>
      <c r="F445" s="11" t="s">
        <v>21</v>
      </c>
      <c r="G445" s="18"/>
      <c r="H445" s="18"/>
      <c r="I445" s="18"/>
      <c r="J445" s="18"/>
      <c r="K445" s="18"/>
      <c r="L445" s="18"/>
      <c r="M445" s="48">
        <v>44624.0</v>
      </c>
      <c r="N445" s="15">
        <v>0.625</v>
      </c>
      <c r="O445" s="15">
        <v>0.875</v>
      </c>
      <c r="P445" s="16">
        <f t="shared" si="52"/>
        <v>0.25</v>
      </c>
      <c r="Q445" s="17" t="s">
        <v>537</v>
      </c>
    </row>
    <row r="446">
      <c r="A446" s="9" t="s">
        <v>250</v>
      </c>
      <c r="B446" s="10" t="s">
        <v>18</v>
      </c>
      <c r="C446" s="10"/>
      <c r="D446" s="10" t="s">
        <v>158</v>
      </c>
      <c r="E446" s="11" t="s">
        <v>28</v>
      </c>
      <c r="F446" s="11" t="s">
        <v>21</v>
      </c>
      <c r="G446" s="18"/>
      <c r="H446" s="18"/>
      <c r="I446" s="18"/>
      <c r="J446" s="18"/>
      <c r="K446" s="18"/>
      <c r="L446" s="18"/>
      <c r="M446" s="48">
        <v>44624.0</v>
      </c>
      <c r="N446" s="15"/>
      <c r="O446" s="15"/>
      <c r="P446" s="16"/>
      <c r="Q446" s="17" t="s">
        <v>527</v>
      </c>
    </row>
    <row r="447">
      <c r="A447" s="9" t="s">
        <v>234</v>
      </c>
      <c r="B447" s="10" t="s">
        <v>18</v>
      </c>
      <c r="C447" s="10"/>
      <c r="D447" s="29" t="s">
        <v>3</v>
      </c>
      <c r="E447" s="30" t="s">
        <v>20</v>
      </c>
      <c r="F447" s="11" t="s">
        <v>21</v>
      </c>
      <c r="G447" s="31"/>
      <c r="H447" s="31"/>
      <c r="I447" s="31"/>
      <c r="J447" s="31"/>
      <c r="K447" s="31"/>
      <c r="L447" s="31"/>
      <c r="M447" s="48">
        <v>44624.0</v>
      </c>
      <c r="N447" s="43">
        <v>0.6458333333333334</v>
      </c>
      <c r="O447" s="43">
        <v>0.6458333333333334</v>
      </c>
      <c r="P447" s="44">
        <f>O447-N447</f>
        <v>0</v>
      </c>
      <c r="Q447" s="35" t="s">
        <v>20</v>
      </c>
      <c r="R447" s="36"/>
      <c r="S447" s="36"/>
      <c r="T447" s="36"/>
      <c r="U447" s="36"/>
      <c r="V447" s="36"/>
      <c r="W447" s="36"/>
      <c r="X447" s="36"/>
      <c r="Y447" s="36"/>
      <c r="Z447" s="36"/>
      <c r="AA447" s="36"/>
      <c r="AB447" s="36"/>
      <c r="AC447" s="36"/>
      <c r="AD447" s="36"/>
      <c r="AE447" s="36"/>
      <c r="AF447" s="36"/>
      <c r="AG447" s="36"/>
      <c r="AH447" s="36"/>
      <c r="AI447" s="36"/>
      <c r="AJ447" s="36"/>
      <c r="AK447" s="36"/>
      <c r="AL447" s="36"/>
    </row>
    <row r="448">
      <c r="A448" s="9" t="s">
        <v>524</v>
      </c>
      <c r="B448" s="10" t="s">
        <v>18</v>
      </c>
      <c r="C448" s="10"/>
      <c r="D448" s="10" t="s">
        <v>508</v>
      </c>
      <c r="E448" s="11" t="s">
        <v>41</v>
      </c>
      <c r="F448" s="11" t="s">
        <v>21</v>
      </c>
      <c r="G448" s="18"/>
      <c r="H448" s="18"/>
      <c r="I448" s="18"/>
      <c r="J448" s="18"/>
      <c r="K448" s="18"/>
      <c r="L448" s="18"/>
      <c r="M448" s="19">
        <v>44627.0</v>
      </c>
      <c r="N448" s="15">
        <v>0.5416666666666666</v>
      </c>
      <c r="O448" s="15">
        <v>0.875</v>
      </c>
      <c r="P448" s="25">
        <v>0.3333333333333333</v>
      </c>
      <c r="Q448" s="17" t="s">
        <v>538</v>
      </c>
    </row>
    <row r="449">
      <c r="A449" s="9" t="s">
        <v>331</v>
      </c>
      <c r="B449" s="10" t="s">
        <v>18</v>
      </c>
      <c r="C449" s="10"/>
      <c r="D449" s="10" t="s">
        <v>114</v>
      </c>
      <c r="E449" s="11" t="s">
        <v>41</v>
      </c>
      <c r="F449" s="11" t="s">
        <v>21</v>
      </c>
      <c r="G449" s="18"/>
      <c r="H449" s="18"/>
      <c r="I449" s="18"/>
      <c r="J449" s="18"/>
      <c r="K449" s="18"/>
      <c r="L449" s="18"/>
      <c r="M449" s="19">
        <v>44627.0</v>
      </c>
      <c r="N449" s="15">
        <v>0.5416666666666666</v>
      </c>
      <c r="O449" s="15">
        <v>0.875</v>
      </c>
      <c r="P449" s="16">
        <f t="shared" ref="P449:P465" si="53">O449-N449</f>
        <v>0.3333333333</v>
      </c>
      <c r="Q449" s="17" t="s">
        <v>539</v>
      </c>
    </row>
    <row r="450">
      <c r="A450" s="9" t="s">
        <v>533</v>
      </c>
      <c r="B450" s="10" t="s">
        <v>18</v>
      </c>
      <c r="C450" s="10"/>
      <c r="D450" s="10" t="s">
        <v>3</v>
      </c>
      <c r="E450" s="11" t="s">
        <v>41</v>
      </c>
      <c r="F450" s="11" t="s">
        <v>21</v>
      </c>
      <c r="G450" s="18"/>
      <c r="H450" s="18"/>
      <c r="I450" s="18"/>
      <c r="J450" s="18"/>
      <c r="K450" s="18"/>
      <c r="L450" s="18"/>
      <c r="M450" s="19">
        <v>44627.0</v>
      </c>
      <c r="N450" s="15">
        <v>0.5416666666666666</v>
      </c>
      <c r="O450" s="15">
        <v>0.75</v>
      </c>
      <c r="P450" s="16">
        <f t="shared" si="53"/>
        <v>0.2083333333</v>
      </c>
      <c r="Q450" s="17" t="s">
        <v>540</v>
      </c>
    </row>
    <row r="451">
      <c r="A451" s="9" t="s">
        <v>474</v>
      </c>
      <c r="B451" s="10" t="s">
        <v>18</v>
      </c>
      <c r="C451" s="10"/>
      <c r="D451" s="10" t="s">
        <v>3</v>
      </c>
      <c r="E451" s="11" t="s">
        <v>43</v>
      </c>
      <c r="F451" s="11" t="s">
        <v>21</v>
      </c>
      <c r="G451" s="18"/>
      <c r="H451" s="18"/>
      <c r="I451" s="18"/>
      <c r="J451" s="18"/>
      <c r="K451" s="18"/>
      <c r="L451" s="18"/>
      <c r="M451" s="19">
        <v>44627.0</v>
      </c>
      <c r="N451" s="15">
        <v>0.75</v>
      </c>
      <c r="O451" s="15">
        <v>0.875</v>
      </c>
      <c r="P451" s="16">
        <f t="shared" si="53"/>
        <v>0.125</v>
      </c>
      <c r="Q451" s="17" t="s">
        <v>541</v>
      </c>
    </row>
    <row r="452">
      <c r="A452" s="9" t="s">
        <v>386</v>
      </c>
      <c r="B452" s="10" t="s">
        <v>18</v>
      </c>
      <c r="C452" s="10"/>
      <c r="D452" s="10" t="s">
        <v>158</v>
      </c>
      <c r="E452" s="11" t="s">
        <v>28</v>
      </c>
      <c r="F452" s="11" t="s">
        <v>21</v>
      </c>
      <c r="G452" s="18"/>
      <c r="H452" s="18"/>
      <c r="I452" s="18"/>
      <c r="J452" s="18"/>
      <c r="K452" s="18"/>
      <c r="L452" s="18"/>
      <c r="M452" s="19">
        <v>44627.0</v>
      </c>
      <c r="N452" s="15"/>
      <c r="O452" s="15"/>
      <c r="P452" s="16">
        <f t="shared" si="53"/>
        <v>0</v>
      </c>
      <c r="Q452" s="17" t="s">
        <v>542</v>
      </c>
    </row>
    <row r="453">
      <c r="A453" s="9" t="s">
        <v>521</v>
      </c>
      <c r="B453" s="10" t="s">
        <v>18</v>
      </c>
      <c r="C453" s="10"/>
      <c r="D453" s="10" t="s">
        <v>111</v>
      </c>
      <c r="E453" s="11" t="s">
        <v>41</v>
      </c>
      <c r="F453" s="11" t="s">
        <v>21</v>
      </c>
      <c r="G453" s="18"/>
      <c r="H453" s="18"/>
      <c r="I453" s="18"/>
      <c r="J453" s="18"/>
      <c r="K453" s="18"/>
      <c r="L453" s="18"/>
      <c r="M453" s="48">
        <v>44627.0</v>
      </c>
      <c r="N453" s="15">
        <v>0.625</v>
      </c>
      <c r="O453" s="15">
        <v>0.875</v>
      </c>
      <c r="P453" s="16">
        <f t="shared" si="53"/>
        <v>0.25</v>
      </c>
      <c r="Q453" s="17" t="s">
        <v>543</v>
      </c>
    </row>
    <row r="454">
      <c r="A454" s="9" t="s">
        <v>544</v>
      </c>
      <c r="B454" s="10" t="s">
        <v>18</v>
      </c>
      <c r="C454" s="10" t="s">
        <v>24</v>
      </c>
      <c r="D454" s="10" t="s">
        <v>25</v>
      </c>
      <c r="E454" s="11" t="s">
        <v>41</v>
      </c>
      <c r="F454" s="11" t="s">
        <v>21</v>
      </c>
      <c r="G454" s="18"/>
      <c r="H454" s="18"/>
      <c r="I454" s="18"/>
      <c r="J454" s="18"/>
      <c r="K454" s="18"/>
      <c r="L454" s="18"/>
      <c r="M454" s="48">
        <v>44627.0</v>
      </c>
      <c r="N454" s="15">
        <v>0.75</v>
      </c>
      <c r="O454" s="15">
        <v>0.875</v>
      </c>
      <c r="P454" s="16">
        <f t="shared" si="53"/>
        <v>0.125</v>
      </c>
      <c r="Q454" s="17" t="s">
        <v>545</v>
      </c>
    </row>
    <row r="455">
      <c r="A455" s="9" t="s">
        <v>535</v>
      </c>
      <c r="B455" s="10" t="s">
        <v>18</v>
      </c>
      <c r="C455" s="10" t="s">
        <v>24</v>
      </c>
      <c r="D455" s="10" t="s">
        <v>25</v>
      </c>
      <c r="E455" s="11" t="s">
        <v>46</v>
      </c>
      <c r="F455" s="11" t="s">
        <v>21</v>
      </c>
      <c r="G455" s="18"/>
      <c r="H455" s="18"/>
      <c r="I455" s="18"/>
      <c r="J455" s="18"/>
      <c r="K455" s="18"/>
      <c r="L455" s="18"/>
      <c r="M455" s="48">
        <v>44627.0</v>
      </c>
      <c r="N455" s="15">
        <v>0.5416666666666666</v>
      </c>
      <c r="O455" s="15">
        <v>0.7083333333333334</v>
      </c>
      <c r="P455" s="16">
        <f t="shared" si="53"/>
        <v>0.1666666667</v>
      </c>
      <c r="Q455" s="17" t="s">
        <v>546</v>
      </c>
    </row>
    <row r="456">
      <c r="A456" s="9" t="s">
        <v>461</v>
      </c>
      <c r="B456" s="10" t="s">
        <v>18</v>
      </c>
      <c r="C456" s="10"/>
      <c r="D456" s="10" t="s">
        <v>158</v>
      </c>
      <c r="E456" s="11" t="s">
        <v>20</v>
      </c>
      <c r="F456" s="11" t="s">
        <v>21</v>
      </c>
      <c r="G456" s="18"/>
      <c r="H456" s="18"/>
      <c r="I456" s="18"/>
      <c r="J456" s="18"/>
      <c r="K456" s="18"/>
      <c r="L456" s="18"/>
      <c r="M456" s="19">
        <v>44627.0</v>
      </c>
      <c r="N456" s="15"/>
      <c r="O456" s="15"/>
      <c r="P456" s="16">
        <f t="shared" si="53"/>
        <v>0</v>
      </c>
      <c r="Q456" s="17" t="s">
        <v>20</v>
      </c>
    </row>
    <row r="457">
      <c r="A457" s="9" t="s">
        <v>417</v>
      </c>
      <c r="B457" s="10" t="s">
        <v>18</v>
      </c>
      <c r="C457" s="10"/>
      <c r="D457" s="10" t="s">
        <v>3</v>
      </c>
      <c r="E457" s="11" t="s">
        <v>341</v>
      </c>
      <c r="F457" s="11" t="s">
        <v>21</v>
      </c>
      <c r="G457" s="18"/>
      <c r="H457" s="18"/>
      <c r="I457" s="18"/>
      <c r="J457" s="18"/>
      <c r="K457" s="18"/>
      <c r="L457" s="18"/>
      <c r="M457" s="19">
        <v>44627.0</v>
      </c>
      <c r="N457" s="15">
        <v>0.875</v>
      </c>
      <c r="O457" s="15">
        <v>0.875</v>
      </c>
      <c r="P457" s="16">
        <f t="shared" si="53"/>
        <v>0</v>
      </c>
      <c r="Q457" s="17" t="s">
        <v>341</v>
      </c>
    </row>
    <row r="458">
      <c r="A458" s="9" t="s">
        <v>492</v>
      </c>
      <c r="B458" s="10" t="s">
        <v>18</v>
      </c>
      <c r="C458" s="10"/>
      <c r="D458" s="10" t="s">
        <v>3</v>
      </c>
      <c r="E458" s="11" t="s">
        <v>341</v>
      </c>
      <c r="F458" s="11" t="s">
        <v>21</v>
      </c>
      <c r="G458" s="18"/>
      <c r="H458" s="18"/>
      <c r="I458" s="18"/>
      <c r="J458" s="18"/>
      <c r="K458" s="18"/>
      <c r="L458" s="18"/>
      <c r="M458" s="19">
        <v>44627.0</v>
      </c>
      <c r="N458" s="15">
        <v>0.875</v>
      </c>
      <c r="O458" s="15">
        <v>0.875</v>
      </c>
      <c r="P458" s="16">
        <f t="shared" si="53"/>
        <v>0</v>
      </c>
      <c r="Q458" s="17" t="s">
        <v>341</v>
      </c>
    </row>
    <row r="459">
      <c r="A459" s="9" t="s">
        <v>478</v>
      </c>
      <c r="B459" s="10" t="s">
        <v>18</v>
      </c>
      <c r="C459" s="10" t="s">
        <v>24</v>
      </c>
      <c r="D459" s="10" t="s">
        <v>25</v>
      </c>
      <c r="E459" s="11" t="s">
        <v>341</v>
      </c>
      <c r="F459" s="11" t="s">
        <v>21</v>
      </c>
      <c r="G459" s="18"/>
      <c r="H459" s="18"/>
      <c r="I459" s="18"/>
      <c r="J459" s="18"/>
      <c r="K459" s="18"/>
      <c r="L459" s="18"/>
      <c r="M459" s="19">
        <v>44627.0</v>
      </c>
      <c r="N459" s="15">
        <v>0.875</v>
      </c>
      <c r="O459" s="15">
        <v>0.875</v>
      </c>
      <c r="P459" s="16">
        <f t="shared" si="53"/>
        <v>0</v>
      </c>
      <c r="Q459" s="17" t="s">
        <v>341</v>
      </c>
    </row>
    <row r="460">
      <c r="A460" s="9" t="s">
        <v>455</v>
      </c>
      <c r="B460" s="10" t="s">
        <v>18</v>
      </c>
      <c r="C460" s="10" t="s">
        <v>24</v>
      </c>
      <c r="D460" s="10" t="s">
        <v>25</v>
      </c>
      <c r="E460" s="11" t="s">
        <v>341</v>
      </c>
      <c r="F460" s="11" t="s">
        <v>21</v>
      </c>
      <c r="G460" s="18"/>
      <c r="H460" s="18"/>
      <c r="I460" s="18"/>
      <c r="J460" s="18"/>
      <c r="K460" s="18"/>
      <c r="L460" s="18"/>
      <c r="M460" s="19">
        <v>44627.0</v>
      </c>
      <c r="N460" s="15">
        <v>0.875</v>
      </c>
      <c r="O460" s="15">
        <v>0.875</v>
      </c>
      <c r="P460" s="16">
        <f t="shared" si="53"/>
        <v>0</v>
      </c>
      <c r="Q460" s="17" t="s">
        <v>341</v>
      </c>
    </row>
    <row r="461">
      <c r="A461" s="9" t="s">
        <v>442</v>
      </c>
      <c r="B461" s="10" t="s">
        <v>18</v>
      </c>
      <c r="C461" s="10" t="s">
        <v>24</v>
      </c>
      <c r="D461" s="10" t="s">
        <v>25</v>
      </c>
      <c r="E461" s="11" t="s">
        <v>341</v>
      </c>
      <c r="F461" s="11" t="s">
        <v>21</v>
      </c>
      <c r="G461" s="18"/>
      <c r="H461" s="18"/>
      <c r="I461" s="18"/>
      <c r="J461" s="18"/>
      <c r="K461" s="18"/>
      <c r="L461" s="18"/>
      <c r="M461" s="19">
        <v>44627.0</v>
      </c>
      <c r="N461" s="15">
        <v>0.875</v>
      </c>
      <c r="O461" s="15">
        <v>0.875</v>
      </c>
      <c r="P461" s="16">
        <f t="shared" si="53"/>
        <v>0</v>
      </c>
      <c r="Q461" s="17" t="s">
        <v>341</v>
      </c>
    </row>
    <row r="462">
      <c r="A462" s="9" t="s">
        <v>255</v>
      </c>
      <c r="B462" s="10" t="s">
        <v>18</v>
      </c>
      <c r="C462" s="10" t="s">
        <v>24</v>
      </c>
      <c r="D462" s="10" t="s">
        <v>25</v>
      </c>
      <c r="E462" s="11" t="s">
        <v>341</v>
      </c>
      <c r="F462" s="11" t="s">
        <v>21</v>
      </c>
      <c r="G462" s="18"/>
      <c r="H462" s="18"/>
      <c r="I462" s="18"/>
      <c r="J462" s="18"/>
      <c r="K462" s="18"/>
      <c r="L462" s="18"/>
      <c r="M462" s="19">
        <v>44627.0</v>
      </c>
      <c r="N462" s="15">
        <v>0.875</v>
      </c>
      <c r="O462" s="15">
        <v>0.875</v>
      </c>
      <c r="P462" s="16">
        <f t="shared" si="53"/>
        <v>0</v>
      </c>
      <c r="Q462" s="17" t="s">
        <v>341</v>
      </c>
    </row>
    <row r="463">
      <c r="A463" s="9" t="s">
        <v>467</v>
      </c>
      <c r="B463" s="10" t="s">
        <v>18</v>
      </c>
      <c r="C463" s="10"/>
      <c r="D463" s="10" t="s">
        <v>3</v>
      </c>
      <c r="E463" s="11" t="s">
        <v>379</v>
      </c>
      <c r="F463" s="11" t="s">
        <v>21</v>
      </c>
      <c r="G463" s="18"/>
      <c r="H463" s="18"/>
      <c r="I463" s="18"/>
      <c r="J463" s="18"/>
      <c r="K463" s="18"/>
      <c r="L463" s="18"/>
      <c r="M463" s="19">
        <v>44628.0</v>
      </c>
      <c r="N463" s="15">
        <v>0.5416666666666666</v>
      </c>
      <c r="O463" s="15">
        <v>0.5416666666666666</v>
      </c>
      <c r="P463" s="16">
        <f t="shared" si="53"/>
        <v>0</v>
      </c>
      <c r="Q463" s="17" t="s">
        <v>547</v>
      </c>
    </row>
    <row r="464">
      <c r="A464" s="9" t="s">
        <v>533</v>
      </c>
      <c r="B464" s="10" t="s">
        <v>18</v>
      </c>
      <c r="C464" s="10"/>
      <c r="D464" s="10" t="s">
        <v>3</v>
      </c>
      <c r="E464" s="11" t="s">
        <v>43</v>
      </c>
      <c r="F464" s="11" t="s">
        <v>21</v>
      </c>
      <c r="G464" s="18"/>
      <c r="H464" s="18"/>
      <c r="I464" s="18"/>
      <c r="J464" s="18"/>
      <c r="K464" s="18"/>
      <c r="L464" s="18"/>
      <c r="M464" s="19">
        <v>44628.0</v>
      </c>
      <c r="N464" s="15">
        <v>0.5416666666666666</v>
      </c>
      <c r="O464" s="24">
        <v>0.7916666666666666</v>
      </c>
      <c r="P464" s="16">
        <f t="shared" si="53"/>
        <v>0.25</v>
      </c>
      <c r="Q464" s="17" t="s">
        <v>548</v>
      </c>
    </row>
    <row r="465">
      <c r="A465" s="9" t="s">
        <v>452</v>
      </c>
      <c r="B465" s="10" t="s">
        <v>18</v>
      </c>
      <c r="C465" s="10"/>
      <c r="D465" s="10" t="s">
        <v>3</v>
      </c>
      <c r="E465" s="11" t="s">
        <v>41</v>
      </c>
      <c r="F465" s="11" t="s">
        <v>21</v>
      </c>
      <c r="G465" s="18"/>
      <c r="H465" s="18"/>
      <c r="I465" s="18"/>
      <c r="J465" s="18"/>
      <c r="K465" s="18"/>
      <c r="L465" s="18"/>
      <c r="M465" s="19">
        <v>44628.0</v>
      </c>
      <c r="N465" s="15">
        <v>0.7916666666666666</v>
      </c>
      <c r="O465" s="24">
        <v>0.875</v>
      </c>
      <c r="P465" s="16">
        <f t="shared" si="53"/>
        <v>0.08333333333</v>
      </c>
      <c r="Q465" s="17" t="s">
        <v>549</v>
      </c>
    </row>
    <row r="466">
      <c r="A466" s="9" t="s">
        <v>253</v>
      </c>
      <c r="B466" s="10" t="s">
        <v>18</v>
      </c>
      <c r="C466" s="10"/>
      <c r="D466" s="10" t="s">
        <v>508</v>
      </c>
      <c r="E466" s="11" t="s">
        <v>341</v>
      </c>
      <c r="F466" s="11" t="s">
        <v>21</v>
      </c>
      <c r="G466" s="18"/>
      <c r="H466" s="18"/>
      <c r="I466" s="18"/>
      <c r="J466" s="18"/>
      <c r="K466" s="18"/>
      <c r="L466" s="18"/>
      <c r="M466" s="19">
        <v>44628.0</v>
      </c>
      <c r="N466" s="24">
        <v>0.5416666666666666</v>
      </c>
      <c r="O466" s="24">
        <v>0.5416666666666666</v>
      </c>
      <c r="P466" s="25">
        <v>0.0</v>
      </c>
      <c r="Q466" s="17" t="s">
        <v>341</v>
      </c>
    </row>
    <row r="467" ht="24.0" customHeight="1">
      <c r="A467" s="9" t="s">
        <v>524</v>
      </c>
      <c r="B467" s="10" t="s">
        <v>18</v>
      </c>
      <c r="C467" s="10"/>
      <c r="D467" s="10" t="s">
        <v>508</v>
      </c>
      <c r="E467" s="11" t="s">
        <v>46</v>
      </c>
      <c r="F467" s="11" t="s">
        <v>21</v>
      </c>
      <c r="G467" s="18"/>
      <c r="H467" s="18"/>
      <c r="I467" s="18"/>
      <c r="J467" s="18"/>
      <c r="K467" s="18"/>
      <c r="L467" s="18"/>
      <c r="M467" s="19">
        <v>44628.0</v>
      </c>
      <c r="N467" s="15">
        <v>0.5416666666666666</v>
      </c>
      <c r="O467" s="15">
        <v>0.7256944444444444</v>
      </c>
      <c r="P467" s="25">
        <v>0.22569444444444445</v>
      </c>
      <c r="Q467" s="17" t="s">
        <v>550</v>
      </c>
    </row>
    <row r="468">
      <c r="A468" s="9" t="s">
        <v>551</v>
      </c>
      <c r="B468" s="10" t="s">
        <v>18</v>
      </c>
      <c r="C468" s="10"/>
      <c r="D468" s="10" t="s">
        <v>508</v>
      </c>
      <c r="E468" s="11" t="s">
        <v>41</v>
      </c>
      <c r="F468" s="11" t="s">
        <v>21</v>
      </c>
      <c r="G468" s="18"/>
      <c r="H468" s="18"/>
      <c r="I468" s="18"/>
      <c r="J468" s="18"/>
      <c r="K468" s="18"/>
      <c r="L468" s="18"/>
      <c r="M468" s="19">
        <v>44628.0</v>
      </c>
      <c r="N468" s="15">
        <v>0.7291666666666666</v>
      </c>
      <c r="O468" s="15">
        <v>0.8784722222222222</v>
      </c>
      <c r="P468" s="25">
        <v>0.1076388888888889</v>
      </c>
      <c r="Q468" s="17" t="s">
        <v>552</v>
      </c>
    </row>
    <row r="469">
      <c r="A469" s="9" t="s">
        <v>217</v>
      </c>
      <c r="B469" s="10" t="s">
        <v>18</v>
      </c>
      <c r="C469" s="10"/>
      <c r="D469" s="10" t="s">
        <v>114</v>
      </c>
      <c r="E469" s="11" t="s">
        <v>379</v>
      </c>
      <c r="F469" s="11" t="s">
        <v>21</v>
      </c>
      <c r="G469" s="18"/>
      <c r="H469" s="18"/>
      <c r="I469" s="18"/>
      <c r="J469" s="18"/>
      <c r="K469" s="18"/>
      <c r="L469" s="18"/>
      <c r="M469" s="19">
        <v>44628.0</v>
      </c>
      <c r="N469" s="15">
        <v>0.875</v>
      </c>
      <c r="O469" s="15">
        <v>0.875</v>
      </c>
      <c r="P469" s="16">
        <f t="shared" ref="P469:P479" si="54">O469-N469</f>
        <v>0</v>
      </c>
      <c r="Q469" s="17" t="s">
        <v>553</v>
      </c>
    </row>
    <row r="470">
      <c r="A470" s="9" t="s">
        <v>407</v>
      </c>
      <c r="B470" s="10" t="s">
        <v>18</v>
      </c>
      <c r="C470" s="10"/>
      <c r="D470" s="10" t="s">
        <v>114</v>
      </c>
      <c r="E470" s="11" t="s">
        <v>341</v>
      </c>
      <c r="F470" s="11" t="s">
        <v>21</v>
      </c>
      <c r="G470" s="18"/>
      <c r="H470" s="18"/>
      <c r="I470" s="18"/>
      <c r="J470" s="18"/>
      <c r="K470" s="18"/>
      <c r="L470" s="18"/>
      <c r="M470" s="19">
        <v>44628.0</v>
      </c>
      <c r="N470" s="15">
        <v>0.875</v>
      </c>
      <c r="O470" s="15">
        <v>0.875</v>
      </c>
      <c r="P470" s="16">
        <f t="shared" si="54"/>
        <v>0</v>
      </c>
      <c r="Q470" s="17" t="s">
        <v>554</v>
      </c>
    </row>
    <row r="471">
      <c r="A471" s="9" t="s">
        <v>331</v>
      </c>
      <c r="B471" s="10" t="s">
        <v>18</v>
      </c>
      <c r="C471" s="10"/>
      <c r="D471" s="10" t="s">
        <v>114</v>
      </c>
      <c r="E471" s="11" t="s">
        <v>310</v>
      </c>
      <c r="F471" s="11" t="s">
        <v>21</v>
      </c>
      <c r="G471" s="18"/>
      <c r="H471" s="18"/>
      <c r="I471" s="18"/>
      <c r="J471" s="18"/>
      <c r="K471" s="18"/>
      <c r="L471" s="18"/>
      <c r="M471" s="19">
        <v>44628.0</v>
      </c>
      <c r="N471" s="15">
        <v>0.5416666666666666</v>
      </c>
      <c r="O471" s="15">
        <v>0.6458333333333334</v>
      </c>
      <c r="P471" s="16">
        <f t="shared" si="54"/>
        <v>0.1041666667</v>
      </c>
      <c r="Q471" s="17" t="s">
        <v>555</v>
      </c>
    </row>
    <row r="472">
      <c r="A472" s="9" t="s">
        <v>556</v>
      </c>
      <c r="B472" s="10" t="s">
        <v>18</v>
      </c>
      <c r="C472" s="10"/>
      <c r="D472" s="10" t="s">
        <v>114</v>
      </c>
      <c r="E472" s="11" t="s">
        <v>41</v>
      </c>
      <c r="F472" s="11" t="s">
        <v>21</v>
      </c>
      <c r="G472" s="18"/>
      <c r="H472" s="18"/>
      <c r="I472" s="18"/>
      <c r="J472" s="18"/>
      <c r="K472" s="18"/>
      <c r="L472" s="18"/>
      <c r="M472" s="19">
        <v>44628.0</v>
      </c>
      <c r="N472" s="15">
        <v>0.6458333333333334</v>
      </c>
      <c r="O472" s="15">
        <v>0.875</v>
      </c>
      <c r="P472" s="16">
        <f t="shared" si="54"/>
        <v>0.2291666667</v>
      </c>
      <c r="Q472" s="17" t="s">
        <v>557</v>
      </c>
    </row>
    <row r="473">
      <c r="A473" s="9" t="s">
        <v>544</v>
      </c>
      <c r="B473" s="10" t="s">
        <v>18</v>
      </c>
      <c r="C473" s="10" t="s">
        <v>24</v>
      </c>
      <c r="D473" s="10" t="s">
        <v>25</v>
      </c>
      <c r="E473" s="11" t="s">
        <v>41</v>
      </c>
      <c r="F473" s="11" t="s">
        <v>21</v>
      </c>
      <c r="G473" s="18"/>
      <c r="H473" s="18"/>
      <c r="I473" s="18"/>
      <c r="J473" s="18"/>
      <c r="K473" s="18"/>
      <c r="L473" s="18"/>
      <c r="M473" s="19">
        <v>44628.0</v>
      </c>
      <c r="N473" s="15">
        <v>0.5416666666666666</v>
      </c>
      <c r="O473" s="15">
        <v>0.875</v>
      </c>
      <c r="P473" s="16">
        <f t="shared" si="54"/>
        <v>0.3333333333</v>
      </c>
      <c r="Q473" s="17" t="s">
        <v>558</v>
      </c>
    </row>
    <row r="474">
      <c r="A474" s="9" t="s">
        <v>559</v>
      </c>
      <c r="B474" s="10" t="s">
        <v>560</v>
      </c>
      <c r="C474" s="10"/>
      <c r="D474" s="10" t="s">
        <v>158</v>
      </c>
      <c r="E474" s="11" t="s">
        <v>41</v>
      </c>
      <c r="F474" s="11" t="s">
        <v>21</v>
      </c>
      <c r="G474" s="18"/>
      <c r="H474" s="18"/>
      <c r="I474" s="18"/>
      <c r="J474" s="18"/>
      <c r="K474" s="18"/>
      <c r="L474" s="18"/>
      <c r="M474" s="19">
        <v>44628.0</v>
      </c>
      <c r="N474" s="15">
        <v>0.7083333333333334</v>
      </c>
      <c r="O474" s="15">
        <v>0.875</v>
      </c>
      <c r="P474" s="16">
        <f t="shared" si="54"/>
        <v>0.1666666667</v>
      </c>
      <c r="Q474" s="17" t="s">
        <v>561</v>
      </c>
    </row>
    <row r="475">
      <c r="A475" s="9" t="s">
        <v>521</v>
      </c>
      <c r="B475" s="10" t="s">
        <v>18</v>
      </c>
      <c r="C475" s="10"/>
      <c r="D475" s="10" t="s">
        <v>111</v>
      </c>
      <c r="E475" s="11" t="s">
        <v>46</v>
      </c>
      <c r="F475" s="11" t="s">
        <v>21</v>
      </c>
      <c r="G475" s="18"/>
      <c r="H475" s="18"/>
      <c r="I475" s="18"/>
      <c r="J475" s="18"/>
      <c r="K475" s="18"/>
      <c r="L475" s="18"/>
      <c r="M475" s="48">
        <v>44628.0</v>
      </c>
      <c r="N475" s="15"/>
      <c r="O475" s="15"/>
      <c r="P475" s="16">
        <f t="shared" si="54"/>
        <v>0</v>
      </c>
      <c r="Q475" s="17" t="s">
        <v>562</v>
      </c>
    </row>
    <row r="476">
      <c r="A476" s="9" t="s">
        <v>417</v>
      </c>
      <c r="B476" s="10" t="s">
        <v>18</v>
      </c>
      <c r="C476" s="10"/>
      <c r="D476" s="10" t="s">
        <v>3</v>
      </c>
      <c r="E476" s="11" t="s">
        <v>563</v>
      </c>
      <c r="F476" s="11" t="s">
        <v>21</v>
      </c>
      <c r="G476" s="18"/>
      <c r="H476" s="18"/>
      <c r="I476" s="18"/>
      <c r="J476" s="18"/>
      <c r="K476" s="18"/>
      <c r="L476" s="18"/>
      <c r="M476" s="19">
        <v>44629.0</v>
      </c>
      <c r="N476" s="15">
        <v>0.5416666666666666</v>
      </c>
      <c r="O476" s="15">
        <v>0.5416666666666666</v>
      </c>
      <c r="P476" s="16">
        <f t="shared" si="54"/>
        <v>0</v>
      </c>
      <c r="Q476" s="17" t="s">
        <v>564</v>
      </c>
    </row>
    <row r="477">
      <c r="A477" s="9" t="s">
        <v>492</v>
      </c>
      <c r="B477" s="10" t="s">
        <v>18</v>
      </c>
      <c r="C477" s="10"/>
      <c r="D477" s="10" t="s">
        <v>3</v>
      </c>
      <c r="E477" s="11" t="s">
        <v>370</v>
      </c>
      <c r="F477" s="11" t="s">
        <v>21</v>
      </c>
      <c r="G477" s="18"/>
      <c r="H477" s="18"/>
      <c r="I477" s="18"/>
      <c r="J477" s="18"/>
      <c r="K477" s="18"/>
      <c r="L477" s="18"/>
      <c r="M477" s="19">
        <v>44629.0</v>
      </c>
      <c r="N477" s="15">
        <v>0.5416666666666666</v>
      </c>
      <c r="O477" s="15">
        <v>0.5416666666666666</v>
      </c>
      <c r="P477" s="16">
        <f t="shared" si="54"/>
        <v>0</v>
      </c>
      <c r="Q477" s="17" t="s">
        <v>371</v>
      </c>
    </row>
    <row r="478">
      <c r="A478" s="9" t="s">
        <v>467</v>
      </c>
      <c r="B478" s="10" t="s">
        <v>18</v>
      </c>
      <c r="C478" s="10"/>
      <c r="D478" s="10" t="s">
        <v>3</v>
      </c>
      <c r="E478" s="11" t="s">
        <v>20</v>
      </c>
      <c r="F478" s="11" t="s">
        <v>21</v>
      </c>
      <c r="G478" s="18"/>
      <c r="H478" s="18"/>
      <c r="I478" s="18"/>
      <c r="J478" s="18"/>
      <c r="K478" s="18"/>
      <c r="L478" s="18"/>
      <c r="M478" s="19">
        <v>44629.0</v>
      </c>
      <c r="N478" s="15">
        <v>0.5416666666666666</v>
      </c>
      <c r="O478" s="15">
        <v>0.5416666666666666</v>
      </c>
      <c r="P478" s="16">
        <f t="shared" si="54"/>
        <v>0</v>
      </c>
      <c r="Q478" s="17" t="s">
        <v>565</v>
      </c>
    </row>
    <row r="479">
      <c r="A479" s="9" t="s">
        <v>452</v>
      </c>
      <c r="B479" s="10" t="s">
        <v>18</v>
      </c>
      <c r="C479" s="10"/>
      <c r="D479" s="10" t="s">
        <v>3</v>
      </c>
      <c r="E479" s="11" t="s">
        <v>41</v>
      </c>
      <c r="F479" s="11" t="s">
        <v>21</v>
      </c>
      <c r="G479" s="18"/>
      <c r="H479" s="18"/>
      <c r="I479" s="18"/>
      <c r="J479" s="18"/>
      <c r="K479" s="18"/>
      <c r="L479" s="18"/>
      <c r="M479" s="19">
        <v>44629.0</v>
      </c>
      <c r="N479" s="15">
        <v>0.5416666666666666</v>
      </c>
      <c r="O479" s="15">
        <v>0.875</v>
      </c>
      <c r="P479" s="16">
        <f t="shared" si="54"/>
        <v>0.3333333333</v>
      </c>
      <c r="Q479" s="17" t="s">
        <v>566</v>
      </c>
    </row>
    <row r="480" ht="24.0" customHeight="1">
      <c r="A480" s="9" t="s">
        <v>524</v>
      </c>
      <c r="B480" s="10" t="s">
        <v>18</v>
      </c>
      <c r="C480" s="10"/>
      <c r="D480" s="10" t="s">
        <v>508</v>
      </c>
      <c r="E480" s="11" t="s">
        <v>43</v>
      </c>
      <c r="F480" s="11" t="s">
        <v>21</v>
      </c>
      <c r="G480" s="18"/>
      <c r="H480" s="18"/>
      <c r="I480" s="18"/>
      <c r="J480" s="18"/>
      <c r="K480" s="18"/>
      <c r="L480" s="18"/>
      <c r="M480" s="19">
        <v>44629.0</v>
      </c>
      <c r="N480" s="15">
        <v>0.5416666666666666</v>
      </c>
      <c r="O480" s="15">
        <v>0.7083333333333334</v>
      </c>
      <c r="P480" s="25">
        <v>0.16666666666666666</v>
      </c>
      <c r="Q480" s="17" t="s">
        <v>567</v>
      </c>
    </row>
    <row r="481">
      <c r="A481" s="9" t="s">
        <v>551</v>
      </c>
      <c r="B481" s="10" t="s">
        <v>18</v>
      </c>
      <c r="C481" s="10"/>
      <c r="D481" s="10" t="s">
        <v>508</v>
      </c>
      <c r="E481" s="11" t="s">
        <v>41</v>
      </c>
      <c r="F481" s="11" t="s">
        <v>21</v>
      </c>
      <c r="G481" s="18"/>
      <c r="H481" s="18"/>
      <c r="I481" s="18"/>
      <c r="J481" s="18"/>
      <c r="K481" s="18"/>
      <c r="L481" s="18"/>
      <c r="M481" s="19">
        <v>44629.0</v>
      </c>
      <c r="N481" s="15">
        <v>0.7083333333333334</v>
      </c>
      <c r="O481" s="15">
        <v>0.875</v>
      </c>
      <c r="P481" s="25">
        <v>0.16666666666666666</v>
      </c>
      <c r="Q481" s="17" t="s">
        <v>568</v>
      </c>
    </row>
    <row r="482">
      <c r="A482" s="9" t="s">
        <v>478</v>
      </c>
      <c r="B482" s="10" t="s">
        <v>18</v>
      </c>
      <c r="C482" s="10" t="s">
        <v>24</v>
      </c>
      <c r="D482" s="10" t="s">
        <v>25</v>
      </c>
      <c r="E482" s="11" t="s">
        <v>563</v>
      </c>
      <c r="F482" s="11" t="s">
        <v>21</v>
      </c>
      <c r="G482" s="18"/>
      <c r="H482" s="18"/>
      <c r="I482" s="18"/>
      <c r="J482" s="18"/>
      <c r="K482" s="18"/>
      <c r="L482" s="18"/>
      <c r="M482" s="19">
        <v>44629.0</v>
      </c>
      <c r="N482" s="15">
        <v>0.7083333333333334</v>
      </c>
      <c r="O482" s="15">
        <v>0.7083333333333334</v>
      </c>
      <c r="P482" s="16">
        <f t="shared" ref="P482:P492" si="55">O482-N482</f>
        <v>0</v>
      </c>
      <c r="Q482" s="17" t="s">
        <v>569</v>
      </c>
    </row>
    <row r="483">
      <c r="A483" s="9" t="s">
        <v>544</v>
      </c>
      <c r="B483" s="10" t="s">
        <v>18</v>
      </c>
      <c r="C483" s="10" t="s">
        <v>24</v>
      </c>
      <c r="D483" s="10" t="s">
        <v>25</v>
      </c>
      <c r="E483" s="11" t="s">
        <v>41</v>
      </c>
      <c r="F483" s="11" t="s">
        <v>21</v>
      </c>
      <c r="G483" s="18"/>
      <c r="H483" s="18"/>
      <c r="I483" s="18"/>
      <c r="J483" s="18"/>
      <c r="K483" s="18"/>
      <c r="L483" s="18"/>
      <c r="M483" s="19">
        <v>44629.0</v>
      </c>
      <c r="N483" s="15">
        <v>0.5416666666666666</v>
      </c>
      <c r="O483" s="15">
        <v>0.875</v>
      </c>
      <c r="P483" s="16">
        <f t="shared" si="55"/>
        <v>0.3333333333</v>
      </c>
      <c r="Q483" s="17" t="s">
        <v>570</v>
      </c>
    </row>
    <row r="484">
      <c r="A484" s="9" t="s">
        <v>559</v>
      </c>
      <c r="B484" s="10" t="s">
        <v>560</v>
      </c>
      <c r="C484" s="10"/>
      <c r="D484" s="10" t="s">
        <v>158</v>
      </c>
      <c r="E484" s="11" t="s">
        <v>41</v>
      </c>
      <c r="F484" s="11" t="s">
        <v>21</v>
      </c>
      <c r="G484" s="18"/>
      <c r="H484" s="18"/>
      <c r="I484" s="18"/>
      <c r="J484" s="18"/>
      <c r="K484" s="18"/>
      <c r="L484" s="18"/>
      <c r="M484" s="19">
        <v>44629.0</v>
      </c>
      <c r="N484" s="15">
        <v>0.7083333333333334</v>
      </c>
      <c r="O484" s="15">
        <v>0.875</v>
      </c>
      <c r="P484" s="16">
        <f t="shared" si="55"/>
        <v>0.1666666667</v>
      </c>
      <c r="Q484" s="17" t="s">
        <v>571</v>
      </c>
    </row>
    <row r="485">
      <c r="A485" s="10" t="s">
        <v>492</v>
      </c>
      <c r="B485" s="10" t="s">
        <v>18</v>
      </c>
      <c r="C485" s="10"/>
      <c r="D485" s="10" t="s">
        <v>3</v>
      </c>
      <c r="E485" s="11" t="s">
        <v>20</v>
      </c>
      <c r="F485" s="11" t="s">
        <v>21</v>
      </c>
      <c r="G485" s="18"/>
      <c r="H485" s="18"/>
      <c r="I485" s="18"/>
      <c r="J485" s="18"/>
      <c r="K485" s="18"/>
      <c r="L485" s="18"/>
      <c r="M485" s="19">
        <v>44630.0</v>
      </c>
      <c r="N485" s="15">
        <v>0.6666666666666666</v>
      </c>
      <c r="O485" s="15">
        <v>0.6666666666666666</v>
      </c>
      <c r="P485" s="16">
        <f t="shared" si="55"/>
        <v>0</v>
      </c>
      <c r="Q485" s="17" t="s">
        <v>572</v>
      </c>
    </row>
    <row r="486">
      <c r="A486" s="10" t="s">
        <v>417</v>
      </c>
      <c r="B486" s="10" t="s">
        <v>18</v>
      </c>
      <c r="C486" s="10"/>
      <c r="D486" s="10" t="s">
        <v>3</v>
      </c>
      <c r="E486" s="11" t="s">
        <v>20</v>
      </c>
      <c r="F486" s="11" t="s">
        <v>21</v>
      </c>
      <c r="G486" s="18"/>
      <c r="H486" s="18"/>
      <c r="I486" s="18"/>
      <c r="J486" s="18"/>
      <c r="K486" s="18"/>
      <c r="L486" s="18"/>
      <c r="M486" s="19">
        <v>44630.0</v>
      </c>
      <c r="N486" s="15">
        <v>0.6666666666666666</v>
      </c>
      <c r="O486" s="15">
        <v>0.6666666666666666</v>
      </c>
      <c r="P486" s="16">
        <f t="shared" si="55"/>
        <v>0</v>
      </c>
      <c r="Q486" s="17" t="s">
        <v>572</v>
      </c>
    </row>
    <row r="487">
      <c r="A487" s="10" t="s">
        <v>452</v>
      </c>
      <c r="B487" s="10" t="s">
        <v>18</v>
      </c>
      <c r="C487" s="10"/>
      <c r="D487" s="10" t="s">
        <v>3</v>
      </c>
      <c r="E487" s="11" t="s">
        <v>43</v>
      </c>
      <c r="F487" s="11" t="s">
        <v>21</v>
      </c>
      <c r="G487" s="18"/>
      <c r="H487" s="18"/>
      <c r="I487" s="18"/>
      <c r="J487" s="18"/>
      <c r="K487" s="18"/>
      <c r="L487" s="18"/>
      <c r="M487" s="19">
        <v>44630.0</v>
      </c>
      <c r="N487" s="15">
        <v>0.5416666666666666</v>
      </c>
      <c r="O487" s="15">
        <v>0.7083333333333334</v>
      </c>
      <c r="P487" s="16">
        <f t="shared" si="55"/>
        <v>0.1666666667</v>
      </c>
      <c r="Q487" s="17" t="s">
        <v>573</v>
      </c>
    </row>
    <row r="488">
      <c r="A488" s="10" t="s">
        <v>574</v>
      </c>
      <c r="B488" s="10" t="s">
        <v>18</v>
      </c>
      <c r="C488" s="10"/>
      <c r="D488" s="10" t="s">
        <v>3</v>
      </c>
      <c r="E488" s="11" t="s">
        <v>41</v>
      </c>
      <c r="F488" s="11" t="s">
        <v>21</v>
      </c>
      <c r="G488" s="18"/>
      <c r="H488" s="18"/>
      <c r="I488" s="18"/>
      <c r="J488" s="18"/>
      <c r="K488" s="18"/>
      <c r="L488" s="18"/>
      <c r="M488" s="19">
        <v>44630.0</v>
      </c>
      <c r="N488" s="15">
        <v>0.7083333333333334</v>
      </c>
      <c r="O488" s="15">
        <v>0.875</v>
      </c>
      <c r="P488" s="16">
        <f t="shared" si="55"/>
        <v>0.1666666667</v>
      </c>
      <c r="Q488" s="17" t="s">
        <v>575</v>
      </c>
    </row>
    <row r="489">
      <c r="A489" s="10" t="s">
        <v>208</v>
      </c>
      <c r="B489" s="10" t="s">
        <v>18</v>
      </c>
      <c r="C489" s="10" t="s">
        <v>24</v>
      </c>
      <c r="D489" s="10" t="s">
        <v>25</v>
      </c>
      <c r="E489" s="11" t="s">
        <v>20</v>
      </c>
      <c r="F489" s="11" t="s">
        <v>21</v>
      </c>
      <c r="G489" s="18"/>
      <c r="H489" s="18"/>
      <c r="I489" s="18"/>
      <c r="J489" s="18"/>
      <c r="K489" s="18"/>
      <c r="L489" s="18"/>
      <c r="M489" s="19">
        <v>44630.0</v>
      </c>
      <c r="N489" s="15">
        <v>0.6666666666666666</v>
      </c>
      <c r="O489" s="15">
        <v>0.6666666666666666</v>
      </c>
      <c r="P489" s="16">
        <f t="shared" si="55"/>
        <v>0</v>
      </c>
      <c r="Q489" s="17" t="s">
        <v>576</v>
      </c>
    </row>
    <row r="490">
      <c r="A490" s="10" t="s">
        <v>544</v>
      </c>
      <c r="B490" s="10" t="s">
        <v>18</v>
      </c>
      <c r="C490" s="10" t="s">
        <v>24</v>
      </c>
      <c r="D490" s="10" t="s">
        <v>25</v>
      </c>
      <c r="E490" s="11" t="s">
        <v>41</v>
      </c>
      <c r="F490" s="11" t="s">
        <v>21</v>
      </c>
      <c r="G490" s="18"/>
      <c r="H490" s="18"/>
      <c r="I490" s="18"/>
      <c r="J490" s="18"/>
      <c r="K490" s="18"/>
      <c r="L490" s="18"/>
      <c r="M490" s="19">
        <v>44630.0</v>
      </c>
      <c r="N490" s="15">
        <v>0.5416666666666666</v>
      </c>
      <c r="O490" s="15">
        <v>0.875</v>
      </c>
      <c r="P490" s="16">
        <f t="shared" si="55"/>
        <v>0.3333333333</v>
      </c>
      <c r="Q490" s="17" t="s">
        <v>577</v>
      </c>
    </row>
    <row r="491">
      <c r="A491" s="10" t="s">
        <v>478</v>
      </c>
      <c r="B491" s="10" t="s">
        <v>18</v>
      </c>
      <c r="C491" s="10" t="s">
        <v>24</v>
      </c>
      <c r="D491" s="10" t="s">
        <v>25</v>
      </c>
      <c r="E491" s="11" t="s">
        <v>20</v>
      </c>
      <c r="F491" s="11" t="s">
        <v>21</v>
      </c>
      <c r="G491" s="18"/>
      <c r="H491" s="18"/>
      <c r="I491" s="18"/>
      <c r="J491" s="18"/>
      <c r="K491" s="18"/>
      <c r="L491" s="18"/>
      <c r="M491" s="19">
        <v>44630.0</v>
      </c>
      <c r="N491" s="15">
        <v>0.7291666666666666</v>
      </c>
      <c r="O491" s="15">
        <v>0.7291666666666666</v>
      </c>
      <c r="P491" s="16">
        <f t="shared" si="55"/>
        <v>0</v>
      </c>
      <c r="Q491" s="17" t="s">
        <v>576</v>
      </c>
    </row>
    <row r="492">
      <c r="A492" s="10" t="s">
        <v>556</v>
      </c>
      <c r="B492" s="10" t="s">
        <v>18</v>
      </c>
      <c r="C492" s="10"/>
      <c r="D492" s="10" t="s">
        <v>114</v>
      </c>
      <c r="E492" s="11" t="s">
        <v>41</v>
      </c>
      <c r="F492" s="11" t="s">
        <v>21</v>
      </c>
      <c r="G492" s="18"/>
      <c r="H492" s="18"/>
      <c r="I492" s="18"/>
      <c r="J492" s="18"/>
      <c r="K492" s="18"/>
      <c r="L492" s="18"/>
      <c r="M492" s="19">
        <v>44630.0</v>
      </c>
      <c r="N492" s="15">
        <v>0.5416666666666666</v>
      </c>
      <c r="O492" s="15">
        <v>0.7708333333333334</v>
      </c>
      <c r="P492" s="16">
        <f t="shared" si="55"/>
        <v>0.2291666667</v>
      </c>
      <c r="Q492" s="17" t="s">
        <v>578</v>
      </c>
    </row>
    <row r="493">
      <c r="A493" s="10" t="s">
        <v>551</v>
      </c>
      <c r="B493" s="10" t="s">
        <v>18</v>
      </c>
      <c r="C493" s="10"/>
      <c r="D493" s="10" t="s">
        <v>508</v>
      </c>
      <c r="E493" s="11" t="s">
        <v>46</v>
      </c>
      <c r="F493" s="11" t="s">
        <v>21</v>
      </c>
      <c r="G493" s="18"/>
      <c r="H493" s="18"/>
      <c r="I493" s="18"/>
      <c r="J493" s="18"/>
      <c r="K493" s="18"/>
      <c r="L493" s="18"/>
      <c r="M493" s="19">
        <v>44630.0</v>
      </c>
      <c r="N493" s="15">
        <v>0.5416666666666666</v>
      </c>
      <c r="O493" s="15">
        <v>0.875</v>
      </c>
      <c r="P493" s="25">
        <v>0.3333333333333333</v>
      </c>
      <c r="Q493" s="17" t="s">
        <v>579</v>
      </c>
    </row>
    <row r="494">
      <c r="A494" s="10" t="s">
        <v>559</v>
      </c>
      <c r="B494" s="10" t="s">
        <v>560</v>
      </c>
      <c r="C494" s="10"/>
      <c r="D494" s="10" t="s">
        <v>158</v>
      </c>
      <c r="E494" s="11" t="s">
        <v>41</v>
      </c>
      <c r="F494" s="11" t="s">
        <v>21</v>
      </c>
      <c r="G494" s="18"/>
      <c r="H494" s="18"/>
      <c r="I494" s="18"/>
      <c r="J494" s="18"/>
      <c r="K494" s="18"/>
      <c r="L494" s="18"/>
      <c r="M494" s="19">
        <v>44630.0</v>
      </c>
      <c r="N494" s="15">
        <v>0.7083333333333334</v>
      </c>
      <c r="O494" s="15">
        <v>0.875</v>
      </c>
      <c r="P494" s="16">
        <f t="shared" ref="P494:P499" si="56">O494-N494</f>
        <v>0.1666666667</v>
      </c>
      <c r="Q494" s="17" t="s">
        <v>580</v>
      </c>
    </row>
    <row r="495">
      <c r="A495" s="10" t="s">
        <v>574</v>
      </c>
      <c r="B495" s="10" t="s">
        <v>18</v>
      </c>
      <c r="C495" s="10"/>
      <c r="D495" s="10" t="s">
        <v>3</v>
      </c>
      <c r="E495" s="11" t="s">
        <v>46</v>
      </c>
      <c r="F495" s="11" t="s">
        <v>21</v>
      </c>
      <c r="G495" s="18"/>
      <c r="H495" s="18"/>
      <c r="I495" s="18"/>
      <c r="J495" s="18"/>
      <c r="K495" s="18"/>
      <c r="L495" s="18"/>
      <c r="M495" s="19">
        <v>44631.0</v>
      </c>
      <c r="N495" s="24">
        <v>0.5416666666666666</v>
      </c>
      <c r="O495" s="15">
        <v>0.625</v>
      </c>
      <c r="P495" s="16">
        <f t="shared" si="56"/>
        <v>0.08333333333</v>
      </c>
      <c r="Q495" s="17" t="s">
        <v>581</v>
      </c>
    </row>
    <row r="496">
      <c r="A496" s="10" t="s">
        <v>582</v>
      </c>
      <c r="B496" s="10" t="s">
        <v>18</v>
      </c>
      <c r="C496" s="10"/>
      <c r="D496" s="10" t="s">
        <v>3</v>
      </c>
      <c r="E496" s="11" t="s">
        <v>41</v>
      </c>
      <c r="F496" s="11" t="s">
        <v>21</v>
      </c>
      <c r="G496" s="18"/>
      <c r="H496" s="18"/>
      <c r="I496" s="18"/>
      <c r="J496" s="18"/>
      <c r="K496" s="18"/>
      <c r="L496" s="18"/>
      <c r="M496" s="19">
        <v>44631.0</v>
      </c>
      <c r="N496" s="24">
        <v>0.6666666666666666</v>
      </c>
      <c r="O496" s="15">
        <v>0.875</v>
      </c>
      <c r="P496" s="16">
        <f t="shared" si="56"/>
        <v>0.2083333333</v>
      </c>
      <c r="Q496" s="17" t="s">
        <v>583</v>
      </c>
    </row>
    <row r="497">
      <c r="A497" s="10" t="s">
        <v>331</v>
      </c>
      <c r="B497" s="10" t="s">
        <v>18</v>
      </c>
      <c r="C497" s="10"/>
      <c r="D497" s="10" t="s">
        <v>114</v>
      </c>
      <c r="E497" s="11" t="s">
        <v>310</v>
      </c>
      <c r="F497" s="11" t="s">
        <v>21</v>
      </c>
      <c r="G497" s="18"/>
      <c r="H497" s="18"/>
      <c r="I497" s="18"/>
      <c r="J497" s="18"/>
      <c r="K497" s="18"/>
      <c r="L497" s="18"/>
      <c r="M497" s="19">
        <v>44631.0</v>
      </c>
      <c r="N497" s="15">
        <v>0.7291666666666666</v>
      </c>
      <c r="O497" s="15">
        <v>0.875</v>
      </c>
      <c r="P497" s="16">
        <f t="shared" si="56"/>
        <v>0.1458333333</v>
      </c>
      <c r="Q497" s="17" t="s">
        <v>584</v>
      </c>
    </row>
    <row r="498">
      <c r="A498" s="10" t="s">
        <v>556</v>
      </c>
      <c r="B498" s="10" t="s">
        <v>18</v>
      </c>
      <c r="C498" s="10"/>
      <c r="D498" s="10" t="s">
        <v>114</v>
      </c>
      <c r="E498" s="11" t="s">
        <v>41</v>
      </c>
      <c r="F498" s="11" t="s">
        <v>21</v>
      </c>
      <c r="G498" s="18"/>
      <c r="H498" s="18"/>
      <c r="I498" s="18"/>
      <c r="J498" s="18"/>
      <c r="K498" s="18"/>
      <c r="L498" s="18"/>
      <c r="M498" s="19">
        <v>44631.0</v>
      </c>
      <c r="N498" s="15">
        <v>0.5416666666666666</v>
      </c>
      <c r="O498" s="15">
        <v>0.7291666666666666</v>
      </c>
      <c r="P498" s="16">
        <f t="shared" si="56"/>
        <v>0.1875</v>
      </c>
      <c r="Q498" s="17" t="s">
        <v>585</v>
      </c>
    </row>
    <row r="499">
      <c r="A499" s="10" t="s">
        <v>407</v>
      </c>
      <c r="B499" s="10" t="s">
        <v>18</v>
      </c>
      <c r="C499" s="10"/>
      <c r="D499" s="10" t="s">
        <v>114</v>
      </c>
      <c r="E499" s="11" t="s">
        <v>20</v>
      </c>
      <c r="F499" s="11" t="s">
        <v>21</v>
      </c>
      <c r="G499" s="18"/>
      <c r="H499" s="18"/>
      <c r="I499" s="18"/>
      <c r="J499" s="18"/>
      <c r="K499" s="18"/>
      <c r="L499" s="18"/>
      <c r="M499" s="19">
        <v>44631.0</v>
      </c>
      <c r="N499" s="15">
        <v>0.875</v>
      </c>
      <c r="O499" s="15">
        <v>0.875</v>
      </c>
      <c r="P499" s="16">
        <f t="shared" si="56"/>
        <v>0</v>
      </c>
      <c r="Q499" s="17" t="s">
        <v>69</v>
      </c>
    </row>
    <row r="500">
      <c r="A500" s="10" t="s">
        <v>586</v>
      </c>
      <c r="B500" s="10" t="s">
        <v>18</v>
      </c>
      <c r="C500" s="10"/>
      <c r="D500" s="10" t="s">
        <v>508</v>
      </c>
      <c r="E500" s="11" t="s">
        <v>41</v>
      </c>
      <c r="F500" s="11" t="s">
        <v>21</v>
      </c>
      <c r="G500" s="18"/>
      <c r="H500" s="18"/>
      <c r="I500" s="18"/>
      <c r="J500" s="18"/>
      <c r="K500" s="18"/>
      <c r="L500" s="18"/>
      <c r="M500" s="19">
        <v>44631.0</v>
      </c>
      <c r="N500" s="15">
        <v>0.5416666666666666</v>
      </c>
      <c r="O500" s="15">
        <v>0.875</v>
      </c>
      <c r="P500" s="25">
        <v>0.3333333333333333</v>
      </c>
      <c r="Q500" s="17" t="s">
        <v>587</v>
      </c>
    </row>
    <row r="501">
      <c r="A501" s="10" t="s">
        <v>559</v>
      </c>
      <c r="B501" s="10" t="s">
        <v>560</v>
      </c>
      <c r="C501" s="10"/>
      <c r="D501" s="10" t="s">
        <v>158</v>
      </c>
      <c r="E501" s="11" t="s">
        <v>41</v>
      </c>
      <c r="F501" s="11" t="s">
        <v>21</v>
      </c>
      <c r="G501" s="18"/>
      <c r="H501" s="18"/>
      <c r="I501" s="18"/>
      <c r="J501" s="18"/>
      <c r="K501" s="18"/>
      <c r="L501" s="18"/>
      <c r="M501" s="19">
        <v>44631.0</v>
      </c>
      <c r="N501" s="15">
        <v>0.6666666666666666</v>
      </c>
      <c r="O501" s="15">
        <v>0.875</v>
      </c>
      <c r="P501" s="16">
        <f t="shared" ref="P501:P502" si="57">O501-N501</f>
        <v>0.2083333333</v>
      </c>
      <c r="Q501" s="17" t="s">
        <v>588</v>
      </c>
    </row>
    <row r="502">
      <c r="A502" s="10" t="s">
        <v>544</v>
      </c>
      <c r="B502" s="10" t="s">
        <v>18</v>
      </c>
      <c r="C502" s="10" t="s">
        <v>24</v>
      </c>
      <c r="D502" s="10" t="s">
        <v>25</v>
      </c>
      <c r="E502" s="11" t="s">
        <v>46</v>
      </c>
      <c r="F502" s="11" t="s">
        <v>21</v>
      </c>
      <c r="G502" s="18"/>
      <c r="H502" s="18"/>
      <c r="I502" s="18"/>
      <c r="J502" s="18"/>
      <c r="K502" s="18"/>
      <c r="L502" s="18"/>
      <c r="M502" s="19">
        <v>44631.0</v>
      </c>
      <c r="N502" s="15">
        <v>0.5416666666666666</v>
      </c>
      <c r="O502" s="15">
        <v>0.6666666666666666</v>
      </c>
      <c r="P502" s="16">
        <f t="shared" si="57"/>
        <v>0.125</v>
      </c>
      <c r="Q502" s="17" t="s">
        <v>589</v>
      </c>
    </row>
    <row r="503">
      <c r="A503" s="10" t="s">
        <v>551</v>
      </c>
      <c r="B503" s="10" t="s">
        <v>18</v>
      </c>
      <c r="C503" s="10"/>
      <c r="D503" s="10" t="s">
        <v>508</v>
      </c>
      <c r="E503" s="11" t="s">
        <v>28</v>
      </c>
      <c r="F503" s="11" t="s">
        <v>21</v>
      </c>
      <c r="G503" s="18"/>
      <c r="H503" s="18"/>
      <c r="I503" s="18"/>
      <c r="J503" s="18"/>
      <c r="K503" s="18"/>
      <c r="L503" s="18"/>
      <c r="M503" s="19">
        <v>44631.0</v>
      </c>
      <c r="N503" s="15">
        <v>0.5416666666666666</v>
      </c>
      <c r="O503" s="15">
        <v>0.5416666666666666</v>
      </c>
      <c r="P503" s="25">
        <v>0.3333333333333333</v>
      </c>
      <c r="Q503" s="17" t="s">
        <v>590</v>
      </c>
    </row>
    <row r="504">
      <c r="A504" s="10" t="s">
        <v>30</v>
      </c>
      <c r="B504" s="10" t="s">
        <v>18</v>
      </c>
      <c r="C504" s="10"/>
      <c r="D504" s="10" t="s">
        <v>31</v>
      </c>
      <c r="E504" s="11" t="s">
        <v>53</v>
      </c>
      <c r="F504" s="11" t="s">
        <v>21</v>
      </c>
      <c r="G504" s="18"/>
      <c r="H504" s="18"/>
      <c r="I504" s="18"/>
      <c r="J504" s="18"/>
      <c r="K504" s="18"/>
      <c r="L504" s="18"/>
      <c r="M504" s="19">
        <v>44631.0</v>
      </c>
      <c r="N504" s="15">
        <v>0.875</v>
      </c>
      <c r="O504" s="24">
        <v>0.875</v>
      </c>
      <c r="P504" s="16">
        <f t="shared" ref="P504:P512" si="58">O504-N504</f>
        <v>0</v>
      </c>
      <c r="Q504" s="17" t="s">
        <v>69</v>
      </c>
    </row>
    <row r="505">
      <c r="A505" s="10" t="s">
        <v>212</v>
      </c>
      <c r="B505" s="10" t="s">
        <v>18</v>
      </c>
      <c r="C505" s="10"/>
      <c r="D505" s="10" t="s">
        <v>114</v>
      </c>
      <c r="E505" s="11" t="s">
        <v>20</v>
      </c>
      <c r="F505" s="11" t="s">
        <v>21</v>
      </c>
      <c r="G505" s="18"/>
      <c r="H505" s="18"/>
      <c r="I505" s="18"/>
      <c r="J505" s="18"/>
      <c r="K505" s="18"/>
      <c r="L505" s="18"/>
      <c r="M505" s="19">
        <v>44631.0</v>
      </c>
      <c r="N505" s="15">
        <v>0.875</v>
      </c>
      <c r="O505" s="24">
        <v>0.875</v>
      </c>
      <c r="P505" s="16">
        <f t="shared" si="58"/>
        <v>0</v>
      </c>
      <c r="Q505" s="17" t="s">
        <v>69</v>
      </c>
    </row>
    <row r="506">
      <c r="A506" s="10" t="s">
        <v>217</v>
      </c>
      <c r="B506" s="10" t="s">
        <v>18</v>
      </c>
      <c r="C506" s="10"/>
      <c r="D506" s="10" t="s">
        <v>114</v>
      </c>
      <c r="E506" s="11" t="s">
        <v>53</v>
      </c>
      <c r="F506" s="11" t="s">
        <v>21</v>
      </c>
      <c r="G506" s="18"/>
      <c r="H506" s="18"/>
      <c r="I506" s="18"/>
      <c r="J506" s="18"/>
      <c r="K506" s="18"/>
      <c r="L506" s="18"/>
      <c r="M506" s="19">
        <v>44631.0</v>
      </c>
      <c r="N506" s="15">
        <v>0.875</v>
      </c>
      <c r="O506" s="24">
        <v>0.875</v>
      </c>
      <c r="P506" s="16">
        <f t="shared" si="58"/>
        <v>0</v>
      </c>
      <c r="Q506" s="17" t="s">
        <v>69</v>
      </c>
    </row>
    <row r="507">
      <c r="A507" s="10" t="s">
        <v>582</v>
      </c>
      <c r="B507" s="10" t="s">
        <v>18</v>
      </c>
      <c r="C507" s="10"/>
      <c r="D507" s="10" t="s">
        <v>3</v>
      </c>
      <c r="E507" s="11" t="s">
        <v>46</v>
      </c>
      <c r="F507" s="11" t="s">
        <v>21</v>
      </c>
      <c r="G507" s="18"/>
      <c r="H507" s="18"/>
      <c r="I507" s="18"/>
      <c r="J507" s="18"/>
      <c r="K507" s="18"/>
      <c r="L507" s="18"/>
      <c r="M507" s="19">
        <v>44634.0</v>
      </c>
      <c r="N507" s="15">
        <v>0.5416666666666666</v>
      </c>
      <c r="O507" s="15">
        <v>0.7916666666666666</v>
      </c>
      <c r="P507" s="16">
        <f t="shared" si="58"/>
        <v>0.25</v>
      </c>
      <c r="Q507" s="17" t="s">
        <v>591</v>
      </c>
    </row>
    <row r="508">
      <c r="A508" s="10" t="s">
        <v>592</v>
      </c>
      <c r="B508" s="10" t="s">
        <v>18</v>
      </c>
      <c r="C508" s="10"/>
      <c r="D508" s="10" t="s">
        <v>3</v>
      </c>
      <c r="E508" s="11" t="s">
        <v>41</v>
      </c>
      <c r="F508" s="11" t="s">
        <v>21</v>
      </c>
      <c r="G508" s="18"/>
      <c r="H508" s="18"/>
      <c r="I508" s="18"/>
      <c r="J508" s="18"/>
      <c r="K508" s="18"/>
      <c r="L508" s="18"/>
      <c r="M508" s="19">
        <v>44634.0</v>
      </c>
      <c r="N508" s="15">
        <v>0.7916666666666666</v>
      </c>
      <c r="O508" s="15">
        <v>0.875</v>
      </c>
      <c r="P508" s="16">
        <f t="shared" si="58"/>
        <v>0.08333333333</v>
      </c>
      <c r="Q508" s="17" t="s">
        <v>593</v>
      </c>
    </row>
    <row r="509">
      <c r="A509" s="10" t="s">
        <v>556</v>
      </c>
      <c r="B509" s="10" t="s">
        <v>18</v>
      </c>
      <c r="C509" s="10"/>
      <c r="D509" s="10" t="s">
        <v>114</v>
      </c>
      <c r="E509" s="11" t="s">
        <v>43</v>
      </c>
      <c r="F509" s="11" t="s">
        <v>21</v>
      </c>
      <c r="G509" s="18"/>
      <c r="H509" s="18"/>
      <c r="I509" s="18"/>
      <c r="J509" s="18"/>
      <c r="K509" s="18"/>
      <c r="L509" s="18"/>
      <c r="M509" s="19">
        <v>44634.0</v>
      </c>
      <c r="N509" s="15">
        <v>0.5416666666666666</v>
      </c>
      <c r="O509" s="15">
        <v>0.7916666666666666</v>
      </c>
      <c r="P509" s="16">
        <f t="shared" si="58"/>
        <v>0.25</v>
      </c>
      <c r="Q509" s="17" t="s">
        <v>594</v>
      </c>
    </row>
    <row r="510">
      <c r="A510" s="10" t="s">
        <v>247</v>
      </c>
      <c r="B510" s="10" t="s">
        <v>18</v>
      </c>
      <c r="C510" s="10"/>
      <c r="D510" s="10" t="s">
        <v>114</v>
      </c>
      <c r="E510" s="11" t="s">
        <v>28</v>
      </c>
      <c r="F510" s="11" t="s">
        <v>21</v>
      </c>
      <c r="G510" s="18"/>
      <c r="H510" s="18"/>
      <c r="I510" s="18"/>
      <c r="J510" s="18"/>
      <c r="K510" s="18"/>
      <c r="L510" s="18"/>
      <c r="M510" s="19">
        <v>44634.0</v>
      </c>
      <c r="N510" s="15">
        <v>0.875</v>
      </c>
      <c r="O510" s="15">
        <v>0.875</v>
      </c>
      <c r="P510" s="16">
        <f t="shared" si="58"/>
        <v>0</v>
      </c>
      <c r="Q510" s="17" t="s">
        <v>595</v>
      </c>
    </row>
    <row r="511">
      <c r="A511" s="10" t="s">
        <v>596</v>
      </c>
      <c r="B511" s="10" t="s">
        <v>18</v>
      </c>
      <c r="C511" s="10"/>
      <c r="D511" s="10" t="s">
        <v>114</v>
      </c>
      <c r="E511" s="11" t="s">
        <v>41</v>
      </c>
      <c r="F511" s="11" t="s">
        <v>21</v>
      </c>
      <c r="G511" s="18"/>
      <c r="H511" s="18"/>
      <c r="I511" s="18"/>
      <c r="J511" s="18"/>
      <c r="K511" s="18"/>
      <c r="L511" s="18"/>
      <c r="M511" s="19">
        <v>44634.0</v>
      </c>
      <c r="N511" s="15">
        <v>0.8333333333333334</v>
      </c>
      <c r="O511" s="15">
        <v>0.875</v>
      </c>
      <c r="P511" s="16">
        <f t="shared" si="58"/>
        <v>0.04166666667</v>
      </c>
      <c r="Q511" s="17" t="s">
        <v>597</v>
      </c>
    </row>
    <row r="512">
      <c r="A512" s="10" t="s">
        <v>294</v>
      </c>
      <c r="B512" s="10" t="s">
        <v>18</v>
      </c>
      <c r="C512" s="10" t="s">
        <v>24</v>
      </c>
      <c r="D512" s="10" t="s">
        <v>25</v>
      </c>
      <c r="E512" s="11" t="s">
        <v>41</v>
      </c>
      <c r="F512" s="11" t="s">
        <v>21</v>
      </c>
      <c r="G512" s="18"/>
      <c r="H512" s="18"/>
      <c r="I512" s="18"/>
      <c r="J512" s="18"/>
      <c r="K512" s="18"/>
      <c r="L512" s="18"/>
      <c r="M512" s="19">
        <v>44634.0</v>
      </c>
      <c r="N512" s="15">
        <v>0.5416666666666666</v>
      </c>
      <c r="O512" s="15">
        <v>0.875</v>
      </c>
      <c r="P512" s="16">
        <f t="shared" si="58"/>
        <v>0.3333333333</v>
      </c>
      <c r="Q512" s="17" t="s">
        <v>598</v>
      </c>
    </row>
    <row r="513">
      <c r="A513" s="10" t="s">
        <v>586</v>
      </c>
      <c r="B513" s="10" t="s">
        <v>18</v>
      </c>
      <c r="C513" s="10"/>
      <c r="D513" s="10" t="s">
        <v>508</v>
      </c>
      <c r="E513" s="11" t="s">
        <v>41</v>
      </c>
      <c r="F513" s="11" t="s">
        <v>21</v>
      </c>
      <c r="G513" s="18"/>
      <c r="H513" s="18"/>
      <c r="I513" s="18"/>
      <c r="J513" s="18"/>
      <c r="K513" s="18"/>
      <c r="L513" s="18"/>
      <c r="M513" s="19">
        <v>44634.0</v>
      </c>
      <c r="N513" s="15">
        <v>0.5416666666666666</v>
      </c>
      <c r="O513" s="15">
        <v>0.875</v>
      </c>
      <c r="P513" s="25">
        <v>0.3333333333333333</v>
      </c>
      <c r="Q513" s="17" t="s">
        <v>599</v>
      </c>
    </row>
    <row r="514">
      <c r="A514" s="10" t="s">
        <v>559</v>
      </c>
      <c r="B514" s="10" t="s">
        <v>560</v>
      </c>
      <c r="C514" s="10"/>
      <c r="D514" s="10" t="s">
        <v>158</v>
      </c>
      <c r="E514" s="11" t="s">
        <v>41</v>
      </c>
      <c r="F514" s="11" t="s">
        <v>21</v>
      </c>
      <c r="G514" s="18"/>
      <c r="H514" s="18"/>
      <c r="I514" s="18"/>
      <c r="J514" s="18"/>
      <c r="K514" s="18"/>
      <c r="L514" s="18"/>
      <c r="M514" s="19">
        <v>44634.0</v>
      </c>
      <c r="N514" s="15">
        <v>0.6666666666666666</v>
      </c>
      <c r="O514" s="15">
        <v>0.875</v>
      </c>
      <c r="P514" s="16">
        <f t="shared" ref="P514:P526" si="59">O514-N514</f>
        <v>0.2083333333</v>
      </c>
      <c r="Q514" s="17" t="s">
        <v>600</v>
      </c>
    </row>
    <row r="515">
      <c r="A515" s="37" t="s">
        <v>250</v>
      </c>
      <c r="B515" s="10" t="s">
        <v>18</v>
      </c>
      <c r="C515" s="10"/>
      <c r="D515" s="10" t="s">
        <v>158</v>
      </c>
      <c r="E515" s="11" t="s">
        <v>53</v>
      </c>
      <c r="F515" s="11" t="s">
        <v>21</v>
      </c>
      <c r="G515" s="18"/>
      <c r="H515" s="18"/>
      <c r="I515" s="18"/>
      <c r="J515" s="18"/>
      <c r="K515" s="18"/>
      <c r="L515" s="18"/>
      <c r="M515" s="19">
        <v>44634.0</v>
      </c>
      <c r="N515" s="15">
        <v>0.875</v>
      </c>
      <c r="O515" s="15">
        <v>0.875</v>
      </c>
      <c r="P515" s="16">
        <f t="shared" si="59"/>
        <v>0</v>
      </c>
      <c r="Q515" s="23"/>
    </row>
    <row r="516">
      <c r="A516" s="10" t="s">
        <v>200</v>
      </c>
      <c r="B516" s="10" t="s">
        <v>18</v>
      </c>
      <c r="C516" s="10"/>
      <c r="D516" s="10" t="s">
        <v>116</v>
      </c>
      <c r="E516" s="11" t="s">
        <v>53</v>
      </c>
      <c r="F516" s="11" t="s">
        <v>21</v>
      </c>
      <c r="G516" s="18"/>
      <c r="H516" s="18"/>
      <c r="I516" s="18"/>
      <c r="J516" s="18"/>
      <c r="K516" s="18"/>
      <c r="L516" s="18"/>
      <c r="M516" s="19">
        <v>44634.0</v>
      </c>
      <c r="N516" s="15">
        <v>0.875</v>
      </c>
      <c r="O516" s="15">
        <v>0.875</v>
      </c>
      <c r="P516" s="16">
        <f t="shared" si="59"/>
        <v>0</v>
      </c>
      <c r="Q516" s="17" t="s">
        <v>601</v>
      </c>
    </row>
    <row r="517">
      <c r="A517" s="10" t="s">
        <v>474</v>
      </c>
      <c r="B517" s="10" t="s">
        <v>18</v>
      </c>
      <c r="C517" s="10"/>
      <c r="D517" s="10" t="s">
        <v>3</v>
      </c>
      <c r="E517" s="11" t="s">
        <v>341</v>
      </c>
      <c r="F517" s="11" t="s">
        <v>21</v>
      </c>
      <c r="G517" s="18"/>
      <c r="H517" s="18"/>
      <c r="I517" s="18"/>
      <c r="J517" s="18"/>
      <c r="K517" s="18"/>
      <c r="L517" s="18"/>
      <c r="M517" s="19">
        <v>44634.0</v>
      </c>
      <c r="N517" s="15">
        <v>0.875</v>
      </c>
      <c r="O517" s="15">
        <v>0.875</v>
      </c>
      <c r="P517" s="16">
        <f t="shared" si="59"/>
        <v>0</v>
      </c>
      <c r="Q517" s="17" t="s">
        <v>602</v>
      </c>
    </row>
    <row r="518">
      <c r="A518" s="10" t="s">
        <v>452</v>
      </c>
      <c r="B518" s="10" t="s">
        <v>18</v>
      </c>
      <c r="C518" s="10"/>
      <c r="D518" s="10" t="s">
        <v>3</v>
      </c>
      <c r="E518" s="11" t="s">
        <v>341</v>
      </c>
      <c r="F518" s="11" t="s">
        <v>21</v>
      </c>
      <c r="G518" s="18"/>
      <c r="H518" s="18"/>
      <c r="I518" s="18"/>
      <c r="J518" s="18"/>
      <c r="K518" s="18"/>
      <c r="L518" s="18"/>
      <c r="M518" s="19">
        <v>44634.0</v>
      </c>
      <c r="N518" s="15">
        <v>0.875</v>
      </c>
      <c r="O518" s="15">
        <v>0.875</v>
      </c>
      <c r="P518" s="16">
        <f t="shared" si="59"/>
        <v>0</v>
      </c>
      <c r="Q518" s="17" t="s">
        <v>602</v>
      </c>
    </row>
    <row r="519">
      <c r="A519" s="10" t="s">
        <v>582</v>
      </c>
      <c r="B519" s="10" t="s">
        <v>18</v>
      </c>
      <c r="C519" s="10"/>
      <c r="D519" s="10" t="s">
        <v>3</v>
      </c>
      <c r="E519" s="11" t="s">
        <v>28</v>
      </c>
      <c r="F519" s="11" t="s">
        <v>21</v>
      </c>
      <c r="G519" s="18"/>
      <c r="H519" s="18"/>
      <c r="I519" s="18"/>
      <c r="J519" s="18"/>
      <c r="K519" s="18"/>
      <c r="L519" s="18"/>
      <c r="M519" s="19">
        <v>44635.0</v>
      </c>
      <c r="N519" s="15">
        <v>0.5416666666666666</v>
      </c>
      <c r="O519" s="15">
        <v>0.5416666666666666</v>
      </c>
      <c r="P519" s="16">
        <f t="shared" si="59"/>
        <v>0</v>
      </c>
      <c r="Q519" s="17" t="s">
        <v>603</v>
      </c>
    </row>
    <row r="520">
      <c r="A520" s="10" t="s">
        <v>574</v>
      </c>
      <c r="B520" s="10" t="s">
        <v>18</v>
      </c>
      <c r="C520" s="10"/>
      <c r="D520" s="10" t="s">
        <v>3</v>
      </c>
      <c r="E520" s="11" t="s">
        <v>43</v>
      </c>
      <c r="F520" s="11" t="s">
        <v>21</v>
      </c>
      <c r="G520" s="18"/>
      <c r="H520" s="18"/>
      <c r="I520" s="18"/>
      <c r="J520" s="18"/>
      <c r="K520" s="18"/>
      <c r="L520" s="18"/>
      <c r="M520" s="19">
        <v>44635.0</v>
      </c>
      <c r="N520" s="15">
        <v>0.5416666666666666</v>
      </c>
      <c r="O520" s="15">
        <v>0.7083333333333334</v>
      </c>
      <c r="P520" s="16">
        <f t="shared" si="59"/>
        <v>0.1666666667</v>
      </c>
      <c r="Q520" s="17" t="s">
        <v>604</v>
      </c>
    </row>
    <row r="521">
      <c r="A521" s="10" t="s">
        <v>592</v>
      </c>
      <c r="B521" s="10" t="s">
        <v>18</v>
      </c>
      <c r="C521" s="10"/>
      <c r="D521" s="10" t="s">
        <v>3</v>
      </c>
      <c r="E521" s="11" t="s">
        <v>41</v>
      </c>
      <c r="F521" s="11" t="s">
        <v>21</v>
      </c>
      <c r="G521" s="18"/>
      <c r="H521" s="18"/>
      <c r="I521" s="18"/>
      <c r="J521" s="18"/>
      <c r="K521" s="18"/>
      <c r="L521" s="18"/>
      <c r="M521" s="19">
        <v>44635.0</v>
      </c>
      <c r="N521" s="15">
        <v>0.7083333333333334</v>
      </c>
      <c r="O521" s="15">
        <v>0.875</v>
      </c>
      <c r="P521" s="16">
        <f t="shared" si="59"/>
        <v>0.1666666667</v>
      </c>
      <c r="Q521" s="17" t="s">
        <v>605</v>
      </c>
    </row>
    <row r="522">
      <c r="A522" s="10" t="s">
        <v>596</v>
      </c>
      <c r="B522" s="10" t="s">
        <v>18</v>
      </c>
      <c r="C522" s="10"/>
      <c r="D522" s="10" t="s">
        <v>114</v>
      </c>
      <c r="E522" s="11" t="s">
        <v>310</v>
      </c>
      <c r="F522" s="11" t="s">
        <v>21</v>
      </c>
      <c r="G522" s="18"/>
      <c r="H522" s="18"/>
      <c r="I522" s="18"/>
      <c r="J522" s="18"/>
      <c r="K522" s="18"/>
      <c r="L522" s="18"/>
      <c r="M522" s="19">
        <v>44635.0</v>
      </c>
      <c r="N522" s="15">
        <v>0.5416666666666666</v>
      </c>
      <c r="O522" s="15">
        <v>0.7916666666666666</v>
      </c>
      <c r="P522" s="16">
        <f t="shared" si="59"/>
        <v>0.25</v>
      </c>
      <c r="Q522" s="17" t="s">
        <v>606</v>
      </c>
    </row>
    <row r="523">
      <c r="A523" s="10" t="s">
        <v>607</v>
      </c>
      <c r="B523" s="10" t="s">
        <v>18</v>
      </c>
      <c r="C523" s="10"/>
      <c r="D523" s="10" t="s">
        <v>114</v>
      </c>
      <c r="E523" s="11" t="s">
        <v>41</v>
      </c>
      <c r="F523" s="11" t="s">
        <v>21</v>
      </c>
      <c r="G523" s="18"/>
      <c r="H523" s="18"/>
      <c r="I523" s="18"/>
      <c r="J523" s="18"/>
      <c r="K523" s="18"/>
      <c r="L523" s="18"/>
      <c r="M523" s="19">
        <v>44635.0</v>
      </c>
      <c r="N523" s="15">
        <v>0.7916666666666666</v>
      </c>
      <c r="O523" s="15">
        <v>0.875</v>
      </c>
      <c r="P523" s="16">
        <f t="shared" si="59"/>
        <v>0.08333333333</v>
      </c>
      <c r="Q523" s="49" t="s">
        <v>608</v>
      </c>
    </row>
    <row r="524">
      <c r="A524" s="10" t="s">
        <v>294</v>
      </c>
      <c r="B524" s="10" t="s">
        <v>18</v>
      </c>
      <c r="C524" s="10" t="s">
        <v>24</v>
      </c>
      <c r="D524" s="10" t="s">
        <v>25</v>
      </c>
      <c r="E524" s="11" t="s">
        <v>43</v>
      </c>
      <c r="F524" s="11" t="s">
        <v>21</v>
      </c>
      <c r="G524" s="18"/>
      <c r="H524" s="18"/>
      <c r="I524" s="18"/>
      <c r="J524" s="18"/>
      <c r="K524" s="18"/>
      <c r="L524" s="18"/>
      <c r="M524" s="19">
        <v>44635.0</v>
      </c>
      <c r="N524" s="15">
        <v>0.5416666666666666</v>
      </c>
      <c r="O524" s="15">
        <v>0.7083333333333334</v>
      </c>
      <c r="P524" s="16">
        <f t="shared" si="59"/>
        <v>0.1666666667</v>
      </c>
      <c r="Q524" s="17" t="s">
        <v>609</v>
      </c>
    </row>
    <row r="525">
      <c r="A525" s="10" t="s">
        <v>544</v>
      </c>
      <c r="B525" s="10" t="s">
        <v>18</v>
      </c>
      <c r="C525" s="10" t="s">
        <v>24</v>
      </c>
      <c r="D525" s="10" t="s">
        <v>25</v>
      </c>
      <c r="E525" s="11" t="s">
        <v>46</v>
      </c>
      <c r="F525" s="11" t="s">
        <v>21</v>
      </c>
      <c r="G525" s="18"/>
      <c r="H525" s="18"/>
      <c r="I525" s="18"/>
      <c r="J525" s="18"/>
      <c r="K525" s="18"/>
      <c r="L525" s="18"/>
      <c r="M525" s="19">
        <v>44635.0</v>
      </c>
      <c r="N525" s="15">
        <v>0.7083333333333334</v>
      </c>
      <c r="O525" s="15">
        <v>0.8333333333333334</v>
      </c>
      <c r="P525" s="16">
        <f t="shared" si="59"/>
        <v>0.125</v>
      </c>
      <c r="Q525" s="17" t="s">
        <v>610</v>
      </c>
    </row>
    <row r="526">
      <c r="A526" s="10" t="s">
        <v>535</v>
      </c>
      <c r="B526" s="10" t="s">
        <v>18</v>
      </c>
      <c r="C526" s="10" t="s">
        <v>24</v>
      </c>
      <c r="D526" s="10" t="s">
        <v>25</v>
      </c>
      <c r="E526" s="11" t="s">
        <v>46</v>
      </c>
      <c r="F526" s="11" t="s">
        <v>21</v>
      </c>
      <c r="G526" s="18"/>
      <c r="H526" s="18"/>
      <c r="I526" s="18"/>
      <c r="J526" s="18"/>
      <c r="K526" s="18"/>
      <c r="L526" s="18"/>
      <c r="M526" s="19">
        <v>44635.0</v>
      </c>
      <c r="N526" s="15">
        <v>0.8333333333333334</v>
      </c>
      <c r="O526" s="15">
        <v>0.875</v>
      </c>
      <c r="P526" s="16">
        <f t="shared" si="59"/>
        <v>0.04166666667</v>
      </c>
      <c r="Q526" s="17" t="s">
        <v>611</v>
      </c>
    </row>
    <row r="527">
      <c r="A527" s="10" t="s">
        <v>586</v>
      </c>
      <c r="B527" s="10" t="s">
        <v>18</v>
      </c>
      <c r="C527" s="10"/>
      <c r="D527" s="10" t="s">
        <v>508</v>
      </c>
      <c r="E527" s="11" t="s">
        <v>41</v>
      </c>
      <c r="F527" s="11" t="s">
        <v>21</v>
      </c>
      <c r="G527" s="18"/>
      <c r="H527" s="18"/>
      <c r="I527" s="18"/>
      <c r="J527" s="18"/>
      <c r="K527" s="18"/>
      <c r="L527" s="18"/>
      <c r="M527" s="19">
        <v>44635.0</v>
      </c>
      <c r="N527" s="15">
        <v>0.5416666666666666</v>
      </c>
      <c r="O527" s="15">
        <v>0.875</v>
      </c>
      <c r="P527" s="25">
        <v>0.3333333333333333</v>
      </c>
      <c r="Q527" s="17" t="s">
        <v>612</v>
      </c>
    </row>
    <row r="528">
      <c r="A528" s="10" t="s">
        <v>559</v>
      </c>
      <c r="B528" s="10" t="s">
        <v>560</v>
      </c>
      <c r="C528" s="10"/>
      <c r="D528" s="10" t="s">
        <v>158</v>
      </c>
      <c r="E528" s="11" t="s">
        <v>41</v>
      </c>
      <c r="F528" s="11" t="s">
        <v>21</v>
      </c>
      <c r="G528" s="18"/>
      <c r="H528" s="18"/>
      <c r="I528" s="18"/>
      <c r="J528" s="18"/>
      <c r="K528" s="18"/>
      <c r="L528" s="18"/>
      <c r="M528" s="19">
        <v>44635.0</v>
      </c>
      <c r="N528" s="15">
        <v>0.6666666666666666</v>
      </c>
      <c r="O528" s="15">
        <v>0.875</v>
      </c>
      <c r="P528" s="16">
        <f t="shared" ref="P528:P536" si="60">O528-N528</f>
        <v>0.2083333333</v>
      </c>
      <c r="Q528" s="17" t="s">
        <v>613</v>
      </c>
    </row>
    <row r="529">
      <c r="A529" s="37" t="s">
        <v>521</v>
      </c>
      <c r="B529" s="10" t="s">
        <v>18</v>
      </c>
      <c r="C529" s="10"/>
      <c r="D529" s="10" t="s">
        <v>158</v>
      </c>
      <c r="E529" s="11" t="s">
        <v>28</v>
      </c>
      <c r="F529" s="11" t="s">
        <v>21</v>
      </c>
      <c r="G529" s="18"/>
      <c r="H529" s="18"/>
      <c r="I529" s="18"/>
      <c r="J529" s="18"/>
      <c r="K529" s="18"/>
      <c r="L529" s="18"/>
      <c r="M529" s="19">
        <v>44635.0</v>
      </c>
      <c r="N529" s="15"/>
      <c r="O529" s="15"/>
      <c r="P529" s="16">
        <f t="shared" si="60"/>
        <v>0</v>
      </c>
      <c r="Q529" s="17" t="s">
        <v>614</v>
      </c>
    </row>
    <row r="530">
      <c r="A530" s="10" t="s">
        <v>607</v>
      </c>
      <c r="B530" s="10" t="s">
        <v>18</v>
      </c>
      <c r="C530" s="10"/>
      <c r="D530" s="10" t="s">
        <v>114</v>
      </c>
      <c r="E530" s="11" t="s">
        <v>28</v>
      </c>
      <c r="F530" s="11" t="s">
        <v>21</v>
      </c>
      <c r="G530" s="18"/>
      <c r="H530" s="18"/>
      <c r="I530" s="18"/>
      <c r="J530" s="18"/>
      <c r="K530" s="18"/>
      <c r="L530" s="18"/>
      <c r="M530" s="19">
        <v>44636.0</v>
      </c>
      <c r="N530" s="15">
        <v>0.5416666666666666</v>
      </c>
      <c r="O530" s="15">
        <v>0.6458333333333334</v>
      </c>
      <c r="P530" s="16">
        <f t="shared" si="60"/>
        <v>0.1041666667</v>
      </c>
      <c r="Q530" s="17" t="s">
        <v>615</v>
      </c>
    </row>
    <row r="531">
      <c r="A531" s="10" t="s">
        <v>616</v>
      </c>
      <c r="B531" s="10" t="s">
        <v>18</v>
      </c>
      <c r="C531" s="10"/>
      <c r="D531" s="10" t="s">
        <v>114</v>
      </c>
      <c r="E531" s="11" t="s">
        <v>41</v>
      </c>
      <c r="F531" s="11" t="s">
        <v>21</v>
      </c>
      <c r="G531" s="18"/>
      <c r="H531" s="18"/>
      <c r="I531" s="18"/>
      <c r="J531" s="18"/>
      <c r="K531" s="18"/>
      <c r="L531" s="18"/>
      <c r="M531" s="19">
        <v>44636.0</v>
      </c>
      <c r="N531" s="15">
        <v>0.6875</v>
      </c>
      <c r="O531" s="15">
        <v>0.875</v>
      </c>
      <c r="P531" s="16">
        <f t="shared" si="60"/>
        <v>0.1875</v>
      </c>
      <c r="Q531" s="17" t="s">
        <v>617</v>
      </c>
    </row>
    <row r="532">
      <c r="A532" s="10" t="s">
        <v>592</v>
      </c>
      <c r="B532" s="10" t="s">
        <v>18</v>
      </c>
      <c r="C532" s="10"/>
      <c r="D532" s="10" t="s">
        <v>3</v>
      </c>
      <c r="E532" s="11" t="s">
        <v>46</v>
      </c>
      <c r="F532" s="11" t="s">
        <v>21</v>
      </c>
      <c r="G532" s="18"/>
      <c r="H532" s="18"/>
      <c r="I532" s="18"/>
      <c r="J532" s="18"/>
      <c r="K532" s="18"/>
      <c r="L532" s="18"/>
      <c r="M532" s="19">
        <v>44636.0</v>
      </c>
      <c r="N532" s="15">
        <v>0.5416666666666666</v>
      </c>
      <c r="O532" s="15">
        <v>0.7083333333333334</v>
      </c>
      <c r="P532" s="16">
        <f t="shared" si="60"/>
        <v>0.1666666667</v>
      </c>
      <c r="Q532" s="17" t="s">
        <v>618</v>
      </c>
    </row>
    <row r="533">
      <c r="A533" s="10" t="s">
        <v>619</v>
      </c>
      <c r="B533" s="10" t="s">
        <v>18</v>
      </c>
      <c r="C533" s="10"/>
      <c r="D533" s="10" t="s">
        <v>3</v>
      </c>
      <c r="E533" s="11" t="s">
        <v>41</v>
      </c>
      <c r="F533" s="11" t="s">
        <v>21</v>
      </c>
      <c r="G533" s="18"/>
      <c r="H533" s="18"/>
      <c r="I533" s="18"/>
      <c r="J533" s="18"/>
      <c r="K533" s="18"/>
      <c r="L533" s="18"/>
      <c r="M533" s="19">
        <v>44636.0</v>
      </c>
      <c r="N533" s="15">
        <v>0.7083333333333334</v>
      </c>
      <c r="O533" s="15">
        <v>0.875</v>
      </c>
      <c r="P533" s="16">
        <f t="shared" si="60"/>
        <v>0.1666666667</v>
      </c>
      <c r="Q533" s="17" t="s">
        <v>620</v>
      </c>
    </row>
    <row r="534">
      <c r="A534" s="10" t="s">
        <v>452</v>
      </c>
      <c r="B534" s="10" t="s">
        <v>18</v>
      </c>
      <c r="C534" s="10"/>
      <c r="D534" s="10" t="s">
        <v>3</v>
      </c>
      <c r="E534" s="11" t="s">
        <v>563</v>
      </c>
      <c r="F534" s="11" t="s">
        <v>21</v>
      </c>
      <c r="G534" s="18"/>
      <c r="H534" s="18"/>
      <c r="I534" s="18"/>
      <c r="J534" s="18"/>
      <c r="K534" s="18"/>
      <c r="L534" s="18"/>
      <c r="M534" s="19">
        <v>44636.0</v>
      </c>
      <c r="N534" s="15">
        <v>0.875</v>
      </c>
      <c r="O534" s="15">
        <v>0.875</v>
      </c>
      <c r="P534" s="16">
        <f t="shared" si="60"/>
        <v>0</v>
      </c>
      <c r="Q534" s="17" t="s">
        <v>621</v>
      </c>
    </row>
    <row r="535">
      <c r="A535" s="10" t="s">
        <v>596</v>
      </c>
      <c r="B535" s="10" t="s">
        <v>18</v>
      </c>
      <c r="C535" s="10"/>
      <c r="D535" s="10" t="s">
        <v>114</v>
      </c>
      <c r="E535" s="11" t="s">
        <v>46</v>
      </c>
      <c r="F535" s="11" t="s">
        <v>21</v>
      </c>
      <c r="G535" s="18"/>
      <c r="H535" s="18"/>
      <c r="I535" s="18"/>
      <c r="J535" s="18"/>
      <c r="K535" s="18"/>
      <c r="L535" s="18"/>
      <c r="M535" s="19">
        <v>44636.0</v>
      </c>
      <c r="N535" s="15">
        <v>0.6458333333333334</v>
      </c>
      <c r="O535" s="15">
        <v>0.6875</v>
      </c>
      <c r="P535" s="16">
        <f t="shared" si="60"/>
        <v>0.04166666667</v>
      </c>
      <c r="Q535" s="17" t="s">
        <v>622</v>
      </c>
    </row>
    <row r="536">
      <c r="A536" s="10" t="s">
        <v>535</v>
      </c>
      <c r="B536" s="10" t="s">
        <v>18</v>
      </c>
      <c r="C536" s="10" t="s">
        <v>24</v>
      </c>
      <c r="D536" s="10" t="s">
        <v>25</v>
      </c>
      <c r="E536" s="11" t="s">
        <v>46</v>
      </c>
      <c r="F536" s="11" t="s">
        <v>21</v>
      </c>
      <c r="G536" s="18"/>
      <c r="H536" s="18"/>
      <c r="I536" s="18"/>
      <c r="J536" s="18"/>
      <c r="K536" s="18"/>
      <c r="L536" s="18"/>
      <c r="M536" s="19">
        <v>44636.0</v>
      </c>
      <c r="N536" s="15">
        <v>0.6458333333333334</v>
      </c>
      <c r="O536" s="15">
        <v>0.875</v>
      </c>
      <c r="P536" s="16">
        <f t="shared" si="60"/>
        <v>0.2291666667</v>
      </c>
      <c r="Q536" s="17" t="s">
        <v>623</v>
      </c>
    </row>
    <row r="537">
      <c r="A537" s="10" t="s">
        <v>586</v>
      </c>
      <c r="B537" s="10" t="s">
        <v>18</v>
      </c>
      <c r="C537" s="10"/>
      <c r="D537" s="10" t="s">
        <v>508</v>
      </c>
      <c r="E537" s="11" t="s">
        <v>41</v>
      </c>
      <c r="F537" s="11" t="s">
        <v>21</v>
      </c>
      <c r="G537" s="18"/>
      <c r="H537" s="18"/>
      <c r="I537" s="18"/>
      <c r="J537" s="18"/>
      <c r="K537" s="18"/>
      <c r="L537" s="18"/>
      <c r="M537" s="19">
        <v>44636.0</v>
      </c>
      <c r="N537" s="15">
        <v>0.5416666666666666</v>
      </c>
      <c r="O537" s="15">
        <v>0.875</v>
      </c>
      <c r="P537" s="25">
        <v>0.3333333333333333</v>
      </c>
      <c r="Q537" s="17" t="s">
        <v>624</v>
      </c>
    </row>
    <row r="538">
      <c r="A538" s="10" t="s">
        <v>559</v>
      </c>
      <c r="B538" s="10" t="s">
        <v>560</v>
      </c>
      <c r="C538" s="10"/>
      <c r="D538" s="10" t="s">
        <v>158</v>
      </c>
      <c r="E538" s="11" t="s">
        <v>41</v>
      </c>
      <c r="F538" s="11" t="s">
        <v>21</v>
      </c>
      <c r="G538" s="18"/>
      <c r="H538" s="18"/>
      <c r="I538" s="18"/>
      <c r="J538" s="18"/>
      <c r="K538" s="18"/>
      <c r="L538" s="18"/>
      <c r="M538" s="19">
        <v>44636.0</v>
      </c>
      <c r="N538" s="15">
        <v>0.6666666666666666</v>
      </c>
      <c r="O538" s="15">
        <v>0.875</v>
      </c>
      <c r="P538" s="16">
        <f>O538-N538</f>
        <v>0.2083333333</v>
      </c>
      <c r="Q538" s="17" t="s">
        <v>625</v>
      </c>
    </row>
    <row r="539">
      <c r="A539" s="10" t="s">
        <v>253</v>
      </c>
      <c r="B539" s="10" t="s">
        <v>18</v>
      </c>
      <c r="C539" s="10"/>
      <c r="D539" s="10" t="s">
        <v>508</v>
      </c>
      <c r="E539" s="11" t="s">
        <v>563</v>
      </c>
      <c r="F539" s="11" t="s">
        <v>21</v>
      </c>
      <c r="G539" s="18"/>
      <c r="H539" s="18"/>
      <c r="I539" s="18"/>
      <c r="J539" s="18"/>
      <c r="K539" s="18"/>
      <c r="L539" s="18"/>
      <c r="M539" s="19">
        <v>44636.0</v>
      </c>
      <c r="N539" s="24">
        <v>0.8333333333333334</v>
      </c>
      <c r="O539" s="24">
        <v>0.8333333333333334</v>
      </c>
      <c r="P539" s="25">
        <v>0.0</v>
      </c>
      <c r="Q539" s="17" t="s">
        <v>626</v>
      </c>
    </row>
    <row r="540">
      <c r="A540" s="10" t="s">
        <v>247</v>
      </c>
      <c r="B540" s="10" t="s">
        <v>18</v>
      </c>
      <c r="C540" s="10"/>
      <c r="D540" s="10" t="s">
        <v>114</v>
      </c>
      <c r="E540" s="11" t="s">
        <v>53</v>
      </c>
      <c r="F540" s="11" t="s">
        <v>21</v>
      </c>
      <c r="G540" s="18"/>
      <c r="H540" s="18"/>
      <c r="I540" s="18"/>
      <c r="J540" s="18"/>
      <c r="K540" s="18"/>
      <c r="L540" s="18"/>
      <c r="M540" s="19">
        <v>44637.0</v>
      </c>
      <c r="N540" s="24"/>
      <c r="O540" s="24"/>
      <c r="P540" s="25"/>
      <c r="Q540" s="17" t="s">
        <v>32</v>
      </c>
    </row>
    <row r="541">
      <c r="A541" s="10" t="s">
        <v>452</v>
      </c>
      <c r="B541" s="10" t="s">
        <v>18</v>
      </c>
      <c r="C541" s="10"/>
      <c r="D541" s="10" t="s">
        <v>3</v>
      </c>
      <c r="E541" s="11" t="s">
        <v>20</v>
      </c>
      <c r="F541" s="11" t="s">
        <v>21</v>
      </c>
      <c r="G541" s="18"/>
      <c r="H541" s="18"/>
      <c r="I541" s="18"/>
      <c r="J541" s="18"/>
      <c r="K541" s="18"/>
      <c r="L541" s="18"/>
      <c r="M541" s="19">
        <v>44637.0</v>
      </c>
      <c r="N541" s="15">
        <v>0.625</v>
      </c>
      <c r="O541" s="15">
        <v>0.625</v>
      </c>
      <c r="P541" s="16">
        <f t="shared" ref="P541:P544" si="61">O541-N541</f>
        <v>0</v>
      </c>
      <c r="Q541" s="17" t="s">
        <v>627</v>
      </c>
    </row>
    <row r="542">
      <c r="A542" s="10" t="s">
        <v>619</v>
      </c>
      <c r="B542" s="10" t="s">
        <v>18</v>
      </c>
      <c r="C542" s="10"/>
      <c r="D542" s="10" t="s">
        <v>3</v>
      </c>
      <c r="E542" s="11" t="s">
        <v>43</v>
      </c>
      <c r="F542" s="11" t="s">
        <v>21</v>
      </c>
      <c r="G542" s="18"/>
      <c r="H542" s="18"/>
      <c r="I542" s="18"/>
      <c r="J542" s="18"/>
      <c r="K542" s="18"/>
      <c r="L542" s="18"/>
      <c r="M542" s="19">
        <v>44637.0</v>
      </c>
      <c r="N542" s="15">
        <v>0.5416666666666666</v>
      </c>
      <c r="O542" s="15">
        <v>0.625</v>
      </c>
      <c r="P542" s="16">
        <f t="shared" si="61"/>
        <v>0.08333333333</v>
      </c>
      <c r="Q542" s="50" t="s">
        <v>628</v>
      </c>
    </row>
    <row r="543">
      <c r="A543" s="10" t="s">
        <v>592</v>
      </c>
      <c r="B543" s="10" t="s">
        <v>18</v>
      </c>
      <c r="C543" s="10"/>
      <c r="D543" s="10" t="s">
        <v>3</v>
      </c>
      <c r="E543" s="11" t="s">
        <v>43</v>
      </c>
      <c r="F543" s="11" t="s">
        <v>21</v>
      </c>
      <c r="G543" s="18"/>
      <c r="H543" s="18"/>
      <c r="I543" s="18"/>
      <c r="J543" s="18"/>
      <c r="K543" s="18"/>
      <c r="L543" s="18"/>
      <c r="M543" s="19">
        <v>44637.0</v>
      </c>
      <c r="N543" s="15">
        <v>0.625</v>
      </c>
      <c r="O543" s="15">
        <v>0.7916666666666666</v>
      </c>
      <c r="P543" s="16">
        <f t="shared" si="61"/>
        <v>0.1666666667</v>
      </c>
      <c r="Q543" s="50" t="s">
        <v>629</v>
      </c>
    </row>
    <row r="544">
      <c r="A544" s="10" t="s">
        <v>630</v>
      </c>
      <c r="B544" s="10" t="s">
        <v>18</v>
      </c>
      <c r="C544" s="10"/>
      <c r="D544" s="10" t="s">
        <v>3</v>
      </c>
      <c r="E544" s="11" t="s">
        <v>41</v>
      </c>
      <c r="F544" s="11" t="s">
        <v>21</v>
      </c>
      <c r="G544" s="18"/>
      <c r="H544" s="18"/>
      <c r="I544" s="18"/>
      <c r="J544" s="18"/>
      <c r="K544" s="18"/>
      <c r="L544" s="18"/>
      <c r="M544" s="19">
        <v>44637.0</v>
      </c>
      <c r="N544" s="15">
        <v>0.7916666666666666</v>
      </c>
      <c r="O544" s="15">
        <v>0.875</v>
      </c>
      <c r="P544" s="16">
        <f t="shared" si="61"/>
        <v>0.08333333333</v>
      </c>
      <c r="Q544" s="17" t="s">
        <v>631</v>
      </c>
    </row>
    <row r="545">
      <c r="A545" s="10" t="s">
        <v>253</v>
      </c>
      <c r="B545" s="10" t="s">
        <v>18</v>
      </c>
      <c r="C545" s="10"/>
      <c r="D545" s="10" t="s">
        <v>508</v>
      </c>
      <c r="E545" s="11" t="s">
        <v>20</v>
      </c>
      <c r="F545" s="11" t="s">
        <v>21</v>
      </c>
      <c r="G545" s="18"/>
      <c r="H545" s="18"/>
      <c r="I545" s="18"/>
      <c r="J545" s="18"/>
      <c r="K545" s="18"/>
      <c r="L545" s="18"/>
      <c r="M545" s="19">
        <v>44637.0</v>
      </c>
      <c r="N545" s="24">
        <v>0.7291666666666666</v>
      </c>
      <c r="O545" s="24">
        <v>0.7291666666666666</v>
      </c>
      <c r="P545" s="25">
        <v>0.0</v>
      </c>
      <c r="Q545" s="17" t="s">
        <v>20</v>
      </c>
    </row>
    <row r="546">
      <c r="A546" s="10" t="s">
        <v>586</v>
      </c>
      <c r="B546" s="10" t="s">
        <v>18</v>
      </c>
      <c r="C546" s="10"/>
      <c r="D546" s="10" t="s">
        <v>508</v>
      </c>
      <c r="E546" s="11" t="s">
        <v>46</v>
      </c>
      <c r="F546" s="11" t="s">
        <v>21</v>
      </c>
      <c r="G546" s="18"/>
      <c r="H546" s="18"/>
      <c r="I546" s="18"/>
      <c r="J546" s="18"/>
      <c r="K546" s="18"/>
      <c r="L546" s="18"/>
      <c r="M546" s="19">
        <v>44637.0</v>
      </c>
      <c r="N546" s="15">
        <v>0.5416666666666666</v>
      </c>
      <c r="O546" s="15">
        <v>0.6666666666666666</v>
      </c>
      <c r="P546" s="25">
        <v>0.16666666666666666</v>
      </c>
      <c r="Q546" s="17" t="s">
        <v>632</v>
      </c>
    </row>
    <row r="547">
      <c r="A547" s="10" t="s">
        <v>633</v>
      </c>
      <c r="B547" s="10" t="s">
        <v>18</v>
      </c>
      <c r="C547" s="10"/>
      <c r="D547" s="10" t="s">
        <v>508</v>
      </c>
      <c r="E547" s="11" t="s">
        <v>41</v>
      </c>
      <c r="F547" s="11" t="s">
        <v>21</v>
      </c>
      <c r="G547" s="18"/>
      <c r="H547" s="18"/>
      <c r="I547" s="18"/>
      <c r="J547" s="18"/>
      <c r="K547" s="18"/>
      <c r="L547" s="18"/>
      <c r="M547" s="19">
        <v>44637.0</v>
      </c>
      <c r="N547" s="24">
        <v>0.6666666666666666</v>
      </c>
      <c r="O547" s="24">
        <v>0.875</v>
      </c>
      <c r="P547" s="25">
        <v>0.16666666666666666</v>
      </c>
      <c r="Q547" s="17" t="s">
        <v>634</v>
      </c>
    </row>
    <row r="548">
      <c r="A548" s="10" t="s">
        <v>616</v>
      </c>
      <c r="B548" s="10" t="s">
        <v>18</v>
      </c>
      <c r="C548" s="10"/>
      <c r="D548" s="10" t="s">
        <v>114</v>
      </c>
      <c r="E548" s="11" t="s">
        <v>41</v>
      </c>
      <c r="F548" s="11" t="s">
        <v>21</v>
      </c>
      <c r="G548" s="18"/>
      <c r="H548" s="18"/>
      <c r="I548" s="18"/>
      <c r="J548" s="18"/>
      <c r="K548" s="18"/>
      <c r="L548" s="18"/>
      <c r="M548" s="19">
        <v>44637.0</v>
      </c>
      <c r="N548" s="15">
        <v>0.5416666666666666</v>
      </c>
      <c r="O548" s="15">
        <v>0.875</v>
      </c>
      <c r="P548" s="16">
        <f t="shared" ref="P548:P557" si="62">O548-N548</f>
        <v>0.3333333333</v>
      </c>
      <c r="Q548" s="17" t="s">
        <v>635</v>
      </c>
    </row>
    <row r="549">
      <c r="A549" s="10" t="s">
        <v>636</v>
      </c>
      <c r="B549" s="10" t="s">
        <v>637</v>
      </c>
      <c r="C549" s="10" t="s">
        <v>24</v>
      </c>
      <c r="D549" s="10" t="s">
        <v>25</v>
      </c>
      <c r="E549" s="11" t="s">
        <v>41</v>
      </c>
      <c r="F549" s="11" t="s">
        <v>21</v>
      </c>
      <c r="G549" s="18"/>
      <c r="H549" s="18"/>
      <c r="I549" s="18"/>
      <c r="J549" s="18"/>
      <c r="K549" s="18"/>
      <c r="L549" s="18"/>
      <c r="M549" s="19">
        <v>44637.0</v>
      </c>
      <c r="N549" s="15">
        <v>0.5416666666666666</v>
      </c>
      <c r="O549" s="15">
        <v>0.875</v>
      </c>
      <c r="P549" s="16">
        <f t="shared" si="62"/>
        <v>0.3333333333</v>
      </c>
      <c r="Q549" s="17" t="s">
        <v>638</v>
      </c>
    </row>
    <row r="550">
      <c r="A550" s="10" t="s">
        <v>559</v>
      </c>
      <c r="B550" s="10" t="s">
        <v>560</v>
      </c>
      <c r="C550" s="10"/>
      <c r="D550" s="10" t="s">
        <v>158</v>
      </c>
      <c r="E550" s="11" t="s">
        <v>41</v>
      </c>
      <c r="F550" s="11" t="s">
        <v>21</v>
      </c>
      <c r="G550" s="18"/>
      <c r="H550" s="18"/>
      <c r="I550" s="18"/>
      <c r="J550" s="18"/>
      <c r="K550" s="18"/>
      <c r="L550" s="18"/>
      <c r="M550" s="19">
        <v>44637.0</v>
      </c>
      <c r="N550" s="15">
        <v>0.6666666666666666</v>
      </c>
      <c r="O550" s="15">
        <v>0.875</v>
      </c>
      <c r="P550" s="16">
        <f t="shared" si="62"/>
        <v>0.2083333333</v>
      </c>
      <c r="Q550" s="17" t="s">
        <v>639</v>
      </c>
    </row>
    <row r="551">
      <c r="A551" s="10" t="s">
        <v>630</v>
      </c>
      <c r="B551" s="10" t="s">
        <v>18</v>
      </c>
      <c r="C551" s="10"/>
      <c r="D551" s="10" t="s">
        <v>3</v>
      </c>
      <c r="E551" s="11" t="s">
        <v>20</v>
      </c>
      <c r="F551" s="11" t="s">
        <v>21</v>
      </c>
      <c r="G551" s="18"/>
      <c r="H551" s="18"/>
      <c r="I551" s="18"/>
      <c r="J551" s="18"/>
      <c r="K551" s="18"/>
      <c r="L551" s="18"/>
      <c r="M551" s="19">
        <v>44641.0</v>
      </c>
      <c r="N551" s="15">
        <v>0.5416666666666666</v>
      </c>
      <c r="O551" s="15">
        <v>0.6666666666666666</v>
      </c>
      <c r="P551" s="16">
        <f t="shared" si="62"/>
        <v>0.125</v>
      </c>
      <c r="Q551" s="17" t="s">
        <v>640</v>
      </c>
    </row>
    <row r="552">
      <c r="A552" s="10" t="s">
        <v>641</v>
      </c>
      <c r="B552" s="10" t="s">
        <v>18</v>
      </c>
      <c r="C552" s="10"/>
      <c r="D552" s="10" t="s">
        <v>3</v>
      </c>
      <c r="E552" s="11" t="s">
        <v>41</v>
      </c>
      <c r="F552" s="11" t="s">
        <v>21</v>
      </c>
      <c r="G552" s="18"/>
      <c r="H552" s="18"/>
      <c r="I552" s="18"/>
      <c r="J552" s="18"/>
      <c r="K552" s="18"/>
      <c r="L552" s="18"/>
      <c r="M552" s="19">
        <v>44641.0</v>
      </c>
      <c r="N552" s="15">
        <v>0.6666666666666666</v>
      </c>
      <c r="O552" s="15">
        <v>0.875</v>
      </c>
      <c r="P552" s="16">
        <f t="shared" si="62"/>
        <v>0.2083333333</v>
      </c>
      <c r="Q552" s="17" t="s">
        <v>642</v>
      </c>
    </row>
    <row r="553">
      <c r="A553" s="10" t="s">
        <v>474</v>
      </c>
      <c r="B553" s="10" t="s">
        <v>18</v>
      </c>
      <c r="C553" s="10"/>
      <c r="D553" s="10" t="s">
        <v>3</v>
      </c>
      <c r="E553" s="11" t="s">
        <v>563</v>
      </c>
      <c r="F553" s="11" t="s">
        <v>21</v>
      </c>
      <c r="G553" s="18"/>
      <c r="H553" s="18"/>
      <c r="I553" s="18"/>
      <c r="J553" s="18"/>
      <c r="K553" s="18"/>
      <c r="L553" s="18"/>
      <c r="M553" s="19">
        <v>44641.0</v>
      </c>
      <c r="N553" s="15">
        <v>0.75</v>
      </c>
      <c r="O553" s="15">
        <v>0.75</v>
      </c>
      <c r="P553" s="16">
        <f t="shared" si="62"/>
        <v>0</v>
      </c>
      <c r="Q553" s="17" t="s">
        <v>643</v>
      </c>
    </row>
    <row r="554">
      <c r="A554" s="10" t="s">
        <v>512</v>
      </c>
      <c r="B554" s="10" t="s">
        <v>18</v>
      </c>
      <c r="C554" s="10" t="s">
        <v>24</v>
      </c>
      <c r="D554" s="10" t="s">
        <v>25</v>
      </c>
      <c r="E554" s="11" t="s">
        <v>53</v>
      </c>
      <c r="F554" s="11" t="s">
        <v>21</v>
      </c>
      <c r="G554" s="18"/>
      <c r="H554" s="18"/>
      <c r="I554" s="18"/>
      <c r="J554" s="18"/>
      <c r="K554" s="18"/>
      <c r="L554" s="18"/>
      <c r="M554" s="19">
        <v>44641.0</v>
      </c>
      <c r="N554" s="15">
        <v>0.5416666666666666</v>
      </c>
      <c r="O554" s="15">
        <v>0.5416666666666666</v>
      </c>
      <c r="P554" s="16">
        <f t="shared" si="62"/>
        <v>0</v>
      </c>
      <c r="Q554" s="17" t="s">
        <v>644</v>
      </c>
    </row>
    <row r="555">
      <c r="A555" s="10" t="s">
        <v>596</v>
      </c>
      <c r="B555" s="10" t="s">
        <v>18</v>
      </c>
      <c r="C555" s="10"/>
      <c r="D555" s="10" t="s">
        <v>114</v>
      </c>
      <c r="E555" s="11" t="s">
        <v>28</v>
      </c>
      <c r="F555" s="11" t="s">
        <v>21</v>
      </c>
      <c r="G555" s="18"/>
      <c r="H555" s="18"/>
      <c r="I555" s="18"/>
      <c r="J555" s="18"/>
      <c r="K555" s="18"/>
      <c r="L555" s="18"/>
      <c r="M555" s="19">
        <v>44641.0</v>
      </c>
      <c r="N555" s="15"/>
      <c r="O555" s="15"/>
      <c r="P555" s="16">
        <f t="shared" si="62"/>
        <v>0</v>
      </c>
      <c r="Q555" s="17" t="s">
        <v>645</v>
      </c>
    </row>
    <row r="556">
      <c r="A556" s="10" t="s">
        <v>616</v>
      </c>
      <c r="B556" s="10" t="s">
        <v>18</v>
      </c>
      <c r="C556" s="10"/>
      <c r="D556" s="10" t="s">
        <v>114</v>
      </c>
      <c r="E556" s="11" t="s">
        <v>28</v>
      </c>
      <c r="F556" s="11" t="s">
        <v>21</v>
      </c>
      <c r="G556" s="18"/>
      <c r="H556" s="18"/>
      <c r="I556" s="18"/>
      <c r="J556" s="18"/>
      <c r="K556" s="18"/>
      <c r="L556" s="18"/>
      <c r="M556" s="19">
        <v>44641.0</v>
      </c>
      <c r="N556" s="15">
        <v>0.5416666666666666</v>
      </c>
      <c r="O556" s="15">
        <v>0.6388888888888888</v>
      </c>
      <c r="P556" s="16">
        <f t="shared" si="62"/>
        <v>0.09722222222</v>
      </c>
      <c r="Q556" s="17" t="s">
        <v>646</v>
      </c>
    </row>
    <row r="557">
      <c r="A557" s="10" t="s">
        <v>647</v>
      </c>
      <c r="B557" s="10" t="s">
        <v>18</v>
      </c>
      <c r="C557" s="10"/>
      <c r="D557" s="10" t="s">
        <v>114</v>
      </c>
      <c r="E557" s="11" t="s">
        <v>41</v>
      </c>
      <c r="F557" s="11" t="s">
        <v>21</v>
      </c>
      <c r="G557" s="18"/>
      <c r="H557" s="18"/>
      <c r="I557" s="18"/>
      <c r="J557" s="18"/>
      <c r="K557" s="18"/>
      <c r="L557" s="18"/>
      <c r="M557" s="19">
        <v>44641.0</v>
      </c>
      <c r="N557" s="24">
        <v>0.6458333333333334</v>
      </c>
      <c r="O557" s="15">
        <v>0.875</v>
      </c>
      <c r="P557" s="16">
        <f t="shared" si="62"/>
        <v>0.2291666667</v>
      </c>
      <c r="Q557" s="17" t="s">
        <v>648</v>
      </c>
    </row>
    <row r="558">
      <c r="A558" s="10" t="s">
        <v>633</v>
      </c>
      <c r="B558" s="10" t="s">
        <v>18</v>
      </c>
      <c r="C558" s="10"/>
      <c r="D558" s="10" t="s">
        <v>508</v>
      </c>
      <c r="E558" s="11" t="s">
        <v>41</v>
      </c>
      <c r="F558" s="11" t="s">
        <v>21</v>
      </c>
      <c r="G558" s="18"/>
      <c r="H558" s="18"/>
      <c r="I558" s="18"/>
      <c r="J558" s="18"/>
      <c r="K558" s="18"/>
      <c r="L558" s="18"/>
      <c r="M558" s="19">
        <v>44641.0</v>
      </c>
      <c r="N558" s="24">
        <v>0.5416666666666666</v>
      </c>
      <c r="O558" s="24">
        <v>0.875</v>
      </c>
      <c r="P558" s="25">
        <v>0.3333333333333333</v>
      </c>
      <c r="Q558" s="17" t="s">
        <v>649</v>
      </c>
    </row>
    <row r="559" ht="24.0" customHeight="1">
      <c r="A559" s="10" t="s">
        <v>524</v>
      </c>
      <c r="B559" s="10" t="s">
        <v>18</v>
      </c>
      <c r="C559" s="10"/>
      <c r="D559" s="10" t="s">
        <v>508</v>
      </c>
      <c r="E559" s="11" t="s">
        <v>563</v>
      </c>
      <c r="F559" s="11" t="s">
        <v>21</v>
      </c>
      <c r="G559" s="18"/>
      <c r="H559" s="18"/>
      <c r="I559" s="18"/>
      <c r="J559" s="18"/>
      <c r="K559" s="18"/>
      <c r="L559" s="18"/>
      <c r="M559" s="19">
        <v>44641.0</v>
      </c>
      <c r="N559" s="15">
        <v>0.7361111111111112</v>
      </c>
      <c r="O559" s="15">
        <v>0.7361111111111112</v>
      </c>
      <c r="P559" s="25">
        <v>0.0</v>
      </c>
      <c r="Q559" s="17" t="s">
        <v>650</v>
      </c>
    </row>
    <row r="560">
      <c r="A560" s="10" t="s">
        <v>559</v>
      </c>
      <c r="B560" s="10" t="s">
        <v>560</v>
      </c>
      <c r="C560" s="10"/>
      <c r="D560" s="10" t="s">
        <v>158</v>
      </c>
      <c r="E560" s="11" t="s">
        <v>41</v>
      </c>
      <c r="F560" s="11" t="s">
        <v>21</v>
      </c>
      <c r="G560" s="18"/>
      <c r="H560" s="18"/>
      <c r="I560" s="18"/>
      <c r="J560" s="18"/>
      <c r="K560" s="18"/>
      <c r="L560" s="18"/>
      <c r="M560" s="19">
        <v>44641.0</v>
      </c>
      <c r="N560" s="15">
        <v>0.6666666666666666</v>
      </c>
      <c r="O560" s="15">
        <v>0.875</v>
      </c>
      <c r="P560" s="16">
        <f t="shared" ref="P560:P567" si="63">O560-N560</f>
        <v>0.2083333333</v>
      </c>
      <c r="Q560" s="17" t="s">
        <v>651</v>
      </c>
    </row>
    <row r="561">
      <c r="A561" s="10" t="s">
        <v>474</v>
      </c>
      <c r="B561" s="10" t="s">
        <v>18</v>
      </c>
      <c r="C561" s="10"/>
      <c r="D561" s="10" t="s">
        <v>3</v>
      </c>
      <c r="E561" s="11" t="s">
        <v>20</v>
      </c>
      <c r="F561" s="11" t="s">
        <v>21</v>
      </c>
      <c r="G561" s="18"/>
      <c r="H561" s="18"/>
      <c r="I561" s="18"/>
      <c r="J561" s="18"/>
      <c r="K561" s="18"/>
      <c r="L561" s="18"/>
      <c r="M561" s="19">
        <v>44642.0</v>
      </c>
      <c r="N561" s="15">
        <v>0.5416666666666666</v>
      </c>
      <c r="O561" s="15">
        <v>0.5416666666666666</v>
      </c>
      <c r="P561" s="16">
        <f t="shared" si="63"/>
        <v>0</v>
      </c>
      <c r="Q561" s="17" t="s">
        <v>627</v>
      </c>
    </row>
    <row r="562">
      <c r="A562" s="10" t="s">
        <v>641</v>
      </c>
      <c r="B562" s="10" t="s">
        <v>18</v>
      </c>
      <c r="C562" s="10"/>
      <c r="D562" s="10" t="s">
        <v>3</v>
      </c>
      <c r="E562" s="11" t="s">
        <v>46</v>
      </c>
      <c r="F562" s="11" t="s">
        <v>21</v>
      </c>
      <c r="G562" s="18"/>
      <c r="H562" s="18"/>
      <c r="I562" s="18"/>
      <c r="J562" s="18"/>
      <c r="K562" s="18"/>
      <c r="L562" s="18"/>
      <c r="M562" s="19">
        <v>44642.0</v>
      </c>
      <c r="N562" s="15">
        <v>0.5416666666666666</v>
      </c>
      <c r="O562" s="15">
        <v>0.6666666666666666</v>
      </c>
      <c r="P562" s="16">
        <f t="shared" si="63"/>
        <v>0.125</v>
      </c>
      <c r="Q562" s="17" t="s">
        <v>652</v>
      </c>
    </row>
    <row r="563" ht="38.25" customHeight="1">
      <c r="A563" s="10" t="s">
        <v>653</v>
      </c>
      <c r="B563" s="10" t="s">
        <v>18</v>
      </c>
      <c r="C563" s="10"/>
      <c r="D563" s="10" t="s">
        <v>3</v>
      </c>
      <c r="E563" s="11" t="s">
        <v>41</v>
      </c>
      <c r="F563" s="11" t="s">
        <v>21</v>
      </c>
      <c r="G563" s="18"/>
      <c r="H563" s="18"/>
      <c r="I563" s="18"/>
      <c r="J563" s="18"/>
      <c r="K563" s="18"/>
      <c r="L563" s="18"/>
      <c r="M563" s="19">
        <v>44642.0</v>
      </c>
      <c r="N563" s="15">
        <v>0.6666666666666666</v>
      </c>
      <c r="O563" s="15">
        <v>0.875</v>
      </c>
      <c r="P563" s="16">
        <f t="shared" si="63"/>
        <v>0.2083333333</v>
      </c>
      <c r="Q563" s="17" t="s">
        <v>654</v>
      </c>
    </row>
    <row r="564" ht="24.0" customHeight="1">
      <c r="A564" s="10" t="s">
        <v>619</v>
      </c>
      <c r="B564" s="10" t="s">
        <v>18</v>
      </c>
      <c r="C564" s="10"/>
      <c r="D564" s="10" t="s">
        <v>3</v>
      </c>
      <c r="E564" s="11" t="s">
        <v>563</v>
      </c>
      <c r="F564" s="11" t="s">
        <v>21</v>
      </c>
      <c r="G564" s="18"/>
      <c r="H564" s="18"/>
      <c r="I564" s="18"/>
      <c r="J564" s="18"/>
      <c r="K564" s="18"/>
      <c r="L564" s="18"/>
      <c r="M564" s="19">
        <v>44642.0</v>
      </c>
      <c r="N564" s="15">
        <v>0.875</v>
      </c>
      <c r="O564" s="15">
        <v>0.875</v>
      </c>
      <c r="P564" s="16">
        <f t="shared" si="63"/>
        <v>0</v>
      </c>
      <c r="Q564" s="17" t="s">
        <v>655</v>
      </c>
    </row>
    <row r="565" ht="24.0" customHeight="1">
      <c r="A565" s="10" t="s">
        <v>533</v>
      </c>
      <c r="B565" s="10" t="s">
        <v>18</v>
      </c>
      <c r="C565" s="10"/>
      <c r="D565" s="10" t="s">
        <v>3</v>
      </c>
      <c r="E565" s="11" t="s">
        <v>563</v>
      </c>
      <c r="F565" s="11" t="s">
        <v>21</v>
      </c>
      <c r="G565" s="18"/>
      <c r="H565" s="18"/>
      <c r="I565" s="18"/>
      <c r="J565" s="18"/>
      <c r="K565" s="18"/>
      <c r="L565" s="18"/>
      <c r="M565" s="19">
        <v>44642.0</v>
      </c>
      <c r="N565" s="15">
        <v>0.875</v>
      </c>
      <c r="O565" s="15">
        <v>0.875</v>
      </c>
      <c r="P565" s="16">
        <f t="shared" si="63"/>
        <v>0</v>
      </c>
      <c r="Q565" s="17" t="s">
        <v>655</v>
      </c>
    </row>
    <row r="566" ht="24.0" customHeight="1">
      <c r="A566" s="10" t="s">
        <v>574</v>
      </c>
      <c r="B566" s="10" t="s">
        <v>18</v>
      </c>
      <c r="C566" s="10"/>
      <c r="D566" s="10" t="s">
        <v>3</v>
      </c>
      <c r="E566" s="11" t="s">
        <v>656</v>
      </c>
      <c r="F566" s="11" t="s">
        <v>21</v>
      </c>
      <c r="G566" s="18"/>
      <c r="H566" s="18"/>
      <c r="I566" s="18"/>
      <c r="J566" s="18"/>
      <c r="K566" s="18"/>
      <c r="L566" s="18"/>
      <c r="M566" s="19">
        <v>44642.0</v>
      </c>
      <c r="N566" s="15">
        <v>0.875</v>
      </c>
      <c r="O566" s="15">
        <v>0.875</v>
      </c>
      <c r="P566" s="16">
        <f t="shared" si="63"/>
        <v>0</v>
      </c>
      <c r="Q566" s="17" t="s">
        <v>655</v>
      </c>
    </row>
    <row r="567" ht="24.0" customHeight="1">
      <c r="A567" s="10" t="s">
        <v>592</v>
      </c>
      <c r="B567" s="10" t="s">
        <v>18</v>
      </c>
      <c r="C567" s="10"/>
      <c r="D567" s="10" t="s">
        <v>3</v>
      </c>
      <c r="E567" s="11" t="s">
        <v>341</v>
      </c>
      <c r="F567" s="11" t="s">
        <v>21</v>
      </c>
      <c r="G567" s="18"/>
      <c r="H567" s="18"/>
      <c r="I567" s="18"/>
      <c r="J567" s="18"/>
      <c r="K567" s="18"/>
      <c r="L567" s="18"/>
      <c r="M567" s="19">
        <v>44642.0</v>
      </c>
      <c r="N567" s="15">
        <v>0.875</v>
      </c>
      <c r="O567" s="15">
        <v>0.875</v>
      </c>
      <c r="P567" s="16">
        <f t="shared" si="63"/>
        <v>0</v>
      </c>
      <c r="Q567" s="17" t="s">
        <v>655</v>
      </c>
    </row>
    <row r="568" ht="24.0" customHeight="1">
      <c r="A568" s="10" t="s">
        <v>524</v>
      </c>
      <c r="B568" s="10" t="s">
        <v>18</v>
      </c>
      <c r="C568" s="10"/>
      <c r="D568" s="10" t="s">
        <v>508</v>
      </c>
      <c r="E568" s="11" t="s">
        <v>20</v>
      </c>
      <c r="F568" s="11" t="s">
        <v>21</v>
      </c>
      <c r="G568" s="18"/>
      <c r="H568" s="18"/>
      <c r="I568" s="18"/>
      <c r="J568" s="18"/>
      <c r="K568" s="18"/>
      <c r="L568" s="18"/>
      <c r="M568" s="19">
        <v>44642.0</v>
      </c>
      <c r="N568" s="15">
        <v>0.7222222222222222</v>
      </c>
      <c r="O568" s="15">
        <v>0.7222222222222222</v>
      </c>
      <c r="P568" s="25">
        <v>0.0</v>
      </c>
      <c r="Q568" s="17" t="s">
        <v>20</v>
      </c>
    </row>
    <row r="569">
      <c r="A569" s="10" t="s">
        <v>633</v>
      </c>
      <c r="B569" s="10" t="s">
        <v>18</v>
      </c>
      <c r="C569" s="10"/>
      <c r="D569" s="10" t="s">
        <v>508</v>
      </c>
      <c r="E569" s="11" t="s">
        <v>43</v>
      </c>
      <c r="F569" s="11" t="s">
        <v>21</v>
      </c>
      <c r="G569" s="18"/>
      <c r="H569" s="18"/>
      <c r="I569" s="18"/>
      <c r="J569" s="18"/>
      <c r="K569" s="18"/>
      <c r="L569" s="18"/>
      <c r="M569" s="19">
        <v>44642.0</v>
      </c>
      <c r="N569" s="24">
        <v>0.5416666666666666</v>
      </c>
      <c r="O569" s="24">
        <v>0.7777777777777778</v>
      </c>
      <c r="P569" s="25">
        <v>0.2777777777777778</v>
      </c>
      <c r="Q569" s="17" t="s">
        <v>657</v>
      </c>
    </row>
    <row r="570">
      <c r="A570" s="10" t="s">
        <v>647</v>
      </c>
      <c r="B570" s="10" t="s">
        <v>18</v>
      </c>
      <c r="C570" s="10"/>
      <c r="D570" s="10" t="s">
        <v>114</v>
      </c>
      <c r="E570" s="11" t="s">
        <v>41</v>
      </c>
      <c r="F570" s="11" t="s">
        <v>21</v>
      </c>
      <c r="G570" s="18"/>
      <c r="H570" s="18"/>
      <c r="I570" s="18"/>
      <c r="J570" s="18"/>
      <c r="K570" s="18"/>
      <c r="L570" s="18"/>
      <c r="M570" s="51">
        <v>44642.0</v>
      </c>
      <c r="N570" s="15">
        <v>0.6666666666666666</v>
      </c>
      <c r="O570" s="15">
        <v>0.875</v>
      </c>
      <c r="P570" s="16">
        <f t="shared" ref="P570:P588" si="64">O570-N570</f>
        <v>0.2083333333</v>
      </c>
      <c r="Q570" s="17" t="s">
        <v>658</v>
      </c>
    </row>
    <row r="571">
      <c r="A571" s="10" t="s">
        <v>659</v>
      </c>
      <c r="B571" s="10" t="s">
        <v>18</v>
      </c>
      <c r="C571" s="10"/>
      <c r="D571" s="10" t="s">
        <v>508</v>
      </c>
      <c r="E571" s="11" t="s">
        <v>41</v>
      </c>
      <c r="F571" s="11" t="s">
        <v>21</v>
      </c>
      <c r="G571" s="18"/>
      <c r="H571" s="18"/>
      <c r="I571" s="18"/>
      <c r="J571" s="18"/>
      <c r="K571" s="18"/>
      <c r="L571" s="18"/>
      <c r="M571" s="19">
        <v>44642.0</v>
      </c>
      <c r="N571" s="15">
        <v>0.7777777777777778</v>
      </c>
      <c r="O571" s="15">
        <v>0.875</v>
      </c>
      <c r="P571" s="16">
        <f t="shared" si="64"/>
        <v>0.09722222222</v>
      </c>
      <c r="Q571" s="17" t="s">
        <v>660</v>
      </c>
    </row>
    <row r="572">
      <c r="A572" s="10" t="s">
        <v>636</v>
      </c>
      <c r="B572" s="10" t="s">
        <v>637</v>
      </c>
      <c r="C572" s="10" t="s">
        <v>24</v>
      </c>
      <c r="D572" s="10" t="s">
        <v>25</v>
      </c>
      <c r="E572" s="11" t="s">
        <v>41</v>
      </c>
      <c r="F572" s="11" t="s">
        <v>21</v>
      </c>
      <c r="G572" s="18"/>
      <c r="H572" s="18"/>
      <c r="I572" s="18"/>
      <c r="J572" s="18"/>
      <c r="K572" s="18"/>
      <c r="L572" s="18"/>
      <c r="M572" s="19">
        <v>44642.0</v>
      </c>
      <c r="N572" s="24">
        <v>0.5416666666666666</v>
      </c>
      <c r="O572" s="15">
        <v>0.875</v>
      </c>
      <c r="P572" s="16">
        <f t="shared" si="64"/>
        <v>0.3333333333</v>
      </c>
      <c r="Q572" s="17" t="s">
        <v>661</v>
      </c>
    </row>
    <row r="573">
      <c r="A573" s="10" t="s">
        <v>238</v>
      </c>
      <c r="B573" s="10" t="s">
        <v>18</v>
      </c>
      <c r="C573" s="10" t="s">
        <v>24</v>
      </c>
      <c r="D573" s="10" t="s">
        <v>25</v>
      </c>
      <c r="E573" s="11" t="s">
        <v>28</v>
      </c>
      <c r="F573" s="11" t="s">
        <v>21</v>
      </c>
      <c r="G573" s="18"/>
      <c r="H573" s="18"/>
      <c r="I573" s="18"/>
      <c r="J573" s="18"/>
      <c r="K573" s="18"/>
      <c r="L573" s="18"/>
      <c r="M573" s="19">
        <v>44642.0</v>
      </c>
      <c r="N573" s="24">
        <v>0.5416666666666666</v>
      </c>
      <c r="O573" s="24">
        <v>0.5416666666666666</v>
      </c>
      <c r="P573" s="16">
        <f t="shared" si="64"/>
        <v>0</v>
      </c>
      <c r="Q573" s="17" t="s">
        <v>662</v>
      </c>
    </row>
    <row r="574">
      <c r="A574" s="10" t="s">
        <v>559</v>
      </c>
      <c r="B574" s="10" t="s">
        <v>560</v>
      </c>
      <c r="C574" s="10"/>
      <c r="D574" s="10" t="s">
        <v>158</v>
      </c>
      <c r="E574" s="11" t="s">
        <v>41</v>
      </c>
      <c r="F574" s="11" t="s">
        <v>21</v>
      </c>
      <c r="G574" s="18"/>
      <c r="H574" s="18"/>
      <c r="I574" s="18"/>
      <c r="J574" s="18"/>
      <c r="K574" s="18"/>
      <c r="L574" s="18"/>
      <c r="M574" s="19">
        <v>44642.0</v>
      </c>
      <c r="N574" s="15">
        <v>0.6666666666666666</v>
      </c>
      <c r="O574" s="15">
        <v>0.875</v>
      </c>
      <c r="P574" s="16">
        <f t="shared" si="64"/>
        <v>0.2083333333</v>
      </c>
      <c r="Q574" s="17" t="s">
        <v>663</v>
      </c>
    </row>
    <row r="575">
      <c r="A575" s="10" t="s">
        <v>619</v>
      </c>
      <c r="B575" s="10" t="s">
        <v>18</v>
      </c>
      <c r="C575" s="10"/>
      <c r="D575" s="10" t="s">
        <v>3</v>
      </c>
      <c r="E575" s="11" t="s">
        <v>20</v>
      </c>
      <c r="F575" s="11" t="s">
        <v>21</v>
      </c>
      <c r="G575" s="18"/>
      <c r="H575" s="18"/>
      <c r="I575" s="18"/>
      <c r="J575" s="18"/>
      <c r="K575" s="18"/>
      <c r="L575" s="18"/>
      <c r="M575" s="19">
        <v>44643.0</v>
      </c>
      <c r="N575" s="15">
        <v>0.75</v>
      </c>
      <c r="O575" s="15">
        <v>0.75</v>
      </c>
      <c r="P575" s="16">
        <f t="shared" si="64"/>
        <v>0</v>
      </c>
      <c r="Q575" s="17" t="s">
        <v>627</v>
      </c>
    </row>
    <row r="576">
      <c r="A576" s="10" t="s">
        <v>533</v>
      </c>
      <c r="B576" s="10" t="s">
        <v>18</v>
      </c>
      <c r="C576" s="10"/>
      <c r="D576" s="10" t="s">
        <v>3</v>
      </c>
      <c r="E576" s="11" t="s">
        <v>379</v>
      </c>
      <c r="F576" s="11" t="s">
        <v>21</v>
      </c>
      <c r="G576" s="18"/>
      <c r="H576" s="18"/>
      <c r="I576" s="18"/>
      <c r="J576" s="18"/>
      <c r="K576" s="18"/>
      <c r="L576" s="18"/>
      <c r="M576" s="19">
        <v>44643.0</v>
      </c>
      <c r="N576" s="15">
        <v>0.75</v>
      </c>
      <c r="O576" s="15">
        <v>0.75</v>
      </c>
      <c r="P576" s="16">
        <f t="shared" si="64"/>
        <v>0</v>
      </c>
      <c r="Q576" s="17" t="s">
        <v>664</v>
      </c>
    </row>
    <row r="577">
      <c r="A577" s="10" t="s">
        <v>574</v>
      </c>
      <c r="B577" s="10" t="s">
        <v>18</v>
      </c>
      <c r="C577" s="10"/>
      <c r="D577" s="10" t="s">
        <v>3</v>
      </c>
      <c r="E577" s="11" t="s">
        <v>20</v>
      </c>
      <c r="F577" s="11" t="s">
        <v>21</v>
      </c>
      <c r="G577" s="18"/>
      <c r="H577" s="18"/>
      <c r="I577" s="18"/>
      <c r="J577" s="18"/>
      <c r="K577" s="18"/>
      <c r="L577" s="18"/>
      <c r="M577" s="19">
        <v>44643.0</v>
      </c>
      <c r="N577" s="15">
        <v>0.75</v>
      </c>
      <c r="O577" s="15">
        <v>0.75</v>
      </c>
      <c r="P577" s="16">
        <f t="shared" si="64"/>
        <v>0</v>
      </c>
      <c r="Q577" s="17" t="s">
        <v>627</v>
      </c>
    </row>
    <row r="578">
      <c r="A578" s="10" t="s">
        <v>653</v>
      </c>
      <c r="B578" s="10" t="s">
        <v>18</v>
      </c>
      <c r="C578" s="10"/>
      <c r="D578" s="10" t="s">
        <v>3</v>
      </c>
      <c r="E578" s="11" t="s">
        <v>310</v>
      </c>
      <c r="F578" s="11" t="s">
        <v>21</v>
      </c>
      <c r="G578" s="18"/>
      <c r="H578" s="18"/>
      <c r="I578" s="18"/>
      <c r="J578" s="18"/>
      <c r="K578" s="18"/>
      <c r="L578" s="18"/>
      <c r="M578" s="19">
        <v>44643.0</v>
      </c>
      <c r="N578" s="15">
        <v>0.5416666666666666</v>
      </c>
      <c r="O578" s="15">
        <v>0.8333333333333334</v>
      </c>
      <c r="P578" s="16">
        <f t="shared" si="64"/>
        <v>0.2916666667</v>
      </c>
      <c r="Q578" s="17" t="s">
        <v>665</v>
      </c>
    </row>
    <row r="579">
      <c r="A579" s="10" t="s">
        <v>641</v>
      </c>
      <c r="B579" s="10" t="s">
        <v>18</v>
      </c>
      <c r="C579" s="10"/>
      <c r="D579" s="10" t="s">
        <v>3</v>
      </c>
      <c r="E579" s="11" t="s">
        <v>41</v>
      </c>
      <c r="F579" s="11" t="s">
        <v>21</v>
      </c>
      <c r="G579" s="18"/>
      <c r="H579" s="18"/>
      <c r="I579" s="18"/>
      <c r="J579" s="18"/>
      <c r="K579" s="18"/>
      <c r="L579" s="18"/>
      <c r="M579" s="19">
        <v>44643.0</v>
      </c>
      <c r="N579" s="15">
        <v>0.8333333333333334</v>
      </c>
      <c r="O579" s="15">
        <v>0.875</v>
      </c>
      <c r="P579" s="16">
        <f t="shared" si="64"/>
        <v>0.04166666667</v>
      </c>
      <c r="Q579" s="17" t="s">
        <v>666</v>
      </c>
    </row>
    <row r="580">
      <c r="A580" s="10" t="s">
        <v>667</v>
      </c>
      <c r="B580" s="10" t="s">
        <v>18</v>
      </c>
      <c r="C580" s="10"/>
      <c r="D580" s="10" t="s">
        <v>114</v>
      </c>
      <c r="E580" s="11" t="s">
        <v>41</v>
      </c>
      <c r="F580" s="11" t="s">
        <v>21</v>
      </c>
      <c r="G580" s="18"/>
      <c r="H580" s="18"/>
      <c r="I580" s="18"/>
      <c r="J580" s="18"/>
      <c r="K580" s="18"/>
      <c r="L580" s="18"/>
      <c r="M580" s="19">
        <v>44643.0</v>
      </c>
      <c r="N580" s="15">
        <v>0.7916666666666666</v>
      </c>
      <c r="O580" s="15">
        <v>0.875</v>
      </c>
      <c r="P580" s="16">
        <f t="shared" si="64"/>
        <v>0.08333333333</v>
      </c>
      <c r="Q580" s="17" t="s">
        <v>668</v>
      </c>
    </row>
    <row r="581">
      <c r="A581" s="10" t="s">
        <v>331</v>
      </c>
      <c r="B581" s="10" t="s">
        <v>18</v>
      </c>
      <c r="C581" s="10"/>
      <c r="D581" s="10" t="s">
        <v>114</v>
      </c>
      <c r="E581" s="11" t="s">
        <v>310</v>
      </c>
      <c r="F581" s="11" t="s">
        <v>21</v>
      </c>
      <c r="G581" s="18"/>
      <c r="H581" s="18"/>
      <c r="I581" s="18"/>
      <c r="J581" s="18"/>
      <c r="K581" s="18"/>
      <c r="L581" s="18"/>
      <c r="M581" s="19">
        <v>44643.0</v>
      </c>
      <c r="N581" s="15">
        <v>0.6458333333333334</v>
      </c>
      <c r="O581" s="15">
        <v>0.7916666666666666</v>
      </c>
      <c r="P581" s="16">
        <f t="shared" si="64"/>
        <v>0.1458333333</v>
      </c>
      <c r="Q581" s="17" t="s">
        <v>669</v>
      </c>
    </row>
    <row r="582">
      <c r="A582" s="10" t="s">
        <v>647</v>
      </c>
      <c r="B582" s="10" t="s">
        <v>18</v>
      </c>
      <c r="C582" s="10"/>
      <c r="D582" s="10" t="s">
        <v>114</v>
      </c>
      <c r="E582" s="11" t="s">
        <v>46</v>
      </c>
      <c r="F582" s="11" t="s">
        <v>21</v>
      </c>
      <c r="G582" s="18"/>
      <c r="H582" s="18"/>
      <c r="I582" s="18"/>
      <c r="J582" s="18"/>
      <c r="K582" s="18"/>
      <c r="L582" s="18"/>
      <c r="M582" s="19">
        <v>44643.0</v>
      </c>
      <c r="N582" s="15">
        <v>0.5416666666666666</v>
      </c>
      <c r="O582" s="15">
        <v>0.6458333333333334</v>
      </c>
      <c r="P582" s="16">
        <f t="shared" si="64"/>
        <v>0.1041666667</v>
      </c>
      <c r="Q582" s="17" t="s">
        <v>670</v>
      </c>
    </row>
    <row r="583">
      <c r="A583" s="10" t="s">
        <v>659</v>
      </c>
      <c r="B583" s="10" t="s">
        <v>18</v>
      </c>
      <c r="C583" s="10"/>
      <c r="D583" s="10" t="s">
        <v>508</v>
      </c>
      <c r="E583" s="11" t="s">
        <v>41</v>
      </c>
      <c r="F583" s="11" t="s">
        <v>21</v>
      </c>
      <c r="G583" s="18"/>
      <c r="H583" s="18"/>
      <c r="I583" s="18"/>
      <c r="J583" s="18"/>
      <c r="K583" s="18"/>
      <c r="L583" s="18"/>
      <c r="M583" s="19">
        <v>44643.0</v>
      </c>
      <c r="N583" s="15">
        <v>0.5416666666666666</v>
      </c>
      <c r="O583" s="15">
        <v>0.875</v>
      </c>
      <c r="P583" s="16">
        <f t="shared" si="64"/>
        <v>0.3333333333</v>
      </c>
      <c r="Q583" s="17" t="s">
        <v>671</v>
      </c>
    </row>
    <row r="584">
      <c r="A584" s="10" t="s">
        <v>294</v>
      </c>
      <c r="B584" s="10" t="s">
        <v>18</v>
      </c>
      <c r="C584" s="10" t="s">
        <v>24</v>
      </c>
      <c r="D584" s="10" t="s">
        <v>25</v>
      </c>
      <c r="E584" s="11" t="s">
        <v>656</v>
      </c>
      <c r="F584" s="11" t="s">
        <v>21</v>
      </c>
      <c r="G584" s="18"/>
      <c r="H584" s="18"/>
      <c r="I584" s="18"/>
      <c r="J584" s="18"/>
      <c r="K584" s="18"/>
      <c r="L584" s="18"/>
      <c r="M584" s="19">
        <v>44643.0</v>
      </c>
      <c r="N584" s="15">
        <v>0.625</v>
      </c>
      <c r="O584" s="15">
        <v>0.625</v>
      </c>
      <c r="P584" s="16">
        <f t="shared" si="64"/>
        <v>0</v>
      </c>
      <c r="Q584" s="17" t="s">
        <v>672</v>
      </c>
    </row>
    <row r="585">
      <c r="A585" s="10" t="s">
        <v>636</v>
      </c>
      <c r="B585" s="10" t="s">
        <v>637</v>
      </c>
      <c r="C585" s="10" t="s">
        <v>24</v>
      </c>
      <c r="D585" s="10" t="s">
        <v>25</v>
      </c>
      <c r="E585" s="11" t="s">
        <v>41</v>
      </c>
      <c r="F585" s="11" t="s">
        <v>21</v>
      </c>
      <c r="G585" s="18"/>
      <c r="H585" s="18"/>
      <c r="I585" s="18"/>
      <c r="J585" s="18"/>
      <c r="K585" s="18"/>
      <c r="L585" s="18"/>
      <c r="M585" s="19">
        <v>44643.0</v>
      </c>
      <c r="N585" s="15">
        <v>0.5416666666666666</v>
      </c>
      <c r="O585" s="15">
        <v>0.875</v>
      </c>
      <c r="P585" s="16">
        <f t="shared" si="64"/>
        <v>0.3333333333</v>
      </c>
      <c r="Q585" s="17" t="s">
        <v>673</v>
      </c>
    </row>
    <row r="586">
      <c r="A586" s="10" t="s">
        <v>559</v>
      </c>
      <c r="B586" s="10" t="s">
        <v>560</v>
      </c>
      <c r="C586" s="10"/>
      <c r="D586" s="10" t="s">
        <v>158</v>
      </c>
      <c r="E586" s="11" t="s">
        <v>41</v>
      </c>
      <c r="F586" s="11" t="s">
        <v>21</v>
      </c>
      <c r="G586" s="18"/>
      <c r="H586" s="18"/>
      <c r="I586" s="18"/>
      <c r="J586" s="18"/>
      <c r="K586" s="18"/>
      <c r="L586" s="18"/>
      <c r="M586" s="19">
        <v>44643.0</v>
      </c>
      <c r="N586" s="15">
        <v>0.6666666666666666</v>
      </c>
      <c r="O586" s="15">
        <v>0.875</v>
      </c>
      <c r="P586" s="16">
        <f t="shared" si="64"/>
        <v>0.2083333333</v>
      </c>
      <c r="Q586" s="17" t="s">
        <v>674</v>
      </c>
    </row>
    <row r="587">
      <c r="A587" s="10" t="s">
        <v>667</v>
      </c>
      <c r="B587" s="10" t="s">
        <v>18</v>
      </c>
      <c r="C587" s="10"/>
      <c r="D587" s="10" t="s">
        <v>114</v>
      </c>
      <c r="E587" s="11" t="s">
        <v>28</v>
      </c>
      <c r="F587" s="11" t="s">
        <v>21</v>
      </c>
      <c r="G587" s="18"/>
      <c r="H587" s="18"/>
      <c r="I587" s="18"/>
      <c r="J587" s="18"/>
      <c r="K587" s="18"/>
      <c r="L587" s="18"/>
      <c r="M587" s="19">
        <v>44644.0</v>
      </c>
      <c r="N587" s="15">
        <v>0.5416666666666666</v>
      </c>
      <c r="O587" s="15">
        <v>0.6388888888888888</v>
      </c>
      <c r="P587" s="16">
        <f t="shared" si="64"/>
        <v>0.09722222222</v>
      </c>
      <c r="Q587" s="17" t="s">
        <v>675</v>
      </c>
    </row>
    <row r="588">
      <c r="A588" s="10" t="s">
        <v>676</v>
      </c>
      <c r="B588" s="10" t="s">
        <v>18</v>
      </c>
      <c r="C588" s="10"/>
      <c r="D588" s="10" t="s">
        <v>114</v>
      </c>
      <c r="E588" s="11" t="s">
        <v>41</v>
      </c>
      <c r="F588" s="11" t="s">
        <v>21</v>
      </c>
      <c r="G588" s="18"/>
      <c r="H588" s="18"/>
      <c r="I588" s="18"/>
      <c r="J588" s="18"/>
      <c r="K588" s="18"/>
      <c r="L588" s="18"/>
      <c r="M588" s="19">
        <v>44644.0</v>
      </c>
      <c r="N588" s="15">
        <v>0.6388888888888888</v>
      </c>
      <c r="O588" s="15">
        <v>0.875</v>
      </c>
      <c r="P588" s="16">
        <f t="shared" si="64"/>
        <v>0.2361111111</v>
      </c>
      <c r="Q588" s="17" t="s">
        <v>677</v>
      </c>
    </row>
    <row r="589">
      <c r="A589" s="10" t="s">
        <v>344</v>
      </c>
      <c r="B589" s="10" t="s">
        <v>18</v>
      </c>
      <c r="C589" s="10"/>
      <c r="D589" s="10" t="s">
        <v>3</v>
      </c>
      <c r="E589" s="11" t="s">
        <v>341</v>
      </c>
      <c r="F589" s="11" t="s">
        <v>21</v>
      </c>
      <c r="G589" s="18"/>
      <c r="H589" s="18"/>
      <c r="I589" s="18"/>
      <c r="J589" s="18"/>
      <c r="K589" s="18"/>
      <c r="L589" s="18"/>
      <c r="M589" s="19">
        <v>44644.0</v>
      </c>
      <c r="N589" s="52">
        <v>0.625</v>
      </c>
      <c r="O589" s="52">
        <v>0.625</v>
      </c>
      <c r="P589" s="16">
        <f t="shared" ref="P589:P590" si="65">O590-N590</f>
        <v>0.08333333333</v>
      </c>
      <c r="Q589" s="23"/>
    </row>
    <row r="590">
      <c r="A590" s="10" t="s">
        <v>641</v>
      </c>
      <c r="B590" s="10" t="s">
        <v>18</v>
      </c>
      <c r="C590" s="10"/>
      <c r="D590" s="10" t="s">
        <v>3</v>
      </c>
      <c r="E590" s="11" t="s">
        <v>43</v>
      </c>
      <c r="F590" s="11" t="s">
        <v>21</v>
      </c>
      <c r="G590" s="18"/>
      <c r="H590" s="18"/>
      <c r="I590" s="18"/>
      <c r="J590" s="18"/>
      <c r="K590" s="18"/>
      <c r="L590" s="18"/>
      <c r="M590" s="19">
        <v>44644.0</v>
      </c>
      <c r="N590" s="15">
        <v>0.5416666666666666</v>
      </c>
      <c r="O590" s="15">
        <v>0.625</v>
      </c>
      <c r="P590" s="16">
        <f t="shared" si="65"/>
        <v>0.08333333333</v>
      </c>
      <c r="Q590" s="17" t="s">
        <v>678</v>
      </c>
    </row>
    <row r="591">
      <c r="A591" s="10" t="s">
        <v>679</v>
      </c>
      <c r="B591" s="10" t="s">
        <v>18</v>
      </c>
      <c r="C591" s="10"/>
      <c r="D591" s="10" t="s">
        <v>3</v>
      </c>
      <c r="E591" s="11" t="s">
        <v>20</v>
      </c>
      <c r="F591" s="11" t="s">
        <v>21</v>
      </c>
      <c r="G591" s="18"/>
      <c r="H591" s="18"/>
      <c r="I591" s="18"/>
      <c r="J591" s="18"/>
      <c r="K591" s="18"/>
      <c r="L591" s="18"/>
      <c r="M591" s="19">
        <v>44644.0</v>
      </c>
      <c r="N591" s="15">
        <v>0.625</v>
      </c>
      <c r="O591" s="15">
        <v>0.7083333333333334</v>
      </c>
      <c r="P591" s="16">
        <f t="shared" ref="P591:P615" si="66">O591-N591</f>
        <v>0.08333333333</v>
      </c>
      <c r="Q591" s="17" t="s">
        <v>680</v>
      </c>
    </row>
    <row r="592">
      <c r="A592" s="10" t="s">
        <v>533</v>
      </c>
      <c r="B592" s="10" t="s">
        <v>18</v>
      </c>
      <c r="C592" s="10"/>
      <c r="D592" s="10" t="s">
        <v>3</v>
      </c>
      <c r="E592" s="11" t="s">
        <v>20</v>
      </c>
      <c r="F592" s="11" t="s">
        <v>21</v>
      </c>
      <c r="G592" s="18"/>
      <c r="H592" s="18"/>
      <c r="I592" s="18"/>
      <c r="J592" s="18"/>
      <c r="K592" s="18"/>
      <c r="L592" s="18"/>
      <c r="M592" s="19">
        <v>44644.0</v>
      </c>
      <c r="N592" s="15">
        <v>0.7083333333333334</v>
      </c>
      <c r="O592" s="15">
        <v>0.7083333333333334</v>
      </c>
      <c r="P592" s="16">
        <f t="shared" si="66"/>
        <v>0</v>
      </c>
      <c r="Q592" s="17" t="s">
        <v>627</v>
      </c>
    </row>
    <row r="593">
      <c r="A593" s="10" t="s">
        <v>681</v>
      </c>
      <c r="B593" s="10" t="s">
        <v>18</v>
      </c>
      <c r="C593" s="10"/>
      <c r="D593" s="10" t="s">
        <v>3</v>
      </c>
      <c r="E593" s="11" t="s">
        <v>41</v>
      </c>
      <c r="F593" s="11" t="s">
        <v>21</v>
      </c>
      <c r="G593" s="18"/>
      <c r="H593" s="18"/>
      <c r="I593" s="18"/>
      <c r="J593" s="18"/>
      <c r="K593" s="18"/>
      <c r="L593" s="18"/>
      <c r="M593" s="19">
        <v>44644.0</v>
      </c>
      <c r="N593" s="15">
        <v>0.7083333333333334</v>
      </c>
      <c r="O593" s="15">
        <v>0.875</v>
      </c>
      <c r="P593" s="16">
        <f t="shared" si="66"/>
        <v>0.1666666667</v>
      </c>
      <c r="Q593" s="17" t="s">
        <v>682</v>
      </c>
    </row>
    <row r="594">
      <c r="A594" s="10" t="s">
        <v>582</v>
      </c>
      <c r="B594" s="10" t="s">
        <v>18</v>
      </c>
      <c r="C594" s="10"/>
      <c r="D594" s="10" t="s">
        <v>3</v>
      </c>
      <c r="E594" s="11" t="s">
        <v>53</v>
      </c>
      <c r="F594" s="11" t="s">
        <v>21</v>
      </c>
      <c r="G594" s="18"/>
      <c r="H594" s="18"/>
      <c r="I594" s="18"/>
      <c r="J594" s="18"/>
      <c r="K594" s="18"/>
      <c r="L594" s="18"/>
      <c r="M594" s="19">
        <v>44644.0</v>
      </c>
      <c r="N594" s="15">
        <v>0.7083333333333334</v>
      </c>
      <c r="O594" s="15">
        <v>0.7083333333333334</v>
      </c>
      <c r="P594" s="16">
        <f t="shared" si="66"/>
        <v>0</v>
      </c>
      <c r="Q594" s="17" t="s">
        <v>683</v>
      </c>
    </row>
    <row r="595">
      <c r="A595" s="10" t="s">
        <v>592</v>
      </c>
      <c r="B595" s="10" t="s">
        <v>18</v>
      </c>
      <c r="C595" s="10"/>
      <c r="D595" s="10" t="s">
        <v>3</v>
      </c>
      <c r="E595" s="11" t="s">
        <v>656</v>
      </c>
      <c r="F595" s="11" t="s">
        <v>21</v>
      </c>
      <c r="G595" s="18"/>
      <c r="H595" s="18"/>
      <c r="I595" s="18"/>
      <c r="J595" s="18"/>
      <c r="K595" s="18"/>
      <c r="L595" s="18"/>
      <c r="M595" s="19">
        <v>44644.0</v>
      </c>
      <c r="N595" s="15">
        <v>0.75</v>
      </c>
      <c r="O595" s="15">
        <v>0.75</v>
      </c>
      <c r="P595" s="16">
        <f t="shared" si="66"/>
        <v>0</v>
      </c>
      <c r="Q595" s="17"/>
    </row>
    <row r="596">
      <c r="A596" s="10" t="s">
        <v>275</v>
      </c>
      <c r="B596" s="10" t="s">
        <v>18</v>
      </c>
      <c r="C596" s="10"/>
      <c r="D596" s="10" t="s">
        <v>114</v>
      </c>
      <c r="E596" s="11" t="s">
        <v>53</v>
      </c>
      <c r="F596" s="11" t="s">
        <v>21</v>
      </c>
      <c r="G596" s="18"/>
      <c r="H596" s="18"/>
      <c r="I596" s="18"/>
      <c r="J596" s="18"/>
      <c r="K596" s="18"/>
      <c r="L596" s="18"/>
      <c r="M596" s="19">
        <v>44644.0</v>
      </c>
      <c r="N596" s="15"/>
      <c r="O596" s="15"/>
      <c r="P596" s="16">
        <f t="shared" si="66"/>
        <v>0</v>
      </c>
      <c r="Q596" s="17" t="s">
        <v>20</v>
      </c>
    </row>
    <row r="597">
      <c r="A597" s="10" t="s">
        <v>294</v>
      </c>
      <c r="B597" s="10" t="s">
        <v>18</v>
      </c>
      <c r="C597" s="10" t="s">
        <v>24</v>
      </c>
      <c r="D597" s="10" t="s">
        <v>25</v>
      </c>
      <c r="E597" s="11" t="s">
        <v>20</v>
      </c>
      <c r="F597" s="11" t="s">
        <v>21</v>
      </c>
      <c r="G597" s="18"/>
      <c r="H597" s="18"/>
      <c r="I597" s="18"/>
      <c r="J597" s="18"/>
      <c r="K597" s="18"/>
      <c r="L597" s="18"/>
      <c r="M597" s="19">
        <v>44644.0</v>
      </c>
      <c r="N597" s="15">
        <v>0.7291666666666666</v>
      </c>
      <c r="O597" s="15">
        <v>0.7291666666666666</v>
      </c>
      <c r="P597" s="16">
        <f t="shared" si="66"/>
        <v>0</v>
      </c>
      <c r="Q597" s="17" t="s">
        <v>627</v>
      </c>
    </row>
    <row r="598">
      <c r="A598" s="10" t="s">
        <v>535</v>
      </c>
      <c r="B598" s="10" t="s">
        <v>18</v>
      </c>
      <c r="C598" s="10" t="s">
        <v>24</v>
      </c>
      <c r="D598" s="10" t="s">
        <v>25</v>
      </c>
      <c r="E598" s="11" t="s">
        <v>43</v>
      </c>
      <c r="F598" s="11" t="s">
        <v>21</v>
      </c>
      <c r="G598" s="18"/>
      <c r="H598" s="18"/>
      <c r="I598" s="18"/>
      <c r="J598" s="18"/>
      <c r="K598" s="18"/>
      <c r="L598" s="18"/>
      <c r="M598" s="19">
        <v>44644.0</v>
      </c>
      <c r="N598" s="15">
        <v>0.7291666666666666</v>
      </c>
      <c r="O598" s="15">
        <v>0.7708333333333334</v>
      </c>
      <c r="P598" s="16">
        <f t="shared" si="66"/>
        <v>0.04166666667</v>
      </c>
      <c r="Q598" s="17" t="s">
        <v>684</v>
      </c>
    </row>
    <row r="599">
      <c r="A599" s="37" t="s">
        <v>442</v>
      </c>
      <c r="B599" s="10" t="s">
        <v>18</v>
      </c>
      <c r="C599" s="10" t="s">
        <v>24</v>
      </c>
      <c r="D599" s="10" t="s">
        <v>25</v>
      </c>
      <c r="E599" s="11" t="s">
        <v>370</v>
      </c>
      <c r="F599" s="11" t="s">
        <v>21</v>
      </c>
      <c r="G599" s="18"/>
      <c r="H599" s="18"/>
      <c r="I599" s="18"/>
      <c r="J599" s="18"/>
      <c r="K599" s="18"/>
      <c r="L599" s="18"/>
      <c r="M599" s="19">
        <v>44644.0</v>
      </c>
      <c r="N599" s="15">
        <v>0.7708333333333334</v>
      </c>
      <c r="O599" s="15">
        <v>0.7708333333333334</v>
      </c>
      <c r="P599" s="16">
        <f t="shared" si="66"/>
        <v>0</v>
      </c>
      <c r="Q599" s="17" t="s">
        <v>685</v>
      </c>
    </row>
    <row r="600">
      <c r="A600" s="10" t="s">
        <v>636</v>
      </c>
      <c r="B600" s="10" t="s">
        <v>637</v>
      </c>
      <c r="C600" s="10" t="s">
        <v>24</v>
      </c>
      <c r="D600" s="10" t="s">
        <v>25</v>
      </c>
      <c r="E600" s="11" t="s">
        <v>41</v>
      </c>
      <c r="F600" s="11" t="s">
        <v>21</v>
      </c>
      <c r="G600" s="18"/>
      <c r="H600" s="18"/>
      <c r="I600" s="18"/>
      <c r="J600" s="18"/>
      <c r="K600" s="18"/>
      <c r="L600" s="18"/>
      <c r="M600" s="19">
        <v>44644.0</v>
      </c>
      <c r="N600" s="15">
        <v>0.5416666666666666</v>
      </c>
      <c r="O600" s="15">
        <v>0.8333333333333334</v>
      </c>
      <c r="P600" s="16">
        <f t="shared" si="66"/>
        <v>0.2916666667</v>
      </c>
      <c r="Q600" s="23"/>
    </row>
    <row r="601">
      <c r="A601" s="10" t="s">
        <v>659</v>
      </c>
      <c r="B601" s="10" t="s">
        <v>18</v>
      </c>
      <c r="C601" s="10"/>
      <c r="D601" s="10" t="s">
        <v>508</v>
      </c>
      <c r="E601" s="11" t="s">
        <v>28</v>
      </c>
      <c r="F601" s="11" t="s">
        <v>21</v>
      </c>
      <c r="G601" s="18"/>
      <c r="H601" s="18"/>
      <c r="I601" s="18"/>
      <c r="J601" s="18"/>
      <c r="K601" s="18"/>
      <c r="L601" s="18"/>
      <c r="M601" s="19">
        <v>44644.0</v>
      </c>
      <c r="N601" s="15">
        <v>0.5416666666666666</v>
      </c>
      <c r="O601" s="15">
        <v>0.875</v>
      </c>
      <c r="P601" s="16">
        <f t="shared" si="66"/>
        <v>0.3333333333</v>
      </c>
      <c r="Q601" s="17" t="s">
        <v>686</v>
      </c>
    </row>
    <row r="602">
      <c r="A602" s="10" t="s">
        <v>331</v>
      </c>
      <c r="B602" s="10" t="s">
        <v>18</v>
      </c>
      <c r="C602" s="10"/>
      <c r="D602" s="10" t="s">
        <v>158</v>
      </c>
      <c r="E602" s="11" t="s">
        <v>41</v>
      </c>
      <c r="F602" s="11" t="s">
        <v>21</v>
      </c>
      <c r="G602" s="18"/>
      <c r="H602" s="18"/>
      <c r="I602" s="18"/>
      <c r="J602" s="18"/>
      <c r="K602" s="18"/>
      <c r="L602" s="18"/>
      <c r="M602" s="19">
        <v>44644.0</v>
      </c>
      <c r="N602" s="24">
        <v>0.6666666666666666</v>
      </c>
      <c r="O602" s="15">
        <v>0.875</v>
      </c>
      <c r="P602" s="16">
        <f t="shared" si="66"/>
        <v>0.2083333333</v>
      </c>
      <c r="Q602" s="17" t="s">
        <v>687</v>
      </c>
    </row>
    <row r="603">
      <c r="A603" s="10" t="s">
        <v>559</v>
      </c>
      <c r="B603" s="10" t="s">
        <v>560</v>
      </c>
      <c r="C603" s="10"/>
      <c r="D603" s="10" t="s">
        <v>158</v>
      </c>
      <c r="E603" s="11" t="s">
        <v>43</v>
      </c>
      <c r="F603" s="11" t="s">
        <v>21</v>
      </c>
      <c r="G603" s="18"/>
      <c r="H603" s="18"/>
      <c r="I603" s="18"/>
      <c r="J603" s="18"/>
      <c r="K603" s="18"/>
      <c r="L603" s="18"/>
      <c r="M603" s="19">
        <v>44644.0</v>
      </c>
      <c r="N603" s="15"/>
      <c r="O603" s="15"/>
      <c r="P603" s="16">
        <f t="shared" si="66"/>
        <v>0</v>
      </c>
      <c r="Q603" s="17" t="s">
        <v>527</v>
      </c>
    </row>
    <row r="604">
      <c r="A604" s="10" t="s">
        <v>386</v>
      </c>
      <c r="B604" s="10" t="s">
        <v>18</v>
      </c>
      <c r="C604" s="10"/>
      <c r="D604" s="10" t="s">
        <v>158</v>
      </c>
      <c r="E604" s="11" t="s">
        <v>370</v>
      </c>
      <c r="F604" s="11" t="s">
        <v>21</v>
      </c>
      <c r="G604" s="18"/>
      <c r="H604" s="18"/>
      <c r="I604" s="18"/>
      <c r="J604" s="18"/>
      <c r="K604" s="18"/>
      <c r="L604" s="18"/>
      <c r="M604" s="19">
        <v>44644.0</v>
      </c>
      <c r="N604" s="15"/>
      <c r="O604" s="15"/>
      <c r="P604" s="16">
        <f t="shared" si="66"/>
        <v>0</v>
      </c>
      <c r="Q604" s="17" t="s">
        <v>370</v>
      </c>
    </row>
    <row r="605">
      <c r="A605" s="53" t="s">
        <v>653</v>
      </c>
      <c r="B605" s="10" t="s">
        <v>18</v>
      </c>
      <c r="C605" s="10"/>
      <c r="D605" s="10" t="s">
        <v>3</v>
      </c>
      <c r="E605" s="11" t="s">
        <v>41</v>
      </c>
      <c r="F605" s="11" t="s">
        <v>21</v>
      </c>
      <c r="G605" s="18"/>
      <c r="H605" s="18"/>
      <c r="I605" s="18"/>
      <c r="J605" s="18"/>
      <c r="K605" s="18"/>
      <c r="L605" s="18"/>
      <c r="M605" s="19">
        <v>44644.0</v>
      </c>
      <c r="N605" s="15">
        <v>0.875</v>
      </c>
      <c r="O605" s="15">
        <v>0.875</v>
      </c>
      <c r="P605" s="16">
        <f t="shared" si="66"/>
        <v>0</v>
      </c>
      <c r="Q605" s="17" t="s">
        <v>688</v>
      </c>
    </row>
    <row r="606">
      <c r="A606" s="10" t="s">
        <v>653</v>
      </c>
      <c r="B606" s="10" t="s">
        <v>18</v>
      </c>
      <c r="C606" s="10"/>
      <c r="D606" s="10" t="s">
        <v>3</v>
      </c>
      <c r="E606" s="11" t="s">
        <v>43</v>
      </c>
      <c r="F606" s="11" t="s">
        <v>21</v>
      </c>
      <c r="G606" s="18"/>
      <c r="H606" s="18"/>
      <c r="I606" s="18"/>
      <c r="J606" s="18"/>
      <c r="K606" s="18"/>
      <c r="L606" s="18"/>
      <c r="M606" s="19">
        <v>44645.0</v>
      </c>
      <c r="N606" s="15">
        <v>0.5416666666666666</v>
      </c>
      <c r="O606" s="15">
        <v>0.625</v>
      </c>
      <c r="P606" s="16">
        <f t="shared" si="66"/>
        <v>0.08333333333</v>
      </c>
      <c r="Q606" s="17" t="s">
        <v>689</v>
      </c>
    </row>
    <row r="607">
      <c r="A607" s="10" t="s">
        <v>681</v>
      </c>
      <c r="B607" s="10" t="s">
        <v>18</v>
      </c>
      <c r="C607" s="10"/>
      <c r="D607" s="10" t="s">
        <v>3</v>
      </c>
      <c r="E607" s="11" t="s">
        <v>46</v>
      </c>
      <c r="F607" s="11" t="s">
        <v>21</v>
      </c>
      <c r="G607" s="18"/>
      <c r="H607" s="18"/>
      <c r="I607" s="18"/>
      <c r="J607" s="18"/>
      <c r="K607" s="18"/>
      <c r="L607" s="18"/>
      <c r="M607" s="19">
        <v>44645.0</v>
      </c>
      <c r="N607" s="15">
        <v>0.625</v>
      </c>
      <c r="O607" s="15">
        <v>0.7916666666666666</v>
      </c>
      <c r="P607" s="16">
        <f t="shared" si="66"/>
        <v>0.1666666667</v>
      </c>
      <c r="Q607" s="17" t="s">
        <v>690</v>
      </c>
    </row>
    <row r="608">
      <c r="A608" s="10" t="s">
        <v>592</v>
      </c>
      <c r="B608" s="10" t="s">
        <v>18</v>
      </c>
      <c r="C608" s="10"/>
      <c r="D608" s="10" t="s">
        <v>3</v>
      </c>
      <c r="E608" s="11" t="s">
        <v>563</v>
      </c>
      <c r="F608" s="11" t="s">
        <v>21</v>
      </c>
      <c r="G608" s="18"/>
      <c r="H608" s="18"/>
      <c r="I608" s="18"/>
      <c r="J608" s="18"/>
      <c r="K608" s="18"/>
      <c r="L608" s="18"/>
      <c r="M608" s="19">
        <v>44645.0</v>
      </c>
      <c r="N608" s="15">
        <v>0.875</v>
      </c>
      <c r="O608" s="15">
        <v>0.875</v>
      </c>
      <c r="P608" s="16">
        <f t="shared" si="66"/>
        <v>0</v>
      </c>
      <c r="Q608" s="23"/>
    </row>
    <row r="609">
      <c r="A609" s="37" t="s">
        <v>586</v>
      </c>
      <c r="B609" s="10" t="s">
        <v>18</v>
      </c>
      <c r="C609" s="10"/>
      <c r="D609" s="10" t="s">
        <v>3</v>
      </c>
      <c r="E609" s="11" t="s">
        <v>41</v>
      </c>
      <c r="F609" s="11" t="s">
        <v>21</v>
      </c>
      <c r="G609" s="18"/>
      <c r="H609" s="18"/>
      <c r="I609" s="18"/>
      <c r="J609" s="18"/>
      <c r="K609" s="18"/>
      <c r="L609" s="18"/>
      <c r="M609" s="19">
        <v>44645.0</v>
      </c>
      <c r="N609" s="15">
        <v>0.7916666666666666</v>
      </c>
      <c r="O609" s="15">
        <v>0.875</v>
      </c>
      <c r="P609" s="16">
        <f t="shared" si="66"/>
        <v>0.08333333333</v>
      </c>
      <c r="Q609" s="17" t="s">
        <v>691</v>
      </c>
    </row>
    <row r="610" ht="25.5" customHeight="1">
      <c r="A610" s="10" t="s">
        <v>596</v>
      </c>
      <c r="B610" s="10" t="s">
        <v>18</v>
      </c>
      <c r="C610" s="10"/>
      <c r="D610" s="10" t="s">
        <v>508</v>
      </c>
      <c r="E610" s="11" t="s">
        <v>41</v>
      </c>
      <c r="F610" s="11" t="s">
        <v>21</v>
      </c>
      <c r="G610" s="18"/>
      <c r="H610" s="18"/>
      <c r="I610" s="18"/>
      <c r="J610" s="18"/>
      <c r="K610" s="18"/>
      <c r="L610" s="18"/>
      <c r="M610" s="19">
        <v>44645.0</v>
      </c>
      <c r="N610" s="15">
        <v>0.5416666666666666</v>
      </c>
      <c r="O610" s="15">
        <v>0.875</v>
      </c>
      <c r="P610" s="16">
        <f t="shared" si="66"/>
        <v>0.3333333333</v>
      </c>
      <c r="Q610" s="17" t="s">
        <v>692</v>
      </c>
    </row>
    <row r="611">
      <c r="A611" s="10" t="s">
        <v>442</v>
      </c>
      <c r="B611" s="10" t="s">
        <v>18</v>
      </c>
      <c r="C611" s="10" t="s">
        <v>24</v>
      </c>
      <c r="D611" s="10" t="s">
        <v>25</v>
      </c>
      <c r="E611" s="11" t="s">
        <v>379</v>
      </c>
      <c r="F611" s="11" t="s">
        <v>21</v>
      </c>
      <c r="G611" s="18"/>
      <c r="H611" s="18"/>
      <c r="I611" s="18"/>
      <c r="J611" s="18"/>
      <c r="K611" s="18"/>
      <c r="L611" s="18"/>
      <c r="M611" s="19">
        <v>44645.0</v>
      </c>
      <c r="N611" s="15">
        <v>0.875</v>
      </c>
      <c r="O611" s="15">
        <v>0.875</v>
      </c>
      <c r="P611" s="16">
        <f t="shared" si="66"/>
        <v>0</v>
      </c>
      <c r="Q611" s="17" t="s">
        <v>693</v>
      </c>
    </row>
    <row r="612">
      <c r="A612" s="10" t="s">
        <v>636</v>
      </c>
      <c r="B612" s="10" t="s">
        <v>637</v>
      </c>
      <c r="C612" s="10" t="s">
        <v>24</v>
      </c>
      <c r="D612" s="10" t="s">
        <v>25</v>
      </c>
      <c r="E612" s="11" t="s">
        <v>41</v>
      </c>
      <c r="F612" s="11" t="s">
        <v>21</v>
      </c>
      <c r="G612" s="18"/>
      <c r="H612" s="18"/>
      <c r="I612" s="18"/>
      <c r="J612" s="18"/>
      <c r="K612" s="18"/>
      <c r="L612" s="18"/>
      <c r="M612" s="19">
        <v>44645.0</v>
      </c>
      <c r="N612" s="15">
        <v>0.5416666666666666</v>
      </c>
      <c r="O612" s="15">
        <v>0.875</v>
      </c>
      <c r="P612" s="16">
        <f t="shared" si="66"/>
        <v>0.3333333333</v>
      </c>
      <c r="Q612" s="17" t="s">
        <v>694</v>
      </c>
    </row>
    <row r="613">
      <c r="A613" s="10" t="s">
        <v>676</v>
      </c>
      <c r="B613" s="10" t="s">
        <v>18</v>
      </c>
      <c r="C613" s="10"/>
      <c r="D613" s="10" t="s">
        <v>114</v>
      </c>
      <c r="E613" s="11" t="s">
        <v>41</v>
      </c>
      <c r="F613" s="11" t="s">
        <v>21</v>
      </c>
      <c r="G613" s="18"/>
      <c r="H613" s="18"/>
      <c r="I613" s="18"/>
      <c r="J613" s="18"/>
      <c r="K613" s="18"/>
      <c r="L613" s="18"/>
      <c r="M613" s="19">
        <v>44645.0</v>
      </c>
      <c r="N613" s="15">
        <v>0.5416666666666666</v>
      </c>
      <c r="O613" s="15">
        <v>0.875</v>
      </c>
      <c r="P613" s="16">
        <f t="shared" si="66"/>
        <v>0.3333333333</v>
      </c>
      <c r="Q613" s="17" t="s">
        <v>695</v>
      </c>
    </row>
    <row r="614">
      <c r="A614" s="10" t="s">
        <v>331</v>
      </c>
      <c r="B614" s="10" t="s">
        <v>18</v>
      </c>
      <c r="C614" s="10"/>
      <c r="D614" s="10" t="s">
        <v>158</v>
      </c>
      <c r="E614" s="11" t="s">
        <v>41</v>
      </c>
      <c r="F614" s="11" t="s">
        <v>21</v>
      </c>
      <c r="G614" s="18"/>
      <c r="H614" s="18"/>
      <c r="I614" s="18"/>
      <c r="J614" s="18"/>
      <c r="K614" s="18"/>
      <c r="L614" s="18"/>
      <c r="M614" s="19">
        <v>44645.0</v>
      </c>
      <c r="N614" s="24">
        <v>0.6666666666666666</v>
      </c>
      <c r="O614" s="15">
        <v>0.875</v>
      </c>
      <c r="P614" s="16">
        <f t="shared" si="66"/>
        <v>0.2083333333</v>
      </c>
      <c r="Q614" s="17" t="s">
        <v>696</v>
      </c>
    </row>
    <row r="615">
      <c r="A615" s="37" t="s">
        <v>551</v>
      </c>
      <c r="B615" s="10" t="s">
        <v>18</v>
      </c>
      <c r="C615" s="10"/>
      <c r="D615" s="10" t="s">
        <v>508</v>
      </c>
      <c r="E615" s="11" t="s">
        <v>53</v>
      </c>
      <c r="F615" s="11" t="s">
        <v>21</v>
      </c>
      <c r="G615" s="18"/>
      <c r="H615" s="18"/>
      <c r="I615" s="18"/>
      <c r="J615" s="18"/>
      <c r="K615" s="18"/>
      <c r="L615" s="18"/>
      <c r="M615" s="19">
        <v>44645.0</v>
      </c>
      <c r="N615" s="24">
        <v>0.8333333333333334</v>
      </c>
      <c r="O615" s="24">
        <v>0.8333333333333334</v>
      </c>
      <c r="P615" s="16">
        <f t="shared" si="66"/>
        <v>0</v>
      </c>
      <c r="Q615" s="17" t="s">
        <v>20</v>
      </c>
    </row>
    <row r="616">
      <c r="A616" s="10" t="s">
        <v>362</v>
      </c>
      <c r="B616" s="10" t="s">
        <v>18</v>
      </c>
      <c r="C616" s="10"/>
      <c r="D616" s="10" t="s">
        <v>158</v>
      </c>
      <c r="E616" s="11" t="s">
        <v>53</v>
      </c>
      <c r="F616" s="11" t="s">
        <v>21</v>
      </c>
      <c r="G616" s="18"/>
      <c r="H616" s="18"/>
      <c r="I616" s="18"/>
      <c r="J616" s="18"/>
      <c r="K616" s="18"/>
      <c r="L616" s="18"/>
      <c r="M616" s="19">
        <v>44645.0</v>
      </c>
      <c r="N616" s="24"/>
      <c r="O616" s="24"/>
      <c r="P616" s="25"/>
      <c r="Q616" s="17" t="s">
        <v>28</v>
      </c>
    </row>
    <row r="617">
      <c r="A617" s="10" t="s">
        <v>676</v>
      </c>
      <c r="B617" s="10" t="s">
        <v>18</v>
      </c>
      <c r="C617" s="10"/>
      <c r="D617" s="10" t="s">
        <v>114</v>
      </c>
      <c r="E617" s="11" t="s">
        <v>28</v>
      </c>
      <c r="F617" s="11" t="s">
        <v>21</v>
      </c>
      <c r="G617" s="18"/>
      <c r="H617" s="18"/>
      <c r="I617" s="18"/>
      <c r="J617" s="18"/>
      <c r="K617" s="18"/>
      <c r="L617" s="18"/>
      <c r="M617" s="19">
        <v>44648.0</v>
      </c>
      <c r="N617" s="15"/>
      <c r="O617" s="15"/>
      <c r="P617" s="16">
        <f t="shared" ref="P617:P618" si="67">O617-N617</f>
        <v>0</v>
      </c>
      <c r="Q617" s="17" t="s">
        <v>697</v>
      </c>
    </row>
    <row r="618">
      <c r="A618" s="10" t="s">
        <v>231</v>
      </c>
      <c r="B618" s="10" t="s">
        <v>18</v>
      </c>
      <c r="C618" s="10"/>
      <c r="D618" s="10" t="s">
        <v>3</v>
      </c>
      <c r="E618" s="11" t="s">
        <v>53</v>
      </c>
      <c r="F618" s="11" t="s">
        <v>21</v>
      </c>
      <c r="G618" s="18"/>
      <c r="H618" s="18"/>
      <c r="I618" s="18"/>
      <c r="J618" s="18"/>
      <c r="K618" s="18"/>
      <c r="L618" s="18"/>
      <c r="M618" s="19">
        <v>44648.0</v>
      </c>
      <c r="N618" s="15">
        <v>0.6666666666666666</v>
      </c>
      <c r="O618" s="15">
        <v>0.6666666666666666</v>
      </c>
      <c r="P618" s="16">
        <f t="shared" si="67"/>
        <v>0</v>
      </c>
      <c r="Q618" s="23"/>
    </row>
    <row r="619">
      <c r="A619" s="54" t="s">
        <v>517</v>
      </c>
      <c r="B619" s="10" t="s">
        <v>18</v>
      </c>
      <c r="C619" s="10"/>
      <c r="D619" s="54" t="s">
        <v>114</v>
      </c>
      <c r="E619" s="11" t="s">
        <v>53</v>
      </c>
      <c r="F619" s="11" t="s">
        <v>21</v>
      </c>
      <c r="G619" s="55"/>
      <c r="H619" s="55"/>
      <c r="I619" s="55"/>
      <c r="J619" s="55"/>
      <c r="K619" s="55"/>
      <c r="L619" s="55"/>
      <c r="M619" s="19">
        <v>44648.0</v>
      </c>
      <c r="N619" s="56"/>
      <c r="O619" s="56"/>
      <c r="P619" s="16">
        <v>0.0</v>
      </c>
      <c r="Q619" s="57" t="s">
        <v>32</v>
      </c>
    </row>
    <row r="620">
      <c r="A620" s="10" t="s">
        <v>698</v>
      </c>
      <c r="B620" s="10" t="s">
        <v>18</v>
      </c>
      <c r="C620" s="10"/>
      <c r="D620" s="10" t="s">
        <v>3</v>
      </c>
      <c r="E620" s="11" t="s">
        <v>41</v>
      </c>
      <c r="F620" s="11" t="s">
        <v>21</v>
      </c>
      <c r="G620" s="18"/>
      <c r="H620" s="18"/>
      <c r="I620" s="18"/>
      <c r="J620" s="18"/>
      <c r="K620" s="18"/>
      <c r="L620" s="18"/>
      <c r="M620" s="19">
        <v>44648.0</v>
      </c>
      <c r="N620" s="15">
        <v>0.5416666666666666</v>
      </c>
      <c r="O620" s="15">
        <v>0.875</v>
      </c>
      <c r="P620" s="16">
        <f t="shared" ref="P620:P628" si="68">O620-N620</f>
        <v>0.3333333333</v>
      </c>
      <c r="Q620" s="17" t="s">
        <v>699</v>
      </c>
    </row>
    <row r="621">
      <c r="A621" s="10" t="s">
        <v>681</v>
      </c>
      <c r="B621" s="10" t="s">
        <v>18</v>
      </c>
      <c r="C621" s="10"/>
      <c r="D621" s="10" t="s">
        <v>3</v>
      </c>
      <c r="E621" s="11" t="s">
        <v>20</v>
      </c>
      <c r="F621" s="11" t="s">
        <v>21</v>
      </c>
      <c r="G621" s="18"/>
      <c r="H621" s="18"/>
      <c r="I621" s="18"/>
      <c r="J621" s="18"/>
      <c r="K621" s="18"/>
      <c r="L621" s="18"/>
      <c r="M621" s="19">
        <v>44648.0</v>
      </c>
      <c r="N621" s="15">
        <v>0.8333333333333334</v>
      </c>
      <c r="O621" s="15">
        <v>0.8333333333333334</v>
      </c>
      <c r="P621" s="16">
        <f t="shared" si="68"/>
        <v>0</v>
      </c>
      <c r="Q621" s="17" t="s">
        <v>700</v>
      </c>
    </row>
    <row r="622">
      <c r="A622" s="10" t="s">
        <v>641</v>
      </c>
      <c r="B622" s="10" t="s">
        <v>18</v>
      </c>
      <c r="C622" s="10"/>
      <c r="D622" s="10" t="s">
        <v>3</v>
      </c>
      <c r="E622" s="11" t="s">
        <v>341</v>
      </c>
      <c r="F622" s="11" t="s">
        <v>21</v>
      </c>
      <c r="G622" s="18"/>
      <c r="H622" s="18"/>
      <c r="I622" s="18"/>
      <c r="J622" s="18"/>
      <c r="K622" s="18"/>
      <c r="L622" s="18"/>
      <c r="M622" s="19">
        <v>44648.0</v>
      </c>
      <c r="N622" s="15">
        <v>0.8333333333333334</v>
      </c>
      <c r="O622" s="15">
        <v>0.8333333333333334</v>
      </c>
      <c r="P622" s="16">
        <f t="shared" si="68"/>
        <v>0</v>
      </c>
      <c r="Q622" s="17" t="s">
        <v>701</v>
      </c>
    </row>
    <row r="623">
      <c r="A623" s="10" t="s">
        <v>442</v>
      </c>
      <c r="B623" s="10" t="s">
        <v>18</v>
      </c>
      <c r="C623" s="10" t="s">
        <v>24</v>
      </c>
      <c r="D623" s="10" t="s">
        <v>25</v>
      </c>
      <c r="E623" s="11" t="s">
        <v>20</v>
      </c>
      <c r="F623" s="11" t="s">
        <v>21</v>
      </c>
      <c r="G623" s="18"/>
      <c r="H623" s="18"/>
      <c r="I623" s="18"/>
      <c r="J623" s="18"/>
      <c r="K623" s="18"/>
      <c r="L623" s="18"/>
      <c r="M623" s="19">
        <v>44648.0</v>
      </c>
      <c r="N623" s="15">
        <v>0.6666666666666666</v>
      </c>
      <c r="O623" s="15">
        <v>0.6666666666666666</v>
      </c>
      <c r="P623" s="16">
        <f t="shared" si="68"/>
        <v>0</v>
      </c>
      <c r="Q623" s="17" t="s">
        <v>702</v>
      </c>
    </row>
    <row r="624">
      <c r="A624" s="37" t="s">
        <v>386</v>
      </c>
      <c r="B624" s="10" t="s">
        <v>18</v>
      </c>
      <c r="C624" s="10"/>
      <c r="D624" s="10" t="s">
        <v>158</v>
      </c>
      <c r="E624" s="11" t="s">
        <v>20</v>
      </c>
      <c r="F624" s="11" t="s">
        <v>21</v>
      </c>
      <c r="G624" s="18"/>
      <c r="H624" s="18"/>
      <c r="I624" s="18"/>
      <c r="J624" s="18"/>
      <c r="K624" s="18"/>
      <c r="L624" s="18"/>
      <c r="M624" s="19">
        <v>44648.0</v>
      </c>
      <c r="N624" s="15"/>
      <c r="O624" s="15"/>
      <c r="P624" s="16">
        <f t="shared" si="68"/>
        <v>0</v>
      </c>
      <c r="Q624" s="17" t="s">
        <v>20</v>
      </c>
    </row>
    <row r="625">
      <c r="A625" s="10" t="s">
        <v>636</v>
      </c>
      <c r="B625" s="10" t="s">
        <v>637</v>
      </c>
      <c r="C625" s="10" t="s">
        <v>24</v>
      </c>
      <c r="D625" s="10" t="s">
        <v>25</v>
      </c>
      <c r="E625" s="11" t="s">
        <v>41</v>
      </c>
      <c r="F625" s="11" t="s">
        <v>21</v>
      </c>
      <c r="G625" s="18"/>
      <c r="H625" s="18"/>
      <c r="I625" s="18"/>
      <c r="J625" s="18"/>
      <c r="K625" s="18"/>
      <c r="L625" s="18"/>
      <c r="M625" s="19">
        <v>44648.0</v>
      </c>
      <c r="N625" s="15">
        <v>0.5416666666666666</v>
      </c>
      <c r="O625" s="15">
        <v>0.875</v>
      </c>
      <c r="P625" s="16">
        <f t="shared" si="68"/>
        <v>0.3333333333</v>
      </c>
      <c r="Q625" s="17" t="s">
        <v>703</v>
      </c>
    </row>
    <row r="626">
      <c r="A626" s="10" t="s">
        <v>647</v>
      </c>
      <c r="B626" s="10" t="s">
        <v>18</v>
      </c>
      <c r="C626" s="10"/>
      <c r="D626" s="10" t="s">
        <v>114</v>
      </c>
      <c r="E626" s="11" t="s">
        <v>41</v>
      </c>
      <c r="F626" s="11" t="s">
        <v>21</v>
      </c>
      <c r="G626" s="18"/>
      <c r="H626" s="18"/>
      <c r="I626" s="18"/>
      <c r="J626" s="18"/>
      <c r="K626" s="18"/>
      <c r="L626" s="18"/>
      <c r="M626" s="19">
        <v>44648.0</v>
      </c>
      <c r="N626" s="15">
        <v>0.5416666666666666</v>
      </c>
      <c r="O626" s="15">
        <v>0.875</v>
      </c>
      <c r="P626" s="16">
        <f t="shared" si="68"/>
        <v>0.3333333333</v>
      </c>
      <c r="Q626" s="17" t="s">
        <v>704</v>
      </c>
    </row>
    <row r="627">
      <c r="A627" s="10" t="s">
        <v>331</v>
      </c>
      <c r="B627" s="10" t="s">
        <v>18</v>
      </c>
      <c r="C627" s="10"/>
      <c r="D627" s="10" t="s">
        <v>158</v>
      </c>
      <c r="E627" s="11" t="s">
        <v>43</v>
      </c>
      <c r="F627" s="11" t="s">
        <v>21</v>
      </c>
      <c r="G627" s="18"/>
      <c r="H627" s="18"/>
      <c r="I627" s="18"/>
      <c r="J627" s="18"/>
      <c r="K627" s="18"/>
      <c r="L627" s="18"/>
      <c r="M627" s="19">
        <v>44648.0</v>
      </c>
      <c r="N627" s="24">
        <v>0.6666666666666666</v>
      </c>
      <c r="O627" s="15">
        <v>0.875</v>
      </c>
      <c r="P627" s="16">
        <f t="shared" si="68"/>
        <v>0.2083333333</v>
      </c>
      <c r="Q627" s="17" t="s">
        <v>705</v>
      </c>
    </row>
    <row r="628" ht="25.5" customHeight="1">
      <c r="A628" s="10" t="s">
        <v>596</v>
      </c>
      <c r="B628" s="10" t="s">
        <v>18</v>
      </c>
      <c r="C628" s="10"/>
      <c r="D628" s="10" t="s">
        <v>508</v>
      </c>
      <c r="E628" s="11" t="s">
        <v>41</v>
      </c>
      <c r="F628" s="11" t="s">
        <v>21</v>
      </c>
      <c r="G628" s="18"/>
      <c r="H628" s="18"/>
      <c r="I628" s="18"/>
      <c r="J628" s="18"/>
      <c r="K628" s="18"/>
      <c r="L628" s="18"/>
      <c r="M628" s="19">
        <v>44648.0</v>
      </c>
      <c r="N628" s="15">
        <v>0.5416666666666666</v>
      </c>
      <c r="O628" s="15">
        <v>0.875</v>
      </c>
      <c r="P628" s="16">
        <f t="shared" si="68"/>
        <v>0.3333333333</v>
      </c>
      <c r="Q628" s="17" t="s">
        <v>706</v>
      </c>
    </row>
    <row r="629" ht="15.0" customHeight="1">
      <c r="A629" s="10" t="s">
        <v>586</v>
      </c>
      <c r="B629" s="10" t="s">
        <v>18</v>
      </c>
      <c r="C629" s="10"/>
      <c r="D629" s="10" t="s">
        <v>508</v>
      </c>
      <c r="E629" s="11" t="s">
        <v>28</v>
      </c>
      <c r="F629" s="11" t="s">
        <v>21</v>
      </c>
      <c r="G629" s="18"/>
      <c r="H629" s="18"/>
      <c r="I629" s="18"/>
      <c r="J629" s="18"/>
      <c r="K629" s="18"/>
      <c r="L629" s="18"/>
      <c r="M629" s="19">
        <v>44648.0</v>
      </c>
      <c r="N629" s="15">
        <v>0.5416666666666666</v>
      </c>
      <c r="O629" s="15">
        <v>0.5416666666666666</v>
      </c>
      <c r="P629" s="25">
        <v>0.0</v>
      </c>
      <c r="Q629" s="17" t="s">
        <v>707</v>
      </c>
    </row>
    <row r="630">
      <c r="A630" s="10" t="s">
        <v>556</v>
      </c>
      <c r="B630" s="10" t="s">
        <v>18</v>
      </c>
      <c r="C630" s="10"/>
      <c r="D630" s="10" t="s">
        <v>114</v>
      </c>
      <c r="E630" s="11" t="s">
        <v>341</v>
      </c>
      <c r="F630" s="11" t="s">
        <v>21</v>
      </c>
      <c r="G630" s="18"/>
      <c r="H630" s="18"/>
      <c r="I630" s="18"/>
      <c r="J630" s="18"/>
      <c r="K630" s="18"/>
      <c r="L630" s="18"/>
      <c r="M630" s="19">
        <v>44648.0</v>
      </c>
      <c r="N630" s="15"/>
      <c r="O630" s="15"/>
      <c r="P630" s="16">
        <f t="shared" ref="P630:P649" si="69">O630-N630</f>
        <v>0</v>
      </c>
      <c r="Q630" s="17" t="s">
        <v>554</v>
      </c>
    </row>
    <row r="631">
      <c r="A631" s="10" t="s">
        <v>535</v>
      </c>
      <c r="B631" s="10" t="s">
        <v>18</v>
      </c>
      <c r="C631" s="10" t="s">
        <v>24</v>
      </c>
      <c r="D631" s="10" t="s">
        <v>25</v>
      </c>
      <c r="E631" s="11" t="s">
        <v>341</v>
      </c>
      <c r="F631" s="11" t="s">
        <v>21</v>
      </c>
      <c r="G631" s="18"/>
      <c r="H631" s="18"/>
      <c r="I631" s="18"/>
      <c r="J631" s="18"/>
      <c r="K631" s="18"/>
      <c r="L631" s="18"/>
      <c r="M631" s="19">
        <v>44649.0</v>
      </c>
      <c r="N631" s="15">
        <v>0.5416666666666666</v>
      </c>
      <c r="O631" s="15">
        <v>0.5416666666666666</v>
      </c>
      <c r="P631" s="16">
        <f t="shared" si="69"/>
        <v>0</v>
      </c>
      <c r="Q631" s="17" t="s">
        <v>708</v>
      </c>
    </row>
    <row r="632">
      <c r="A632" s="10" t="s">
        <v>653</v>
      </c>
      <c r="B632" s="10" t="s">
        <v>18</v>
      </c>
      <c r="C632" s="10"/>
      <c r="D632" s="10" t="s">
        <v>3</v>
      </c>
      <c r="E632" s="11" t="s">
        <v>341</v>
      </c>
      <c r="F632" s="11" t="s">
        <v>21</v>
      </c>
      <c r="G632" s="18"/>
      <c r="H632" s="18"/>
      <c r="I632" s="18"/>
      <c r="J632" s="18"/>
      <c r="K632" s="18"/>
      <c r="L632" s="18"/>
      <c r="M632" s="19">
        <v>44649.0</v>
      </c>
      <c r="N632" s="15">
        <v>0.5416666666666666</v>
      </c>
      <c r="O632" s="15">
        <v>0.5416666666666666</v>
      </c>
      <c r="P632" s="16">
        <f t="shared" si="69"/>
        <v>0</v>
      </c>
      <c r="Q632" s="17" t="s">
        <v>709</v>
      </c>
    </row>
    <row r="633">
      <c r="A633" s="10" t="s">
        <v>641</v>
      </c>
      <c r="B633" s="10" t="s">
        <v>18</v>
      </c>
      <c r="C633" s="10"/>
      <c r="D633" s="10" t="s">
        <v>3</v>
      </c>
      <c r="E633" s="11" t="s">
        <v>563</v>
      </c>
      <c r="F633" s="11" t="s">
        <v>21</v>
      </c>
      <c r="G633" s="18"/>
      <c r="H633" s="18"/>
      <c r="I633" s="18"/>
      <c r="J633" s="18"/>
      <c r="K633" s="18"/>
      <c r="L633" s="18"/>
      <c r="M633" s="19">
        <v>44649.0</v>
      </c>
      <c r="N633" s="15">
        <v>0.625</v>
      </c>
      <c r="O633" s="15">
        <v>0.625</v>
      </c>
      <c r="P633" s="16">
        <f t="shared" si="69"/>
        <v>0</v>
      </c>
      <c r="Q633" s="23"/>
    </row>
    <row r="634">
      <c r="A634" s="10" t="s">
        <v>710</v>
      </c>
      <c r="B634" s="10" t="s">
        <v>18</v>
      </c>
      <c r="C634" s="10"/>
      <c r="D634" s="10" t="s">
        <v>3</v>
      </c>
      <c r="E634" s="11" t="s">
        <v>46</v>
      </c>
      <c r="F634" s="11" t="s">
        <v>21</v>
      </c>
      <c r="G634" s="18"/>
      <c r="H634" s="18"/>
      <c r="I634" s="18"/>
      <c r="J634" s="18"/>
      <c r="K634" s="18"/>
      <c r="L634" s="18"/>
      <c r="M634" s="19">
        <v>44649.0</v>
      </c>
      <c r="N634" s="24">
        <v>0.5416666666666666</v>
      </c>
      <c r="O634" s="15">
        <v>0.7708333333333334</v>
      </c>
      <c r="P634" s="16">
        <f t="shared" si="69"/>
        <v>0.2291666667</v>
      </c>
      <c r="Q634" s="17" t="s">
        <v>711</v>
      </c>
    </row>
    <row r="635" ht="25.5" customHeight="1">
      <c r="A635" s="10" t="s">
        <v>698</v>
      </c>
      <c r="B635" s="10" t="s">
        <v>18</v>
      </c>
      <c r="C635" s="10"/>
      <c r="D635" s="10" t="s">
        <v>3</v>
      </c>
      <c r="E635" s="11" t="s">
        <v>46</v>
      </c>
      <c r="F635" s="11" t="s">
        <v>21</v>
      </c>
      <c r="G635" s="18"/>
      <c r="H635" s="18"/>
      <c r="I635" s="18"/>
      <c r="J635" s="18"/>
      <c r="K635" s="18"/>
      <c r="L635" s="18"/>
      <c r="M635" s="19">
        <v>44649.0</v>
      </c>
      <c r="N635" s="15">
        <v>0.875</v>
      </c>
      <c r="O635" s="15">
        <v>0.875</v>
      </c>
      <c r="P635" s="16">
        <f t="shared" si="69"/>
        <v>0</v>
      </c>
      <c r="Q635" s="17" t="s">
        <v>712</v>
      </c>
    </row>
    <row r="636" ht="25.5" customHeight="1">
      <c r="A636" s="10" t="s">
        <v>713</v>
      </c>
      <c r="B636" s="10" t="s">
        <v>18</v>
      </c>
      <c r="C636" s="10"/>
      <c r="D636" s="10" t="s">
        <v>3</v>
      </c>
      <c r="E636" s="11" t="s">
        <v>41</v>
      </c>
      <c r="F636" s="11" t="s">
        <v>21</v>
      </c>
      <c r="G636" s="18"/>
      <c r="H636" s="18"/>
      <c r="I636" s="18"/>
      <c r="J636" s="18"/>
      <c r="K636" s="18"/>
      <c r="L636" s="18"/>
      <c r="M636" s="19">
        <v>44649.0</v>
      </c>
      <c r="N636" s="15">
        <v>0.7708333333333334</v>
      </c>
      <c r="O636" s="15">
        <v>0.875</v>
      </c>
      <c r="P636" s="16">
        <f t="shared" si="69"/>
        <v>0.1041666667</v>
      </c>
      <c r="Q636" s="17" t="s">
        <v>714</v>
      </c>
    </row>
    <row r="637" ht="25.5" customHeight="1">
      <c r="A637" s="10" t="s">
        <v>596</v>
      </c>
      <c r="B637" s="10" t="s">
        <v>18</v>
      </c>
      <c r="C637" s="10"/>
      <c r="D637" s="10" t="s">
        <v>508</v>
      </c>
      <c r="E637" s="11" t="s">
        <v>43</v>
      </c>
      <c r="F637" s="11" t="s">
        <v>21</v>
      </c>
      <c r="G637" s="18"/>
      <c r="H637" s="18"/>
      <c r="I637" s="18"/>
      <c r="J637" s="18"/>
      <c r="K637" s="18"/>
      <c r="L637" s="18"/>
      <c r="M637" s="19">
        <v>44649.0</v>
      </c>
      <c r="N637" s="15">
        <v>0.5416666666666666</v>
      </c>
      <c r="O637" s="15">
        <v>0.6458333333333334</v>
      </c>
      <c r="P637" s="16">
        <f t="shared" si="69"/>
        <v>0.1041666667</v>
      </c>
      <c r="Q637" s="17" t="s">
        <v>715</v>
      </c>
    </row>
    <row r="638">
      <c r="A638" s="10" t="s">
        <v>716</v>
      </c>
      <c r="B638" s="10" t="s">
        <v>18</v>
      </c>
      <c r="C638" s="10"/>
      <c r="D638" s="10" t="s">
        <v>508</v>
      </c>
      <c r="E638" s="11" t="s">
        <v>41</v>
      </c>
      <c r="F638" s="11" t="s">
        <v>21</v>
      </c>
      <c r="G638" s="18"/>
      <c r="H638" s="18"/>
      <c r="I638" s="18"/>
      <c r="J638" s="18"/>
      <c r="K638" s="18"/>
      <c r="L638" s="18"/>
      <c r="M638" s="19">
        <v>44649.0</v>
      </c>
      <c r="N638" s="15">
        <v>0.6458333333333334</v>
      </c>
      <c r="O638" s="15">
        <v>0.875</v>
      </c>
      <c r="P638" s="16">
        <f t="shared" si="69"/>
        <v>0.2291666667</v>
      </c>
      <c r="Q638" s="17" t="s">
        <v>717</v>
      </c>
    </row>
    <row r="639">
      <c r="A639" s="10" t="s">
        <v>636</v>
      </c>
      <c r="B639" s="10" t="s">
        <v>637</v>
      </c>
      <c r="C639" s="10" t="s">
        <v>24</v>
      </c>
      <c r="D639" s="10" t="s">
        <v>25</v>
      </c>
      <c r="E639" s="11" t="s">
        <v>41</v>
      </c>
      <c r="F639" s="11" t="s">
        <v>21</v>
      </c>
      <c r="G639" s="18"/>
      <c r="H639" s="18"/>
      <c r="I639" s="18"/>
      <c r="J639" s="18"/>
      <c r="K639" s="18"/>
      <c r="L639" s="18"/>
      <c r="M639" s="19">
        <v>44649.0</v>
      </c>
      <c r="N639" s="15">
        <v>0.5416666666666666</v>
      </c>
      <c r="O639" s="15">
        <v>0.875</v>
      </c>
      <c r="P639" s="16">
        <f t="shared" si="69"/>
        <v>0.3333333333</v>
      </c>
      <c r="Q639" s="17" t="s">
        <v>718</v>
      </c>
    </row>
    <row r="640">
      <c r="A640" s="10" t="s">
        <v>719</v>
      </c>
      <c r="B640" s="10" t="s">
        <v>18</v>
      </c>
      <c r="C640" s="10"/>
      <c r="D640" s="10" t="s">
        <v>158</v>
      </c>
      <c r="E640" s="11" t="s">
        <v>41</v>
      </c>
      <c r="F640" s="11" t="s">
        <v>21</v>
      </c>
      <c r="G640" s="18"/>
      <c r="H640" s="18"/>
      <c r="I640" s="18"/>
      <c r="J640" s="18"/>
      <c r="K640" s="18"/>
      <c r="L640" s="18"/>
      <c r="M640" s="19">
        <v>44649.0</v>
      </c>
      <c r="N640" s="15">
        <v>0.625</v>
      </c>
      <c r="O640" s="15">
        <v>0.875</v>
      </c>
      <c r="P640" s="16">
        <f t="shared" si="69"/>
        <v>0.25</v>
      </c>
      <c r="Q640" s="17" t="s">
        <v>720</v>
      </c>
    </row>
    <row r="641">
      <c r="A641" s="10" t="s">
        <v>556</v>
      </c>
      <c r="B641" s="10" t="s">
        <v>18</v>
      </c>
      <c r="C641" s="10"/>
      <c r="D641" s="10" t="s">
        <v>114</v>
      </c>
      <c r="E641" s="11" t="s">
        <v>379</v>
      </c>
      <c r="F641" s="11" t="s">
        <v>21</v>
      </c>
      <c r="G641" s="18"/>
      <c r="H641" s="18"/>
      <c r="I641" s="18"/>
      <c r="J641" s="18"/>
      <c r="K641" s="18"/>
      <c r="L641" s="18"/>
      <c r="M641" s="19">
        <v>44649.0</v>
      </c>
      <c r="N641" s="15"/>
      <c r="O641" s="15"/>
      <c r="P641" s="16">
        <f t="shared" si="69"/>
        <v>0</v>
      </c>
      <c r="Q641" s="17" t="s">
        <v>553</v>
      </c>
    </row>
    <row r="642">
      <c r="A642" s="10" t="s">
        <v>647</v>
      </c>
      <c r="B642" s="10" t="s">
        <v>18</v>
      </c>
      <c r="C642" s="10"/>
      <c r="D642" s="10" t="s">
        <v>114</v>
      </c>
      <c r="E642" s="11" t="s">
        <v>28</v>
      </c>
      <c r="F642" s="11" t="s">
        <v>21</v>
      </c>
      <c r="G642" s="18"/>
      <c r="H642" s="18"/>
      <c r="I642" s="18"/>
      <c r="J642" s="18"/>
      <c r="K642" s="18"/>
      <c r="L642" s="18"/>
      <c r="M642" s="19">
        <v>44649.0</v>
      </c>
      <c r="N642" s="15">
        <v>0.5416666666666666</v>
      </c>
      <c r="O642" s="15">
        <v>0.6041666666666666</v>
      </c>
      <c r="P642" s="16">
        <f t="shared" si="69"/>
        <v>0.0625</v>
      </c>
      <c r="Q642" s="17" t="s">
        <v>721</v>
      </c>
    </row>
    <row r="643">
      <c r="A643" s="10" t="s">
        <v>722</v>
      </c>
      <c r="B643" s="10" t="s">
        <v>18</v>
      </c>
      <c r="C643" s="10"/>
      <c r="D643" s="10" t="s">
        <v>114</v>
      </c>
      <c r="E643" s="11" t="s">
        <v>41</v>
      </c>
      <c r="F643" s="11" t="s">
        <v>21</v>
      </c>
      <c r="G643" s="18"/>
      <c r="H643" s="18"/>
      <c r="I643" s="18"/>
      <c r="J643" s="18"/>
      <c r="K643" s="18"/>
      <c r="L643" s="18"/>
      <c r="M643" s="19">
        <v>44649.0</v>
      </c>
      <c r="N643" s="15">
        <v>0.6041666666666666</v>
      </c>
      <c r="O643" s="15">
        <v>0.875</v>
      </c>
      <c r="P643" s="16">
        <f t="shared" si="69"/>
        <v>0.2708333333</v>
      </c>
      <c r="Q643" s="17" t="s">
        <v>723</v>
      </c>
    </row>
    <row r="644">
      <c r="A644" s="10" t="s">
        <v>641</v>
      </c>
      <c r="B644" s="10" t="s">
        <v>18</v>
      </c>
      <c r="C644" s="10"/>
      <c r="D644" s="10" t="s">
        <v>3</v>
      </c>
      <c r="E644" s="11" t="s">
        <v>20</v>
      </c>
      <c r="F644" s="11" t="s">
        <v>21</v>
      </c>
      <c r="G644" s="18"/>
      <c r="H644" s="18"/>
      <c r="I644" s="18"/>
      <c r="J644" s="18"/>
      <c r="K644" s="18"/>
      <c r="L644" s="18"/>
      <c r="M644" s="19">
        <v>44650.0</v>
      </c>
      <c r="N644" s="15">
        <v>0.7708333333333334</v>
      </c>
      <c r="O644" s="15">
        <v>0.7708333333333334</v>
      </c>
      <c r="P644" s="16">
        <f t="shared" si="69"/>
        <v>0</v>
      </c>
      <c r="Q644" s="17" t="s">
        <v>565</v>
      </c>
    </row>
    <row r="645">
      <c r="A645" s="10" t="s">
        <v>713</v>
      </c>
      <c r="B645" s="10" t="s">
        <v>18</v>
      </c>
      <c r="C645" s="10"/>
      <c r="D645" s="10" t="s">
        <v>3</v>
      </c>
      <c r="E645" s="11" t="s">
        <v>41</v>
      </c>
      <c r="F645" s="11" t="s">
        <v>21</v>
      </c>
      <c r="G645" s="18"/>
      <c r="H645" s="18"/>
      <c r="I645" s="18"/>
      <c r="J645" s="18"/>
      <c r="K645" s="18"/>
      <c r="L645" s="18"/>
      <c r="M645" s="19">
        <v>44650.0</v>
      </c>
      <c r="N645" s="15">
        <v>0.5416666666666666</v>
      </c>
      <c r="O645" s="15">
        <v>0.875</v>
      </c>
      <c r="P645" s="16">
        <f t="shared" si="69"/>
        <v>0.3333333333</v>
      </c>
      <c r="Q645" s="17" t="s">
        <v>724</v>
      </c>
    </row>
    <row r="646">
      <c r="A646" s="10" t="s">
        <v>722</v>
      </c>
      <c r="B646" s="10" t="s">
        <v>18</v>
      </c>
      <c r="C646" s="10"/>
      <c r="D646" s="10" t="s">
        <v>114</v>
      </c>
      <c r="E646" s="11" t="s">
        <v>46</v>
      </c>
      <c r="F646" s="11" t="s">
        <v>21</v>
      </c>
      <c r="G646" s="18"/>
      <c r="H646" s="18"/>
      <c r="I646" s="18"/>
      <c r="J646" s="18"/>
      <c r="K646" s="18"/>
      <c r="L646" s="18"/>
      <c r="M646" s="19">
        <v>44650.0</v>
      </c>
      <c r="N646" s="15">
        <v>0.5416666666666666</v>
      </c>
      <c r="O646" s="15">
        <v>0.6041666666666666</v>
      </c>
      <c r="P646" s="16">
        <f t="shared" si="69"/>
        <v>0.0625</v>
      </c>
      <c r="Q646" s="17" t="s">
        <v>725</v>
      </c>
    </row>
    <row r="647">
      <c r="A647" s="10" t="s">
        <v>726</v>
      </c>
      <c r="B647" s="10" t="s">
        <v>18</v>
      </c>
      <c r="C647" s="10"/>
      <c r="D647" s="10" t="s">
        <v>114</v>
      </c>
      <c r="E647" s="11" t="s">
        <v>28</v>
      </c>
      <c r="F647" s="11" t="s">
        <v>21</v>
      </c>
      <c r="G647" s="18"/>
      <c r="H647" s="18"/>
      <c r="I647" s="18"/>
      <c r="J647" s="18"/>
      <c r="K647" s="18"/>
      <c r="L647" s="18"/>
      <c r="M647" s="19">
        <v>44650.0</v>
      </c>
      <c r="N647" s="15">
        <v>0.6041666666666666</v>
      </c>
      <c r="O647" s="15">
        <v>0.8125</v>
      </c>
      <c r="P647" s="16">
        <f t="shared" si="69"/>
        <v>0.2083333333</v>
      </c>
      <c r="Q647" s="17" t="s">
        <v>727</v>
      </c>
    </row>
    <row r="648">
      <c r="A648" s="10" t="s">
        <v>728</v>
      </c>
      <c r="B648" s="10" t="s">
        <v>18</v>
      </c>
      <c r="C648" s="10"/>
      <c r="D648" s="10" t="s">
        <v>114</v>
      </c>
      <c r="E648" s="11" t="s">
        <v>41</v>
      </c>
      <c r="F648" s="11" t="s">
        <v>21</v>
      </c>
      <c r="G648" s="18"/>
      <c r="H648" s="18"/>
      <c r="I648" s="18"/>
      <c r="J648" s="18"/>
      <c r="K648" s="18"/>
      <c r="L648" s="18"/>
      <c r="M648" s="19">
        <v>44650.0</v>
      </c>
      <c r="N648" s="15">
        <v>0.8125</v>
      </c>
      <c r="O648" s="15">
        <v>0.875</v>
      </c>
      <c r="P648" s="16">
        <f t="shared" si="69"/>
        <v>0.0625</v>
      </c>
      <c r="Q648" s="17" t="s">
        <v>729</v>
      </c>
    </row>
    <row r="649">
      <c r="A649" s="10" t="s">
        <v>716</v>
      </c>
      <c r="B649" s="10" t="s">
        <v>18</v>
      </c>
      <c r="C649" s="10"/>
      <c r="D649" s="10" t="s">
        <v>508</v>
      </c>
      <c r="E649" s="11" t="s">
        <v>41</v>
      </c>
      <c r="F649" s="11" t="s">
        <v>21</v>
      </c>
      <c r="G649" s="18"/>
      <c r="H649" s="18"/>
      <c r="I649" s="18"/>
      <c r="J649" s="18"/>
      <c r="K649" s="18"/>
      <c r="L649" s="18"/>
      <c r="M649" s="19">
        <v>44650.0</v>
      </c>
      <c r="N649" s="15">
        <v>0.5416666666666666</v>
      </c>
      <c r="O649" s="15">
        <v>0.875</v>
      </c>
      <c r="P649" s="16">
        <f t="shared" si="69"/>
        <v>0.3333333333</v>
      </c>
      <c r="Q649" s="17" t="s">
        <v>730</v>
      </c>
    </row>
    <row r="650">
      <c r="A650" s="10" t="s">
        <v>556</v>
      </c>
      <c r="B650" s="10" t="s">
        <v>18</v>
      </c>
      <c r="C650" s="10"/>
      <c r="D650" s="10" t="s">
        <v>114</v>
      </c>
      <c r="E650" s="11" t="s">
        <v>20</v>
      </c>
      <c r="F650" s="11" t="s">
        <v>21</v>
      </c>
      <c r="G650" s="18"/>
      <c r="H650" s="18"/>
      <c r="I650" s="18"/>
      <c r="J650" s="18"/>
      <c r="K650" s="18"/>
      <c r="L650" s="18"/>
      <c r="M650" s="19">
        <v>44650.0</v>
      </c>
      <c r="N650" s="15"/>
      <c r="O650" s="15"/>
      <c r="P650" s="16"/>
      <c r="Q650" s="17" t="s">
        <v>20</v>
      </c>
    </row>
    <row r="651">
      <c r="A651" s="10" t="s">
        <v>544</v>
      </c>
      <c r="B651" s="10" t="s">
        <v>18</v>
      </c>
      <c r="C651" s="10" t="s">
        <v>24</v>
      </c>
      <c r="D651" s="10" t="s">
        <v>25</v>
      </c>
      <c r="E651" s="11" t="s">
        <v>46</v>
      </c>
      <c r="F651" s="11" t="s">
        <v>21</v>
      </c>
      <c r="G651" s="18"/>
      <c r="H651" s="18"/>
      <c r="I651" s="18"/>
      <c r="J651" s="18"/>
      <c r="K651" s="18"/>
      <c r="L651" s="18"/>
      <c r="M651" s="19">
        <v>44650.0</v>
      </c>
      <c r="N651" s="15">
        <v>0.5416666666666666</v>
      </c>
      <c r="O651" s="15">
        <v>0.875</v>
      </c>
      <c r="P651" s="16">
        <f t="shared" ref="P651:P700" si="70">O651-N651</f>
        <v>0.3333333333</v>
      </c>
      <c r="Q651" s="17" t="s">
        <v>731</v>
      </c>
    </row>
    <row r="652">
      <c r="A652" s="10" t="s">
        <v>616</v>
      </c>
      <c r="B652" s="10" t="s">
        <v>18</v>
      </c>
      <c r="C652" s="10"/>
      <c r="D652" s="10" t="s">
        <v>114</v>
      </c>
      <c r="E652" s="11" t="s">
        <v>53</v>
      </c>
      <c r="F652" s="11" t="s">
        <v>21</v>
      </c>
      <c r="G652" s="18"/>
      <c r="H652" s="18"/>
      <c r="I652" s="18"/>
      <c r="J652" s="18"/>
      <c r="K652" s="18"/>
      <c r="L652" s="18"/>
      <c r="M652" s="19">
        <v>44650.0</v>
      </c>
      <c r="N652" s="15"/>
      <c r="O652" s="15"/>
      <c r="P652" s="16">
        <f t="shared" si="70"/>
        <v>0</v>
      </c>
      <c r="Q652" s="17" t="s">
        <v>69</v>
      </c>
    </row>
    <row r="653">
      <c r="A653" s="10" t="s">
        <v>592</v>
      </c>
      <c r="B653" s="10" t="s">
        <v>18</v>
      </c>
      <c r="C653" s="10"/>
      <c r="D653" s="10" t="s">
        <v>3</v>
      </c>
      <c r="E653" s="11" t="s">
        <v>20</v>
      </c>
      <c r="F653" s="11" t="s">
        <v>21</v>
      </c>
      <c r="G653" s="18"/>
      <c r="H653" s="18"/>
      <c r="I653" s="18"/>
      <c r="J653" s="18"/>
      <c r="K653" s="18"/>
      <c r="L653" s="18"/>
      <c r="M653" s="19">
        <v>44648.0</v>
      </c>
      <c r="N653" s="15">
        <v>0.875</v>
      </c>
      <c r="O653" s="15">
        <v>0.875</v>
      </c>
      <c r="P653" s="16">
        <f t="shared" si="70"/>
        <v>0</v>
      </c>
      <c r="Q653" s="23"/>
    </row>
    <row r="654" ht="15.75" customHeight="1">
      <c r="A654" s="10" t="s">
        <v>659</v>
      </c>
      <c r="B654" s="10" t="s">
        <v>18</v>
      </c>
      <c r="C654" s="10"/>
      <c r="D654" s="10" t="s">
        <v>508</v>
      </c>
      <c r="E654" s="11" t="s">
        <v>310</v>
      </c>
      <c r="F654" s="11" t="s">
        <v>21</v>
      </c>
      <c r="G654" s="18"/>
      <c r="H654" s="18"/>
      <c r="I654" s="18"/>
      <c r="J654" s="18"/>
      <c r="K654" s="18"/>
      <c r="L654" s="18"/>
      <c r="M654" s="19">
        <v>44650.0</v>
      </c>
      <c r="N654" s="15">
        <v>0.875</v>
      </c>
      <c r="O654" s="15">
        <v>0.875</v>
      </c>
      <c r="P654" s="16">
        <f t="shared" si="70"/>
        <v>0</v>
      </c>
      <c r="Q654" s="17" t="s">
        <v>732</v>
      </c>
    </row>
    <row r="655" ht="20.25" customHeight="1">
      <c r="A655" s="10" t="s">
        <v>716</v>
      </c>
      <c r="B655" s="10" t="s">
        <v>18</v>
      </c>
      <c r="C655" s="10"/>
      <c r="D655" s="10" t="s">
        <v>508</v>
      </c>
      <c r="E655" s="11" t="s">
        <v>46</v>
      </c>
      <c r="F655" s="11" t="s">
        <v>21</v>
      </c>
      <c r="G655" s="18"/>
      <c r="H655" s="18"/>
      <c r="I655" s="18"/>
      <c r="J655" s="18"/>
      <c r="K655" s="18"/>
      <c r="L655" s="18"/>
      <c r="M655" s="19">
        <v>44651.0</v>
      </c>
      <c r="N655" s="15">
        <v>0.5416666666666666</v>
      </c>
      <c r="O655" s="15">
        <v>0.6979166666666666</v>
      </c>
      <c r="P655" s="16">
        <f t="shared" si="70"/>
        <v>0.15625</v>
      </c>
      <c r="Q655" s="17" t="s">
        <v>733</v>
      </c>
    </row>
    <row r="656" ht="15.75" customHeight="1">
      <c r="A656" s="10" t="s">
        <v>659</v>
      </c>
      <c r="B656" s="10" t="s">
        <v>18</v>
      </c>
      <c r="C656" s="10"/>
      <c r="D656" s="10" t="s">
        <v>508</v>
      </c>
      <c r="E656" s="11" t="s">
        <v>41</v>
      </c>
      <c r="F656" s="11" t="s">
        <v>21</v>
      </c>
      <c r="G656" s="18"/>
      <c r="H656" s="18"/>
      <c r="I656" s="18"/>
      <c r="J656" s="18"/>
      <c r="K656" s="18"/>
      <c r="L656" s="18"/>
      <c r="M656" s="19">
        <v>44651.0</v>
      </c>
      <c r="N656" s="15">
        <v>0.6979166666666666</v>
      </c>
      <c r="O656" s="15">
        <v>0.875</v>
      </c>
      <c r="P656" s="16">
        <f t="shared" si="70"/>
        <v>0.1770833333</v>
      </c>
      <c r="Q656" s="17" t="s">
        <v>734</v>
      </c>
    </row>
    <row r="657">
      <c r="A657" s="10" t="s">
        <v>710</v>
      </c>
      <c r="B657" s="10" t="s">
        <v>18</v>
      </c>
      <c r="C657" s="10"/>
      <c r="D657" s="10" t="s">
        <v>3</v>
      </c>
      <c r="E657" s="11" t="s">
        <v>20</v>
      </c>
      <c r="F657" s="11" t="s">
        <v>21</v>
      </c>
      <c r="G657" s="18"/>
      <c r="H657" s="18"/>
      <c r="I657" s="18"/>
      <c r="J657" s="18"/>
      <c r="K657" s="18"/>
      <c r="L657" s="18"/>
      <c r="M657" s="19">
        <v>44651.0</v>
      </c>
      <c r="N657" s="15">
        <v>0.7083333333333334</v>
      </c>
      <c r="O657" s="15">
        <v>0.75</v>
      </c>
      <c r="P657" s="16">
        <f t="shared" si="70"/>
        <v>0.04166666667</v>
      </c>
      <c r="Q657" s="17" t="s">
        <v>735</v>
      </c>
    </row>
    <row r="658">
      <c r="A658" s="10" t="s">
        <v>698</v>
      </c>
      <c r="B658" s="10" t="s">
        <v>18</v>
      </c>
      <c r="C658" s="10"/>
      <c r="D658" s="10" t="s">
        <v>3</v>
      </c>
      <c r="E658" s="11" t="s">
        <v>46</v>
      </c>
      <c r="F658" s="11" t="s">
        <v>21</v>
      </c>
      <c r="G658" s="18"/>
      <c r="H658" s="18"/>
      <c r="I658" s="18"/>
      <c r="J658" s="18"/>
      <c r="K658" s="18"/>
      <c r="L658" s="18"/>
      <c r="M658" s="19">
        <v>44651.0</v>
      </c>
      <c r="N658" s="15">
        <v>0.75</v>
      </c>
      <c r="O658" s="15">
        <v>0.875</v>
      </c>
      <c r="P658" s="16">
        <f t="shared" si="70"/>
        <v>0.125</v>
      </c>
      <c r="Q658" s="17" t="s">
        <v>736</v>
      </c>
    </row>
    <row r="659">
      <c r="A659" s="10" t="s">
        <v>713</v>
      </c>
      <c r="B659" s="10" t="s">
        <v>18</v>
      </c>
      <c r="C659" s="10"/>
      <c r="D659" s="10" t="s">
        <v>3</v>
      </c>
      <c r="E659" s="11" t="s">
        <v>41</v>
      </c>
      <c r="F659" s="11" t="s">
        <v>21</v>
      </c>
      <c r="G659" s="18"/>
      <c r="H659" s="18"/>
      <c r="I659" s="18"/>
      <c r="J659" s="18"/>
      <c r="K659" s="18"/>
      <c r="L659" s="18"/>
      <c r="M659" s="19">
        <v>44651.0</v>
      </c>
      <c r="N659" s="15">
        <v>0.5416666666666666</v>
      </c>
      <c r="O659" s="15">
        <v>0.7083333333333334</v>
      </c>
      <c r="P659" s="16">
        <f t="shared" si="70"/>
        <v>0.1666666667</v>
      </c>
      <c r="Q659" s="17" t="s">
        <v>737</v>
      </c>
    </row>
    <row r="660">
      <c r="A660" s="10" t="s">
        <v>544</v>
      </c>
      <c r="B660" s="10" t="s">
        <v>18</v>
      </c>
      <c r="C660" s="10" t="s">
        <v>24</v>
      </c>
      <c r="D660" s="10" t="s">
        <v>25</v>
      </c>
      <c r="E660" s="11" t="s">
        <v>43</v>
      </c>
      <c r="F660" s="11" t="s">
        <v>21</v>
      </c>
      <c r="G660" s="18"/>
      <c r="H660" s="18"/>
      <c r="I660" s="18"/>
      <c r="J660" s="18"/>
      <c r="K660" s="18"/>
      <c r="L660" s="18"/>
      <c r="M660" s="19">
        <v>44651.0</v>
      </c>
      <c r="N660" s="15">
        <v>0.5416666666666666</v>
      </c>
      <c r="O660" s="15">
        <v>0.875</v>
      </c>
      <c r="P660" s="16">
        <f t="shared" si="70"/>
        <v>0.3333333333</v>
      </c>
      <c r="Q660" s="17" t="s">
        <v>738</v>
      </c>
    </row>
    <row r="661">
      <c r="A661" s="10" t="s">
        <v>728</v>
      </c>
      <c r="B661" s="10" t="s">
        <v>18</v>
      </c>
      <c r="C661" s="10"/>
      <c r="D661" s="10" t="s">
        <v>114</v>
      </c>
      <c r="E661" s="11" t="s">
        <v>41</v>
      </c>
      <c r="F661" s="11" t="s">
        <v>21</v>
      </c>
      <c r="G661" s="18"/>
      <c r="H661" s="18"/>
      <c r="I661" s="18"/>
      <c r="J661" s="18"/>
      <c r="K661" s="18"/>
      <c r="L661" s="18"/>
      <c r="M661" s="19">
        <v>44651.0</v>
      </c>
      <c r="N661" s="15">
        <v>0.7083333333333334</v>
      </c>
      <c r="O661" s="15">
        <v>0.875</v>
      </c>
      <c r="P661" s="16">
        <f t="shared" si="70"/>
        <v>0.1666666667</v>
      </c>
      <c r="Q661" s="17" t="s">
        <v>739</v>
      </c>
    </row>
    <row r="662">
      <c r="A662" s="10" t="s">
        <v>740</v>
      </c>
      <c r="B662" s="10" t="s">
        <v>560</v>
      </c>
      <c r="C662" s="10"/>
      <c r="D662" s="10" t="s">
        <v>158</v>
      </c>
      <c r="E662" s="11" t="s">
        <v>41</v>
      </c>
      <c r="F662" s="11" t="s">
        <v>21</v>
      </c>
      <c r="G662" s="18"/>
      <c r="H662" s="18"/>
      <c r="I662" s="18"/>
      <c r="J662" s="18"/>
      <c r="K662" s="18"/>
      <c r="L662" s="18"/>
      <c r="M662" s="48">
        <v>44651.0</v>
      </c>
      <c r="N662" s="15">
        <v>0.625</v>
      </c>
      <c r="O662" s="15">
        <v>0.875</v>
      </c>
      <c r="P662" s="16">
        <f t="shared" si="70"/>
        <v>0.25</v>
      </c>
      <c r="Q662" s="17" t="s">
        <v>741</v>
      </c>
    </row>
    <row r="663">
      <c r="A663" s="37" t="s">
        <v>719</v>
      </c>
      <c r="B663" s="10" t="s">
        <v>18</v>
      </c>
      <c r="C663" s="10"/>
      <c r="D663" s="10" t="s">
        <v>158</v>
      </c>
      <c r="E663" s="11" t="s">
        <v>28</v>
      </c>
      <c r="F663" s="11" t="s">
        <v>21</v>
      </c>
      <c r="G663" s="18"/>
      <c r="H663" s="18"/>
      <c r="I663" s="18"/>
      <c r="J663" s="18"/>
      <c r="K663" s="18"/>
      <c r="L663" s="18"/>
      <c r="M663" s="19">
        <v>44650.0</v>
      </c>
      <c r="N663" s="15"/>
      <c r="O663" s="15"/>
      <c r="P663" s="16">
        <f t="shared" si="70"/>
        <v>0</v>
      </c>
      <c r="Q663" s="17" t="s">
        <v>28</v>
      </c>
    </row>
    <row r="664">
      <c r="A664" s="37" t="s">
        <v>698</v>
      </c>
      <c r="B664" s="10" t="s">
        <v>18</v>
      </c>
      <c r="C664" s="10"/>
      <c r="D664" s="10" t="s">
        <v>3</v>
      </c>
      <c r="E664" s="11" t="s">
        <v>20</v>
      </c>
      <c r="F664" s="11" t="s">
        <v>21</v>
      </c>
      <c r="G664" s="18"/>
      <c r="H664" s="18"/>
      <c r="I664" s="18"/>
      <c r="J664" s="18"/>
      <c r="K664" s="18"/>
      <c r="L664" s="18"/>
      <c r="M664" s="19">
        <v>44652.0</v>
      </c>
      <c r="N664" s="24">
        <v>0.6875</v>
      </c>
      <c r="O664" s="15">
        <v>0.6875</v>
      </c>
      <c r="P664" s="16">
        <f t="shared" si="70"/>
        <v>0</v>
      </c>
      <c r="Q664" s="17" t="s">
        <v>742</v>
      </c>
    </row>
    <row r="665">
      <c r="A665" s="10" t="s">
        <v>713</v>
      </c>
      <c r="B665" s="10" t="s">
        <v>18</v>
      </c>
      <c r="C665" s="10"/>
      <c r="D665" s="10" t="s">
        <v>3</v>
      </c>
      <c r="E665" s="11" t="s">
        <v>41</v>
      </c>
      <c r="F665" s="11" t="s">
        <v>21</v>
      </c>
      <c r="G665" s="18"/>
      <c r="H665" s="18"/>
      <c r="I665" s="18"/>
      <c r="J665" s="18"/>
      <c r="K665" s="18"/>
      <c r="L665" s="18"/>
      <c r="M665" s="19">
        <v>44652.0</v>
      </c>
      <c r="N665" s="15">
        <v>0.5416666666666666</v>
      </c>
      <c r="O665" s="15">
        <v>0.875</v>
      </c>
      <c r="P665" s="16">
        <f t="shared" si="70"/>
        <v>0.3333333333</v>
      </c>
      <c r="Q665" s="17" t="s">
        <v>743</v>
      </c>
    </row>
    <row r="666" ht="20.25" customHeight="1">
      <c r="A666" s="10" t="s">
        <v>716</v>
      </c>
      <c r="B666" s="10" t="s">
        <v>18</v>
      </c>
      <c r="C666" s="10"/>
      <c r="D666" s="10" t="s">
        <v>508</v>
      </c>
      <c r="E666" s="11" t="s">
        <v>28</v>
      </c>
      <c r="F666" s="11" t="s">
        <v>21</v>
      </c>
      <c r="G666" s="18"/>
      <c r="H666" s="18"/>
      <c r="I666" s="18"/>
      <c r="J666" s="18"/>
      <c r="K666" s="18"/>
      <c r="L666" s="18"/>
      <c r="M666" s="19">
        <v>44652.0</v>
      </c>
      <c r="N666" s="15">
        <v>0.5416666666666666</v>
      </c>
      <c r="O666" s="15">
        <v>0.5416666666666666</v>
      </c>
      <c r="P666" s="16">
        <f t="shared" si="70"/>
        <v>0</v>
      </c>
      <c r="Q666" s="17" t="s">
        <v>744</v>
      </c>
    </row>
    <row r="667" ht="19.5" customHeight="1">
      <c r="A667" s="10" t="s">
        <v>659</v>
      </c>
      <c r="B667" s="10" t="s">
        <v>18</v>
      </c>
      <c r="C667" s="10"/>
      <c r="D667" s="10" t="s">
        <v>508</v>
      </c>
      <c r="E667" s="11" t="s">
        <v>41</v>
      </c>
      <c r="F667" s="11" t="s">
        <v>21</v>
      </c>
      <c r="G667" s="18"/>
      <c r="H667" s="18"/>
      <c r="I667" s="18"/>
      <c r="J667" s="18"/>
      <c r="K667" s="18"/>
      <c r="L667" s="18"/>
      <c r="M667" s="19">
        <v>44652.0</v>
      </c>
      <c r="N667" s="15">
        <v>0.5416666666666666</v>
      </c>
      <c r="O667" s="15">
        <v>0.875</v>
      </c>
      <c r="P667" s="16">
        <f t="shared" si="70"/>
        <v>0.3333333333</v>
      </c>
      <c r="Q667" s="17" t="s">
        <v>745</v>
      </c>
    </row>
    <row r="668">
      <c r="A668" s="10" t="s">
        <v>636</v>
      </c>
      <c r="B668" s="10" t="s">
        <v>637</v>
      </c>
      <c r="C668" s="10" t="s">
        <v>24</v>
      </c>
      <c r="D668" s="10" t="s">
        <v>25</v>
      </c>
      <c r="E668" s="11" t="s">
        <v>41</v>
      </c>
      <c r="F668" s="11" t="s">
        <v>21</v>
      </c>
      <c r="G668" s="18"/>
      <c r="H668" s="18"/>
      <c r="I668" s="18"/>
      <c r="J668" s="18"/>
      <c r="K668" s="18"/>
      <c r="L668" s="18"/>
      <c r="M668" s="19">
        <v>44652.0</v>
      </c>
      <c r="N668" s="15">
        <v>0.5416666666666666</v>
      </c>
      <c r="O668" s="15">
        <v>0.875</v>
      </c>
      <c r="P668" s="16">
        <f t="shared" si="70"/>
        <v>0.3333333333</v>
      </c>
      <c r="Q668" s="17" t="s">
        <v>746</v>
      </c>
    </row>
    <row r="669">
      <c r="A669" s="10" t="s">
        <v>740</v>
      </c>
      <c r="B669" s="10" t="s">
        <v>560</v>
      </c>
      <c r="C669" s="10"/>
      <c r="D669" s="10" t="s">
        <v>158</v>
      </c>
      <c r="E669" s="11" t="s">
        <v>41</v>
      </c>
      <c r="F669" s="11" t="s">
        <v>21</v>
      </c>
      <c r="G669" s="18"/>
      <c r="H669" s="18"/>
      <c r="I669" s="18"/>
      <c r="J669" s="18"/>
      <c r="K669" s="18"/>
      <c r="L669" s="18"/>
      <c r="M669" s="48">
        <v>44652.0</v>
      </c>
      <c r="N669" s="15">
        <v>0.625</v>
      </c>
      <c r="O669" s="15">
        <v>0.875</v>
      </c>
      <c r="P669" s="16">
        <f t="shared" si="70"/>
        <v>0.25</v>
      </c>
      <c r="Q669" s="17" t="s">
        <v>747</v>
      </c>
    </row>
    <row r="670">
      <c r="A670" s="10" t="s">
        <v>728</v>
      </c>
      <c r="B670" s="10" t="s">
        <v>18</v>
      </c>
      <c r="C670" s="10"/>
      <c r="D670" s="10" t="s">
        <v>114</v>
      </c>
      <c r="E670" s="11" t="s">
        <v>41</v>
      </c>
      <c r="F670" s="11" t="s">
        <v>21</v>
      </c>
      <c r="G670" s="18"/>
      <c r="H670" s="18"/>
      <c r="I670" s="18"/>
      <c r="J670" s="18"/>
      <c r="K670" s="18"/>
      <c r="L670" s="18"/>
      <c r="M670" s="19">
        <v>44652.0</v>
      </c>
      <c r="N670" s="15">
        <v>0.5416666666666666</v>
      </c>
      <c r="O670" s="15">
        <v>0.875</v>
      </c>
      <c r="P670" s="16">
        <f t="shared" si="70"/>
        <v>0.3333333333</v>
      </c>
      <c r="Q670" s="17" t="s">
        <v>748</v>
      </c>
    </row>
    <row r="671">
      <c r="A671" s="10" t="s">
        <v>722</v>
      </c>
      <c r="B671" s="10" t="s">
        <v>18</v>
      </c>
      <c r="C671" s="10"/>
      <c r="D671" s="10" t="s">
        <v>114</v>
      </c>
      <c r="E671" s="11" t="s">
        <v>32</v>
      </c>
      <c r="F671" s="11" t="s">
        <v>21</v>
      </c>
      <c r="G671" s="18"/>
      <c r="H671" s="18"/>
      <c r="I671" s="18"/>
      <c r="J671" s="18"/>
      <c r="K671" s="18"/>
      <c r="L671" s="18"/>
      <c r="M671" s="19">
        <v>44652.0</v>
      </c>
      <c r="N671" s="15"/>
      <c r="O671" s="15"/>
      <c r="P671" s="16">
        <f t="shared" si="70"/>
        <v>0</v>
      </c>
      <c r="Q671" s="17" t="s">
        <v>749</v>
      </c>
    </row>
    <row r="672">
      <c r="A672" s="10" t="s">
        <v>653</v>
      </c>
      <c r="B672" s="10" t="s">
        <v>18</v>
      </c>
      <c r="C672" s="10"/>
      <c r="D672" s="10" t="s">
        <v>3</v>
      </c>
      <c r="E672" s="11" t="s">
        <v>563</v>
      </c>
      <c r="F672" s="11" t="s">
        <v>21</v>
      </c>
      <c r="G672" s="18"/>
      <c r="H672" s="18"/>
      <c r="I672" s="18"/>
      <c r="J672" s="18"/>
      <c r="K672" s="18"/>
      <c r="L672" s="18"/>
      <c r="M672" s="19">
        <v>44655.0</v>
      </c>
      <c r="N672" s="15">
        <v>0.6666666666666666</v>
      </c>
      <c r="O672" s="15">
        <v>0.6666666666666666</v>
      </c>
      <c r="P672" s="16">
        <f t="shared" si="70"/>
        <v>0</v>
      </c>
      <c r="Q672" s="23"/>
    </row>
    <row r="673">
      <c r="A673" s="10" t="s">
        <v>713</v>
      </c>
      <c r="B673" s="10" t="s">
        <v>18</v>
      </c>
      <c r="C673" s="10"/>
      <c r="D673" s="10" t="s">
        <v>3</v>
      </c>
      <c r="E673" s="11" t="s">
        <v>20</v>
      </c>
      <c r="F673" s="11" t="s">
        <v>21</v>
      </c>
      <c r="G673" s="18"/>
      <c r="H673" s="18"/>
      <c r="I673" s="18"/>
      <c r="J673" s="18"/>
      <c r="K673" s="18"/>
      <c r="L673" s="18"/>
      <c r="M673" s="19">
        <v>44655.0</v>
      </c>
      <c r="N673" s="15">
        <v>0.5416666666666666</v>
      </c>
      <c r="O673" s="15">
        <v>0.7083333333333334</v>
      </c>
      <c r="P673" s="16">
        <f t="shared" si="70"/>
        <v>0.1666666667</v>
      </c>
      <c r="Q673" s="17" t="s">
        <v>750</v>
      </c>
    </row>
    <row r="674">
      <c r="A674" s="10" t="s">
        <v>751</v>
      </c>
      <c r="B674" s="10" t="s">
        <v>560</v>
      </c>
      <c r="C674" s="10"/>
      <c r="D674" s="10" t="s">
        <v>3</v>
      </c>
      <c r="E674" s="11" t="s">
        <v>41</v>
      </c>
      <c r="F674" s="11" t="s">
        <v>21</v>
      </c>
      <c r="G674" s="18"/>
      <c r="H674" s="18"/>
      <c r="I674" s="18"/>
      <c r="J674" s="18"/>
      <c r="K674" s="18"/>
      <c r="L674" s="18"/>
      <c r="M674" s="19">
        <v>44655.0</v>
      </c>
      <c r="N674" s="15">
        <v>0.7083333333333334</v>
      </c>
      <c r="O674" s="15">
        <v>0.875</v>
      </c>
      <c r="P674" s="16">
        <f t="shared" si="70"/>
        <v>0.1666666667</v>
      </c>
      <c r="Q674" s="17" t="s">
        <v>752</v>
      </c>
    </row>
    <row r="675" ht="19.5" customHeight="1">
      <c r="A675" s="10" t="s">
        <v>659</v>
      </c>
      <c r="B675" s="10" t="s">
        <v>18</v>
      </c>
      <c r="C675" s="10"/>
      <c r="D675" s="10" t="s">
        <v>508</v>
      </c>
      <c r="E675" s="11" t="s">
        <v>41</v>
      </c>
      <c r="F675" s="11" t="s">
        <v>21</v>
      </c>
      <c r="G675" s="18"/>
      <c r="H675" s="18"/>
      <c r="I675" s="18"/>
      <c r="J675" s="18"/>
      <c r="K675" s="18"/>
      <c r="L675" s="18"/>
      <c r="M675" s="19">
        <v>44655.0</v>
      </c>
      <c r="N675" s="15">
        <v>0.5416666666666666</v>
      </c>
      <c r="O675" s="15">
        <v>0.875</v>
      </c>
      <c r="P675" s="16">
        <f t="shared" si="70"/>
        <v>0.3333333333</v>
      </c>
      <c r="Q675" s="17" t="s">
        <v>753</v>
      </c>
    </row>
    <row r="676">
      <c r="A676" s="10" t="s">
        <v>636</v>
      </c>
      <c r="B676" s="10" t="s">
        <v>637</v>
      </c>
      <c r="C676" s="10" t="s">
        <v>24</v>
      </c>
      <c r="D676" s="10" t="s">
        <v>25</v>
      </c>
      <c r="E676" s="11" t="s">
        <v>41</v>
      </c>
      <c r="F676" s="11" t="s">
        <v>21</v>
      </c>
      <c r="G676" s="18"/>
      <c r="H676" s="18"/>
      <c r="I676" s="18"/>
      <c r="J676" s="18"/>
      <c r="K676" s="18"/>
      <c r="L676" s="18"/>
      <c r="M676" s="19">
        <v>44655.0</v>
      </c>
      <c r="N676" s="15">
        <v>0.7083333333333334</v>
      </c>
      <c r="O676" s="15">
        <v>0.875</v>
      </c>
      <c r="P676" s="16">
        <f t="shared" si="70"/>
        <v>0.1666666667</v>
      </c>
      <c r="Q676" s="17" t="s">
        <v>754</v>
      </c>
    </row>
    <row r="677">
      <c r="A677" s="10" t="s">
        <v>728</v>
      </c>
      <c r="B677" s="10" t="s">
        <v>18</v>
      </c>
      <c r="C677" s="10"/>
      <c r="D677" s="10" t="s">
        <v>114</v>
      </c>
      <c r="E677" s="11" t="s">
        <v>41</v>
      </c>
      <c r="F677" s="11" t="s">
        <v>21</v>
      </c>
      <c r="G677" s="18"/>
      <c r="H677" s="18"/>
      <c r="I677" s="18"/>
      <c r="J677" s="18"/>
      <c r="K677" s="18"/>
      <c r="L677" s="18"/>
      <c r="M677" s="19">
        <v>44655.0</v>
      </c>
      <c r="N677" s="15">
        <v>0.5416666666666666</v>
      </c>
      <c r="O677" s="15">
        <v>0.875</v>
      </c>
      <c r="P677" s="16">
        <f t="shared" si="70"/>
        <v>0.3333333333</v>
      </c>
      <c r="Q677" s="17" t="s">
        <v>755</v>
      </c>
    </row>
    <row r="678">
      <c r="A678" s="10" t="s">
        <v>740</v>
      </c>
      <c r="B678" s="10" t="s">
        <v>560</v>
      </c>
      <c r="C678" s="10"/>
      <c r="D678" s="10" t="s">
        <v>158</v>
      </c>
      <c r="E678" s="11" t="s">
        <v>41</v>
      </c>
      <c r="F678" s="11" t="s">
        <v>21</v>
      </c>
      <c r="G678" s="18"/>
      <c r="H678" s="18"/>
      <c r="I678" s="18"/>
      <c r="J678" s="18"/>
      <c r="K678" s="18"/>
      <c r="L678" s="18"/>
      <c r="M678" s="48">
        <v>44655.0</v>
      </c>
      <c r="N678" s="15">
        <v>0.625</v>
      </c>
      <c r="O678" s="15">
        <v>0.875</v>
      </c>
      <c r="P678" s="16">
        <f t="shared" si="70"/>
        <v>0.25</v>
      </c>
      <c r="Q678" s="17" t="s">
        <v>756</v>
      </c>
    </row>
    <row r="679">
      <c r="A679" s="10" t="s">
        <v>344</v>
      </c>
      <c r="B679" s="10" t="s">
        <v>18</v>
      </c>
      <c r="C679" s="10"/>
      <c r="D679" s="10" t="s">
        <v>3</v>
      </c>
      <c r="E679" s="11" t="s">
        <v>370</v>
      </c>
      <c r="F679" s="11" t="s">
        <v>21</v>
      </c>
      <c r="G679" s="18"/>
      <c r="H679" s="18"/>
      <c r="I679" s="18"/>
      <c r="J679" s="18"/>
      <c r="K679" s="18"/>
      <c r="L679" s="18"/>
      <c r="M679" s="19">
        <v>44656.0</v>
      </c>
      <c r="N679" s="15">
        <v>0.8333333333333334</v>
      </c>
      <c r="O679" s="15">
        <v>0.8333333333333334</v>
      </c>
      <c r="P679" s="16">
        <f t="shared" si="70"/>
        <v>0</v>
      </c>
      <c r="Q679" s="23"/>
    </row>
    <row r="680">
      <c r="A680" s="10" t="s">
        <v>751</v>
      </c>
      <c r="B680" s="10" t="s">
        <v>560</v>
      </c>
      <c r="C680" s="10"/>
      <c r="D680" s="10" t="s">
        <v>3</v>
      </c>
      <c r="E680" s="11" t="s">
        <v>41</v>
      </c>
      <c r="F680" s="11" t="s">
        <v>21</v>
      </c>
      <c r="G680" s="18"/>
      <c r="H680" s="18"/>
      <c r="I680" s="18"/>
      <c r="J680" s="18"/>
      <c r="K680" s="18"/>
      <c r="L680" s="18"/>
      <c r="M680" s="19">
        <v>44656.0</v>
      </c>
      <c r="N680" s="15">
        <v>0.5416666666666666</v>
      </c>
      <c r="O680" s="15">
        <v>0.875</v>
      </c>
      <c r="P680" s="16">
        <f t="shared" si="70"/>
        <v>0.3333333333</v>
      </c>
      <c r="Q680" s="17" t="s">
        <v>757</v>
      </c>
    </row>
    <row r="681" ht="19.5" customHeight="1">
      <c r="A681" s="10" t="s">
        <v>659</v>
      </c>
      <c r="B681" s="10" t="s">
        <v>18</v>
      </c>
      <c r="C681" s="10"/>
      <c r="D681" s="10" t="s">
        <v>508</v>
      </c>
      <c r="E681" s="11" t="s">
        <v>46</v>
      </c>
      <c r="F681" s="11" t="s">
        <v>21</v>
      </c>
      <c r="G681" s="18"/>
      <c r="H681" s="18"/>
      <c r="I681" s="18"/>
      <c r="J681" s="18"/>
      <c r="K681" s="18"/>
      <c r="L681" s="18"/>
      <c r="M681" s="19">
        <v>44656.0</v>
      </c>
      <c r="N681" s="15">
        <v>0.5416666666666666</v>
      </c>
      <c r="O681" s="15">
        <v>0.625</v>
      </c>
      <c r="P681" s="16">
        <f t="shared" si="70"/>
        <v>0.08333333333</v>
      </c>
      <c r="Q681" s="17" t="s">
        <v>758</v>
      </c>
    </row>
    <row r="682">
      <c r="A682" s="10" t="s">
        <v>676</v>
      </c>
      <c r="B682" s="10" t="s">
        <v>18</v>
      </c>
      <c r="C682" s="10"/>
      <c r="D682" s="10" t="s">
        <v>508</v>
      </c>
      <c r="E682" s="11" t="s">
        <v>41</v>
      </c>
      <c r="F682" s="11" t="s">
        <v>21</v>
      </c>
      <c r="G682" s="18"/>
      <c r="H682" s="18"/>
      <c r="I682" s="18"/>
      <c r="J682" s="18"/>
      <c r="K682" s="18"/>
      <c r="L682" s="18"/>
      <c r="M682" s="19">
        <v>44656.0</v>
      </c>
      <c r="N682" s="15">
        <v>0.625</v>
      </c>
      <c r="O682" s="15">
        <v>0.875</v>
      </c>
      <c r="P682" s="16">
        <f t="shared" si="70"/>
        <v>0.25</v>
      </c>
      <c r="Q682" s="17" t="s">
        <v>759</v>
      </c>
    </row>
    <row r="683">
      <c r="A683" s="10" t="s">
        <v>636</v>
      </c>
      <c r="B683" s="10" t="s">
        <v>637</v>
      </c>
      <c r="C683" s="10" t="s">
        <v>24</v>
      </c>
      <c r="D683" s="10" t="s">
        <v>25</v>
      </c>
      <c r="E683" s="11" t="s">
        <v>46</v>
      </c>
      <c r="F683" s="11" t="s">
        <v>21</v>
      </c>
      <c r="G683" s="18"/>
      <c r="H683" s="18"/>
      <c r="I683" s="18"/>
      <c r="J683" s="18"/>
      <c r="K683" s="18"/>
      <c r="L683" s="18"/>
      <c r="M683" s="19">
        <v>44656.0</v>
      </c>
      <c r="N683" s="15">
        <v>0.5416666666666666</v>
      </c>
      <c r="O683" s="15">
        <v>0.875</v>
      </c>
      <c r="P683" s="16">
        <f t="shared" si="70"/>
        <v>0.3333333333</v>
      </c>
      <c r="Q683" s="17" t="s">
        <v>760</v>
      </c>
    </row>
    <row r="684">
      <c r="A684" s="10" t="s">
        <v>535</v>
      </c>
      <c r="B684" s="10" t="s">
        <v>18</v>
      </c>
      <c r="C684" s="10" t="s">
        <v>24</v>
      </c>
      <c r="D684" s="10" t="s">
        <v>25</v>
      </c>
      <c r="E684" s="11" t="s">
        <v>563</v>
      </c>
      <c r="F684" s="11" t="s">
        <v>21</v>
      </c>
      <c r="G684" s="18"/>
      <c r="H684" s="18"/>
      <c r="I684" s="18"/>
      <c r="J684" s="18"/>
      <c r="K684" s="18"/>
      <c r="L684" s="18"/>
      <c r="M684" s="19">
        <v>44656.0</v>
      </c>
      <c r="N684" s="15">
        <v>0.875</v>
      </c>
      <c r="O684" s="15">
        <v>0.875</v>
      </c>
      <c r="P684" s="16">
        <f t="shared" si="70"/>
        <v>0</v>
      </c>
      <c r="Q684" s="17" t="s">
        <v>761</v>
      </c>
    </row>
    <row r="685">
      <c r="A685" s="10" t="s">
        <v>455</v>
      </c>
      <c r="B685" s="10" t="s">
        <v>18</v>
      </c>
      <c r="C685" s="10" t="s">
        <v>24</v>
      </c>
      <c r="D685" s="10" t="s">
        <v>25</v>
      </c>
      <c r="E685" s="11" t="s">
        <v>563</v>
      </c>
      <c r="F685" s="11" t="s">
        <v>21</v>
      </c>
      <c r="G685" s="18"/>
      <c r="H685" s="18"/>
      <c r="I685" s="18"/>
      <c r="J685" s="18"/>
      <c r="K685" s="18"/>
      <c r="L685" s="18"/>
      <c r="M685" s="19">
        <v>44656.0</v>
      </c>
      <c r="N685" s="15"/>
      <c r="O685" s="15"/>
      <c r="P685" s="16">
        <f t="shared" si="70"/>
        <v>0</v>
      </c>
      <c r="Q685" s="17" t="s">
        <v>761</v>
      </c>
    </row>
    <row r="686">
      <c r="A686" s="10" t="s">
        <v>728</v>
      </c>
      <c r="B686" s="10" t="s">
        <v>18</v>
      </c>
      <c r="C686" s="10"/>
      <c r="D686" s="10" t="s">
        <v>114</v>
      </c>
      <c r="E686" s="11" t="s">
        <v>41</v>
      </c>
      <c r="F686" s="11" t="s">
        <v>21</v>
      </c>
      <c r="G686" s="18"/>
      <c r="H686" s="18"/>
      <c r="I686" s="18"/>
      <c r="J686" s="18"/>
      <c r="K686" s="18"/>
      <c r="L686" s="18"/>
      <c r="M686" s="19">
        <v>44656.0</v>
      </c>
      <c r="N686" s="15">
        <v>0.5416666666666666</v>
      </c>
      <c r="O686" s="15">
        <v>0.875</v>
      </c>
      <c r="P686" s="16">
        <f t="shared" si="70"/>
        <v>0.3333333333</v>
      </c>
      <c r="Q686" s="17" t="s">
        <v>762</v>
      </c>
    </row>
    <row r="687">
      <c r="A687" s="10" t="s">
        <v>740</v>
      </c>
      <c r="B687" s="10" t="s">
        <v>560</v>
      </c>
      <c r="C687" s="10"/>
      <c r="D687" s="10" t="s">
        <v>158</v>
      </c>
      <c r="E687" s="11" t="s">
        <v>41</v>
      </c>
      <c r="F687" s="11" t="s">
        <v>21</v>
      </c>
      <c r="G687" s="18"/>
      <c r="H687" s="18"/>
      <c r="I687" s="18"/>
      <c r="J687" s="18"/>
      <c r="K687" s="18"/>
      <c r="L687" s="18"/>
      <c r="M687" s="48">
        <v>44656.0</v>
      </c>
      <c r="N687" s="15">
        <v>0.625</v>
      </c>
      <c r="O687" s="15">
        <v>0.875</v>
      </c>
      <c r="P687" s="16">
        <f t="shared" si="70"/>
        <v>0.25</v>
      </c>
      <c r="Q687" s="17" t="s">
        <v>763</v>
      </c>
    </row>
    <row r="688" ht="19.5" customHeight="1">
      <c r="A688" s="10" t="s">
        <v>659</v>
      </c>
      <c r="B688" s="10" t="s">
        <v>18</v>
      </c>
      <c r="C688" s="10"/>
      <c r="D688" s="10" t="s">
        <v>508</v>
      </c>
      <c r="E688" s="11" t="s">
        <v>43</v>
      </c>
      <c r="F688" s="11" t="s">
        <v>21</v>
      </c>
      <c r="G688" s="18"/>
      <c r="H688" s="18"/>
      <c r="I688" s="18"/>
      <c r="J688" s="18"/>
      <c r="K688" s="18"/>
      <c r="L688" s="18"/>
      <c r="M688" s="19">
        <v>44657.0</v>
      </c>
      <c r="N688" s="15">
        <v>0.5416666666666666</v>
      </c>
      <c r="O688" s="15">
        <v>0.6145833333333334</v>
      </c>
      <c r="P688" s="16">
        <f t="shared" si="70"/>
        <v>0.07291666667</v>
      </c>
      <c r="Q688" s="17" t="s">
        <v>764</v>
      </c>
    </row>
    <row r="689">
      <c r="A689" s="10" t="s">
        <v>676</v>
      </c>
      <c r="B689" s="10" t="s">
        <v>18</v>
      </c>
      <c r="C689" s="10"/>
      <c r="D689" s="10" t="s">
        <v>508</v>
      </c>
      <c r="E689" s="11" t="s">
        <v>46</v>
      </c>
      <c r="F689" s="11" t="s">
        <v>21</v>
      </c>
      <c r="G689" s="18"/>
      <c r="H689" s="18"/>
      <c r="I689" s="18"/>
      <c r="J689" s="18"/>
      <c r="K689" s="18"/>
      <c r="L689" s="18"/>
      <c r="M689" s="19">
        <v>44657.0</v>
      </c>
      <c r="N689" s="15">
        <v>0.6145833333333334</v>
      </c>
      <c r="O689" s="15">
        <v>0.8333333333333334</v>
      </c>
      <c r="P689" s="16">
        <f t="shared" si="70"/>
        <v>0.21875</v>
      </c>
      <c r="Q689" s="17" t="s">
        <v>765</v>
      </c>
    </row>
    <row r="690">
      <c r="A690" s="10" t="s">
        <v>344</v>
      </c>
      <c r="B690" s="10" t="s">
        <v>18</v>
      </c>
      <c r="C690" s="10"/>
      <c r="D690" s="10" t="s">
        <v>3</v>
      </c>
      <c r="E690" s="11" t="s">
        <v>32</v>
      </c>
      <c r="F690" s="11" t="s">
        <v>21</v>
      </c>
      <c r="G690" s="18"/>
      <c r="H690" s="18"/>
      <c r="I690" s="18"/>
      <c r="J690" s="18"/>
      <c r="K690" s="18"/>
      <c r="L690" s="18"/>
      <c r="M690" s="19">
        <v>44657.0</v>
      </c>
      <c r="N690" s="24">
        <v>0.7083333333333334</v>
      </c>
      <c r="O690" s="24">
        <v>0.7083333333333334</v>
      </c>
      <c r="P690" s="16">
        <f t="shared" si="70"/>
        <v>0</v>
      </c>
      <c r="Q690" s="23"/>
    </row>
    <row r="691">
      <c r="A691" s="10" t="s">
        <v>455</v>
      </c>
      <c r="B691" s="10" t="s">
        <v>18</v>
      </c>
      <c r="C691" s="10" t="s">
        <v>24</v>
      </c>
      <c r="D691" s="10" t="s">
        <v>25</v>
      </c>
      <c r="E691" s="11" t="s">
        <v>20</v>
      </c>
      <c r="F691" s="11" t="s">
        <v>21</v>
      </c>
      <c r="G691" s="18"/>
      <c r="H691" s="18"/>
      <c r="I691" s="18"/>
      <c r="J691" s="18"/>
      <c r="K691" s="18"/>
      <c r="L691" s="18"/>
      <c r="M691" s="19">
        <v>44657.0</v>
      </c>
      <c r="N691" s="15">
        <v>0.7472222222222222</v>
      </c>
      <c r="O691" s="15">
        <v>0.7465277777777778</v>
      </c>
      <c r="P691" s="16">
        <f t="shared" si="70"/>
        <v>-0.0006944444444</v>
      </c>
      <c r="Q691" s="17" t="s">
        <v>766</v>
      </c>
    </row>
    <row r="692">
      <c r="A692" s="10" t="s">
        <v>535</v>
      </c>
      <c r="B692" s="10" t="s">
        <v>18</v>
      </c>
      <c r="C692" s="10" t="s">
        <v>24</v>
      </c>
      <c r="D692" s="10" t="s">
        <v>25</v>
      </c>
      <c r="E692" s="11" t="s">
        <v>20</v>
      </c>
      <c r="F692" s="11" t="s">
        <v>21</v>
      </c>
      <c r="G692" s="18"/>
      <c r="H692" s="18"/>
      <c r="I692" s="18"/>
      <c r="J692" s="18"/>
      <c r="K692" s="18"/>
      <c r="L692" s="18"/>
      <c r="M692" s="19">
        <v>44657.0</v>
      </c>
      <c r="N692" s="15">
        <v>0.7465277777777778</v>
      </c>
      <c r="O692" s="15">
        <v>0.7465277777777778</v>
      </c>
      <c r="P692" s="16">
        <f t="shared" si="70"/>
        <v>0</v>
      </c>
      <c r="Q692" s="37" t="s">
        <v>766</v>
      </c>
    </row>
    <row r="693">
      <c r="A693" s="10" t="s">
        <v>767</v>
      </c>
      <c r="B693" s="10" t="s">
        <v>18</v>
      </c>
      <c r="C693" s="10"/>
      <c r="D693" s="10" t="s">
        <v>508</v>
      </c>
      <c r="E693" s="11" t="s">
        <v>41</v>
      </c>
      <c r="F693" s="11" t="s">
        <v>21</v>
      </c>
      <c r="G693" s="18"/>
      <c r="H693" s="18"/>
      <c r="I693" s="18"/>
      <c r="J693" s="18"/>
      <c r="K693" s="18"/>
      <c r="L693" s="18"/>
      <c r="M693" s="19">
        <v>44657.0</v>
      </c>
      <c r="N693" s="15">
        <v>0.8333333333333334</v>
      </c>
      <c r="O693" s="15">
        <v>0.875</v>
      </c>
      <c r="P693" s="16">
        <f t="shared" si="70"/>
        <v>0.04166666667</v>
      </c>
      <c r="Q693" s="17" t="s">
        <v>768</v>
      </c>
    </row>
    <row r="694">
      <c r="A694" s="10" t="s">
        <v>636</v>
      </c>
      <c r="B694" s="10" t="s">
        <v>637</v>
      </c>
      <c r="C694" s="10" t="s">
        <v>24</v>
      </c>
      <c r="D694" s="10" t="s">
        <v>25</v>
      </c>
      <c r="E694" s="11" t="s">
        <v>41</v>
      </c>
      <c r="F694" s="11" t="s">
        <v>21</v>
      </c>
      <c r="G694" s="18"/>
      <c r="H694" s="18"/>
      <c r="I694" s="18"/>
      <c r="J694" s="18"/>
      <c r="K694" s="18"/>
      <c r="L694" s="18"/>
      <c r="M694" s="19">
        <v>44657.0</v>
      </c>
      <c r="N694" s="15">
        <v>0.625</v>
      </c>
      <c r="O694" s="15">
        <v>0.75</v>
      </c>
      <c r="P694" s="16">
        <f t="shared" si="70"/>
        <v>0.125</v>
      </c>
      <c r="Q694" s="17" t="s">
        <v>769</v>
      </c>
    </row>
    <row r="695">
      <c r="A695" s="10" t="s">
        <v>740</v>
      </c>
      <c r="B695" s="10" t="s">
        <v>560</v>
      </c>
      <c r="C695" s="10"/>
      <c r="D695" s="10" t="s">
        <v>158</v>
      </c>
      <c r="E695" s="11" t="s">
        <v>41</v>
      </c>
      <c r="F695" s="11" t="s">
        <v>21</v>
      </c>
      <c r="G695" s="18"/>
      <c r="H695" s="18"/>
      <c r="I695" s="18"/>
      <c r="J695" s="18"/>
      <c r="K695" s="18"/>
      <c r="L695" s="18"/>
      <c r="M695" s="48">
        <v>44656.0</v>
      </c>
      <c r="N695" s="15">
        <v>0.6666666666666666</v>
      </c>
      <c r="O695" s="15">
        <v>0.875</v>
      </c>
      <c r="P695" s="16">
        <f t="shared" si="70"/>
        <v>0.2083333333</v>
      </c>
      <c r="Q695" s="17" t="s">
        <v>770</v>
      </c>
    </row>
    <row r="696">
      <c r="A696" s="10" t="s">
        <v>728</v>
      </c>
      <c r="B696" s="10" t="s">
        <v>18</v>
      </c>
      <c r="C696" s="10"/>
      <c r="D696" s="10" t="s">
        <v>114</v>
      </c>
      <c r="E696" s="11" t="s">
        <v>41</v>
      </c>
      <c r="F696" s="11" t="s">
        <v>21</v>
      </c>
      <c r="G696" s="18"/>
      <c r="H696" s="18"/>
      <c r="I696" s="18"/>
      <c r="J696" s="18"/>
      <c r="K696" s="18"/>
      <c r="L696" s="18"/>
      <c r="M696" s="19">
        <v>44657.0</v>
      </c>
      <c r="N696" s="15">
        <v>0.5416666666666666</v>
      </c>
      <c r="O696" s="15">
        <v>0.875</v>
      </c>
      <c r="P696" s="16">
        <f t="shared" si="70"/>
        <v>0.3333333333</v>
      </c>
      <c r="Q696" s="17" t="s">
        <v>771</v>
      </c>
    </row>
    <row r="697">
      <c r="A697" s="10" t="s">
        <v>751</v>
      </c>
      <c r="B697" s="10" t="s">
        <v>560</v>
      </c>
      <c r="C697" s="10"/>
      <c r="D697" s="10" t="s">
        <v>3</v>
      </c>
      <c r="E697" s="11" t="s">
        <v>41</v>
      </c>
      <c r="F697" s="11" t="s">
        <v>21</v>
      </c>
      <c r="G697" s="18"/>
      <c r="H697" s="18"/>
      <c r="I697" s="18"/>
      <c r="J697" s="18"/>
      <c r="K697" s="18"/>
      <c r="L697" s="18"/>
      <c r="M697" s="19">
        <v>44657.0</v>
      </c>
      <c r="N697" s="15">
        <v>0.5416666666666666</v>
      </c>
      <c r="O697" s="15">
        <v>0.875</v>
      </c>
      <c r="P697" s="16">
        <f t="shared" si="70"/>
        <v>0.3333333333</v>
      </c>
      <c r="Q697" s="10" t="s">
        <v>772</v>
      </c>
    </row>
    <row r="698">
      <c r="A698" s="10" t="s">
        <v>226</v>
      </c>
      <c r="B698" s="10" t="s">
        <v>18</v>
      </c>
      <c r="C698" s="10"/>
      <c r="D698" s="10" t="s">
        <v>114</v>
      </c>
      <c r="E698" s="11" t="s">
        <v>46</v>
      </c>
      <c r="F698" s="11" t="s">
        <v>21</v>
      </c>
      <c r="G698" s="18"/>
      <c r="H698" s="18"/>
      <c r="I698" s="18"/>
      <c r="J698" s="18"/>
      <c r="K698" s="18"/>
      <c r="L698" s="18"/>
      <c r="M698" s="19">
        <v>44658.0</v>
      </c>
      <c r="N698" s="15"/>
      <c r="O698" s="15"/>
      <c r="P698" s="16">
        <f t="shared" si="70"/>
        <v>0</v>
      </c>
      <c r="Q698" s="17" t="s">
        <v>46</v>
      </c>
    </row>
    <row r="699">
      <c r="A699" s="10" t="s">
        <v>728</v>
      </c>
      <c r="B699" s="10" t="s">
        <v>18</v>
      </c>
      <c r="C699" s="10"/>
      <c r="D699" s="10" t="s">
        <v>114</v>
      </c>
      <c r="E699" s="11" t="s">
        <v>41</v>
      </c>
      <c r="F699" s="11" t="s">
        <v>21</v>
      </c>
      <c r="G699" s="18"/>
      <c r="H699" s="18"/>
      <c r="I699" s="18"/>
      <c r="J699" s="18"/>
      <c r="K699" s="18"/>
      <c r="L699" s="18"/>
      <c r="M699" s="19">
        <v>44658.0</v>
      </c>
      <c r="N699" s="15">
        <v>0.5416666666666666</v>
      </c>
      <c r="O699" s="15">
        <v>0.875</v>
      </c>
      <c r="P699" s="16">
        <f t="shared" si="70"/>
        <v>0.3333333333</v>
      </c>
      <c r="Q699" s="17" t="s">
        <v>773</v>
      </c>
    </row>
    <row r="700">
      <c r="A700" s="10" t="s">
        <v>636</v>
      </c>
      <c r="B700" s="10" t="s">
        <v>637</v>
      </c>
      <c r="C700" s="10" t="s">
        <v>24</v>
      </c>
      <c r="D700" s="10" t="s">
        <v>25</v>
      </c>
      <c r="E700" s="11" t="s">
        <v>43</v>
      </c>
      <c r="F700" s="11" t="s">
        <v>21</v>
      </c>
      <c r="G700" s="18"/>
      <c r="H700" s="18"/>
      <c r="I700" s="18"/>
      <c r="J700" s="18"/>
      <c r="K700" s="18"/>
      <c r="L700" s="18"/>
      <c r="M700" s="19">
        <v>44658.0</v>
      </c>
      <c r="N700" s="15">
        <v>0.5416666666666666</v>
      </c>
      <c r="O700" s="15">
        <v>0.875</v>
      </c>
      <c r="P700" s="16">
        <f t="shared" si="70"/>
        <v>0.3333333333</v>
      </c>
      <c r="Q700" s="17" t="s">
        <v>774</v>
      </c>
    </row>
    <row r="701">
      <c r="A701" s="10" t="s">
        <v>633</v>
      </c>
      <c r="B701" s="10" t="s">
        <v>18</v>
      </c>
      <c r="C701" s="10"/>
      <c r="D701" s="10" t="s">
        <v>508</v>
      </c>
      <c r="E701" s="11" t="s">
        <v>341</v>
      </c>
      <c r="F701" s="11" t="s">
        <v>21</v>
      </c>
      <c r="G701" s="18"/>
      <c r="H701" s="18"/>
      <c r="I701" s="18"/>
      <c r="J701" s="18"/>
      <c r="K701" s="18"/>
      <c r="L701" s="18"/>
      <c r="M701" s="19">
        <v>44658.0</v>
      </c>
      <c r="N701" s="24">
        <v>0.75</v>
      </c>
      <c r="O701" s="24">
        <v>0.75</v>
      </c>
      <c r="P701" s="25">
        <v>0.0</v>
      </c>
      <c r="Q701" s="17" t="s">
        <v>775</v>
      </c>
    </row>
    <row r="702">
      <c r="A702" s="10" t="s">
        <v>751</v>
      </c>
      <c r="B702" s="10" t="s">
        <v>560</v>
      </c>
      <c r="C702" s="10"/>
      <c r="D702" s="10" t="s">
        <v>3</v>
      </c>
      <c r="E702" s="11" t="s">
        <v>41</v>
      </c>
      <c r="F702" s="11" t="s">
        <v>21</v>
      </c>
      <c r="G702" s="18"/>
      <c r="H702" s="18"/>
      <c r="I702" s="18"/>
      <c r="J702" s="18"/>
      <c r="K702" s="18"/>
      <c r="L702" s="18"/>
      <c r="M702" s="19">
        <v>44658.0</v>
      </c>
      <c r="N702" s="15">
        <v>0.5416666666666666</v>
      </c>
      <c r="O702" s="15">
        <v>0.875</v>
      </c>
      <c r="P702" s="16">
        <f t="shared" ref="P702:P718" si="71">O702-N702</f>
        <v>0.3333333333</v>
      </c>
      <c r="Q702" s="17" t="s">
        <v>776</v>
      </c>
    </row>
    <row r="703">
      <c r="A703" s="10" t="s">
        <v>653</v>
      </c>
      <c r="B703" s="10" t="s">
        <v>18</v>
      </c>
      <c r="C703" s="10"/>
      <c r="D703" s="10" t="s">
        <v>3</v>
      </c>
      <c r="E703" s="11" t="s">
        <v>20</v>
      </c>
      <c r="F703" s="11" t="s">
        <v>21</v>
      </c>
      <c r="G703" s="18"/>
      <c r="H703" s="18"/>
      <c r="I703" s="18"/>
      <c r="J703" s="18"/>
      <c r="K703" s="18"/>
      <c r="L703" s="18"/>
      <c r="M703" s="19">
        <v>44658.0</v>
      </c>
      <c r="N703" s="15">
        <v>0.875</v>
      </c>
      <c r="O703" s="15">
        <v>0.875</v>
      </c>
      <c r="P703" s="16">
        <f t="shared" si="71"/>
        <v>0</v>
      </c>
      <c r="Q703" s="17" t="s">
        <v>565</v>
      </c>
    </row>
    <row r="704">
      <c r="A704" s="10" t="s">
        <v>676</v>
      </c>
      <c r="B704" s="10" t="s">
        <v>18</v>
      </c>
      <c r="C704" s="10"/>
      <c r="D704" s="10" t="s">
        <v>508</v>
      </c>
      <c r="E704" s="11" t="s">
        <v>43</v>
      </c>
      <c r="F704" s="11" t="s">
        <v>21</v>
      </c>
      <c r="G704" s="18"/>
      <c r="H704" s="18"/>
      <c r="I704" s="18"/>
      <c r="J704" s="18"/>
      <c r="K704" s="18"/>
      <c r="L704" s="18"/>
      <c r="M704" s="19">
        <v>44658.0</v>
      </c>
      <c r="N704" s="15">
        <v>0.5416666666666666</v>
      </c>
      <c r="O704" s="15">
        <v>0.6666666666666666</v>
      </c>
      <c r="P704" s="16">
        <f t="shared" si="71"/>
        <v>0.125</v>
      </c>
      <c r="Q704" s="17" t="s">
        <v>777</v>
      </c>
    </row>
    <row r="705">
      <c r="A705" s="10" t="s">
        <v>767</v>
      </c>
      <c r="B705" s="10" t="s">
        <v>18</v>
      </c>
      <c r="C705" s="10"/>
      <c r="D705" s="10" t="s">
        <v>508</v>
      </c>
      <c r="E705" s="11" t="s">
        <v>41</v>
      </c>
      <c r="F705" s="11" t="s">
        <v>21</v>
      </c>
      <c r="G705" s="18"/>
      <c r="H705" s="18"/>
      <c r="I705" s="18"/>
      <c r="J705" s="18"/>
      <c r="K705" s="18"/>
      <c r="L705" s="18"/>
      <c r="M705" s="19">
        <v>44658.0</v>
      </c>
      <c r="N705" s="15">
        <v>0.6666666666666666</v>
      </c>
      <c r="O705" s="15">
        <v>0.875</v>
      </c>
      <c r="P705" s="16">
        <f t="shared" si="71"/>
        <v>0.2083333333</v>
      </c>
      <c r="Q705" s="17" t="s">
        <v>778</v>
      </c>
    </row>
    <row r="706">
      <c r="A706" s="10" t="s">
        <v>740</v>
      </c>
      <c r="B706" s="10" t="s">
        <v>560</v>
      </c>
      <c r="C706" s="10"/>
      <c r="D706" s="10" t="s">
        <v>158</v>
      </c>
      <c r="E706" s="11" t="s">
        <v>41</v>
      </c>
      <c r="F706" s="11" t="s">
        <v>21</v>
      </c>
      <c r="G706" s="18"/>
      <c r="H706" s="18"/>
      <c r="I706" s="18"/>
      <c r="J706" s="18"/>
      <c r="K706" s="18"/>
      <c r="L706" s="18"/>
      <c r="M706" s="48">
        <v>44658.0</v>
      </c>
      <c r="N706" s="24">
        <v>0.5833333333333334</v>
      </c>
      <c r="O706" s="15">
        <v>0.625</v>
      </c>
      <c r="P706" s="16">
        <f t="shared" si="71"/>
        <v>0.04166666667</v>
      </c>
      <c r="Q706" s="17" t="s">
        <v>779</v>
      </c>
    </row>
    <row r="707">
      <c r="A707" s="37" t="s">
        <v>780</v>
      </c>
      <c r="B707" s="10" t="s">
        <v>18</v>
      </c>
      <c r="C707" s="10"/>
      <c r="D707" s="10" t="s">
        <v>158</v>
      </c>
      <c r="E707" s="11" t="s">
        <v>41</v>
      </c>
      <c r="F707" s="11" t="s">
        <v>21</v>
      </c>
      <c r="G707" s="18"/>
      <c r="H707" s="18"/>
      <c r="I707" s="18"/>
      <c r="J707" s="18"/>
      <c r="K707" s="18"/>
      <c r="L707" s="18"/>
      <c r="M707" s="19">
        <v>44658.0</v>
      </c>
      <c r="N707" s="15">
        <v>0.7083333333333334</v>
      </c>
      <c r="O707" s="15">
        <v>0.875</v>
      </c>
      <c r="P707" s="16">
        <f t="shared" si="71"/>
        <v>0.1666666667</v>
      </c>
      <c r="Q707" s="17" t="s">
        <v>781</v>
      </c>
    </row>
    <row r="708">
      <c r="A708" s="37" t="s">
        <v>544</v>
      </c>
      <c r="B708" s="10" t="s">
        <v>560</v>
      </c>
      <c r="C708" s="10" t="s">
        <v>24</v>
      </c>
      <c r="D708" s="10" t="s">
        <v>25</v>
      </c>
      <c r="E708" s="11" t="s">
        <v>41</v>
      </c>
      <c r="F708" s="11" t="s">
        <v>21</v>
      </c>
      <c r="G708" s="18"/>
      <c r="H708" s="18"/>
      <c r="I708" s="18"/>
      <c r="J708" s="18"/>
      <c r="K708" s="18"/>
      <c r="L708" s="18"/>
      <c r="M708" s="19">
        <v>44658.0</v>
      </c>
      <c r="N708" s="15">
        <v>0.7083333333333334</v>
      </c>
      <c r="O708" s="15">
        <v>0.7083333333333334</v>
      </c>
      <c r="P708" s="16">
        <f t="shared" si="71"/>
        <v>0</v>
      </c>
      <c r="Q708" s="17" t="s">
        <v>782</v>
      </c>
    </row>
    <row r="709">
      <c r="A709" s="10" t="s">
        <v>559</v>
      </c>
      <c r="B709" s="10" t="s">
        <v>560</v>
      </c>
      <c r="C709" s="10"/>
      <c r="D709" s="10" t="s">
        <v>158</v>
      </c>
      <c r="E709" s="11" t="s">
        <v>43</v>
      </c>
      <c r="F709" s="11" t="s">
        <v>21</v>
      </c>
      <c r="G709" s="18"/>
      <c r="H709" s="18"/>
      <c r="I709" s="18"/>
      <c r="J709" s="18"/>
      <c r="K709" s="18"/>
      <c r="L709" s="18"/>
      <c r="M709" s="19">
        <v>44658.0</v>
      </c>
      <c r="N709" s="15"/>
      <c r="O709" s="15"/>
      <c r="P709" s="16">
        <f t="shared" si="71"/>
        <v>0</v>
      </c>
      <c r="Q709" s="17" t="s">
        <v>783</v>
      </c>
    </row>
    <row r="710">
      <c r="A710" s="10" t="s">
        <v>331</v>
      </c>
      <c r="B710" s="10" t="s">
        <v>18</v>
      </c>
      <c r="C710" s="10"/>
      <c r="D710" s="10" t="s">
        <v>158</v>
      </c>
      <c r="E710" s="11" t="s">
        <v>341</v>
      </c>
      <c r="F710" s="11" t="s">
        <v>21</v>
      </c>
      <c r="G710" s="18"/>
      <c r="H710" s="18"/>
      <c r="I710" s="18"/>
      <c r="J710" s="18"/>
      <c r="K710" s="18"/>
      <c r="L710" s="18"/>
      <c r="M710" s="19">
        <v>44658.0</v>
      </c>
      <c r="N710" s="15"/>
      <c r="O710" s="15"/>
      <c r="P710" s="16">
        <f t="shared" si="71"/>
        <v>0</v>
      </c>
      <c r="Q710" s="23"/>
    </row>
    <row r="711">
      <c r="A711" s="10" t="s">
        <v>45</v>
      </c>
      <c r="B711" s="10" t="s">
        <v>18</v>
      </c>
      <c r="C711" s="10"/>
      <c r="D711" s="10" t="s">
        <v>158</v>
      </c>
      <c r="E711" s="11" t="s">
        <v>341</v>
      </c>
      <c r="F711" s="11" t="s">
        <v>21</v>
      </c>
      <c r="G711" s="18"/>
      <c r="H711" s="18"/>
      <c r="I711" s="18"/>
      <c r="J711" s="18"/>
      <c r="K711" s="18"/>
      <c r="L711" s="18"/>
      <c r="M711" s="19">
        <v>44658.0</v>
      </c>
      <c r="N711" s="15"/>
      <c r="O711" s="15"/>
      <c r="P711" s="16">
        <f t="shared" si="71"/>
        <v>0</v>
      </c>
      <c r="Q711" s="23"/>
    </row>
    <row r="712" ht="25.5" customHeight="1">
      <c r="A712" s="10" t="s">
        <v>596</v>
      </c>
      <c r="B712" s="10" t="s">
        <v>18</v>
      </c>
      <c r="C712" s="10"/>
      <c r="D712" s="10" t="s">
        <v>508</v>
      </c>
      <c r="E712" s="11" t="s">
        <v>41</v>
      </c>
      <c r="F712" s="11" t="s">
        <v>21</v>
      </c>
      <c r="G712" s="18"/>
      <c r="H712" s="18"/>
      <c r="I712" s="18"/>
      <c r="J712" s="18"/>
      <c r="K712" s="18"/>
      <c r="L712" s="18"/>
      <c r="M712" s="19">
        <v>44658.0</v>
      </c>
      <c r="N712" s="15">
        <v>0.5416666666666666</v>
      </c>
      <c r="O712" s="15">
        <v>0.5416666666666666</v>
      </c>
      <c r="P712" s="16">
        <f t="shared" si="71"/>
        <v>0</v>
      </c>
      <c r="Q712" s="17" t="s">
        <v>784</v>
      </c>
    </row>
    <row r="713">
      <c r="A713" s="10" t="s">
        <v>728</v>
      </c>
      <c r="B713" s="10" t="s">
        <v>18</v>
      </c>
      <c r="C713" s="10"/>
      <c r="D713" s="10" t="s">
        <v>114</v>
      </c>
      <c r="E713" s="11" t="s">
        <v>28</v>
      </c>
      <c r="F713" s="11" t="s">
        <v>21</v>
      </c>
      <c r="G713" s="18"/>
      <c r="H713" s="18"/>
      <c r="I713" s="18"/>
      <c r="J713" s="18"/>
      <c r="K713" s="18"/>
      <c r="L713" s="18"/>
      <c r="M713" s="19">
        <v>44659.0</v>
      </c>
      <c r="N713" s="15"/>
      <c r="O713" s="15"/>
      <c r="P713" s="16">
        <f t="shared" si="71"/>
        <v>0</v>
      </c>
      <c r="Q713" s="26" t="s">
        <v>785</v>
      </c>
    </row>
    <row r="714">
      <c r="A714" s="10" t="s">
        <v>786</v>
      </c>
      <c r="B714" s="10" t="s">
        <v>18</v>
      </c>
      <c r="C714" s="10"/>
      <c r="D714" s="10" t="s">
        <v>114</v>
      </c>
      <c r="E714" s="11" t="s">
        <v>41</v>
      </c>
      <c r="F714" s="11" t="s">
        <v>21</v>
      </c>
      <c r="G714" s="18"/>
      <c r="H714" s="18"/>
      <c r="I714" s="18"/>
      <c r="J714" s="18"/>
      <c r="K714" s="18"/>
      <c r="L714" s="18"/>
      <c r="M714" s="19">
        <v>44659.0</v>
      </c>
      <c r="N714" s="15">
        <v>0.6458333333333334</v>
      </c>
      <c r="O714" s="15">
        <v>0.875</v>
      </c>
      <c r="P714" s="16">
        <f t="shared" si="71"/>
        <v>0.2291666667</v>
      </c>
      <c r="Q714" s="17" t="s">
        <v>787</v>
      </c>
    </row>
    <row r="715">
      <c r="A715" s="10" t="s">
        <v>788</v>
      </c>
      <c r="B715" s="10" t="s">
        <v>560</v>
      </c>
      <c r="C715" s="10" t="s">
        <v>24</v>
      </c>
      <c r="D715" s="10" t="s">
        <v>25</v>
      </c>
      <c r="E715" s="11" t="s">
        <v>41</v>
      </c>
      <c r="F715" s="11" t="s">
        <v>21</v>
      </c>
      <c r="G715" s="18"/>
      <c r="H715" s="18"/>
      <c r="I715" s="18"/>
      <c r="J715" s="18"/>
      <c r="K715" s="18"/>
      <c r="L715" s="18"/>
      <c r="M715" s="19">
        <v>44659.0</v>
      </c>
      <c r="N715" s="15">
        <v>0.7083333333333334</v>
      </c>
      <c r="O715" s="15">
        <v>0.875</v>
      </c>
      <c r="P715" s="16">
        <f t="shared" si="71"/>
        <v>0.1666666667</v>
      </c>
      <c r="Q715" s="17" t="s">
        <v>789</v>
      </c>
    </row>
    <row r="716">
      <c r="A716" s="10" t="s">
        <v>544</v>
      </c>
      <c r="B716" s="10" t="s">
        <v>560</v>
      </c>
      <c r="C716" s="10" t="s">
        <v>24</v>
      </c>
      <c r="D716" s="10" t="s">
        <v>25</v>
      </c>
      <c r="E716" s="11" t="s">
        <v>41</v>
      </c>
      <c r="F716" s="11" t="s">
        <v>21</v>
      </c>
      <c r="G716" s="18"/>
      <c r="H716" s="18"/>
      <c r="I716" s="18"/>
      <c r="J716" s="18"/>
      <c r="K716" s="18"/>
      <c r="L716" s="18"/>
      <c r="M716" s="19">
        <v>44659.0</v>
      </c>
      <c r="N716" s="15">
        <v>0.5416666666666666</v>
      </c>
      <c r="O716" s="15">
        <v>0.7083333333333334</v>
      </c>
      <c r="P716" s="16">
        <f t="shared" si="71"/>
        <v>0.1666666667</v>
      </c>
      <c r="Q716" s="17" t="s">
        <v>790</v>
      </c>
    </row>
    <row r="717">
      <c r="A717" s="10" t="s">
        <v>751</v>
      </c>
      <c r="B717" s="10" t="s">
        <v>560</v>
      </c>
      <c r="C717" s="10"/>
      <c r="D717" s="10" t="s">
        <v>3</v>
      </c>
      <c r="E717" s="11" t="s">
        <v>41</v>
      </c>
      <c r="F717" s="11" t="s">
        <v>21</v>
      </c>
      <c r="G717" s="18"/>
      <c r="H717" s="18"/>
      <c r="I717" s="18"/>
      <c r="J717" s="18"/>
      <c r="K717" s="18"/>
      <c r="L717" s="18"/>
      <c r="M717" s="19">
        <v>44659.0</v>
      </c>
      <c r="N717" s="15">
        <v>0.5416666666666666</v>
      </c>
      <c r="O717" s="15">
        <v>0.875</v>
      </c>
      <c r="P717" s="16">
        <f t="shared" si="71"/>
        <v>0.3333333333</v>
      </c>
      <c r="Q717" s="17" t="s">
        <v>791</v>
      </c>
    </row>
    <row r="718" ht="25.5" customHeight="1">
      <c r="A718" s="10" t="s">
        <v>596</v>
      </c>
      <c r="B718" s="10" t="s">
        <v>18</v>
      </c>
      <c r="C718" s="10"/>
      <c r="D718" s="10" t="s">
        <v>508</v>
      </c>
      <c r="E718" s="11" t="s">
        <v>41</v>
      </c>
      <c r="F718" s="11" t="s">
        <v>21</v>
      </c>
      <c r="G718" s="18"/>
      <c r="H718" s="18"/>
      <c r="I718" s="18"/>
      <c r="J718" s="18"/>
      <c r="K718" s="18"/>
      <c r="L718" s="18"/>
      <c r="M718" s="19">
        <v>44659.0</v>
      </c>
      <c r="N718" s="15">
        <v>0.5416666666666666</v>
      </c>
      <c r="O718" s="15">
        <v>0.875</v>
      </c>
      <c r="P718" s="16">
        <f t="shared" si="71"/>
        <v>0.3333333333</v>
      </c>
      <c r="Q718" s="17" t="s">
        <v>792</v>
      </c>
    </row>
    <row r="719" ht="15.0" customHeight="1">
      <c r="A719" s="10" t="s">
        <v>586</v>
      </c>
      <c r="B719" s="10" t="s">
        <v>18</v>
      </c>
      <c r="C719" s="10"/>
      <c r="D719" s="10" t="s">
        <v>508</v>
      </c>
      <c r="E719" s="11" t="s">
        <v>20</v>
      </c>
      <c r="F719" s="11" t="s">
        <v>21</v>
      </c>
      <c r="G719" s="18"/>
      <c r="H719" s="18"/>
      <c r="I719" s="18"/>
      <c r="J719" s="18"/>
      <c r="K719" s="18"/>
      <c r="L719" s="18"/>
      <c r="M719" s="19">
        <v>44659.0</v>
      </c>
      <c r="N719" s="15">
        <v>0.75</v>
      </c>
      <c r="O719" s="15">
        <v>0.75</v>
      </c>
      <c r="P719" s="25">
        <v>0.0</v>
      </c>
      <c r="Q719" s="17" t="s">
        <v>793</v>
      </c>
    </row>
    <row r="720">
      <c r="A720" s="10" t="s">
        <v>740</v>
      </c>
      <c r="B720" s="10" t="s">
        <v>560</v>
      </c>
      <c r="C720" s="10"/>
      <c r="D720" s="10" t="s">
        <v>158</v>
      </c>
      <c r="E720" s="11" t="s">
        <v>41</v>
      </c>
      <c r="F720" s="11" t="s">
        <v>21</v>
      </c>
      <c r="G720" s="18"/>
      <c r="H720" s="18"/>
      <c r="I720" s="18"/>
      <c r="J720" s="18"/>
      <c r="K720" s="18"/>
      <c r="L720" s="18"/>
      <c r="M720" s="48">
        <v>44659.0</v>
      </c>
      <c r="N720" s="15">
        <v>0.7083333333333334</v>
      </c>
      <c r="O720" s="15">
        <v>0.8333333333333334</v>
      </c>
      <c r="P720" s="16">
        <f t="shared" ref="P720:P732" si="72">O720-N720</f>
        <v>0.125</v>
      </c>
      <c r="Q720" s="17" t="s">
        <v>794</v>
      </c>
    </row>
    <row r="721">
      <c r="A721" s="37" t="s">
        <v>719</v>
      </c>
      <c r="B721" s="10" t="s">
        <v>18</v>
      </c>
      <c r="C721" s="10"/>
      <c r="D721" s="10" t="s">
        <v>158</v>
      </c>
      <c r="E721" s="11" t="s">
        <v>53</v>
      </c>
      <c r="F721" s="11" t="s">
        <v>21</v>
      </c>
      <c r="G721" s="18"/>
      <c r="H721" s="18"/>
      <c r="I721" s="18"/>
      <c r="J721" s="18"/>
      <c r="K721" s="18"/>
      <c r="L721" s="18"/>
      <c r="M721" s="19">
        <v>44659.0</v>
      </c>
      <c r="N721" s="15"/>
      <c r="O721" s="15"/>
      <c r="P721" s="16">
        <f t="shared" si="72"/>
        <v>0</v>
      </c>
      <c r="Q721" s="17" t="s">
        <v>69</v>
      </c>
    </row>
    <row r="722">
      <c r="A722" s="10" t="s">
        <v>786</v>
      </c>
      <c r="B722" s="10" t="s">
        <v>18</v>
      </c>
      <c r="C722" s="10"/>
      <c r="D722" s="10" t="s">
        <v>114</v>
      </c>
      <c r="E722" s="11" t="s">
        <v>41</v>
      </c>
      <c r="F722" s="11" t="s">
        <v>21</v>
      </c>
      <c r="G722" s="18"/>
      <c r="H722" s="18"/>
      <c r="I722" s="18"/>
      <c r="J722" s="18"/>
      <c r="K722" s="18"/>
      <c r="L722" s="18"/>
      <c r="M722" s="19">
        <v>44662.0</v>
      </c>
      <c r="N722" s="15">
        <v>0.5416666666666666</v>
      </c>
      <c r="O722" s="15">
        <v>0.8125</v>
      </c>
      <c r="P722" s="16">
        <f t="shared" si="72"/>
        <v>0.2708333333</v>
      </c>
      <c r="Q722" s="17" t="s">
        <v>795</v>
      </c>
    </row>
    <row r="723">
      <c r="A723" s="10" t="s">
        <v>647</v>
      </c>
      <c r="B723" s="10" t="s">
        <v>18</v>
      </c>
      <c r="C723" s="10"/>
      <c r="D723" s="10" t="s">
        <v>114</v>
      </c>
      <c r="E723" s="11" t="s">
        <v>20</v>
      </c>
      <c r="F723" s="11" t="s">
        <v>21</v>
      </c>
      <c r="G723" s="18"/>
      <c r="H723" s="18"/>
      <c r="I723" s="18"/>
      <c r="J723" s="18"/>
      <c r="K723" s="18"/>
      <c r="L723" s="18"/>
      <c r="M723" s="19">
        <v>44662.0</v>
      </c>
      <c r="N723" s="15"/>
      <c r="O723" s="15"/>
      <c r="P723" s="16">
        <f t="shared" si="72"/>
        <v>0</v>
      </c>
      <c r="Q723" s="17" t="s">
        <v>20</v>
      </c>
    </row>
    <row r="724" ht="25.5" customHeight="1">
      <c r="A724" s="10" t="s">
        <v>596</v>
      </c>
      <c r="B724" s="10" t="s">
        <v>18</v>
      </c>
      <c r="C724" s="10"/>
      <c r="D724" s="10" t="s">
        <v>508</v>
      </c>
      <c r="E724" s="11" t="s">
        <v>43</v>
      </c>
      <c r="F724" s="11" t="s">
        <v>21</v>
      </c>
      <c r="G724" s="18"/>
      <c r="H724" s="18"/>
      <c r="I724" s="18"/>
      <c r="J724" s="18"/>
      <c r="K724" s="18"/>
      <c r="L724" s="18"/>
      <c r="M724" s="19">
        <v>44662.0</v>
      </c>
      <c r="N724" s="15">
        <v>0.5416666666666666</v>
      </c>
      <c r="O724" s="15">
        <v>0.8333333333333334</v>
      </c>
      <c r="P724" s="16">
        <f t="shared" si="72"/>
        <v>0.2916666667</v>
      </c>
      <c r="Q724" s="17" t="s">
        <v>796</v>
      </c>
    </row>
    <row r="725">
      <c r="A725" s="10" t="s">
        <v>767</v>
      </c>
      <c r="B725" s="10" t="s">
        <v>18</v>
      </c>
      <c r="C725" s="10"/>
      <c r="D725" s="10" t="s">
        <v>508</v>
      </c>
      <c r="E725" s="11" t="s">
        <v>41</v>
      </c>
      <c r="F725" s="11" t="s">
        <v>21</v>
      </c>
      <c r="G725" s="18"/>
      <c r="H725" s="18"/>
      <c r="I725" s="18"/>
      <c r="J725" s="18"/>
      <c r="K725" s="18"/>
      <c r="L725" s="18"/>
      <c r="M725" s="19">
        <v>44662.0</v>
      </c>
      <c r="N725" s="15">
        <v>0.8333333333333334</v>
      </c>
      <c r="O725" s="15">
        <v>0.875</v>
      </c>
      <c r="P725" s="16">
        <f t="shared" si="72"/>
        <v>0.04166666667</v>
      </c>
      <c r="Q725" s="17" t="s">
        <v>797</v>
      </c>
    </row>
    <row r="726">
      <c r="A726" s="10" t="s">
        <v>751</v>
      </c>
      <c r="B726" s="10" t="s">
        <v>560</v>
      </c>
      <c r="C726" s="10"/>
      <c r="D726" s="10" t="s">
        <v>3</v>
      </c>
      <c r="E726" s="11" t="s">
        <v>41</v>
      </c>
      <c r="F726" s="11" t="s">
        <v>21</v>
      </c>
      <c r="G726" s="18"/>
      <c r="H726" s="18"/>
      <c r="I726" s="18"/>
      <c r="J726" s="18"/>
      <c r="K726" s="18"/>
      <c r="L726" s="18"/>
      <c r="M726" s="19">
        <v>44662.0</v>
      </c>
      <c r="N726" s="15">
        <v>0.5416666666666666</v>
      </c>
      <c r="O726" s="15">
        <v>0.875</v>
      </c>
      <c r="P726" s="16">
        <f t="shared" si="72"/>
        <v>0.3333333333</v>
      </c>
      <c r="Q726" s="17" t="s">
        <v>798</v>
      </c>
    </row>
    <row r="727">
      <c r="A727" s="10" t="s">
        <v>788</v>
      </c>
      <c r="B727" s="10" t="s">
        <v>560</v>
      </c>
      <c r="C727" s="10" t="s">
        <v>24</v>
      </c>
      <c r="D727" s="10" t="s">
        <v>25</v>
      </c>
      <c r="E727" s="11" t="s">
        <v>41</v>
      </c>
      <c r="F727" s="11" t="s">
        <v>21</v>
      </c>
      <c r="G727" s="18"/>
      <c r="H727" s="18"/>
      <c r="I727" s="18"/>
      <c r="J727" s="18"/>
      <c r="K727" s="18"/>
      <c r="L727" s="18"/>
      <c r="M727" s="19">
        <v>44662.0</v>
      </c>
      <c r="N727" s="15">
        <v>0.5416666666666666</v>
      </c>
      <c r="O727" s="15">
        <v>0.875</v>
      </c>
      <c r="P727" s="16">
        <f t="shared" si="72"/>
        <v>0.3333333333</v>
      </c>
      <c r="Q727" s="17" t="s">
        <v>799</v>
      </c>
    </row>
    <row r="728">
      <c r="A728" s="10" t="s">
        <v>780</v>
      </c>
      <c r="B728" s="10" t="s">
        <v>18</v>
      </c>
      <c r="C728" s="10"/>
      <c r="D728" s="10" t="s">
        <v>158</v>
      </c>
      <c r="E728" s="11" t="s">
        <v>41</v>
      </c>
      <c r="F728" s="11" t="s">
        <v>21</v>
      </c>
      <c r="G728" s="18"/>
      <c r="H728" s="18"/>
      <c r="I728" s="18"/>
      <c r="J728" s="18"/>
      <c r="K728" s="18"/>
      <c r="L728" s="18"/>
      <c r="M728" s="19">
        <v>44662.0</v>
      </c>
      <c r="N728" s="15">
        <v>0.625</v>
      </c>
      <c r="O728" s="15">
        <v>0.875</v>
      </c>
      <c r="P728" s="16">
        <f t="shared" si="72"/>
        <v>0.25</v>
      </c>
      <c r="Q728" s="17" t="s">
        <v>800</v>
      </c>
    </row>
    <row r="729">
      <c r="A729" s="10" t="s">
        <v>780</v>
      </c>
      <c r="B729" s="10" t="s">
        <v>18</v>
      </c>
      <c r="C729" s="10"/>
      <c r="D729" s="10" t="s">
        <v>158</v>
      </c>
      <c r="E729" s="11" t="s">
        <v>28</v>
      </c>
      <c r="F729" s="11" t="s">
        <v>21</v>
      </c>
      <c r="G729" s="18"/>
      <c r="H729" s="18"/>
      <c r="I729" s="18"/>
      <c r="J729" s="18"/>
      <c r="K729" s="18"/>
      <c r="L729" s="18"/>
      <c r="M729" s="19">
        <v>44663.0</v>
      </c>
      <c r="N729" s="15">
        <v>0.625</v>
      </c>
      <c r="O729" s="15">
        <v>0.7083333333333334</v>
      </c>
      <c r="P729" s="16">
        <f t="shared" si="72"/>
        <v>0.08333333333</v>
      </c>
      <c r="Q729" s="17" t="s">
        <v>801</v>
      </c>
    </row>
    <row r="730">
      <c r="A730" s="10" t="s">
        <v>788</v>
      </c>
      <c r="B730" s="10" t="s">
        <v>560</v>
      </c>
      <c r="C730" s="10" t="s">
        <v>24</v>
      </c>
      <c r="D730" s="10" t="s">
        <v>25</v>
      </c>
      <c r="E730" s="11" t="s">
        <v>41</v>
      </c>
      <c r="F730" s="11" t="s">
        <v>21</v>
      </c>
      <c r="G730" s="18"/>
      <c r="H730" s="18"/>
      <c r="I730" s="18"/>
      <c r="J730" s="18"/>
      <c r="K730" s="18"/>
      <c r="L730" s="18"/>
      <c r="M730" s="19">
        <v>44663.0</v>
      </c>
      <c r="N730" s="15">
        <v>0.5416666666666666</v>
      </c>
      <c r="O730" s="15">
        <v>0.875</v>
      </c>
      <c r="P730" s="16">
        <f t="shared" si="72"/>
        <v>0.3333333333</v>
      </c>
      <c r="Q730" s="17" t="s">
        <v>802</v>
      </c>
    </row>
    <row r="731">
      <c r="A731" s="10" t="s">
        <v>767</v>
      </c>
      <c r="B731" s="10" t="s">
        <v>18</v>
      </c>
      <c r="C731" s="10"/>
      <c r="D731" s="10" t="s">
        <v>508</v>
      </c>
      <c r="E731" s="11" t="s">
        <v>41</v>
      </c>
      <c r="F731" s="11" t="s">
        <v>21</v>
      </c>
      <c r="G731" s="18"/>
      <c r="H731" s="18"/>
      <c r="I731" s="18"/>
      <c r="J731" s="18"/>
      <c r="K731" s="18"/>
      <c r="L731" s="18"/>
      <c r="M731" s="19">
        <v>44663.0</v>
      </c>
      <c r="N731" s="15">
        <v>0.5416666666666666</v>
      </c>
      <c r="O731" s="15">
        <v>0.875</v>
      </c>
      <c r="P731" s="16">
        <f t="shared" si="72"/>
        <v>0.3333333333</v>
      </c>
      <c r="Q731" s="17" t="s">
        <v>803</v>
      </c>
    </row>
    <row r="732">
      <c r="A732" s="10" t="s">
        <v>751</v>
      </c>
      <c r="B732" s="10" t="s">
        <v>560</v>
      </c>
      <c r="C732" s="10"/>
      <c r="D732" s="10" t="s">
        <v>3</v>
      </c>
      <c r="E732" s="11" t="s">
        <v>41</v>
      </c>
      <c r="F732" s="11" t="s">
        <v>21</v>
      </c>
      <c r="G732" s="18"/>
      <c r="H732" s="18"/>
      <c r="I732" s="18"/>
      <c r="J732" s="18"/>
      <c r="K732" s="18"/>
      <c r="L732" s="18"/>
      <c r="M732" s="19">
        <v>44663.0</v>
      </c>
      <c r="N732" s="15">
        <v>0.5416666666666666</v>
      </c>
      <c r="O732" s="15">
        <v>0.875</v>
      </c>
      <c r="P732" s="16">
        <f t="shared" si="72"/>
        <v>0.3333333333</v>
      </c>
      <c r="Q732" s="17" t="s">
        <v>804</v>
      </c>
    </row>
    <row r="733">
      <c r="A733" s="10" t="s">
        <v>786</v>
      </c>
      <c r="B733" s="10" t="s">
        <v>18</v>
      </c>
      <c r="C733" s="10"/>
      <c r="D733" s="10" t="s">
        <v>114</v>
      </c>
      <c r="E733" s="11" t="s">
        <v>28</v>
      </c>
      <c r="F733" s="11" t="s">
        <v>21</v>
      </c>
      <c r="G733" s="18"/>
      <c r="H733" s="18"/>
      <c r="I733" s="18"/>
      <c r="J733" s="18"/>
      <c r="K733" s="18"/>
      <c r="L733" s="18"/>
      <c r="M733" s="19">
        <v>44663.0</v>
      </c>
      <c r="N733" s="15">
        <v>0.5</v>
      </c>
      <c r="O733" s="15">
        <v>0.875</v>
      </c>
      <c r="P733" s="25">
        <v>0.3333333333333333</v>
      </c>
      <c r="Q733" s="17" t="s">
        <v>805</v>
      </c>
    </row>
    <row r="734">
      <c r="A734" s="10" t="s">
        <v>740</v>
      </c>
      <c r="B734" s="10" t="s">
        <v>560</v>
      </c>
      <c r="C734" s="10"/>
      <c r="D734" s="10" t="s">
        <v>158</v>
      </c>
      <c r="E734" s="11" t="s">
        <v>46</v>
      </c>
      <c r="F734" s="11" t="s">
        <v>21</v>
      </c>
      <c r="G734" s="18"/>
      <c r="H734" s="18"/>
      <c r="I734" s="18"/>
      <c r="J734" s="18"/>
      <c r="K734" s="18"/>
      <c r="L734" s="18"/>
      <c r="M734" s="48">
        <v>44663.0</v>
      </c>
      <c r="N734" s="15"/>
      <c r="O734" s="15"/>
      <c r="P734" s="16">
        <f t="shared" ref="P734:P756" si="73">O734-N734</f>
        <v>0</v>
      </c>
      <c r="Q734" s="17" t="s">
        <v>806</v>
      </c>
    </row>
    <row r="735">
      <c r="A735" s="10" t="s">
        <v>767</v>
      </c>
      <c r="B735" s="10" t="s">
        <v>18</v>
      </c>
      <c r="C735" s="10"/>
      <c r="D735" s="10" t="s">
        <v>508</v>
      </c>
      <c r="E735" s="11" t="s">
        <v>41</v>
      </c>
      <c r="F735" s="11" t="s">
        <v>21</v>
      </c>
      <c r="G735" s="18"/>
      <c r="H735" s="18"/>
      <c r="I735" s="18"/>
      <c r="J735" s="18"/>
      <c r="K735" s="18"/>
      <c r="L735" s="18"/>
      <c r="M735" s="19">
        <v>44664.0</v>
      </c>
      <c r="N735" s="15">
        <v>0.5416666666666666</v>
      </c>
      <c r="O735" s="15">
        <v>0.875</v>
      </c>
      <c r="P735" s="16">
        <f t="shared" si="73"/>
        <v>0.3333333333</v>
      </c>
      <c r="Q735" s="17" t="s">
        <v>807</v>
      </c>
    </row>
    <row r="736">
      <c r="A736" s="10" t="s">
        <v>740</v>
      </c>
      <c r="B736" s="10" t="s">
        <v>560</v>
      </c>
      <c r="C736" s="10"/>
      <c r="D736" s="10" t="s">
        <v>158</v>
      </c>
      <c r="E736" s="11" t="s">
        <v>41</v>
      </c>
      <c r="F736" s="11" t="s">
        <v>21</v>
      </c>
      <c r="G736" s="18"/>
      <c r="H736" s="18"/>
      <c r="I736" s="18"/>
      <c r="J736" s="18"/>
      <c r="K736" s="18"/>
      <c r="L736" s="18"/>
      <c r="M736" s="48">
        <v>44664.0</v>
      </c>
      <c r="N736" s="15">
        <v>0.7083333333333334</v>
      </c>
      <c r="O736" s="15">
        <v>0.875</v>
      </c>
      <c r="P736" s="16">
        <f t="shared" si="73"/>
        <v>0.1666666667</v>
      </c>
      <c r="Q736" s="17" t="s">
        <v>808</v>
      </c>
    </row>
    <row r="737">
      <c r="A737" s="10" t="s">
        <v>751</v>
      </c>
      <c r="B737" s="10" t="s">
        <v>560</v>
      </c>
      <c r="C737" s="10"/>
      <c r="D737" s="10" t="s">
        <v>3</v>
      </c>
      <c r="E737" s="11" t="s">
        <v>41</v>
      </c>
      <c r="F737" s="11" t="s">
        <v>21</v>
      </c>
      <c r="G737" s="18"/>
      <c r="H737" s="18"/>
      <c r="I737" s="18"/>
      <c r="J737" s="18"/>
      <c r="K737" s="18"/>
      <c r="L737" s="18"/>
      <c r="M737" s="19">
        <v>44664.0</v>
      </c>
      <c r="N737" s="15">
        <v>0.5416666666666666</v>
      </c>
      <c r="O737" s="15">
        <v>0.875</v>
      </c>
      <c r="P737" s="16">
        <f t="shared" si="73"/>
        <v>0.3333333333</v>
      </c>
      <c r="Q737" s="17" t="s">
        <v>809</v>
      </c>
    </row>
    <row r="738">
      <c r="A738" s="10" t="s">
        <v>226</v>
      </c>
      <c r="B738" s="10" t="s">
        <v>18</v>
      </c>
      <c r="C738" s="10"/>
      <c r="D738" s="10" t="s">
        <v>114</v>
      </c>
      <c r="E738" s="11" t="s">
        <v>46</v>
      </c>
      <c r="F738" s="11" t="s">
        <v>21</v>
      </c>
      <c r="G738" s="18"/>
      <c r="H738" s="18"/>
      <c r="I738" s="18"/>
      <c r="J738" s="18"/>
      <c r="K738" s="18"/>
      <c r="L738" s="18"/>
      <c r="M738" s="19">
        <v>44664.0</v>
      </c>
      <c r="N738" s="15">
        <v>0.5416666666666666</v>
      </c>
      <c r="O738" s="15">
        <v>0.625</v>
      </c>
      <c r="P738" s="16">
        <f t="shared" si="73"/>
        <v>0.08333333333</v>
      </c>
      <c r="Q738" s="17" t="s">
        <v>810</v>
      </c>
    </row>
    <row r="739">
      <c r="A739" s="10" t="s">
        <v>811</v>
      </c>
      <c r="B739" s="10" t="s">
        <v>18</v>
      </c>
      <c r="C739" s="10"/>
      <c r="D739" s="10" t="s">
        <v>114</v>
      </c>
      <c r="E739" s="11" t="s">
        <v>41</v>
      </c>
      <c r="F739" s="11" t="s">
        <v>21</v>
      </c>
      <c r="G739" s="18"/>
      <c r="H739" s="18"/>
      <c r="I739" s="18"/>
      <c r="J739" s="18"/>
      <c r="K739" s="18"/>
      <c r="L739" s="18"/>
      <c r="M739" s="19">
        <v>44664.0</v>
      </c>
      <c r="N739" s="15">
        <v>0.625</v>
      </c>
      <c r="O739" s="15">
        <v>0.875</v>
      </c>
      <c r="P739" s="16">
        <f t="shared" si="73"/>
        <v>0.25</v>
      </c>
      <c r="Q739" s="17" t="s">
        <v>812</v>
      </c>
    </row>
    <row r="740">
      <c r="A740" s="10" t="s">
        <v>788</v>
      </c>
      <c r="B740" s="10" t="s">
        <v>560</v>
      </c>
      <c r="C740" s="10" t="s">
        <v>24</v>
      </c>
      <c r="D740" s="10" t="s">
        <v>25</v>
      </c>
      <c r="E740" s="11" t="s">
        <v>41</v>
      </c>
      <c r="F740" s="11" t="s">
        <v>21</v>
      </c>
      <c r="G740" s="18"/>
      <c r="H740" s="18"/>
      <c r="I740" s="18"/>
      <c r="J740" s="18"/>
      <c r="K740" s="18"/>
      <c r="L740" s="18"/>
      <c r="M740" s="19">
        <v>44664.0</v>
      </c>
      <c r="N740" s="15">
        <v>0.5416666666666666</v>
      </c>
      <c r="O740" s="15">
        <v>0.875</v>
      </c>
      <c r="P740" s="16">
        <f t="shared" si="73"/>
        <v>0.3333333333</v>
      </c>
      <c r="Q740" s="17" t="s">
        <v>813</v>
      </c>
    </row>
    <row r="741">
      <c r="A741" s="10" t="s">
        <v>740</v>
      </c>
      <c r="B741" s="10" t="s">
        <v>560</v>
      </c>
      <c r="C741" s="10"/>
      <c r="D741" s="10" t="s">
        <v>158</v>
      </c>
      <c r="E741" s="11" t="s">
        <v>43</v>
      </c>
      <c r="F741" s="11" t="s">
        <v>21</v>
      </c>
      <c r="G741" s="18"/>
      <c r="H741" s="18"/>
      <c r="I741" s="18"/>
      <c r="J741" s="18"/>
      <c r="K741" s="18"/>
      <c r="L741" s="18"/>
      <c r="M741" s="48">
        <v>44665.0</v>
      </c>
      <c r="N741" s="15"/>
      <c r="O741" s="15"/>
      <c r="P741" s="16">
        <f t="shared" si="73"/>
        <v>0</v>
      </c>
      <c r="Q741" s="17"/>
    </row>
    <row r="742">
      <c r="A742" s="10" t="s">
        <v>751</v>
      </c>
      <c r="B742" s="10" t="s">
        <v>560</v>
      </c>
      <c r="C742" s="10"/>
      <c r="D742" s="10" t="s">
        <v>3</v>
      </c>
      <c r="E742" s="11" t="s">
        <v>41</v>
      </c>
      <c r="F742" s="11" t="s">
        <v>21</v>
      </c>
      <c r="G742" s="18"/>
      <c r="H742" s="18"/>
      <c r="I742" s="18"/>
      <c r="J742" s="18"/>
      <c r="K742" s="18"/>
      <c r="L742" s="18"/>
      <c r="M742" s="19">
        <v>44665.0</v>
      </c>
      <c r="N742" s="15">
        <v>0.5416666666666666</v>
      </c>
      <c r="O742" s="15">
        <v>0.875</v>
      </c>
      <c r="P742" s="16">
        <f t="shared" si="73"/>
        <v>0.3333333333</v>
      </c>
      <c r="Q742" s="17" t="s">
        <v>814</v>
      </c>
    </row>
    <row r="743">
      <c r="A743" s="10" t="s">
        <v>811</v>
      </c>
      <c r="B743" s="10" t="s">
        <v>18</v>
      </c>
      <c r="C743" s="10"/>
      <c r="D743" s="10" t="s">
        <v>114</v>
      </c>
      <c r="E743" s="11" t="s">
        <v>41</v>
      </c>
      <c r="F743" s="11" t="s">
        <v>21</v>
      </c>
      <c r="G743" s="18"/>
      <c r="H743" s="18"/>
      <c r="I743" s="18"/>
      <c r="J743" s="18"/>
      <c r="K743" s="18"/>
      <c r="L743" s="18"/>
      <c r="M743" s="19">
        <v>44665.0</v>
      </c>
      <c r="N743" s="15">
        <v>0.5416666666666666</v>
      </c>
      <c r="O743" s="15">
        <v>0.875</v>
      </c>
      <c r="P743" s="16">
        <f t="shared" si="73"/>
        <v>0.3333333333</v>
      </c>
      <c r="Q743" s="17" t="s">
        <v>815</v>
      </c>
    </row>
    <row r="744">
      <c r="A744" s="10" t="s">
        <v>816</v>
      </c>
      <c r="B744" s="10" t="s">
        <v>18</v>
      </c>
      <c r="C744" s="10"/>
      <c r="D744" s="10" t="s">
        <v>158</v>
      </c>
      <c r="E744" s="11" t="s">
        <v>41</v>
      </c>
      <c r="F744" s="11" t="s">
        <v>21</v>
      </c>
      <c r="G744" s="18"/>
      <c r="H744" s="18"/>
      <c r="I744" s="18"/>
      <c r="J744" s="18"/>
      <c r="K744" s="18"/>
      <c r="L744" s="18"/>
      <c r="M744" s="19">
        <v>44665.0</v>
      </c>
      <c r="N744" s="15">
        <v>0.6666666666666666</v>
      </c>
      <c r="O744" s="15">
        <v>0.875</v>
      </c>
      <c r="P744" s="16">
        <f t="shared" si="73"/>
        <v>0.2083333333</v>
      </c>
      <c r="Q744" s="17" t="s">
        <v>817</v>
      </c>
    </row>
    <row r="745">
      <c r="A745" s="10" t="s">
        <v>780</v>
      </c>
      <c r="B745" s="10" t="s">
        <v>18</v>
      </c>
      <c r="C745" s="10"/>
      <c r="D745" s="10" t="s">
        <v>158</v>
      </c>
      <c r="E745" s="11" t="s">
        <v>20</v>
      </c>
      <c r="F745" s="11" t="s">
        <v>21</v>
      </c>
      <c r="G745" s="18"/>
      <c r="H745" s="18"/>
      <c r="I745" s="18"/>
      <c r="J745" s="18"/>
      <c r="K745" s="18"/>
      <c r="L745" s="18"/>
      <c r="M745" s="19">
        <v>44665.0</v>
      </c>
      <c r="N745" s="15"/>
      <c r="O745" s="15"/>
      <c r="P745" s="16">
        <f t="shared" si="73"/>
        <v>0</v>
      </c>
      <c r="Q745" s="17" t="s">
        <v>20</v>
      </c>
    </row>
    <row r="746">
      <c r="A746" s="10" t="s">
        <v>767</v>
      </c>
      <c r="B746" s="10" t="s">
        <v>18</v>
      </c>
      <c r="C746" s="10"/>
      <c r="D746" s="10" t="s">
        <v>508</v>
      </c>
      <c r="E746" s="11" t="s">
        <v>41</v>
      </c>
      <c r="F746" s="11" t="s">
        <v>21</v>
      </c>
      <c r="G746" s="18"/>
      <c r="H746" s="18"/>
      <c r="I746" s="18"/>
      <c r="J746" s="18"/>
      <c r="K746" s="18"/>
      <c r="L746" s="18"/>
      <c r="M746" s="19">
        <v>44665.0</v>
      </c>
      <c r="N746" s="15">
        <v>0.5416666666666666</v>
      </c>
      <c r="O746" s="15">
        <v>0.875</v>
      </c>
      <c r="P746" s="16">
        <f t="shared" si="73"/>
        <v>0.3333333333</v>
      </c>
      <c r="Q746" s="17" t="s">
        <v>818</v>
      </c>
    </row>
    <row r="747">
      <c r="A747" s="10" t="s">
        <v>811</v>
      </c>
      <c r="B747" s="10" t="s">
        <v>18</v>
      </c>
      <c r="C747" s="10"/>
      <c r="D747" s="10" t="s">
        <v>114</v>
      </c>
      <c r="E747" s="11" t="s">
        <v>310</v>
      </c>
      <c r="F747" s="11" t="s">
        <v>21</v>
      </c>
      <c r="G747" s="18"/>
      <c r="H747" s="18"/>
      <c r="I747" s="18"/>
      <c r="J747" s="18"/>
      <c r="K747" s="18"/>
      <c r="L747" s="18"/>
      <c r="M747" s="19">
        <v>44669.0</v>
      </c>
      <c r="N747" s="15">
        <v>0.5416666666666666</v>
      </c>
      <c r="O747" s="15">
        <v>0.6666666666666666</v>
      </c>
      <c r="P747" s="16">
        <f t="shared" si="73"/>
        <v>0.125</v>
      </c>
      <c r="Q747" s="17" t="s">
        <v>819</v>
      </c>
    </row>
    <row r="748">
      <c r="A748" s="10" t="s">
        <v>820</v>
      </c>
      <c r="B748" s="10" t="s">
        <v>18</v>
      </c>
      <c r="C748" s="10"/>
      <c r="D748" s="10" t="s">
        <v>114</v>
      </c>
      <c r="E748" s="11" t="s">
        <v>41</v>
      </c>
      <c r="F748" s="11" t="s">
        <v>21</v>
      </c>
      <c r="G748" s="18"/>
      <c r="H748" s="18"/>
      <c r="I748" s="18"/>
      <c r="J748" s="18"/>
      <c r="K748" s="18"/>
      <c r="L748" s="18"/>
      <c r="M748" s="19">
        <v>44669.0</v>
      </c>
      <c r="N748" s="15">
        <v>0.6666666666666666</v>
      </c>
      <c r="O748" s="15">
        <v>0.875</v>
      </c>
      <c r="P748" s="16">
        <f t="shared" si="73"/>
        <v>0.2083333333</v>
      </c>
      <c r="Q748" s="17" t="s">
        <v>821</v>
      </c>
    </row>
    <row r="749">
      <c r="A749" s="10" t="s">
        <v>767</v>
      </c>
      <c r="B749" s="10" t="s">
        <v>18</v>
      </c>
      <c r="C749" s="10"/>
      <c r="D749" s="10" t="s">
        <v>508</v>
      </c>
      <c r="E749" s="11" t="s">
        <v>43</v>
      </c>
      <c r="F749" s="11" t="s">
        <v>21</v>
      </c>
      <c r="G749" s="18"/>
      <c r="H749" s="18"/>
      <c r="I749" s="18"/>
      <c r="J749" s="18"/>
      <c r="K749" s="18"/>
      <c r="L749" s="18"/>
      <c r="M749" s="19">
        <v>44669.0</v>
      </c>
      <c r="N749" s="15">
        <v>0.5416666666666666</v>
      </c>
      <c r="O749" s="15">
        <v>0.75</v>
      </c>
      <c r="P749" s="16">
        <f t="shared" si="73"/>
        <v>0.2083333333</v>
      </c>
      <c r="Q749" s="17" t="s">
        <v>822</v>
      </c>
    </row>
    <row r="750">
      <c r="A750" s="10" t="s">
        <v>751</v>
      </c>
      <c r="B750" s="10" t="s">
        <v>560</v>
      </c>
      <c r="C750" s="10"/>
      <c r="D750" s="10" t="s">
        <v>3</v>
      </c>
      <c r="E750" s="11" t="s">
        <v>41</v>
      </c>
      <c r="F750" s="11" t="s">
        <v>21</v>
      </c>
      <c r="G750" s="18"/>
      <c r="H750" s="18"/>
      <c r="I750" s="18"/>
      <c r="J750" s="18"/>
      <c r="K750" s="18"/>
      <c r="L750" s="18"/>
      <c r="M750" s="19">
        <v>44669.0</v>
      </c>
      <c r="N750" s="15">
        <v>0.5416666666666666</v>
      </c>
      <c r="O750" s="15">
        <v>0.875</v>
      </c>
      <c r="P750" s="16">
        <f t="shared" si="73"/>
        <v>0.3333333333</v>
      </c>
      <c r="Q750" s="17" t="s">
        <v>823</v>
      </c>
    </row>
    <row r="751">
      <c r="A751" s="10" t="s">
        <v>788</v>
      </c>
      <c r="B751" s="10" t="s">
        <v>560</v>
      </c>
      <c r="C751" s="10" t="s">
        <v>24</v>
      </c>
      <c r="D751" s="10" t="s">
        <v>25</v>
      </c>
      <c r="E751" s="11" t="s">
        <v>41</v>
      </c>
      <c r="F751" s="11" t="s">
        <v>21</v>
      </c>
      <c r="G751" s="18"/>
      <c r="H751" s="18"/>
      <c r="I751" s="18"/>
      <c r="J751" s="18"/>
      <c r="K751" s="18"/>
      <c r="L751" s="18"/>
      <c r="M751" s="19">
        <v>44669.0</v>
      </c>
      <c r="N751" s="15">
        <v>0.5416666666666666</v>
      </c>
      <c r="O751" s="15">
        <v>0.875</v>
      </c>
      <c r="P751" s="16">
        <f t="shared" si="73"/>
        <v>0.3333333333</v>
      </c>
      <c r="Q751" s="17" t="s">
        <v>824</v>
      </c>
    </row>
    <row r="752">
      <c r="A752" s="10" t="s">
        <v>825</v>
      </c>
      <c r="B752" s="10" t="s">
        <v>18</v>
      </c>
      <c r="C752" s="10"/>
      <c r="D752" s="10" t="s">
        <v>508</v>
      </c>
      <c r="E752" s="11" t="s">
        <v>41</v>
      </c>
      <c r="F752" s="11" t="s">
        <v>21</v>
      </c>
      <c r="G752" s="18"/>
      <c r="H752" s="18"/>
      <c r="I752" s="18"/>
      <c r="J752" s="18"/>
      <c r="K752" s="18"/>
      <c r="L752" s="18"/>
      <c r="M752" s="19">
        <v>44669.0</v>
      </c>
      <c r="N752" s="15">
        <v>0.75</v>
      </c>
      <c r="O752" s="15">
        <v>0.875</v>
      </c>
      <c r="P752" s="16">
        <f t="shared" si="73"/>
        <v>0.125</v>
      </c>
      <c r="Q752" s="17" t="s">
        <v>826</v>
      </c>
    </row>
    <row r="753">
      <c r="A753" s="10" t="s">
        <v>811</v>
      </c>
      <c r="B753" s="10" t="s">
        <v>18</v>
      </c>
      <c r="C753" s="10"/>
      <c r="D753" s="10" t="s">
        <v>114</v>
      </c>
      <c r="E753" s="11" t="s">
        <v>28</v>
      </c>
      <c r="F753" s="11" t="s">
        <v>21</v>
      </c>
      <c r="G753" s="18"/>
      <c r="H753" s="18"/>
      <c r="I753" s="18"/>
      <c r="J753" s="18"/>
      <c r="K753" s="18"/>
      <c r="L753" s="18"/>
      <c r="M753" s="19">
        <v>44670.0</v>
      </c>
      <c r="N753" s="15"/>
      <c r="O753" s="15"/>
      <c r="P753" s="16">
        <f t="shared" si="73"/>
        <v>0</v>
      </c>
      <c r="Q753" s="17" t="s">
        <v>827</v>
      </c>
    </row>
    <row r="754">
      <c r="A754" s="10" t="s">
        <v>544</v>
      </c>
      <c r="B754" s="10" t="s">
        <v>560</v>
      </c>
      <c r="C754" s="10" t="s">
        <v>24</v>
      </c>
      <c r="D754" s="10" t="s">
        <v>25</v>
      </c>
      <c r="E754" s="11" t="s">
        <v>43</v>
      </c>
      <c r="F754" s="11" t="s">
        <v>21</v>
      </c>
      <c r="G754" s="18"/>
      <c r="H754" s="18"/>
      <c r="I754" s="18"/>
      <c r="J754" s="18"/>
      <c r="K754" s="18"/>
      <c r="L754" s="18"/>
      <c r="M754" s="19">
        <v>44670.0</v>
      </c>
      <c r="N754" s="15">
        <v>0.8333333333333334</v>
      </c>
      <c r="O754" s="15">
        <v>0.875</v>
      </c>
      <c r="P754" s="16">
        <f t="shared" si="73"/>
        <v>0.04166666667</v>
      </c>
      <c r="Q754" s="17" t="s">
        <v>828</v>
      </c>
    </row>
    <row r="755">
      <c r="A755" s="10" t="s">
        <v>788</v>
      </c>
      <c r="B755" s="10" t="s">
        <v>560</v>
      </c>
      <c r="C755" s="10" t="s">
        <v>24</v>
      </c>
      <c r="D755" s="10" t="s">
        <v>25</v>
      </c>
      <c r="E755" s="11" t="s">
        <v>41</v>
      </c>
      <c r="F755" s="11" t="s">
        <v>21</v>
      </c>
      <c r="G755" s="18"/>
      <c r="H755" s="18"/>
      <c r="I755" s="18"/>
      <c r="J755" s="18"/>
      <c r="K755" s="18"/>
      <c r="L755" s="18"/>
      <c r="M755" s="19">
        <v>44670.0</v>
      </c>
      <c r="N755" s="15">
        <v>0.5416666666666666</v>
      </c>
      <c r="O755" s="15">
        <v>0.8333333333333334</v>
      </c>
      <c r="P755" s="16">
        <f t="shared" si="73"/>
        <v>0.2916666667</v>
      </c>
      <c r="Q755" s="17" t="s">
        <v>829</v>
      </c>
    </row>
    <row r="756">
      <c r="A756" s="10" t="s">
        <v>820</v>
      </c>
      <c r="B756" s="10" t="s">
        <v>18</v>
      </c>
      <c r="C756" s="10"/>
      <c r="D756" s="10" t="s">
        <v>114</v>
      </c>
      <c r="E756" s="11" t="s">
        <v>41</v>
      </c>
      <c r="F756" s="11" t="s">
        <v>21</v>
      </c>
      <c r="G756" s="18"/>
      <c r="H756" s="18"/>
      <c r="I756" s="18"/>
      <c r="J756" s="18"/>
      <c r="K756" s="18"/>
      <c r="L756" s="18"/>
      <c r="M756" s="19">
        <v>44670.0</v>
      </c>
      <c r="N756" s="15">
        <v>0.5416666666666666</v>
      </c>
      <c r="O756" s="15">
        <v>0.875</v>
      </c>
      <c r="P756" s="16">
        <f t="shared" si="73"/>
        <v>0.3333333333</v>
      </c>
      <c r="Q756" s="17" t="s">
        <v>830</v>
      </c>
    </row>
    <row r="757">
      <c r="A757" s="10" t="s">
        <v>816</v>
      </c>
      <c r="B757" s="10" t="s">
        <v>18</v>
      </c>
      <c r="C757" s="10"/>
      <c r="D757" s="10" t="s">
        <v>158</v>
      </c>
      <c r="E757" s="11" t="s">
        <v>41</v>
      </c>
      <c r="F757" s="11" t="s">
        <v>21</v>
      </c>
      <c r="G757" s="18"/>
      <c r="H757" s="18"/>
      <c r="I757" s="18"/>
      <c r="J757" s="18"/>
      <c r="K757" s="18"/>
      <c r="L757" s="18"/>
      <c r="M757" s="19">
        <v>44670.0</v>
      </c>
      <c r="N757" s="15">
        <v>0.6666666666666666</v>
      </c>
      <c r="O757" s="15">
        <v>0.875</v>
      </c>
      <c r="P757" s="25">
        <v>0.20833333333333334</v>
      </c>
      <c r="Q757" s="10" t="s">
        <v>831</v>
      </c>
    </row>
    <row r="758">
      <c r="A758" s="10" t="s">
        <v>825</v>
      </c>
      <c r="B758" s="10" t="s">
        <v>18</v>
      </c>
      <c r="C758" s="10"/>
      <c r="D758" s="10" t="s">
        <v>508</v>
      </c>
      <c r="E758" s="11" t="s">
        <v>41</v>
      </c>
      <c r="F758" s="11" t="s">
        <v>21</v>
      </c>
      <c r="G758" s="18"/>
      <c r="H758" s="18"/>
      <c r="I758" s="18"/>
      <c r="J758" s="18"/>
      <c r="K758" s="18"/>
      <c r="L758" s="18"/>
      <c r="M758" s="19">
        <v>44670.0</v>
      </c>
      <c r="N758" s="15">
        <v>0.5416666666666666</v>
      </c>
      <c r="O758" s="15">
        <v>0.875</v>
      </c>
      <c r="P758" s="16">
        <f t="shared" ref="P758:P765" si="74">O758-N758</f>
        <v>0.3333333333</v>
      </c>
      <c r="Q758" s="17" t="s">
        <v>832</v>
      </c>
    </row>
    <row r="759">
      <c r="A759" s="10" t="s">
        <v>751</v>
      </c>
      <c r="B759" s="10" t="s">
        <v>560</v>
      </c>
      <c r="C759" s="10"/>
      <c r="D759" s="10" t="s">
        <v>3</v>
      </c>
      <c r="E759" s="11" t="s">
        <v>41</v>
      </c>
      <c r="F759" s="11" t="s">
        <v>21</v>
      </c>
      <c r="G759" s="18"/>
      <c r="H759" s="18"/>
      <c r="I759" s="18"/>
      <c r="J759" s="18"/>
      <c r="K759" s="18"/>
      <c r="L759" s="18"/>
      <c r="M759" s="19">
        <v>44670.0</v>
      </c>
      <c r="N759" s="15">
        <v>0.5416666666666666</v>
      </c>
      <c r="O759" s="15">
        <v>0.875</v>
      </c>
      <c r="P759" s="16">
        <f t="shared" si="74"/>
        <v>0.3333333333</v>
      </c>
      <c r="Q759" s="17" t="s">
        <v>833</v>
      </c>
    </row>
    <row r="760">
      <c r="A760" s="10" t="s">
        <v>820</v>
      </c>
      <c r="B760" s="10" t="s">
        <v>18</v>
      </c>
      <c r="C760" s="10"/>
      <c r="D760" s="10" t="s">
        <v>114</v>
      </c>
      <c r="E760" s="11" t="s">
        <v>28</v>
      </c>
      <c r="F760" s="11" t="s">
        <v>21</v>
      </c>
      <c r="G760" s="18"/>
      <c r="H760" s="18"/>
      <c r="I760" s="18"/>
      <c r="J760" s="18"/>
      <c r="K760" s="18"/>
      <c r="L760" s="18"/>
      <c r="M760" s="19">
        <v>44671.0</v>
      </c>
      <c r="N760" s="15">
        <v>0.5416666666666666</v>
      </c>
      <c r="O760" s="15">
        <v>0.6041666666666666</v>
      </c>
      <c r="P760" s="16">
        <f t="shared" si="74"/>
        <v>0.0625</v>
      </c>
      <c r="Q760" s="17" t="s">
        <v>834</v>
      </c>
    </row>
    <row r="761">
      <c r="A761" s="10" t="s">
        <v>825</v>
      </c>
      <c r="B761" s="10" t="s">
        <v>18</v>
      </c>
      <c r="C761" s="10"/>
      <c r="D761" s="10" t="s">
        <v>508</v>
      </c>
      <c r="E761" s="11" t="s">
        <v>41</v>
      </c>
      <c r="F761" s="11" t="s">
        <v>21</v>
      </c>
      <c r="G761" s="18"/>
      <c r="H761" s="18"/>
      <c r="I761" s="18"/>
      <c r="J761" s="18"/>
      <c r="K761" s="18"/>
      <c r="L761" s="18"/>
      <c r="M761" s="19">
        <v>44671.0</v>
      </c>
      <c r="N761" s="15">
        <v>0.5416666666666666</v>
      </c>
      <c r="O761" s="15">
        <v>0.875</v>
      </c>
      <c r="P761" s="16">
        <f t="shared" si="74"/>
        <v>0.3333333333</v>
      </c>
      <c r="Q761" s="17" t="s">
        <v>835</v>
      </c>
    </row>
    <row r="762">
      <c r="A762" s="10" t="s">
        <v>836</v>
      </c>
      <c r="B762" s="10" t="s">
        <v>18</v>
      </c>
      <c r="C762" s="10"/>
      <c r="D762" s="10" t="s">
        <v>114</v>
      </c>
      <c r="E762" s="11" t="s">
        <v>41</v>
      </c>
      <c r="F762" s="11" t="s">
        <v>21</v>
      </c>
      <c r="G762" s="18"/>
      <c r="H762" s="18"/>
      <c r="I762" s="18"/>
      <c r="J762" s="18"/>
      <c r="K762" s="18"/>
      <c r="L762" s="18"/>
      <c r="M762" s="19">
        <v>44671.0</v>
      </c>
      <c r="N762" s="15">
        <v>0.6041666666666666</v>
      </c>
      <c r="O762" s="15">
        <v>0.875</v>
      </c>
      <c r="P762" s="16">
        <f t="shared" si="74"/>
        <v>0.2708333333</v>
      </c>
      <c r="Q762" s="17" t="s">
        <v>837</v>
      </c>
    </row>
    <row r="763">
      <c r="A763" s="10" t="s">
        <v>676</v>
      </c>
      <c r="B763" s="10" t="s">
        <v>18</v>
      </c>
      <c r="C763" s="10"/>
      <c r="D763" s="10" t="s">
        <v>508</v>
      </c>
      <c r="E763" s="11" t="s">
        <v>341</v>
      </c>
      <c r="F763" s="11" t="s">
        <v>21</v>
      </c>
      <c r="G763" s="18"/>
      <c r="H763" s="18"/>
      <c r="I763" s="18"/>
      <c r="J763" s="18"/>
      <c r="K763" s="18"/>
      <c r="L763" s="18"/>
      <c r="M763" s="19">
        <v>44671.0</v>
      </c>
      <c r="N763" s="15">
        <v>0.5416666666666666</v>
      </c>
      <c r="O763" s="15">
        <v>0.5416666666666666</v>
      </c>
      <c r="P763" s="16">
        <f t="shared" si="74"/>
        <v>0</v>
      </c>
      <c r="Q763" s="17" t="s">
        <v>838</v>
      </c>
    </row>
    <row r="764">
      <c r="A764" s="10" t="s">
        <v>788</v>
      </c>
      <c r="B764" s="10" t="s">
        <v>560</v>
      </c>
      <c r="C764" s="10" t="s">
        <v>24</v>
      </c>
      <c r="D764" s="10" t="s">
        <v>25</v>
      </c>
      <c r="E764" s="11" t="s">
        <v>41</v>
      </c>
      <c r="F764" s="11" t="s">
        <v>21</v>
      </c>
      <c r="G764" s="18"/>
      <c r="H764" s="18"/>
      <c r="I764" s="18"/>
      <c r="J764" s="18"/>
      <c r="K764" s="18"/>
      <c r="L764" s="18"/>
      <c r="M764" s="19">
        <v>44671.0</v>
      </c>
      <c r="N764" s="15">
        <v>0.5416666666666666</v>
      </c>
      <c r="O764" s="15">
        <v>0.875</v>
      </c>
      <c r="P764" s="16">
        <f t="shared" si="74"/>
        <v>0.3333333333</v>
      </c>
      <c r="Q764" s="17" t="s">
        <v>839</v>
      </c>
    </row>
    <row r="765">
      <c r="A765" s="10" t="s">
        <v>751</v>
      </c>
      <c r="B765" s="10" t="s">
        <v>560</v>
      </c>
      <c r="C765" s="10"/>
      <c r="D765" s="10" t="s">
        <v>3</v>
      </c>
      <c r="E765" s="11" t="s">
        <v>41</v>
      </c>
      <c r="F765" s="11" t="s">
        <v>21</v>
      </c>
      <c r="G765" s="18"/>
      <c r="H765" s="18"/>
      <c r="I765" s="18"/>
      <c r="J765" s="18"/>
      <c r="K765" s="18"/>
      <c r="L765" s="18"/>
      <c r="M765" s="19">
        <v>44671.0</v>
      </c>
      <c r="N765" s="15">
        <v>0.5416666666666666</v>
      </c>
      <c r="O765" s="15">
        <v>0.875</v>
      </c>
      <c r="P765" s="16">
        <f t="shared" si="74"/>
        <v>0.3333333333</v>
      </c>
      <c r="Q765" s="17" t="s">
        <v>840</v>
      </c>
    </row>
    <row r="766">
      <c r="A766" s="10" t="s">
        <v>816</v>
      </c>
      <c r="B766" s="10" t="s">
        <v>18</v>
      </c>
      <c r="C766" s="10"/>
      <c r="D766" s="10" t="s">
        <v>158</v>
      </c>
      <c r="E766" s="11" t="s">
        <v>41</v>
      </c>
      <c r="F766" s="11" t="s">
        <v>21</v>
      </c>
      <c r="G766" s="18"/>
      <c r="H766" s="18"/>
      <c r="I766" s="18"/>
      <c r="J766" s="18"/>
      <c r="K766" s="18"/>
      <c r="L766" s="18"/>
      <c r="M766" s="19">
        <v>44671.0</v>
      </c>
      <c r="N766" s="15">
        <v>0.7083333333333334</v>
      </c>
      <c r="O766" s="15">
        <v>0.875</v>
      </c>
      <c r="P766" s="25">
        <v>0.125</v>
      </c>
      <c r="Q766" s="10" t="s">
        <v>841</v>
      </c>
    </row>
    <row r="767">
      <c r="A767" s="10" t="s">
        <v>751</v>
      </c>
      <c r="B767" s="10" t="s">
        <v>560</v>
      </c>
      <c r="C767" s="10"/>
      <c r="D767" s="10" t="s">
        <v>3</v>
      </c>
      <c r="E767" s="11" t="s">
        <v>41</v>
      </c>
      <c r="F767" s="11" t="s">
        <v>21</v>
      </c>
      <c r="G767" s="18"/>
      <c r="H767" s="18"/>
      <c r="I767" s="18"/>
      <c r="J767" s="18"/>
      <c r="K767" s="18"/>
      <c r="L767" s="18"/>
      <c r="M767" s="19">
        <v>44672.0</v>
      </c>
      <c r="N767" s="15">
        <v>0.5416666666666666</v>
      </c>
      <c r="O767" s="15">
        <v>0.875</v>
      </c>
      <c r="P767" s="16">
        <f t="shared" ref="P767:P771" si="75">O767-N767</f>
        <v>0.3333333333</v>
      </c>
      <c r="Q767" s="17" t="s">
        <v>842</v>
      </c>
    </row>
    <row r="768">
      <c r="A768" s="10" t="s">
        <v>788</v>
      </c>
      <c r="B768" s="10" t="s">
        <v>560</v>
      </c>
      <c r="C768" s="10" t="s">
        <v>24</v>
      </c>
      <c r="D768" s="10" t="s">
        <v>25</v>
      </c>
      <c r="E768" s="11" t="s">
        <v>41</v>
      </c>
      <c r="F768" s="11" t="s">
        <v>21</v>
      </c>
      <c r="G768" s="18"/>
      <c r="H768" s="18"/>
      <c r="I768" s="18"/>
      <c r="J768" s="18"/>
      <c r="K768" s="18"/>
      <c r="L768" s="18"/>
      <c r="M768" s="19">
        <v>44672.0</v>
      </c>
      <c r="N768" s="15">
        <v>0.5416666666666666</v>
      </c>
      <c r="O768" s="15">
        <v>0.875</v>
      </c>
      <c r="P768" s="16">
        <f t="shared" si="75"/>
        <v>0.3333333333</v>
      </c>
      <c r="Q768" s="17" t="s">
        <v>843</v>
      </c>
    </row>
    <row r="769">
      <c r="A769" s="10" t="s">
        <v>836</v>
      </c>
      <c r="B769" s="10" t="s">
        <v>18</v>
      </c>
      <c r="C769" s="10"/>
      <c r="D769" s="10" t="s">
        <v>114</v>
      </c>
      <c r="E769" s="11" t="s">
        <v>41</v>
      </c>
      <c r="F769" s="11" t="s">
        <v>21</v>
      </c>
      <c r="G769" s="18"/>
      <c r="H769" s="18"/>
      <c r="I769" s="18"/>
      <c r="J769" s="18"/>
      <c r="K769" s="18"/>
      <c r="L769" s="18"/>
      <c r="M769" s="19">
        <v>44672.0</v>
      </c>
      <c r="N769" s="15">
        <v>0.625</v>
      </c>
      <c r="O769" s="15">
        <v>0.875</v>
      </c>
      <c r="P769" s="16">
        <f t="shared" si="75"/>
        <v>0.25</v>
      </c>
      <c r="Q769" s="17" t="s">
        <v>844</v>
      </c>
    </row>
    <row r="770">
      <c r="A770" s="37" t="s">
        <v>825</v>
      </c>
      <c r="B770" s="10" t="s">
        <v>18</v>
      </c>
      <c r="C770" s="10"/>
      <c r="D770" s="10" t="s">
        <v>508</v>
      </c>
      <c r="E770" s="11" t="s">
        <v>43</v>
      </c>
      <c r="F770" s="11" t="s">
        <v>21</v>
      </c>
      <c r="G770" s="18"/>
      <c r="H770" s="18"/>
      <c r="I770" s="18"/>
      <c r="J770" s="18"/>
      <c r="K770" s="18"/>
      <c r="L770" s="18"/>
      <c r="M770" s="19">
        <v>44672.0</v>
      </c>
      <c r="N770" s="15">
        <v>0.5416666666666666</v>
      </c>
      <c r="O770" s="15">
        <v>0.625</v>
      </c>
      <c r="P770" s="16">
        <f t="shared" si="75"/>
        <v>0.08333333333</v>
      </c>
      <c r="Q770" s="17" t="s">
        <v>845</v>
      </c>
    </row>
    <row r="771">
      <c r="A771" s="37" t="s">
        <v>846</v>
      </c>
      <c r="B771" s="10" t="s">
        <v>18</v>
      </c>
      <c r="C771" s="10"/>
      <c r="D771" s="10" t="s">
        <v>508</v>
      </c>
      <c r="E771" s="11" t="s">
        <v>41</v>
      </c>
      <c r="F771" s="11" t="s">
        <v>21</v>
      </c>
      <c r="G771" s="18"/>
      <c r="H771" s="18"/>
      <c r="I771" s="18"/>
      <c r="J771" s="18"/>
      <c r="K771" s="18"/>
      <c r="L771" s="18"/>
      <c r="M771" s="19">
        <v>44672.0</v>
      </c>
      <c r="N771" s="15">
        <v>0.625</v>
      </c>
      <c r="O771" s="15">
        <v>0.875</v>
      </c>
      <c r="P771" s="16">
        <f t="shared" si="75"/>
        <v>0.25</v>
      </c>
      <c r="Q771" s="17" t="s">
        <v>847</v>
      </c>
    </row>
    <row r="772">
      <c r="A772" s="10" t="s">
        <v>816</v>
      </c>
      <c r="B772" s="10" t="s">
        <v>18</v>
      </c>
      <c r="C772" s="10"/>
      <c r="D772" s="10" t="s">
        <v>158</v>
      </c>
      <c r="E772" s="11" t="s">
        <v>41</v>
      </c>
      <c r="F772" s="11" t="s">
        <v>21</v>
      </c>
      <c r="G772" s="18"/>
      <c r="H772" s="18"/>
      <c r="I772" s="18"/>
      <c r="J772" s="18"/>
      <c r="K772" s="18"/>
      <c r="L772" s="18"/>
      <c r="M772" s="19">
        <v>44672.0</v>
      </c>
      <c r="N772" s="15">
        <v>0.7083333333333334</v>
      </c>
      <c r="O772" s="15">
        <v>0.875</v>
      </c>
      <c r="P772" s="25">
        <v>0.125</v>
      </c>
      <c r="Q772" s="10" t="s">
        <v>848</v>
      </c>
    </row>
    <row r="773">
      <c r="A773" s="10" t="s">
        <v>226</v>
      </c>
      <c r="B773" s="10" t="s">
        <v>18</v>
      </c>
      <c r="C773" s="10"/>
      <c r="D773" s="10" t="s">
        <v>114</v>
      </c>
      <c r="E773" s="11" t="s">
        <v>43</v>
      </c>
      <c r="F773" s="11" t="s">
        <v>21</v>
      </c>
      <c r="G773" s="18"/>
      <c r="H773" s="18"/>
      <c r="I773" s="18"/>
      <c r="J773" s="18"/>
      <c r="K773" s="18"/>
      <c r="L773" s="18"/>
      <c r="M773" s="19">
        <v>44673.0</v>
      </c>
      <c r="N773" s="15">
        <v>0.5416666666666666</v>
      </c>
      <c r="O773" s="15">
        <v>0.6458333333333334</v>
      </c>
      <c r="P773" s="16">
        <f t="shared" ref="P773:P780" si="76">O773-N773</f>
        <v>0.1041666667</v>
      </c>
      <c r="Q773" s="17" t="s">
        <v>849</v>
      </c>
    </row>
    <row r="774">
      <c r="A774" s="10" t="s">
        <v>836</v>
      </c>
      <c r="B774" s="10" t="s">
        <v>18</v>
      </c>
      <c r="C774" s="10"/>
      <c r="D774" s="10" t="s">
        <v>114</v>
      </c>
      <c r="E774" s="11" t="s">
        <v>41</v>
      </c>
      <c r="F774" s="11" t="s">
        <v>21</v>
      </c>
      <c r="G774" s="18"/>
      <c r="H774" s="18"/>
      <c r="I774" s="18"/>
      <c r="J774" s="18"/>
      <c r="K774" s="18"/>
      <c r="L774" s="18"/>
      <c r="M774" s="19">
        <v>44673.0</v>
      </c>
      <c r="N774" s="15">
        <v>0.6458333333333334</v>
      </c>
      <c r="O774" s="15">
        <v>0.875</v>
      </c>
      <c r="P774" s="16">
        <f t="shared" si="76"/>
        <v>0.2291666667</v>
      </c>
      <c r="Q774" s="17" t="s">
        <v>850</v>
      </c>
    </row>
    <row r="775">
      <c r="A775" s="37" t="s">
        <v>846</v>
      </c>
      <c r="B775" s="10" t="s">
        <v>18</v>
      </c>
      <c r="C775" s="10"/>
      <c r="D775" s="10" t="s">
        <v>508</v>
      </c>
      <c r="E775" s="11" t="s">
        <v>43</v>
      </c>
      <c r="F775" s="11" t="s">
        <v>21</v>
      </c>
      <c r="G775" s="18"/>
      <c r="H775" s="18"/>
      <c r="I775" s="18"/>
      <c r="J775" s="18"/>
      <c r="K775" s="18"/>
      <c r="L775" s="18"/>
      <c r="M775" s="19">
        <v>44673.0</v>
      </c>
      <c r="N775" s="15">
        <v>0.5416666666666666</v>
      </c>
      <c r="O775" s="15">
        <v>0.7083333333333334</v>
      </c>
      <c r="P775" s="16">
        <f t="shared" si="76"/>
        <v>0.1666666667</v>
      </c>
      <c r="Q775" s="17" t="s">
        <v>851</v>
      </c>
    </row>
    <row r="776">
      <c r="A776" s="10" t="s">
        <v>767</v>
      </c>
      <c r="B776" s="10" t="s">
        <v>18</v>
      </c>
      <c r="C776" s="10"/>
      <c r="D776" s="10" t="s">
        <v>508</v>
      </c>
      <c r="E776" s="11" t="s">
        <v>341</v>
      </c>
      <c r="F776" s="11" t="s">
        <v>21</v>
      </c>
      <c r="G776" s="18"/>
      <c r="H776" s="18"/>
      <c r="I776" s="18"/>
      <c r="J776" s="18"/>
      <c r="K776" s="18"/>
      <c r="L776" s="18"/>
      <c r="M776" s="19">
        <v>44673.0</v>
      </c>
      <c r="N776" s="15">
        <v>0.5416666666666666</v>
      </c>
      <c r="O776" s="15">
        <v>0.5416666666666666</v>
      </c>
      <c r="P776" s="16">
        <f t="shared" si="76"/>
        <v>0</v>
      </c>
      <c r="Q776" s="17" t="s">
        <v>852</v>
      </c>
    </row>
    <row r="777">
      <c r="A777" s="37" t="s">
        <v>853</v>
      </c>
      <c r="B777" s="10" t="s">
        <v>18</v>
      </c>
      <c r="C777" s="10"/>
      <c r="D777" s="10" t="s">
        <v>508</v>
      </c>
      <c r="E777" s="11" t="s">
        <v>41</v>
      </c>
      <c r="F777" s="11" t="s">
        <v>21</v>
      </c>
      <c r="G777" s="18"/>
      <c r="H777" s="18"/>
      <c r="I777" s="18"/>
      <c r="J777" s="18"/>
      <c r="K777" s="18"/>
      <c r="L777" s="18"/>
      <c r="M777" s="19">
        <v>44673.0</v>
      </c>
      <c r="N777" s="15">
        <v>0.7083333333333334</v>
      </c>
      <c r="O777" s="15">
        <v>0.875</v>
      </c>
      <c r="P777" s="16">
        <f t="shared" si="76"/>
        <v>0.1666666667</v>
      </c>
      <c r="Q777" s="17" t="s">
        <v>854</v>
      </c>
    </row>
    <row r="778">
      <c r="A778" s="10" t="s">
        <v>751</v>
      </c>
      <c r="B778" s="10" t="s">
        <v>560</v>
      </c>
      <c r="C778" s="10"/>
      <c r="D778" s="10" t="s">
        <v>3</v>
      </c>
      <c r="E778" s="11" t="s">
        <v>41</v>
      </c>
      <c r="F778" s="11" t="s">
        <v>21</v>
      </c>
      <c r="G778" s="18"/>
      <c r="H778" s="18"/>
      <c r="I778" s="18"/>
      <c r="J778" s="18"/>
      <c r="K778" s="18"/>
      <c r="L778" s="18"/>
      <c r="M778" s="19">
        <v>44673.0</v>
      </c>
      <c r="N778" s="15">
        <v>0.5416666666666666</v>
      </c>
      <c r="O778" s="15">
        <v>0.875</v>
      </c>
      <c r="P778" s="16">
        <f t="shared" si="76"/>
        <v>0.3333333333</v>
      </c>
      <c r="Q778" s="17" t="s">
        <v>855</v>
      </c>
    </row>
    <row r="779">
      <c r="A779" s="10" t="s">
        <v>788</v>
      </c>
      <c r="B779" s="10" t="s">
        <v>560</v>
      </c>
      <c r="C779" s="10" t="s">
        <v>24</v>
      </c>
      <c r="D779" s="10" t="s">
        <v>25</v>
      </c>
      <c r="E779" s="11" t="s">
        <v>43</v>
      </c>
      <c r="F779" s="11" t="s">
        <v>21</v>
      </c>
      <c r="G779" s="18"/>
      <c r="H779" s="18"/>
      <c r="I779" s="18"/>
      <c r="J779" s="18"/>
      <c r="K779" s="18"/>
      <c r="L779" s="18"/>
      <c r="M779" s="19">
        <v>44673.0</v>
      </c>
      <c r="N779" s="15">
        <v>0.5416666666666666</v>
      </c>
      <c r="O779" s="15">
        <v>0.7083333333333334</v>
      </c>
      <c r="P779" s="16">
        <f t="shared" si="76"/>
        <v>0.1666666667</v>
      </c>
      <c r="Q779" s="17" t="s">
        <v>856</v>
      </c>
    </row>
    <row r="780">
      <c r="A780" s="10" t="s">
        <v>409</v>
      </c>
      <c r="B780" s="10" t="s">
        <v>560</v>
      </c>
      <c r="C780" s="10" t="s">
        <v>24</v>
      </c>
      <c r="D780" s="10" t="s">
        <v>25</v>
      </c>
      <c r="E780" s="11" t="s">
        <v>41</v>
      </c>
      <c r="F780" s="11" t="s">
        <v>21</v>
      </c>
      <c r="G780" s="18"/>
      <c r="H780" s="18"/>
      <c r="I780" s="18"/>
      <c r="J780" s="18"/>
      <c r="K780" s="18"/>
      <c r="L780" s="18"/>
      <c r="M780" s="19">
        <v>44673.0</v>
      </c>
      <c r="N780" s="15">
        <v>0.7083333333333334</v>
      </c>
      <c r="O780" s="15">
        <v>0.875</v>
      </c>
      <c r="P780" s="16">
        <f t="shared" si="76"/>
        <v>0.1666666667</v>
      </c>
      <c r="Q780" s="17" t="s">
        <v>857</v>
      </c>
    </row>
    <row r="781">
      <c r="A781" s="10" t="s">
        <v>816</v>
      </c>
      <c r="B781" s="10" t="s">
        <v>18</v>
      </c>
      <c r="C781" s="10"/>
      <c r="D781" s="10" t="s">
        <v>158</v>
      </c>
      <c r="E781" s="11" t="s">
        <v>41</v>
      </c>
      <c r="F781" s="11" t="s">
        <v>21</v>
      </c>
      <c r="G781" s="18"/>
      <c r="H781" s="18"/>
      <c r="I781" s="18"/>
      <c r="J781" s="18"/>
      <c r="K781" s="18"/>
      <c r="L781" s="18"/>
      <c r="M781" s="19">
        <v>44673.0</v>
      </c>
      <c r="N781" s="15">
        <v>0.6666666666666666</v>
      </c>
      <c r="O781" s="15">
        <v>0.8333333333333334</v>
      </c>
      <c r="P781" s="25">
        <v>0.16666666666666666</v>
      </c>
      <c r="Q781" s="10" t="s">
        <v>858</v>
      </c>
    </row>
    <row r="782">
      <c r="A782" s="10" t="s">
        <v>544</v>
      </c>
      <c r="B782" s="10" t="s">
        <v>560</v>
      </c>
      <c r="C782" s="10" t="s">
        <v>24</v>
      </c>
      <c r="D782" s="10" t="s">
        <v>25</v>
      </c>
      <c r="E782" s="11" t="s">
        <v>341</v>
      </c>
      <c r="F782" s="11" t="s">
        <v>21</v>
      </c>
      <c r="G782" s="18"/>
      <c r="H782" s="18"/>
      <c r="I782" s="18"/>
      <c r="J782" s="18"/>
      <c r="K782" s="18"/>
      <c r="L782" s="18"/>
      <c r="M782" s="19">
        <v>44676.0</v>
      </c>
      <c r="N782" s="15">
        <v>0.625</v>
      </c>
      <c r="O782" s="15">
        <v>0.625</v>
      </c>
      <c r="P782" s="16">
        <f t="shared" ref="P782:P784" si="77">O782-N782</f>
        <v>0</v>
      </c>
      <c r="Q782" s="17" t="s">
        <v>859</v>
      </c>
    </row>
    <row r="783">
      <c r="A783" s="10" t="s">
        <v>409</v>
      </c>
      <c r="B783" s="10" t="s">
        <v>560</v>
      </c>
      <c r="C783" s="10" t="s">
        <v>24</v>
      </c>
      <c r="D783" s="10" t="s">
        <v>25</v>
      </c>
      <c r="E783" s="11" t="s">
        <v>41</v>
      </c>
      <c r="F783" s="11" t="s">
        <v>21</v>
      </c>
      <c r="G783" s="18"/>
      <c r="H783" s="18"/>
      <c r="I783" s="18"/>
      <c r="J783" s="18"/>
      <c r="K783" s="18"/>
      <c r="L783" s="18"/>
      <c r="M783" s="19">
        <v>44676.0</v>
      </c>
      <c r="N783" s="15">
        <v>0.5416666666666666</v>
      </c>
      <c r="O783" s="15">
        <v>0.6666666666666666</v>
      </c>
      <c r="P783" s="16">
        <f t="shared" si="77"/>
        <v>0.125</v>
      </c>
      <c r="Q783" s="17" t="s">
        <v>860</v>
      </c>
    </row>
    <row r="784">
      <c r="A784" s="10" t="s">
        <v>861</v>
      </c>
      <c r="B784" s="10" t="s">
        <v>560</v>
      </c>
      <c r="C784" s="10" t="s">
        <v>24</v>
      </c>
      <c r="D784" s="10" t="s">
        <v>25</v>
      </c>
      <c r="E784" s="11" t="s">
        <v>46</v>
      </c>
      <c r="F784" s="11" t="s">
        <v>21</v>
      </c>
      <c r="G784" s="18"/>
      <c r="H784" s="18"/>
      <c r="I784" s="18"/>
      <c r="J784" s="18"/>
      <c r="K784" s="18"/>
      <c r="L784" s="18"/>
      <c r="M784" s="19">
        <v>44676.0</v>
      </c>
      <c r="N784" s="15">
        <v>0.6666666666666666</v>
      </c>
      <c r="O784" s="15">
        <v>0.875</v>
      </c>
      <c r="P784" s="16">
        <f t="shared" si="77"/>
        <v>0.2083333333</v>
      </c>
      <c r="Q784" s="17" t="s">
        <v>862</v>
      </c>
    </row>
    <row r="785">
      <c r="A785" s="10" t="s">
        <v>633</v>
      </c>
      <c r="B785" s="10" t="s">
        <v>18</v>
      </c>
      <c r="C785" s="10"/>
      <c r="D785" s="10" t="s">
        <v>508</v>
      </c>
      <c r="E785" s="11" t="s">
        <v>563</v>
      </c>
      <c r="F785" s="11" t="s">
        <v>21</v>
      </c>
      <c r="G785" s="18"/>
      <c r="H785" s="18"/>
      <c r="I785" s="18"/>
      <c r="J785" s="18"/>
      <c r="K785" s="18"/>
      <c r="L785" s="18"/>
      <c r="M785" s="19">
        <v>44676.0</v>
      </c>
      <c r="N785" s="24">
        <v>0.8333333333333334</v>
      </c>
      <c r="O785" s="24">
        <v>0.8333333333333334</v>
      </c>
      <c r="P785" s="25">
        <v>0.0</v>
      </c>
      <c r="Q785" s="17" t="s">
        <v>563</v>
      </c>
    </row>
    <row r="786">
      <c r="A786" s="10" t="s">
        <v>676</v>
      </c>
      <c r="B786" s="10" t="s">
        <v>18</v>
      </c>
      <c r="C786" s="10"/>
      <c r="D786" s="10" t="s">
        <v>508</v>
      </c>
      <c r="E786" s="11" t="s">
        <v>563</v>
      </c>
      <c r="F786" s="11" t="s">
        <v>21</v>
      </c>
      <c r="G786" s="18"/>
      <c r="H786" s="18"/>
      <c r="I786" s="18"/>
      <c r="J786" s="18"/>
      <c r="K786" s="18"/>
      <c r="L786" s="18"/>
      <c r="M786" s="19">
        <v>44676.0</v>
      </c>
      <c r="N786" s="15">
        <v>0.8333333333333334</v>
      </c>
      <c r="O786" s="15">
        <v>0.8333333333333334</v>
      </c>
      <c r="P786" s="16">
        <f t="shared" ref="P786:P791" si="78">O786-N786</f>
        <v>0</v>
      </c>
      <c r="Q786" s="17" t="s">
        <v>563</v>
      </c>
    </row>
    <row r="787">
      <c r="A787" s="37" t="s">
        <v>846</v>
      </c>
      <c r="B787" s="10" t="s">
        <v>18</v>
      </c>
      <c r="C787" s="10"/>
      <c r="D787" s="10" t="s">
        <v>508</v>
      </c>
      <c r="E787" s="11" t="s">
        <v>341</v>
      </c>
      <c r="F787" s="11" t="s">
        <v>21</v>
      </c>
      <c r="G787" s="18"/>
      <c r="H787" s="18"/>
      <c r="I787" s="18"/>
      <c r="J787" s="18"/>
      <c r="K787" s="18"/>
      <c r="L787" s="18"/>
      <c r="M787" s="19">
        <v>44676.0</v>
      </c>
      <c r="N787" s="15">
        <v>0.5416666666666666</v>
      </c>
      <c r="O787" s="15">
        <v>0.5416666666666666</v>
      </c>
      <c r="P787" s="16">
        <f t="shared" si="78"/>
        <v>0</v>
      </c>
      <c r="Q787" s="17" t="s">
        <v>341</v>
      </c>
    </row>
    <row r="788">
      <c r="A788" s="37" t="s">
        <v>825</v>
      </c>
      <c r="B788" s="10" t="s">
        <v>18</v>
      </c>
      <c r="C788" s="10"/>
      <c r="D788" s="10" t="s">
        <v>508</v>
      </c>
      <c r="E788" s="11" t="s">
        <v>341</v>
      </c>
      <c r="F788" s="11" t="s">
        <v>21</v>
      </c>
      <c r="G788" s="18"/>
      <c r="H788" s="18"/>
      <c r="I788" s="18"/>
      <c r="J788" s="18"/>
      <c r="K788" s="18"/>
      <c r="L788" s="18"/>
      <c r="M788" s="19">
        <v>44676.0</v>
      </c>
      <c r="N788" s="15">
        <v>0.5416666666666666</v>
      </c>
      <c r="O788" s="15">
        <v>0.5416666666666666</v>
      </c>
      <c r="P788" s="16">
        <f t="shared" si="78"/>
        <v>0</v>
      </c>
      <c r="Q788" s="17" t="s">
        <v>341</v>
      </c>
    </row>
    <row r="789">
      <c r="A789" s="37" t="s">
        <v>853</v>
      </c>
      <c r="B789" s="10" t="s">
        <v>18</v>
      </c>
      <c r="C789" s="10"/>
      <c r="D789" s="10" t="s">
        <v>508</v>
      </c>
      <c r="E789" s="11" t="s">
        <v>41</v>
      </c>
      <c r="F789" s="11" t="s">
        <v>21</v>
      </c>
      <c r="G789" s="18"/>
      <c r="H789" s="18"/>
      <c r="I789" s="18"/>
      <c r="J789" s="18"/>
      <c r="K789" s="18"/>
      <c r="L789" s="18"/>
      <c r="M789" s="19">
        <v>44676.0</v>
      </c>
      <c r="N789" s="15">
        <v>0.5416666666666666</v>
      </c>
      <c r="O789" s="15">
        <v>0.875</v>
      </c>
      <c r="P789" s="16">
        <f t="shared" si="78"/>
        <v>0.3333333333</v>
      </c>
      <c r="Q789" s="17" t="s">
        <v>863</v>
      </c>
    </row>
    <row r="790">
      <c r="A790" s="10" t="s">
        <v>836</v>
      </c>
      <c r="B790" s="10" t="s">
        <v>18</v>
      </c>
      <c r="C790" s="10"/>
      <c r="D790" s="10" t="s">
        <v>114</v>
      </c>
      <c r="E790" s="11" t="s">
        <v>41</v>
      </c>
      <c r="F790" s="11" t="s">
        <v>21</v>
      </c>
      <c r="G790" s="18"/>
      <c r="H790" s="18"/>
      <c r="I790" s="18"/>
      <c r="J790" s="18"/>
      <c r="K790" s="18"/>
      <c r="L790" s="18"/>
      <c r="M790" s="19">
        <v>44676.0</v>
      </c>
      <c r="N790" s="15">
        <v>0.5416666666666666</v>
      </c>
      <c r="O790" s="15">
        <v>0.875</v>
      </c>
      <c r="P790" s="16">
        <f t="shared" si="78"/>
        <v>0.3333333333</v>
      </c>
      <c r="Q790" s="17" t="s">
        <v>864</v>
      </c>
    </row>
    <row r="791">
      <c r="A791" s="10" t="s">
        <v>751</v>
      </c>
      <c r="B791" s="10" t="s">
        <v>560</v>
      </c>
      <c r="C791" s="10"/>
      <c r="D791" s="10" t="s">
        <v>3</v>
      </c>
      <c r="E791" s="11" t="s">
        <v>41</v>
      </c>
      <c r="F791" s="11" t="s">
        <v>21</v>
      </c>
      <c r="G791" s="18"/>
      <c r="H791" s="18"/>
      <c r="I791" s="18"/>
      <c r="J791" s="18"/>
      <c r="K791" s="18"/>
      <c r="L791" s="18"/>
      <c r="M791" s="19">
        <v>44676.0</v>
      </c>
      <c r="N791" s="15">
        <v>0.5416666666666666</v>
      </c>
      <c r="O791" s="15">
        <v>0.875</v>
      </c>
      <c r="P791" s="16">
        <f t="shared" si="78"/>
        <v>0.3333333333</v>
      </c>
      <c r="Q791" s="17" t="s">
        <v>865</v>
      </c>
    </row>
    <row r="792">
      <c r="A792" s="10" t="s">
        <v>816</v>
      </c>
      <c r="B792" s="10" t="s">
        <v>18</v>
      </c>
      <c r="C792" s="10"/>
      <c r="D792" s="10" t="s">
        <v>158</v>
      </c>
      <c r="E792" s="11" t="s">
        <v>41</v>
      </c>
      <c r="F792" s="11" t="s">
        <v>21</v>
      </c>
      <c r="G792" s="18"/>
      <c r="H792" s="18"/>
      <c r="I792" s="18"/>
      <c r="J792" s="18"/>
      <c r="K792" s="18"/>
      <c r="L792" s="18"/>
      <c r="M792" s="19">
        <v>44676.0</v>
      </c>
      <c r="N792" s="15">
        <v>0.6666666666666666</v>
      </c>
      <c r="O792" s="15">
        <v>0.8333333333333334</v>
      </c>
      <c r="P792" s="25">
        <v>0.16666666666666666</v>
      </c>
      <c r="Q792" s="10" t="s">
        <v>866</v>
      </c>
    </row>
    <row r="793">
      <c r="A793" s="10" t="s">
        <v>559</v>
      </c>
      <c r="B793" s="10" t="s">
        <v>560</v>
      </c>
      <c r="C793" s="10"/>
      <c r="D793" s="10" t="s">
        <v>158</v>
      </c>
      <c r="E793" s="11" t="s">
        <v>341</v>
      </c>
      <c r="F793" s="11" t="s">
        <v>21</v>
      </c>
      <c r="G793" s="18"/>
      <c r="H793" s="18"/>
      <c r="I793" s="18"/>
      <c r="J793" s="18"/>
      <c r="K793" s="18"/>
      <c r="L793" s="18"/>
      <c r="M793" s="19">
        <v>44676.0</v>
      </c>
      <c r="N793" s="15"/>
      <c r="O793" s="15"/>
      <c r="P793" s="16">
        <f t="shared" ref="P793:P798" si="79">O793-N793</f>
        <v>0</v>
      </c>
      <c r="Q793" s="17"/>
    </row>
    <row r="794">
      <c r="A794" s="37" t="s">
        <v>853</v>
      </c>
      <c r="B794" s="10" t="s">
        <v>18</v>
      </c>
      <c r="C794" s="10"/>
      <c r="D794" s="10" t="s">
        <v>508</v>
      </c>
      <c r="E794" s="11" t="s">
        <v>43</v>
      </c>
      <c r="F794" s="11" t="s">
        <v>21</v>
      </c>
      <c r="G794" s="18"/>
      <c r="H794" s="18"/>
      <c r="I794" s="18"/>
      <c r="J794" s="18"/>
      <c r="K794" s="18"/>
      <c r="L794" s="18"/>
      <c r="M794" s="19">
        <v>44677.0</v>
      </c>
      <c r="N794" s="15">
        <v>0.5416666666666666</v>
      </c>
      <c r="O794" s="15">
        <v>0.8333333333333334</v>
      </c>
      <c r="P794" s="16">
        <f t="shared" si="79"/>
        <v>0.2916666667</v>
      </c>
      <c r="Q794" s="17" t="s">
        <v>867</v>
      </c>
    </row>
    <row r="795">
      <c r="A795" s="10" t="s">
        <v>767</v>
      </c>
      <c r="B795" s="10" t="s">
        <v>18</v>
      </c>
      <c r="C795" s="10"/>
      <c r="D795" s="10" t="s">
        <v>508</v>
      </c>
      <c r="E795" s="11" t="s">
        <v>370</v>
      </c>
      <c r="F795" s="11" t="s">
        <v>21</v>
      </c>
      <c r="G795" s="18"/>
      <c r="H795" s="18"/>
      <c r="I795" s="18"/>
      <c r="J795" s="18"/>
      <c r="K795" s="18"/>
      <c r="L795" s="18"/>
      <c r="M795" s="19">
        <v>44677.0</v>
      </c>
      <c r="N795" s="15">
        <v>0.5416666666666666</v>
      </c>
      <c r="O795" s="15">
        <v>0.5416666666666666</v>
      </c>
      <c r="P795" s="16">
        <f t="shared" si="79"/>
        <v>0</v>
      </c>
      <c r="Q795" s="17" t="s">
        <v>370</v>
      </c>
    </row>
    <row r="796">
      <c r="A796" s="37" t="s">
        <v>825</v>
      </c>
      <c r="B796" s="10" t="s">
        <v>18</v>
      </c>
      <c r="C796" s="10"/>
      <c r="D796" s="10" t="s">
        <v>508</v>
      </c>
      <c r="E796" s="11" t="s">
        <v>370</v>
      </c>
      <c r="F796" s="11" t="s">
        <v>21</v>
      </c>
      <c r="G796" s="18"/>
      <c r="H796" s="18"/>
      <c r="I796" s="18"/>
      <c r="J796" s="18"/>
      <c r="K796" s="18"/>
      <c r="L796" s="18"/>
      <c r="M796" s="19">
        <v>44677.0</v>
      </c>
      <c r="N796" s="15">
        <v>0.5416666666666666</v>
      </c>
      <c r="O796" s="15">
        <v>0.5416666666666666</v>
      </c>
      <c r="P796" s="16">
        <f t="shared" si="79"/>
        <v>0</v>
      </c>
      <c r="Q796" s="17" t="s">
        <v>370</v>
      </c>
    </row>
    <row r="797">
      <c r="A797" s="10" t="s">
        <v>409</v>
      </c>
      <c r="B797" s="10" t="s">
        <v>560</v>
      </c>
      <c r="C797" s="10" t="s">
        <v>24</v>
      </c>
      <c r="D797" s="10" t="s">
        <v>25</v>
      </c>
      <c r="E797" s="11" t="s">
        <v>43</v>
      </c>
      <c r="F797" s="11" t="s">
        <v>21</v>
      </c>
      <c r="G797" s="18"/>
      <c r="H797" s="18"/>
      <c r="I797" s="18"/>
      <c r="J797" s="18"/>
      <c r="K797" s="18"/>
      <c r="L797" s="18"/>
      <c r="M797" s="19">
        <v>44677.0</v>
      </c>
      <c r="N797" s="15">
        <v>0.625</v>
      </c>
      <c r="O797" s="15">
        <v>0.625</v>
      </c>
      <c r="P797" s="16">
        <f t="shared" si="79"/>
        <v>0</v>
      </c>
      <c r="Q797" s="17" t="s">
        <v>868</v>
      </c>
    </row>
    <row r="798">
      <c r="A798" s="10" t="s">
        <v>861</v>
      </c>
      <c r="B798" s="10" t="s">
        <v>560</v>
      </c>
      <c r="C798" s="10" t="s">
        <v>24</v>
      </c>
      <c r="D798" s="10" t="s">
        <v>25</v>
      </c>
      <c r="E798" s="11" t="s">
        <v>46</v>
      </c>
      <c r="F798" s="11" t="s">
        <v>21</v>
      </c>
      <c r="G798" s="18"/>
      <c r="H798" s="18"/>
      <c r="I798" s="18"/>
      <c r="J798" s="18"/>
      <c r="K798" s="18"/>
      <c r="L798" s="18"/>
      <c r="M798" s="19">
        <v>44677.0</v>
      </c>
      <c r="N798" s="15">
        <v>0.5416666666666666</v>
      </c>
      <c r="O798" s="15">
        <v>0.875</v>
      </c>
      <c r="P798" s="16">
        <f t="shared" si="79"/>
        <v>0.3333333333</v>
      </c>
      <c r="Q798" s="17" t="s">
        <v>869</v>
      </c>
    </row>
    <row r="799">
      <c r="A799" s="10" t="s">
        <v>816</v>
      </c>
      <c r="B799" s="10" t="s">
        <v>18</v>
      </c>
      <c r="C799" s="10"/>
      <c r="D799" s="10" t="s">
        <v>158</v>
      </c>
      <c r="E799" s="11" t="s">
        <v>41</v>
      </c>
      <c r="F799" s="11" t="s">
        <v>21</v>
      </c>
      <c r="G799" s="18"/>
      <c r="H799" s="18"/>
      <c r="I799" s="18"/>
      <c r="J799" s="18"/>
      <c r="K799" s="18"/>
      <c r="L799" s="18"/>
      <c r="M799" s="19">
        <v>44677.0</v>
      </c>
      <c r="N799" s="15">
        <v>0.6666666666666666</v>
      </c>
      <c r="O799" s="15">
        <v>0.8333333333333334</v>
      </c>
      <c r="P799" s="25">
        <v>0.16666666666666666</v>
      </c>
      <c r="Q799" s="10" t="s">
        <v>870</v>
      </c>
    </row>
    <row r="800">
      <c r="A800" s="10" t="s">
        <v>751</v>
      </c>
      <c r="B800" s="10" t="s">
        <v>560</v>
      </c>
      <c r="C800" s="10"/>
      <c r="D800" s="10" t="s">
        <v>3</v>
      </c>
      <c r="E800" s="11" t="s">
        <v>41</v>
      </c>
      <c r="F800" s="11" t="s">
        <v>21</v>
      </c>
      <c r="G800" s="18"/>
      <c r="H800" s="18"/>
      <c r="I800" s="18"/>
      <c r="J800" s="18"/>
      <c r="K800" s="18"/>
      <c r="L800" s="18"/>
      <c r="M800" s="19">
        <v>44677.0</v>
      </c>
      <c r="N800" s="15">
        <v>0.5416666666666666</v>
      </c>
      <c r="O800" s="15">
        <v>0.875</v>
      </c>
      <c r="P800" s="16">
        <f t="shared" ref="P800:P803" si="80">O800-N800</f>
        <v>0.3333333333</v>
      </c>
      <c r="Q800" s="10" t="s">
        <v>871</v>
      </c>
    </row>
    <row r="801">
      <c r="A801" s="10" t="s">
        <v>836</v>
      </c>
      <c r="B801" s="10" t="s">
        <v>18</v>
      </c>
      <c r="C801" s="10"/>
      <c r="D801" s="10" t="s">
        <v>114</v>
      </c>
      <c r="E801" s="11" t="s">
        <v>43</v>
      </c>
      <c r="F801" s="11" t="s">
        <v>21</v>
      </c>
      <c r="G801" s="18"/>
      <c r="H801" s="18"/>
      <c r="I801" s="18"/>
      <c r="J801" s="18"/>
      <c r="K801" s="18"/>
      <c r="L801" s="18"/>
      <c r="M801" s="19">
        <v>44677.0</v>
      </c>
      <c r="N801" s="15">
        <v>0.5416666666666666</v>
      </c>
      <c r="O801" s="15">
        <v>0.875</v>
      </c>
      <c r="P801" s="16">
        <f t="shared" si="80"/>
        <v>0.3333333333</v>
      </c>
      <c r="Q801" s="17" t="s">
        <v>872</v>
      </c>
    </row>
    <row r="802">
      <c r="A802" s="10" t="s">
        <v>873</v>
      </c>
      <c r="B802" s="10" t="s">
        <v>18</v>
      </c>
      <c r="C802" s="10"/>
      <c r="D802" s="10" t="s">
        <v>508</v>
      </c>
      <c r="E802" s="11" t="s">
        <v>41</v>
      </c>
      <c r="F802" s="11" t="s">
        <v>21</v>
      </c>
      <c r="G802" s="18"/>
      <c r="H802" s="18"/>
      <c r="I802" s="18"/>
      <c r="J802" s="18"/>
      <c r="K802" s="18"/>
      <c r="L802" s="18"/>
      <c r="M802" s="19">
        <v>44677.0</v>
      </c>
      <c r="N802" s="15">
        <v>0.8333333333333334</v>
      </c>
      <c r="O802" s="15">
        <v>0.875</v>
      </c>
      <c r="P802" s="16">
        <f t="shared" si="80"/>
        <v>0.04166666667</v>
      </c>
      <c r="Q802" s="17" t="s">
        <v>874</v>
      </c>
    </row>
    <row r="803">
      <c r="A803" s="10" t="s">
        <v>45</v>
      </c>
      <c r="B803" s="10" t="s">
        <v>18</v>
      </c>
      <c r="C803" s="10"/>
      <c r="D803" s="10" t="s">
        <v>158</v>
      </c>
      <c r="E803" s="11" t="s">
        <v>46</v>
      </c>
      <c r="F803" s="11" t="s">
        <v>21</v>
      </c>
      <c r="G803" s="18"/>
      <c r="H803" s="18"/>
      <c r="I803" s="18"/>
      <c r="J803" s="18"/>
      <c r="K803" s="18"/>
      <c r="L803" s="18"/>
      <c r="M803" s="19">
        <v>44677.0</v>
      </c>
      <c r="N803" s="15"/>
      <c r="O803" s="15"/>
      <c r="P803" s="16">
        <f t="shared" si="80"/>
        <v>0</v>
      </c>
      <c r="Q803" s="23"/>
    </row>
    <row r="804">
      <c r="A804" s="10" t="s">
        <v>633</v>
      </c>
      <c r="B804" s="10" t="s">
        <v>18</v>
      </c>
      <c r="C804" s="10"/>
      <c r="D804" s="10" t="s">
        <v>508</v>
      </c>
      <c r="E804" s="11" t="s">
        <v>20</v>
      </c>
      <c r="F804" s="11" t="s">
        <v>21</v>
      </c>
      <c r="G804" s="18"/>
      <c r="H804" s="18"/>
      <c r="I804" s="18"/>
      <c r="J804" s="18"/>
      <c r="K804" s="18"/>
      <c r="L804" s="18"/>
      <c r="M804" s="19">
        <v>44678.0</v>
      </c>
      <c r="N804" s="24">
        <v>0.5416666666666666</v>
      </c>
      <c r="O804" s="24">
        <v>0.5416666666666666</v>
      </c>
      <c r="P804" s="25">
        <v>0.0</v>
      </c>
      <c r="Q804" s="17" t="s">
        <v>20</v>
      </c>
    </row>
    <row r="805">
      <c r="A805" s="10" t="s">
        <v>751</v>
      </c>
      <c r="B805" s="10" t="s">
        <v>560</v>
      </c>
      <c r="C805" s="10"/>
      <c r="D805" s="10" t="s">
        <v>3</v>
      </c>
      <c r="E805" s="11" t="s">
        <v>41</v>
      </c>
      <c r="F805" s="11" t="s">
        <v>21</v>
      </c>
      <c r="G805" s="18"/>
      <c r="H805" s="18"/>
      <c r="I805" s="18"/>
      <c r="J805" s="18"/>
      <c r="K805" s="18"/>
      <c r="L805" s="18"/>
      <c r="M805" s="19">
        <v>44678.0</v>
      </c>
      <c r="N805" s="15">
        <v>0.5416666666666666</v>
      </c>
      <c r="O805" s="15">
        <v>0.875</v>
      </c>
      <c r="P805" s="16">
        <f>O805-N805</f>
        <v>0.3333333333</v>
      </c>
      <c r="Q805" s="17" t="s">
        <v>875</v>
      </c>
    </row>
    <row r="806">
      <c r="A806" s="10" t="s">
        <v>825</v>
      </c>
      <c r="B806" s="10" t="s">
        <v>18</v>
      </c>
      <c r="C806" s="10"/>
      <c r="D806" s="10" t="s">
        <v>508</v>
      </c>
      <c r="E806" s="11" t="s">
        <v>20</v>
      </c>
      <c r="F806" s="11" t="s">
        <v>21</v>
      </c>
      <c r="G806" s="18"/>
      <c r="H806" s="18"/>
      <c r="I806" s="18"/>
      <c r="J806" s="18"/>
      <c r="K806" s="18"/>
      <c r="L806" s="18"/>
      <c r="M806" s="19">
        <v>44678.0</v>
      </c>
      <c r="N806" s="24">
        <v>0.8333333333333334</v>
      </c>
      <c r="O806" s="24">
        <v>0.8333333333333334</v>
      </c>
      <c r="P806" s="25">
        <v>0.0</v>
      </c>
      <c r="Q806" s="17" t="s">
        <v>20</v>
      </c>
    </row>
    <row r="807">
      <c r="A807" s="10" t="s">
        <v>846</v>
      </c>
      <c r="B807" s="10" t="s">
        <v>18</v>
      </c>
      <c r="C807" s="10"/>
      <c r="D807" s="10" t="s">
        <v>508</v>
      </c>
      <c r="E807" s="11" t="s">
        <v>20</v>
      </c>
      <c r="F807" s="11" t="s">
        <v>21</v>
      </c>
      <c r="G807" s="18"/>
      <c r="H807" s="18"/>
      <c r="I807" s="18"/>
      <c r="J807" s="18"/>
      <c r="K807" s="18"/>
      <c r="L807" s="18"/>
      <c r="M807" s="19">
        <v>44678.0</v>
      </c>
      <c r="N807" s="24">
        <v>0.75</v>
      </c>
      <c r="O807" s="24">
        <v>0.75</v>
      </c>
      <c r="P807" s="25">
        <v>0.0</v>
      </c>
      <c r="Q807" s="17" t="s">
        <v>20</v>
      </c>
    </row>
    <row r="808">
      <c r="A808" s="10" t="s">
        <v>767</v>
      </c>
      <c r="B808" s="10" t="s">
        <v>18</v>
      </c>
      <c r="C808" s="10"/>
      <c r="D808" s="10" t="s">
        <v>508</v>
      </c>
      <c r="E808" s="11" t="s">
        <v>20</v>
      </c>
      <c r="F808" s="11" t="s">
        <v>21</v>
      </c>
      <c r="G808" s="18"/>
      <c r="H808" s="18"/>
      <c r="I808" s="18"/>
      <c r="J808" s="18"/>
      <c r="K808" s="18"/>
      <c r="L808" s="18"/>
      <c r="M808" s="19">
        <v>44678.0</v>
      </c>
      <c r="N808" s="24">
        <v>0.75</v>
      </c>
      <c r="O808" s="24">
        <v>0.75</v>
      </c>
      <c r="P808" s="25">
        <v>0.0</v>
      </c>
      <c r="Q808" s="17" t="s">
        <v>20</v>
      </c>
    </row>
    <row r="809">
      <c r="A809" s="10" t="s">
        <v>873</v>
      </c>
      <c r="B809" s="10" t="s">
        <v>18</v>
      </c>
      <c r="C809" s="10"/>
      <c r="D809" s="10" t="s">
        <v>508</v>
      </c>
      <c r="E809" s="11" t="s">
        <v>41</v>
      </c>
      <c r="F809" s="11" t="s">
        <v>21</v>
      </c>
      <c r="G809" s="18"/>
      <c r="H809" s="18"/>
      <c r="I809" s="18"/>
      <c r="J809" s="18"/>
      <c r="K809" s="18"/>
      <c r="L809" s="18"/>
      <c r="M809" s="19">
        <v>44678.0</v>
      </c>
      <c r="N809" s="15">
        <v>0.5416666666666666</v>
      </c>
      <c r="O809" s="15">
        <v>0.875</v>
      </c>
      <c r="P809" s="16">
        <f t="shared" ref="P809:P810" si="81">O809-N809</f>
        <v>0.3333333333</v>
      </c>
      <c r="Q809" s="17" t="s">
        <v>876</v>
      </c>
    </row>
    <row r="810">
      <c r="A810" s="10" t="s">
        <v>877</v>
      </c>
      <c r="B810" s="10" t="s">
        <v>560</v>
      </c>
      <c r="C810" s="10"/>
      <c r="D810" s="10" t="s">
        <v>114</v>
      </c>
      <c r="E810" s="11" t="s">
        <v>41</v>
      </c>
      <c r="F810" s="11" t="s">
        <v>21</v>
      </c>
      <c r="G810" s="18"/>
      <c r="H810" s="18"/>
      <c r="I810" s="18"/>
      <c r="J810" s="18"/>
      <c r="K810" s="18"/>
      <c r="L810" s="18"/>
      <c r="M810" s="19">
        <v>44678.0</v>
      </c>
      <c r="N810" s="15">
        <v>0.625</v>
      </c>
      <c r="O810" s="15">
        <v>0.875</v>
      </c>
      <c r="P810" s="16">
        <f t="shared" si="81"/>
        <v>0.25</v>
      </c>
      <c r="Q810" s="17" t="s">
        <v>878</v>
      </c>
    </row>
    <row r="811">
      <c r="A811" s="10" t="s">
        <v>816</v>
      </c>
      <c r="B811" s="10" t="s">
        <v>18</v>
      </c>
      <c r="C811" s="10"/>
      <c r="D811" s="10" t="s">
        <v>158</v>
      </c>
      <c r="E811" s="11" t="s">
        <v>43</v>
      </c>
      <c r="F811" s="11" t="s">
        <v>21</v>
      </c>
      <c r="G811" s="18"/>
      <c r="H811" s="18"/>
      <c r="I811" s="18"/>
      <c r="J811" s="18"/>
      <c r="K811" s="18"/>
      <c r="L811" s="18"/>
      <c r="M811" s="19">
        <v>44678.0</v>
      </c>
      <c r="N811" s="15">
        <v>0.6666666666666666</v>
      </c>
      <c r="O811" s="15">
        <v>0.875</v>
      </c>
      <c r="P811" s="25">
        <v>0.25</v>
      </c>
      <c r="Q811" s="10" t="s">
        <v>879</v>
      </c>
    </row>
    <row r="812">
      <c r="A812" s="10" t="s">
        <v>636</v>
      </c>
      <c r="B812" s="10" t="s">
        <v>560</v>
      </c>
      <c r="C812" s="10" t="s">
        <v>24</v>
      </c>
      <c r="D812" s="10" t="s">
        <v>25</v>
      </c>
      <c r="E812" s="11" t="s">
        <v>341</v>
      </c>
      <c r="F812" s="11" t="s">
        <v>21</v>
      </c>
      <c r="G812" s="18"/>
      <c r="H812" s="18"/>
      <c r="I812" s="18"/>
      <c r="J812" s="18"/>
      <c r="K812" s="18"/>
      <c r="L812" s="18"/>
      <c r="M812" s="19">
        <v>44678.0</v>
      </c>
      <c r="N812" s="15">
        <v>0.875</v>
      </c>
      <c r="O812" s="15">
        <v>0.875</v>
      </c>
      <c r="P812" s="16">
        <f t="shared" ref="P812:P840" si="82">O812-N812</f>
        <v>0</v>
      </c>
      <c r="Q812" s="17" t="s">
        <v>880</v>
      </c>
    </row>
    <row r="813">
      <c r="A813" s="10" t="s">
        <v>881</v>
      </c>
      <c r="B813" s="10" t="s">
        <v>560</v>
      </c>
      <c r="C813" s="10"/>
      <c r="D813" s="10" t="s">
        <v>114</v>
      </c>
      <c r="E813" s="11" t="s">
        <v>41</v>
      </c>
      <c r="F813" s="11" t="s">
        <v>21</v>
      </c>
      <c r="G813" s="18"/>
      <c r="H813" s="18"/>
      <c r="I813" s="18"/>
      <c r="J813" s="18"/>
      <c r="K813" s="18"/>
      <c r="L813" s="18"/>
      <c r="M813" s="19">
        <v>44679.0</v>
      </c>
      <c r="N813" s="15">
        <v>0.625</v>
      </c>
      <c r="O813" s="15">
        <v>0.875</v>
      </c>
      <c r="P813" s="16">
        <f t="shared" si="82"/>
        <v>0.25</v>
      </c>
      <c r="Q813" s="17" t="s">
        <v>882</v>
      </c>
    </row>
    <row r="814">
      <c r="A814" s="10" t="s">
        <v>877</v>
      </c>
      <c r="B814" s="10" t="s">
        <v>560</v>
      </c>
      <c r="C814" s="10"/>
      <c r="D814" s="10" t="s">
        <v>114</v>
      </c>
      <c r="E814" s="11" t="s">
        <v>46</v>
      </c>
      <c r="F814" s="11" t="s">
        <v>21</v>
      </c>
      <c r="G814" s="18"/>
      <c r="H814" s="18"/>
      <c r="I814" s="18"/>
      <c r="J814" s="18"/>
      <c r="K814" s="18"/>
      <c r="L814" s="18"/>
      <c r="M814" s="19">
        <v>44679.0</v>
      </c>
      <c r="N814" s="15">
        <v>0.5416666666666666</v>
      </c>
      <c r="O814" s="15">
        <v>0.625</v>
      </c>
      <c r="P814" s="16">
        <f t="shared" si="82"/>
        <v>0.08333333333</v>
      </c>
      <c r="Q814" s="17" t="s">
        <v>883</v>
      </c>
    </row>
    <row r="815">
      <c r="A815" s="10" t="s">
        <v>873</v>
      </c>
      <c r="B815" s="10" t="s">
        <v>18</v>
      </c>
      <c r="C815" s="10"/>
      <c r="D815" s="10" t="s">
        <v>508</v>
      </c>
      <c r="E815" s="11" t="s">
        <v>41</v>
      </c>
      <c r="F815" s="11" t="s">
        <v>21</v>
      </c>
      <c r="G815" s="18"/>
      <c r="H815" s="18"/>
      <c r="I815" s="18"/>
      <c r="J815" s="18"/>
      <c r="K815" s="18"/>
      <c r="L815" s="18"/>
      <c r="M815" s="19">
        <v>44679.0</v>
      </c>
      <c r="N815" s="15">
        <v>0.5416666666666666</v>
      </c>
      <c r="O815" s="15">
        <v>0.875</v>
      </c>
      <c r="P815" s="16">
        <f t="shared" si="82"/>
        <v>0.3333333333</v>
      </c>
      <c r="Q815" s="17" t="s">
        <v>884</v>
      </c>
    </row>
    <row r="816">
      <c r="A816" s="10" t="s">
        <v>885</v>
      </c>
      <c r="B816" s="10" t="s">
        <v>560</v>
      </c>
      <c r="C816" s="10" t="s">
        <v>24</v>
      </c>
      <c r="D816" s="10" t="s">
        <v>25</v>
      </c>
      <c r="E816" s="11" t="s">
        <v>41</v>
      </c>
      <c r="F816" s="11" t="s">
        <v>21</v>
      </c>
      <c r="G816" s="18"/>
      <c r="H816" s="18"/>
      <c r="I816" s="18"/>
      <c r="J816" s="18"/>
      <c r="K816" s="18"/>
      <c r="L816" s="18"/>
      <c r="M816" s="19">
        <v>44679.0</v>
      </c>
      <c r="N816" s="15">
        <v>0.7083333333333334</v>
      </c>
      <c r="O816" s="15">
        <v>0.875</v>
      </c>
      <c r="P816" s="16">
        <f t="shared" si="82"/>
        <v>0.1666666667</v>
      </c>
      <c r="Q816" s="17" t="s">
        <v>886</v>
      </c>
    </row>
    <row r="817">
      <c r="A817" s="10" t="s">
        <v>751</v>
      </c>
      <c r="B817" s="10" t="s">
        <v>560</v>
      </c>
      <c r="C817" s="10"/>
      <c r="D817" s="10" t="s">
        <v>3</v>
      </c>
      <c r="E817" s="11" t="s">
        <v>41</v>
      </c>
      <c r="F817" s="11" t="s">
        <v>21</v>
      </c>
      <c r="G817" s="18"/>
      <c r="H817" s="18"/>
      <c r="I817" s="18"/>
      <c r="J817" s="18"/>
      <c r="K817" s="18"/>
      <c r="L817" s="18"/>
      <c r="M817" s="19">
        <v>44679.0</v>
      </c>
      <c r="N817" s="15">
        <v>0.5416666666666666</v>
      </c>
      <c r="O817" s="15">
        <v>0.875</v>
      </c>
      <c r="P817" s="16">
        <f t="shared" si="82"/>
        <v>0.3333333333</v>
      </c>
      <c r="Q817" s="17" t="s">
        <v>887</v>
      </c>
    </row>
    <row r="818">
      <c r="A818" s="10" t="s">
        <v>45</v>
      </c>
      <c r="B818" s="10" t="s">
        <v>18</v>
      </c>
      <c r="C818" s="10"/>
      <c r="D818" s="10" t="s">
        <v>158</v>
      </c>
      <c r="E818" s="11" t="s">
        <v>46</v>
      </c>
      <c r="F818" s="11" t="s">
        <v>21</v>
      </c>
      <c r="G818" s="18"/>
      <c r="H818" s="18"/>
      <c r="I818" s="18"/>
      <c r="J818" s="18"/>
      <c r="K818" s="18"/>
      <c r="L818" s="18"/>
      <c r="M818" s="19">
        <v>44679.0</v>
      </c>
      <c r="N818" s="15">
        <v>0.6666666666666666</v>
      </c>
      <c r="O818" s="15">
        <v>0.75</v>
      </c>
      <c r="P818" s="16">
        <f t="shared" si="82"/>
        <v>0.08333333333</v>
      </c>
      <c r="Q818" s="17" t="s">
        <v>888</v>
      </c>
    </row>
    <row r="819">
      <c r="A819" s="10" t="s">
        <v>303</v>
      </c>
      <c r="B819" s="10" t="s">
        <v>560</v>
      </c>
      <c r="C819" s="10" t="s">
        <v>24</v>
      </c>
      <c r="D819" s="10" t="s">
        <v>25</v>
      </c>
      <c r="E819" s="11" t="s">
        <v>41</v>
      </c>
      <c r="F819" s="11" t="s">
        <v>21</v>
      </c>
      <c r="G819" s="18"/>
      <c r="H819" s="18"/>
      <c r="I819" s="18"/>
      <c r="J819" s="18"/>
      <c r="K819" s="18"/>
      <c r="L819" s="18"/>
      <c r="M819" s="19">
        <v>44680.0</v>
      </c>
      <c r="N819" s="15">
        <v>0.7083333333333334</v>
      </c>
      <c r="O819" s="15">
        <v>0.875</v>
      </c>
      <c r="P819" s="16">
        <f t="shared" si="82"/>
        <v>0.1666666667</v>
      </c>
      <c r="Q819" s="17" t="s">
        <v>889</v>
      </c>
    </row>
    <row r="820">
      <c r="A820" s="10" t="s">
        <v>877</v>
      </c>
      <c r="B820" s="10" t="s">
        <v>560</v>
      </c>
      <c r="C820" s="10"/>
      <c r="D820" s="10" t="s">
        <v>114</v>
      </c>
      <c r="E820" s="11" t="s">
        <v>43</v>
      </c>
      <c r="F820" s="11" t="s">
        <v>21</v>
      </c>
      <c r="G820" s="18"/>
      <c r="H820" s="18"/>
      <c r="I820" s="18"/>
      <c r="J820" s="18"/>
      <c r="K820" s="18"/>
      <c r="L820" s="18"/>
      <c r="M820" s="19">
        <v>44680.0</v>
      </c>
      <c r="N820" s="15">
        <v>0.5416666666666666</v>
      </c>
      <c r="O820" s="15">
        <v>0.8333333333333334</v>
      </c>
      <c r="P820" s="16">
        <f t="shared" si="82"/>
        <v>0.2916666667</v>
      </c>
      <c r="Q820" s="17" t="s">
        <v>890</v>
      </c>
    </row>
    <row r="821">
      <c r="A821" s="10" t="s">
        <v>877</v>
      </c>
      <c r="B821" s="10" t="s">
        <v>560</v>
      </c>
      <c r="C821" s="10"/>
      <c r="D821" s="10" t="s">
        <v>114</v>
      </c>
      <c r="E821" s="11" t="s">
        <v>41</v>
      </c>
      <c r="F821" s="11" t="s">
        <v>21</v>
      </c>
      <c r="G821" s="18"/>
      <c r="H821" s="18"/>
      <c r="I821" s="18"/>
      <c r="J821" s="18"/>
      <c r="K821" s="18"/>
      <c r="L821" s="18"/>
      <c r="M821" s="19">
        <v>44680.0</v>
      </c>
      <c r="N821" s="15">
        <v>0.8333333333333334</v>
      </c>
      <c r="O821" s="15">
        <v>0.875</v>
      </c>
      <c r="P821" s="16">
        <f t="shared" si="82"/>
        <v>0.04166666667</v>
      </c>
      <c r="Q821" s="26" t="s">
        <v>891</v>
      </c>
    </row>
    <row r="822">
      <c r="A822" s="10" t="s">
        <v>892</v>
      </c>
      <c r="B822" s="10" t="s">
        <v>18</v>
      </c>
      <c r="C822" s="10"/>
      <c r="D822" s="10" t="s">
        <v>508</v>
      </c>
      <c r="E822" s="11" t="s">
        <v>41</v>
      </c>
      <c r="F822" s="11" t="s">
        <v>21</v>
      </c>
      <c r="G822" s="18"/>
      <c r="H822" s="18"/>
      <c r="I822" s="18"/>
      <c r="J822" s="18"/>
      <c r="K822" s="18"/>
      <c r="L822" s="18"/>
      <c r="M822" s="19">
        <v>44680.0</v>
      </c>
      <c r="N822" s="15">
        <v>0.5416666666666666</v>
      </c>
      <c r="O822" s="15">
        <v>0.875</v>
      </c>
      <c r="P822" s="16">
        <f t="shared" si="82"/>
        <v>0.3333333333</v>
      </c>
      <c r="Q822" s="17" t="s">
        <v>893</v>
      </c>
    </row>
    <row r="823">
      <c r="A823" s="10" t="s">
        <v>751</v>
      </c>
      <c r="B823" s="10" t="s">
        <v>560</v>
      </c>
      <c r="C823" s="10"/>
      <c r="D823" s="10" t="s">
        <v>3</v>
      </c>
      <c r="E823" s="11" t="s">
        <v>41</v>
      </c>
      <c r="F823" s="11" t="s">
        <v>21</v>
      </c>
      <c r="G823" s="18"/>
      <c r="H823" s="18"/>
      <c r="I823" s="18"/>
      <c r="J823" s="18"/>
      <c r="K823" s="18"/>
      <c r="L823" s="18"/>
      <c r="M823" s="19">
        <v>44680.0</v>
      </c>
      <c r="N823" s="15">
        <v>0.5416666666666666</v>
      </c>
      <c r="O823" s="15">
        <v>0.875</v>
      </c>
      <c r="P823" s="16">
        <f t="shared" si="82"/>
        <v>0.3333333333</v>
      </c>
      <c r="Q823" s="17" t="s">
        <v>894</v>
      </c>
    </row>
    <row r="824">
      <c r="A824" s="10" t="s">
        <v>873</v>
      </c>
      <c r="B824" s="10" t="s">
        <v>18</v>
      </c>
      <c r="C824" s="10"/>
      <c r="D824" s="10" t="s">
        <v>508</v>
      </c>
      <c r="E824" s="11" t="s">
        <v>46</v>
      </c>
      <c r="F824" s="11" t="s">
        <v>21</v>
      </c>
      <c r="G824" s="18"/>
      <c r="H824" s="18"/>
      <c r="I824" s="18"/>
      <c r="J824" s="18"/>
      <c r="K824" s="18"/>
      <c r="L824" s="18"/>
      <c r="M824" s="19">
        <v>44680.0</v>
      </c>
      <c r="N824" s="15">
        <v>0.5416666666666666</v>
      </c>
      <c r="O824" s="15">
        <v>0.5416666666666666</v>
      </c>
      <c r="P824" s="16">
        <f t="shared" si="82"/>
        <v>0</v>
      </c>
      <c r="Q824" s="17" t="s">
        <v>895</v>
      </c>
    </row>
    <row r="825">
      <c r="A825" s="37" t="s">
        <v>885</v>
      </c>
      <c r="B825" s="10" t="s">
        <v>560</v>
      </c>
      <c r="C825" s="10" t="s">
        <v>24</v>
      </c>
      <c r="D825" s="10" t="s">
        <v>25</v>
      </c>
      <c r="E825" s="11" t="s">
        <v>28</v>
      </c>
      <c r="F825" s="11" t="s">
        <v>21</v>
      </c>
      <c r="G825" s="18"/>
      <c r="H825" s="18"/>
      <c r="I825" s="18"/>
      <c r="J825" s="18"/>
      <c r="K825" s="18"/>
      <c r="L825" s="18"/>
      <c r="M825" s="19">
        <v>44680.0</v>
      </c>
      <c r="N825" s="15">
        <v>0.625</v>
      </c>
      <c r="O825" s="15">
        <v>0.625</v>
      </c>
      <c r="P825" s="16">
        <f t="shared" si="82"/>
        <v>0</v>
      </c>
      <c r="Q825" s="17" t="s">
        <v>896</v>
      </c>
    </row>
    <row r="826">
      <c r="A826" s="10" t="s">
        <v>897</v>
      </c>
      <c r="B826" s="10" t="s">
        <v>18</v>
      </c>
      <c r="C826" s="10"/>
      <c r="D826" s="10" t="s">
        <v>158</v>
      </c>
      <c r="E826" s="11" t="s">
        <v>41</v>
      </c>
      <c r="F826" s="11" t="s">
        <v>21</v>
      </c>
      <c r="G826" s="18"/>
      <c r="H826" s="18"/>
      <c r="I826" s="18"/>
      <c r="J826" s="18"/>
      <c r="K826" s="18"/>
      <c r="L826" s="18"/>
      <c r="M826" s="19">
        <v>44680.0</v>
      </c>
      <c r="N826" s="15">
        <v>0.6666666666666666</v>
      </c>
      <c r="O826" s="15">
        <v>0.8333333333333334</v>
      </c>
      <c r="P826" s="16">
        <f t="shared" si="82"/>
        <v>0.1666666667</v>
      </c>
      <c r="Q826" s="17" t="s">
        <v>898</v>
      </c>
    </row>
    <row r="827">
      <c r="A827" s="10" t="s">
        <v>899</v>
      </c>
      <c r="B827" s="10" t="s">
        <v>560</v>
      </c>
      <c r="C827" s="10"/>
      <c r="D827" s="10" t="s">
        <v>900</v>
      </c>
      <c r="E827" s="11" t="s">
        <v>41</v>
      </c>
      <c r="F827" s="11" t="s">
        <v>21</v>
      </c>
      <c r="G827" s="18"/>
      <c r="H827" s="18"/>
      <c r="I827" s="18"/>
      <c r="J827" s="18"/>
      <c r="K827" s="18"/>
      <c r="L827" s="18"/>
      <c r="M827" s="19">
        <v>44680.0</v>
      </c>
      <c r="N827" s="15">
        <v>0.5416666666666666</v>
      </c>
      <c r="O827" s="15">
        <v>0.875</v>
      </c>
      <c r="P827" s="16">
        <f t="shared" si="82"/>
        <v>0.3333333333</v>
      </c>
      <c r="Q827" s="17" t="s">
        <v>901</v>
      </c>
    </row>
    <row r="828">
      <c r="A828" s="10" t="s">
        <v>892</v>
      </c>
      <c r="B828" s="10" t="s">
        <v>18</v>
      </c>
      <c r="C828" s="10"/>
      <c r="D828" s="10" t="s">
        <v>508</v>
      </c>
      <c r="E828" s="11" t="s">
        <v>43</v>
      </c>
      <c r="F828" s="11" t="s">
        <v>21</v>
      </c>
      <c r="G828" s="18"/>
      <c r="H828" s="18"/>
      <c r="I828" s="18"/>
      <c r="J828" s="18"/>
      <c r="K828" s="18"/>
      <c r="L828" s="18"/>
      <c r="M828" s="19">
        <v>44683.0</v>
      </c>
      <c r="N828" s="15">
        <v>0.5416666666666666</v>
      </c>
      <c r="O828" s="15">
        <v>0.7916666666666666</v>
      </c>
      <c r="P828" s="16">
        <f t="shared" si="82"/>
        <v>0.25</v>
      </c>
      <c r="Q828" s="17" t="s">
        <v>902</v>
      </c>
    </row>
    <row r="829">
      <c r="A829" s="10" t="s">
        <v>303</v>
      </c>
      <c r="B829" s="10" t="s">
        <v>560</v>
      </c>
      <c r="C829" s="10" t="s">
        <v>24</v>
      </c>
      <c r="D829" s="10" t="s">
        <v>25</v>
      </c>
      <c r="E829" s="11" t="s">
        <v>41</v>
      </c>
      <c r="F829" s="11" t="s">
        <v>21</v>
      </c>
      <c r="G829" s="18"/>
      <c r="H829" s="18"/>
      <c r="I829" s="18"/>
      <c r="J829" s="18"/>
      <c r="K829" s="18"/>
      <c r="L829" s="18"/>
      <c r="M829" s="19">
        <v>44683.0</v>
      </c>
      <c r="N829" s="15">
        <v>0.5416666666666666</v>
      </c>
      <c r="O829" s="15">
        <v>0.875</v>
      </c>
      <c r="P829" s="16">
        <f t="shared" si="82"/>
        <v>0.3333333333</v>
      </c>
      <c r="Q829" s="17" t="s">
        <v>903</v>
      </c>
    </row>
    <row r="830">
      <c r="A830" s="10" t="s">
        <v>751</v>
      </c>
      <c r="B830" s="10" t="s">
        <v>560</v>
      </c>
      <c r="C830" s="10"/>
      <c r="D830" s="10" t="s">
        <v>3</v>
      </c>
      <c r="E830" s="11" t="s">
        <v>41</v>
      </c>
      <c r="F830" s="11" t="s">
        <v>21</v>
      </c>
      <c r="G830" s="18"/>
      <c r="H830" s="18"/>
      <c r="I830" s="18"/>
      <c r="J830" s="18"/>
      <c r="K830" s="18"/>
      <c r="L830" s="18"/>
      <c r="M830" s="19">
        <v>44683.0</v>
      </c>
      <c r="N830" s="15">
        <v>0.5416666666666666</v>
      </c>
      <c r="O830" s="15">
        <v>0.875</v>
      </c>
      <c r="P830" s="16">
        <f t="shared" si="82"/>
        <v>0.3333333333</v>
      </c>
      <c r="Q830" s="17" t="s">
        <v>904</v>
      </c>
    </row>
    <row r="831">
      <c r="A831" s="10" t="s">
        <v>905</v>
      </c>
      <c r="B831" s="10" t="s">
        <v>18</v>
      </c>
      <c r="C831" s="10"/>
      <c r="D831" s="10" t="s">
        <v>508</v>
      </c>
      <c r="E831" s="11" t="s">
        <v>41</v>
      </c>
      <c r="F831" s="11" t="s">
        <v>21</v>
      </c>
      <c r="G831" s="18"/>
      <c r="H831" s="18"/>
      <c r="I831" s="18"/>
      <c r="J831" s="18"/>
      <c r="K831" s="18"/>
      <c r="L831" s="18"/>
      <c r="M831" s="19">
        <v>44683.0</v>
      </c>
      <c r="N831" s="15">
        <v>0.7916666666666666</v>
      </c>
      <c r="O831" s="15">
        <v>0.875</v>
      </c>
      <c r="P831" s="16">
        <f t="shared" si="82"/>
        <v>0.08333333333</v>
      </c>
      <c r="Q831" s="17" t="s">
        <v>906</v>
      </c>
    </row>
    <row r="832">
      <c r="A832" s="10" t="s">
        <v>877</v>
      </c>
      <c r="B832" s="10" t="s">
        <v>560</v>
      </c>
      <c r="C832" s="10"/>
      <c r="D832" s="10" t="s">
        <v>114</v>
      </c>
      <c r="E832" s="11" t="s">
        <v>41</v>
      </c>
      <c r="F832" s="11" t="s">
        <v>21</v>
      </c>
      <c r="G832" s="18"/>
      <c r="H832" s="18"/>
      <c r="I832" s="18"/>
      <c r="J832" s="18"/>
      <c r="K832" s="18"/>
      <c r="L832" s="18"/>
      <c r="M832" s="19">
        <v>44683.0</v>
      </c>
      <c r="N832" s="15">
        <v>0.5416666666666666</v>
      </c>
      <c r="O832" s="15">
        <v>0.875</v>
      </c>
      <c r="P832" s="16">
        <f t="shared" si="82"/>
        <v>0.3333333333</v>
      </c>
      <c r="Q832" s="17" t="s">
        <v>907</v>
      </c>
    </row>
    <row r="833">
      <c r="A833" s="10" t="s">
        <v>899</v>
      </c>
      <c r="B833" s="10" t="s">
        <v>560</v>
      </c>
      <c r="C833" s="10"/>
      <c r="D833" s="10" t="s">
        <v>900</v>
      </c>
      <c r="E833" s="11" t="s">
        <v>41</v>
      </c>
      <c r="F833" s="11" t="s">
        <v>21</v>
      </c>
      <c r="G833" s="18"/>
      <c r="H833" s="18"/>
      <c r="I833" s="18"/>
      <c r="J833" s="18"/>
      <c r="K833" s="18"/>
      <c r="L833" s="18"/>
      <c r="M833" s="19">
        <v>44683.0</v>
      </c>
      <c r="N833" s="15">
        <v>0.5416666666666666</v>
      </c>
      <c r="O833" s="15">
        <v>0.875</v>
      </c>
      <c r="P833" s="16">
        <f t="shared" si="82"/>
        <v>0.3333333333</v>
      </c>
      <c r="Q833" s="17" t="s">
        <v>908</v>
      </c>
    </row>
    <row r="834">
      <c r="A834" s="10" t="s">
        <v>45</v>
      </c>
      <c r="B834" s="10" t="s">
        <v>18</v>
      </c>
      <c r="C834" s="10"/>
      <c r="D834" s="10" t="s">
        <v>158</v>
      </c>
      <c r="E834" s="11" t="s">
        <v>43</v>
      </c>
      <c r="F834" s="11" t="s">
        <v>21</v>
      </c>
      <c r="G834" s="18"/>
      <c r="H834" s="18"/>
      <c r="I834" s="18"/>
      <c r="J834" s="18"/>
      <c r="K834" s="18"/>
      <c r="L834" s="18"/>
      <c r="M834" s="19">
        <v>44683.0</v>
      </c>
      <c r="N834" s="15">
        <v>0.6666666666666666</v>
      </c>
      <c r="O834" s="15">
        <v>0.7083333333333334</v>
      </c>
      <c r="P834" s="16">
        <f t="shared" si="82"/>
        <v>0.04166666667</v>
      </c>
      <c r="Q834" s="17" t="s">
        <v>527</v>
      </c>
    </row>
    <row r="835">
      <c r="A835" s="10" t="s">
        <v>897</v>
      </c>
      <c r="B835" s="10" t="s">
        <v>18</v>
      </c>
      <c r="C835" s="10"/>
      <c r="D835" s="10" t="s">
        <v>158</v>
      </c>
      <c r="E835" s="11" t="s">
        <v>41</v>
      </c>
      <c r="F835" s="11" t="s">
        <v>21</v>
      </c>
      <c r="G835" s="18"/>
      <c r="H835" s="18"/>
      <c r="I835" s="18"/>
      <c r="J835" s="18"/>
      <c r="K835" s="18"/>
      <c r="L835" s="18"/>
      <c r="M835" s="19">
        <v>44683.0</v>
      </c>
      <c r="N835" s="15">
        <v>0.75</v>
      </c>
      <c r="O835" s="15">
        <v>0.875</v>
      </c>
      <c r="P835" s="16">
        <f t="shared" si="82"/>
        <v>0.125</v>
      </c>
      <c r="Q835" s="17" t="s">
        <v>909</v>
      </c>
    </row>
    <row r="836">
      <c r="A836" s="10" t="s">
        <v>905</v>
      </c>
      <c r="B836" s="10" t="s">
        <v>18</v>
      </c>
      <c r="C836" s="10"/>
      <c r="D836" s="10" t="s">
        <v>508</v>
      </c>
      <c r="E836" s="11" t="s">
        <v>41</v>
      </c>
      <c r="F836" s="11" t="s">
        <v>21</v>
      </c>
      <c r="G836" s="18"/>
      <c r="H836" s="18"/>
      <c r="I836" s="18"/>
      <c r="J836" s="18"/>
      <c r="K836" s="18"/>
      <c r="L836" s="18"/>
      <c r="M836" s="19">
        <v>44684.0</v>
      </c>
      <c r="N836" s="15">
        <v>0.5416666666666666</v>
      </c>
      <c r="O836" s="15">
        <v>0.875</v>
      </c>
      <c r="P836" s="16">
        <f t="shared" si="82"/>
        <v>0.3333333333</v>
      </c>
      <c r="Q836" s="17" t="s">
        <v>910</v>
      </c>
    </row>
    <row r="837">
      <c r="A837" s="10" t="s">
        <v>899</v>
      </c>
      <c r="B837" s="10" t="s">
        <v>560</v>
      </c>
      <c r="C837" s="10"/>
      <c r="D837" s="10" t="s">
        <v>900</v>
      </c>
      <c r="E837" s="11" t="s">
        <v>43</v>
      </c>
      <c r="F837" s="11" t="s">
        <v>21</v>
      </c>
      <c r="G837" s="18"/>
      <c r="H837" s="18"/>
      <c r="I837" s="18"/>
      <c r="J837" s="18"/>
      <c r="K837" s="18"/>
      <c r="L837" s="18"/>
      <c r="M837" s="19">
        <v>44684.0</v>
      </c>
      <c r="N837" s="15">
        <v>0.5416666666666666</v>
      </c>
      <c r="O837" s="15">
        <v>0.75</v>
      </c>
      <c r="P837" s="16">
        <f t="shared" si="82"/>
        <v>0.2083333333</v>
      </c>
      <c r="Q837" s="17" t="s">
        <v>911</v>
      </c>
    </row>
    <row r="838">
      <c r="A838" s="10" t="s">
        <v>912</v>
      </c>
      <c r="B838" s="10" t="s">
        <v>560</v>
      </c>
      <c r="C838" s="10"/>
      <c r="D838" s="10" t="s">
        <v>900</v>
      </c>
      <c r="E838" s="11" t="s">
        <v>41</v>
      </c>
      <c r="F838" s="11" t="s">
        <v>21</v>
      </c>
      <c r="G838" s="18"/>
      <c r="H838" s="18"/>
      <c r="I838" s="18"/>
      <c r="J838" s="18"/>
      <c r="K838" s="18"/>
      <c r="L838" s="18"/>
      <c r="M838" s="19">
        <v>44684.0</v>
      </c>
      <c r="N838" s="24">
        <v>0.75</v>
      </c>
      <c r="O838" s="15">
        <v>0.875</v>
      </c>
      <c r="P838" s="16">
        <f t="shared" si="82"/>
        <v>0.125</v>
      </c>
      <c r="Q838" s="17" t="s">
        <v>913</v>
      </c>
    </row>
    <row r="839">
      <c r="A839" s="10" t="s">
        <v>303</v>
      </c>
      <c r="B839" s="10" t="s">
        <v>560</v>
      </c>
      <c r="C839" s="10" t="s">
        <v>24</v>
      </c>
      <c r="D839" s="10" t="s">
        <v>25</v>
      </c>
      <c r="E839" s="11" t="s">
        <v>41</v>
      </c>
      <c r="F839" s="11" t="s">
        <v>21</v>
      </c>
      <c r="G839" s="18"/>
      <c r="H839" s="18"/>
      <c r="I839" s="18"/>
      <c r="J839" s="18"/>
      <c r="K839" s="18"/>
      <c r="L839" s="18"/>
      <c r="M839" s="19">
        <v>44684.0</v>
      </c>
      <c r="N839" s="15">
        <v>0.5416666666666666</v>
      </c>
      <c r="O839" s="15">
        <v>0.875</v>
      </c>
      <c r="P839" s="16">
        <f t="shared" si="82"/>
        <v>0.3333333333</v>
      </c>
      <c r="Q839" s="17" t="s">
        <v>914</v>
      </c>
    </row>
    <row r="840">
      <c r="A840" s="10" t="s">
        <v>751</v>
      </c>
      <c r="B840" s="10" t="s">
        <v>560</v>
      </c>
      <c r="C840" s="10"/>
      <c r="D840" s="10" t="s">
        <v>3</v>
      </c>
      <c r="E840" s="11" t="s">
        <v>41</v>
      </c>
      <c r="F840" s="11" t="s">
        <v>21</v>
      </c>
      <c r="G840" s="18"/>
      <c r="H840" s="18"/>
      <c r="I840" s="18"/>
      <c r="J840" s="18"/>
      <c r="K840" s="18"/>
      <c r="L840" s="18"/>
      <c r="M840" s="19">
        <v>44684.0</v>
      </c>
      <c r="N840" s="15">
        <v>0.5416666666666666</v>
      </c>
      <c r="O840" s="15">
        <v>0.875</v>
      </c>
      <c r="P840" s="16">
        <f t="shared" si="82"/>
        <v>0.3333333333</v>
      </c>
      <c r="Q840" s="17" t="s">
        <v>915</v>
      </c>
    </row>
    <row r="841">
      <c r="A841" s="10" t="s">
        <v>877</v>
      </c>
      <c r="B841" s="10" t="s">
        <v>560</v>
      </c>
      <c r="C841" s="10"/>
      <c r="D841" s="10" t="s">
        <v>114</v>
      </c>
      <c r="E841" s="11" t="s">
        <v>41</v>
      </c>
      <c r="F841" s="11" t="s">
        <v>21</v>
      </c>
      <c r="G841" s="18"/>
      <c r="H841" s="18"/>
      <c r="I841" s="18"/>
      <c r="J841" s="18"/>
      <c r="K841" s="18"/>
      <c r="L841" s="18"/>
      <c r="M841" s="19">
        <v>44684.0</v>
      </c>
      <c r="N841" s="15">
        <v>0.5416666666666666</v>
      </c>
      <c r="O841" s="15">
        <v>0.875</v>
      </c>
      <c r="P841" s="25">
        <v>0.3333333333333333</v>
      </c>
      <c r="Q841" s="17" t="s">
        <v>916</v>
      </c>
    </row>
    <row r="842">
      <c r="A842" s="10" t="s">
        <v>897</v>
      </c>
      <c r="B842" s="10" t="s">
        <v>18</v>
      </c>
      <c r="C842" s="10"/>
      <c r="D842" s="10" t="s">
        <v>158</v>
      </c>
      <c r="E842" s="11" t="s">
        <v>46</v>
      </c>
      <c r="F842" s="11" t="s">
        <v>21</v>
      </c>
      <c r="G842" s="18"/>
      <c r="H842" s="18"/>
      <c r="I842" s="18"/>
      <c r="J842" s="18"/>
      <c r="K842" s="18"/>
      <c r="L842" s="18"/>
      <c r="M842" s="19">
        <v>44684.0</v>
      </c>
      <c r="N842" s="15"/>
      <c r="O842" s="15"/>
      <c r="P842" s="16">
        <f t="shared" ref="P842:P866" si="83">O842-N842</f>
        <v>0</v>
      </c>
      <c r="Q842" s="17" t="s">
        <v>917</v>
      </c>
    </row>
    <row r="843">
      <c r="A843" s="10" t="s">
        <v>918</v>
      </c>
      <c r="B843" s="10" t="s">
        <v>18</v>
      </c>
      <c r="C843" s="10"/>
      <c r="D843" s="10" t="s">
        <v>158</v>
      </c>
      <c r="E843" s="11" t="s">
        <v>41</v>
      </c>
      <c r="F843" s="11" t="s">
        <v>21</v>
      </c>
      <c r="G843" s="18"/>
      <c r="H843" s="18"/>
      <c r="I843" s="18"/>
      <c r="J843" s="18"/>
      <c r="K843" s="18"/>
      <c r="L843" s="18"/>
      <c r="M843" s="48">
        <v>44684.0</v>
      </c>
      <c r="N843" s="15">
        <v>0.7083333333333334</v>
      </c>
      <c r="O843" s="15">
        <v>0.8333333333333334</v>
      </c>
      <c r="P843" s="16">
        <f t="shared" si="83"/>
        <v>0.125</v>
      </c>
      <c r="Q843" s="17" t="s">
        <v>919</v>
      </c>
    </row>
    <row r="844">
      <c r="A844" s="10" t="s">
        <v>877</v>
      </c>
      <c r="B844" s="10" t="s">
        <v>560</v>
      </c>
      <c r="C844" s="10"/>
      <c r="D844" s="10" t="s">
        <v>114</v>
      </c>
      <c r="E844" s="11" t="s">
        <v>43</v>
      </c>
      <c r="F844" s="11" t="s">
        <v>21</v>
      </c>
      <c r="G844" s="18"/>
      <c r="H844" s="18"/>
      <c r="I844" s="18"/>
      <c r="J844" s="18"/>
      <c r="K844" s="18"/>
      <c r="L844" s="18"/>
      <c r="M844" s="19">
        <v>44685.0</v>
      </c>
      <c r="N844" s="15">
        <v>0.5416666666666666</v>
      </c>
      <c r="O844" s="15">
        <v>0.7291666666666666</v>
      </c>
      <c r="P844" s="16">
        <f t="shared" si="83"/>
        <v>0.1875</v>
      </c>
      <c r="Q844" s="17" t="s">
        <v>920</v>
      </c>
    </row>
    <row r="845">
      <c r="A845" s="10" t="s">
        <v>897</v>
      </c>
      <c r="B845" s="10" t="s">
        <v>18</v>
      </c>
      <c r="C845" s="10"/>
      <c r="D845" s="10" t="s">
        <v>158</v>
      </c>
      <c r="E845" s="11" t="s">
        <v>43</v>
      </c>
      <c r="F845" s="11" t="s">
        <v>21</v>
      </c>
      <c r="G845" s="18"/>
      <c r="H845" s="18"/>
      <c r="I845" s="18"/>
      <c r="J845" s="18"/>
      <c r="K845" s="18"/>
      <c r="L845" s="18"/>
      <c r="M845" s="19">
        <v>44685.0</v>
      </c>
      <c r="N845" s="15">
        <v>0.6666666666666666</v>
      </c>
      <c r="O845" s="15">
        <v>0.75</v>
      </c>
      <c r="P845" s="16">
        <f t="shared" si="83"/>
        <v>0.08333333333</v>
      </c>
      <c r="Q845" s="17" t="s">
        <v>527</v>
      </c>
    </row>
    <row r="846">
      <c r="A846" s="10" t="s">
        <v>905</v>
      </c>
      <c r="B846" s="10" t="s">
        <v>18</v>
      </c>
      <c r="C846" s="10"/>
      <c r="D846" s="10" t="s">
        <v>508</v>
      </c>
      <c r="E846" s="11" t="s">
        <v>43</v>
      </c>
      <c r="F846" s="11" t="s">
        <v>21</v>
      </c>
      <c r="G846" s="18"/>
      <c r="H846" s="18"/>
      <c r="I846" s="18"/>
      <c r="J846" s="18"/>
      <c r="K846" s="18"/>
      <c r="L846" s="18"/>
      <c r="M846" s="19">
        <v>44685.0</v>
      </c>
      <c r="N846" s="15">
        <v>0.5416666666666666</v>
      </c>
      <c r="O846" s="15">
        <v>0.8333333333333334</v>
      </c>
      <c r="P846" s="16">
        <f t="shared" si="83"/>
        <v>0.2916666667</v>
      </c>
      <c r="Q846" s="17" t="s">
        <v>921</v>
      </c>
    </row>
    <row r="847">
      <c r="A847" s="10" t="s">
        <v>922</v>
      </c>
      <c r="B847" s="10" t="s">
        <v>18</v>
      </c>
      <c r="C847" s="10"/>
      <c r="D847" s="10" t="s">
        <v>114</v>
      </c>
      <c r="E847" s="11" t="s">
        <v>41</v>
      </c>
      <c r="F847" s="11" t="s">
        <v>21</v>
      </c>
      <c r="G847" s="18"/>
      <c r="H847" s="18"/>
      <c r="I847" s="18"/>
      <c r="J847" s="18"/>
      <c r="K847" s="18"/>
      <c r="L847" s="18"/>
      <c r="M847" s="19">
        <v>44685.0</v>
      </c>
      <c r="N847" s="15">
        <v>0.7708333333333334</v>
      </c>
      <c r="O847" s="15">
        <v>0.875</v>
      </c>
      <c r="P847" s="16">
        <f t="shared" si="83"/>
        <v>0.1041666667</v>
      </c>
      <c r="Q847" s="17" t="s">
        <v>923</v>
      </c>
    </row>
    <row r="848">
      <c r="A848" s="10" t="s">
        <v>303</v>
      </c>
      <c r="B848" s="10" t="s">
        <v>560</v>
      </c>
      <c r="C848" s="10" t="s">
        <v>24</v>
      </c>
      <c r="D848" s="10" t="s">
        <v>25</v>
      </c>
      <c r="E848" s="11" t="s">
        <v>41</v>
      </c>
      <c r="F848" s="11" t="s">
        <v>21</v>
      </c>
      <c r="G848" s="18"/>
      <c r="H848" s="18"/>
      <c r="I848" s="18"/>
      <c r="J848" s="18"/>
      <c r="K848" s="18"/>
      <c r="L848" s="18"/>
      <c r="M848" s="19">
        <v>44685.0</v>
      </c>
      <c r="N848" s="15">
        <v>0.5416666666666666</v>
      </c>
      <c r="O848" s="15">
        <v>0.875</v>
      </c>
      <c r="P848" s="16">
        <f t="shared" si="83"/>
        <v>0.3333333333</v>
      </c>
      <c r="Q848" s="17" t="s">
        <v>924</v>
      </c>
    </row>
    <row r="849">
      <c r="A849" s="10" t="s">
        <v>925</v>
      </c>
      <c r="B849" s="10" t="s">
        <v>18</v>
      </c>
      <c r="C849" s="10"/>
      <c r="D849" s="10" t="s">
        <v>508</v>
      </c>
      <c r="E849" s="11" t="s">
        <v>310</v>
      </c>
      <c r="F849" s="11" t="s">
        <v>21</v>
      </c>
      <c r="G849" s="18"/>
      <c r="H849" s="18"/>
      <c r="I849" s="18"/>
      <c r="J849" s="18"/>
      <c r="K849" s="18"/>
      <c r="L849" s="18"/>
      <c r="M849" s="19">
        <v>44685.0</v>
      </c>
      <c r="N849" s="15">
        <v>0.8333333333333334</v>
      </c>
      <c r="O849" s="15">
        <v>0.875</v>
      </c>
      <c r="P849" s="16">
        <f t="shared" si="83"/>
        <v>0.04166666667</v>
      </c>
      <c r="Q849" s="17" t="s">
        <v>926</v>
      </c>
    </row>
    <row r="850">
      <c r="A850" s="10" t="s">
        <v>912</v>
      </c>
      <c r="B850" s="10" t="s">
        <v>560</v>
      </c>
      <c r="C850" s="10"/>
      <c r="D850" s="10" t="s">
        <v>900</v>
      </c>
      <c r="E850" s="11" t="s">
        <v>41</v>
      </c>
      <c r="F850" s="11" t="s">
        <v>21</v>
      </c>
      <c r="G850" s="18"/>
      <c r="H850" s="18"/>
      <c r="I850" s="18"/>
      <c r="J850" s="18"/>
      <c r="K850" s="18"/>
      <c r="L850" s="18"/>
      <c r="M850" s="19">
        <v>44685.0</v>
      </c>
      <c r="N850" s="15">
        <v>0.5416666666666666</v>
      </c>
      <c r="O850" s="15">
        <v>0.875</v>
      </c>
      <c r="P850" s="16">
        <f t="shared" si="83"/>
        <v>0.3333333333</v>
      </c>
      <c r="Q850" s="17" t="s">
        <v>927</v>
      </c>
    </row>
    <row r="851">
      <c r="A851" s="10" t="s">
        <v>918</v>
      </c>
      <c r="B851" s="10" t="s">
        <v>18</v>
      </c>
      <c r="C851" s="10"/>
      <c r="D851" s="10" t="s">
        <v>158</v>
      </c>
      <c r="E851" s="11" t="s">
        <v>28</v>
      </c>
      <c r="F851" s="11" t="s">
        <v>21</v>
      </c>
      <c r="G851" s="18"/>
      <c r="H851" s="18"/>
      <c r="I851" s="18"/>
      <c r="J851" s="18"/>
      <c r="K851" s="18"/>
      <c r="L851" s="18"/>
      <c r="M851" s="48">
        <v>44685.0</v>
      </c>
      <c r="N851" s="15"/>
      <c r="O851" s="15"/>
      <c r="P851" s="16">
        <f t="shared" si="83"/>
        <v>0</v>
      </c>
      <c r="Q851" s="17" t="s">
        <v>928</v>
      </c>
    </row>
    <row r="852">
      <c r="A852" s="10" t="s">
        <v>751</v>
      </c>
      <c r="B852" s="10" t="s">
        <v>560</v>
      </c>
      <c r="C852" s="10"/>
      <c r="D852" s="10" t="s">
        <v>3</v>
      </c>
      <c r="E852" s="11" t="s">
        <v>41</v>
      </c>
      <c r="F852" s="11" t="s">
        <v>21</v>
      </c>
      <c r="G852" s="18"/>
      <c r="H852" s="18"/>
      <c r="I852" s="18"/>
      <c r="J852" s="18"/>
      <c r="K852" s="18"/>
      <c r="L852" s="18"/>
      <c r="M852" s="19">
        <v>44685.0</v>
      </c>
      <c r="N852" s="15">
        <v>0.5416666666666666</v>
      </c>
      <c r="O852" s="15">
        <v>0.875</v>
      </c>
      <c r="P852" s="16">
        <f t="shared" si="83"/>
        <v>0.3333333333</v>
      </c>
      <c r="Q852" s="10" t="s">
        <v>929</v>
      </c>
    </row>
    <row r="853">
      <c r="A853" s="10" t="s">
        <v>751</v>
      </c>
      <c r="B853" s="10" t="s">
        <v>560</v>
      </c>
      <c r="C853" s="10"/>
      <c r="D853" s="10" t="s">
        <v>3</v>
      </c>
      <c r="E853" s="11" t="s">
        <v>41</v>
      </c>
      <c r="F853" s="11" t="s">
        <v>21</v>
      </c>
      <c r="G853" s="18"/>
      <c r="H853" s="18"/>
      <c r="I853" s="18"/>
      <c r="J853" s="18"/>
      <c r="K853" s="18"/>
      <c r="L853" s="18"/>
      <c r="M853" s="19">
        <v>44686.0</v>
      </c>
      <c r="N853" s="15">
        <v>0.5416666666666666</v>
      </c>
      <c r="O853" s="15">
        <v>0.875</v>
      </c>
      <c r="P853" s="16">
        <f t="shared" si="83"/>
        <v>0.3333333333</v>
      </c>
      <c r="Q853" s="17" t="s">
        <v>930</v>
      </c>
    </row>
    <row r="854">
      <c r="A854" s="10" t="s">
        <v>925</v>
      </c>
      <c r="B854" s="10" t="s">
        <v>18</v>
      </c>
      <c r="C854" s="10"/>
      <c r="D854" s="10" t="s">
        <v>508</v>
      </c>
      <c r="E854" s="11" t="s">
        <v>41</v>
      </c>
      <c r="F854" s="11" t="s">
        <v>21</v>
      </c>
      <c r="G854" s="18"/>
      <c r="H854" s="18"/>
      <c r="I854" s="18"/>
      <c r="J854" s="18"/>
      <c r="K854" s="18"/>
      <c r="L854" s="18"/>
      <c r="M854" s="19">
        <v>44686.0</v>
      </c>
      <c r="N854" s="15">
        <v>0.5416666666666666</v>
      </c>
      <c r="O854" s="15">
        <v>0.875</v>
      </c>
      <c r="P854" s="16">
        <f t="shared" si="83"/>
        <v>0.3333333333</v>
      </c>
      <c r="Q854" s="17" t="s">
        <v>931</v>
      </c>
    </row>
    <row r="855">
      <c r="A855" s="10" t="s">
        <v>922</v>
      </c>
      <c r="B855" s="10" t="s">
        <v>18</v>
      </c>
      <c r="C855" s="10"/>
      <c r="D855" s="10" t="s">
        <v>114</v>
      </c>
      <c r="E855" s="11" t="s">
        <v>41</v>
      </c>
      <c r="F855" s="11" t="s">
        <v>21</v>
      </c>
      <c r="G855" s="18"/>
      <c r="H855" s="18"/>
      <c r="I855" s="18"/>
      <c r="J855" s="18"/>
      <c r="K855" s="18"/>
      <c r="L855" s="18"/>
      <c r="M855" s="19">
        <v>44686.0</v>
      </c>
      <c r="N855" s="15">
        <v>0.6458333333333334</v>
      </c>
      <c r="O855" s="15">
        <v>0.875</v>
      </c>
      <c r="P855" s="16">
        <f t="shared" si="83"/>
        <v>0.2291666667</v>
      </c>
      <c r="Q855" s="17" t="s">
        <v>932</v>
      </c>
    </row>
    <row r="856">
      <c r="A856" s="10" t="s">
        <v>303</v>
      </c>
      <c r="B856" s="10" t="s">
        <v>560</v>
      </c>
      <c r="C856" s="10" t="s">
        <v>24</v>
      </c>
      <c r="D856" s="10" t="s">
        <v>25</v>
      </c>
      <c r="E856" s="11" t="s">
        <v>41</v>
      </c>
      <c r="F856" s="11" t="s">
        <v>21</v>
      </c>
      <c r="G856" s="18"/>
      <c r="H856" s="18"/>
      <c r="I856" s="18"/>
      <c r="J856" s="18"/>
      <c r="K856" s="18"/>
      <c r="L856" s="18"/>
      <c r="M856" s="19">
        <v>44686.0</v>
      </c>
      <c r="N856" s="15">
        <v>0.5416666666666666</v>
      </c>
      <c r="O856" s="15">
        <v>0.875</v>
      </c>
      <c r="P856" s="16">
        <f t="shared" si="83"/>
        <v>0.3333333333</v>
      </c>
      <c r="Q856" s="17" t="s">
        <v>933</v>
      </c>
    </row>
    <row r="857">
      <c r="A857" s="10" t="s">
        <v>912</v>
      </c>
      <c r="B857" s="10" t="s">
        <v>560</v>
      </c>
      <c r="C857" s="10"/>
      <c r="D857" s="10" t="s">
        <v>900</v>
      </c>
      <c r="E857" s="11" t="s">
        <v>43</v>
      </c>
      <c r="F857" s="11" t="s">
        <v>21</v>
      </c>
      <c r="G857" s="18"/>
      <c r="H857" s="18"/>
      <c r="I857" s="18"/>
      <c r="J857" s="18"/>
      <c r="K857" s="18"/>
      <c r="L857" s="18"/>
      <c r="M857" s="19">
        <v>44686.0</v>
      </c>
      <c r="N857" s="15">
        <v>0.5416666666666666</v>
      </c>
      <c r="O857" s="15">
        <v>0.5833333333333334</v>
      </c>
      <c r="P857" s="16">
        <f t="shared" si="83"/>
        <v>0.04166666667</v>
      </c>
      <c r="Q857" s="17" t="s">
        <v>934</v>
      </c>
    </row>
    <row r="858">
      <c r="A858" s="10" t="s">
        <v>935</v>
      </c>
      <c r="B858" s="10" t="s">
        <v>560</v>
      </c>
      <c r="C858" s="10"/>
      <c r="D858" s="10" t="s">
        <v>900</v>
      </c>
      <c r="E858" s="11" t="s">
        <v>41</v>
      </c>
      <c r="F858" s="11" t="s">
        <v>21</v>
      </c>
      <c r="G858" s="18"/>
      <c r="H858" s="18"/>
      <c r="I858" s="18"/>
      <c r="J858" s="18"/>
      <c r="K858" s="18"/>
      <c r="L858" s="18"/>
      <c r="M858" s="19">
        <v>44686.0</v>
      </c>
      <c r="N858" s="15">
        <v>0.5833333333333334</v>
      </c>
      <c r="O858" s="15">
        <v>0.875</v>
      </c>
      <c r="P858" s="16">
        <f t="shared" si="83"/>
        <v>0.2916666667</v>
      </c>
      <c r="Q858" s="17" t="s">
        <v>936</v>
      </c>
    </row>
    <row r="859">
      <c r="A859" s="37" t="s">
        <v>937</v>
      </c>
      <c r="B859" s="10" t="s">
        <v>18</v>
      </c>
      <c r="C859" s="10"/>
      <c r="D859" s="10" t="s">
        <v>158</v>
      </c>
      <c r="E859" s="11" t="s">
        <v>41</v>
      </c>
      <c r="F859" s="11" t="s">
        <v>21</v>
      </c>
      <c r="G859" s="18"/>
      <c r="H859" s="18"/>
      <c r="I859" s="18"/>
      <c r="J859" s="18"/>
      <c r="K859" s="18"/>
      <c r="L859" s="18"/>
      <c r="M859" s="19">
        <v>44686.0</v>
      </c>
      <c r="N859" s="15">
        <v>0.7083333333333334</v>
      </c>
      <c r="O859" s="24">
        <v>0.875</v>
      </c>
      <c r="P859" s="16">
        <f t="shared" si="83"/>
        <v>0.1666666667</v>
      </c>
      <c r="Q859" s="17" t="s">
        <v>938</v>
      </c>
    </row>
    <row r="860">
      <c r="A860" s="10" t="s">
        <v>922</v>
      </c>
      <c r="B860" s="10" t="s">
        <v>18</v>
      </c>
      <c r="C860" s="10"/>
      <c r="D860" s="10" t="s">
        <v>114</v>
      </c>
      <c r="E860" s="11" t="s">
        <v>43</v>
      </c>
      <c r="F860" s="11" t="s">
        <v>21</v>
      </c>
      <c r="G860" s="18"/>
      <c r="H860" s="18"/>
      <c r="I860" s="18"/>
      <c r="J860" s="18"/>
      <c r="K860" s="18"/>
      <c r="L860" s="18"/>
      <c r="M860" s="19">
        <v>44687.0</v>
      </c>
      <c r="N860" s="15">
        <v>0.5416666666666666</v>
      </c>
      <c r="O860" s="15">
        <v>0.8333333333333334</v>
      </c>
      <c r="P860" s="16">
        <f t="shared" si="83"/>
        <v>0.2916666667</v>
      </c>
      <c r="Q860" s="17" t="s">
        <v>939</v>
      </c>
    </row>
    <row r="861">
      <c r="A861" s="10" t="s">
        <v>940</v>
      </c>
      <c r="B861" s="10" t="s">
        <v>18</v>
      </c>
      <c r="C861" s="10"/>
      <c r="D861" s="10" t="s">
        <v>114</v>
      </c>
      <c r="E861" s="11" t="s">
        <v>41</v>
      </c>
      <c r="F861" s="11" t="s">
        <v>21</v>
      </c>
      <c r="G861" s="18"/>
      <c r="H861" s="18"/>
      <c r="I861" s="18"/>
      <c r="J861" s="18"/>
      <c r="K861" s="18"/>
      <c r="L861" s="18"/>
      <c r="M861" s="19">
        <v>44687.0</v>
      </c>
      <c r="N861" s="15">
        <v>0.8333333333333334</v>
      </c>
      <c r="O861" s="15">
        <v>0.875</v>
      </c>
      <c r="P861" s="16">
        <f t="shared" si="83"/>
        <v>0.04166666667</v>
      </c>
      <c r="Q861" s="17" t="s">
        <v>941</v>
      </c>
    </row>
    <row r="862">
      <c r="A862" s="10" t="s">
        <v>751</v>
      </c>
      <c r="B862" s="10" t="s">
        <v>560</v>
      </c>
      <c r="C862" s="10"/>
      <c r="D862" s="10" t="s">
        <v>3</v>
      </c>
      <c r="E862" s="11" t="s">
        <v>245</v>
      </c>
      <c r="F862" s="11" t="s">
        <v>21</v>
      </c>
      <c r="G862" s="18"/>
      <c r="H862" s="18"/>
      <c r="I862" s="18"/>
      <c r="J862" s="18"/>
      <c r="K862" s="18"/>
      <c r="L862" s="18"/>
      <c r="M862" s="19">
        <v>44687.0</v>
      </c>
      <c r="N862" s="15">
        <v>0.5416666666666666</v>
      </c>
      <c r="O862" s="15">
        <v>0.5416666666666666</v>
      </c>
      <c r="P862" s="16">
        <f t="shared" si="83"/>
        <v>0</v>
      </c>
      <c r="Q862" s="17" t="s">
        <v>942</v>
      </c>
    </row>
    <row r="863">
      <c r="A863" s="10" t="s">
        <v>943</v>
      </c>
      <c r="B863" s="10" t="s">
        <v>18</v>
      </c>
      <c r="C863" s="10"/>
      <c r="D863" s="10" t="s">
        <v>3</v>
      </c>
      <c r="E863" s="11" t="s">
        <v>41</v>
      </c>
      <c r="F863" s="11" t="s">
        <v>21</v>
      </c>
      <c r="G863" s="18"/>
      <c r="H863" s="18"/>
      <c r="I863" s="18"/>
      <c r="J863" s="18"/>
      <c r="K863" s="18"/>
      <c r="L863" s="18"/>
      <c r="M863" s="19">
        <v>44687.0</v>
      </c>
      <c r="N863" s="15">
        <v>0.625</v>
      </c>
      <c r="O863" s="15">
        <v>0.875</v>
      </c>
      <c r="P863" s="16">
        <f t="shared" si="83"/>
        <v>0.25</v>
      </c>
      <c r="Q863" s="17" t="s">
        <v>944</v>
      </c>
    </row>
    <row r="864">
      <c r="A864" s="10" t="s">
        <v>925</v>
      </c>
      <c r="B864" s="10" t="s">
        <v>18</v>
      </c>
      <c r="C864" s="10"/>
      <c r="D864" s="10" t="s">
        <v>508</v>
      </c>
      <c r="E864" s="11" t="s">
        <v>41</v>
      </c>
      <c r="F864" s="11" t="s">
        <v>21</v>
      </c>
      <c r="G864" s="18"/>
      <c r="H864" s="18"/>
      <c r="I864" s="18"/>
      <c r="J864" s="18"/>
      <c r="K864" s="18"/>
      <c r="L864" s="18"/>
      <c r="M864" s="19">
        <v>44687.0</v>
      </c>
      <c r="N864" s="15">
        <v>0.5416666666666666</v>
      </c>
      <c r="O864" s="15">
        <v>0.875</v>
      </c>
      <c r="P864" s="16">
        <f t="shared" si="83"/>
        <v>0.3333333333</v>
      </c>
      <c r="Q864" s="17" t="s">
        <v>945</v>
      </c>
    </row>
    <row r="865">
      <c r="A865" s="10" t="s">
        <v>676</v>
      </c>
      <c r="B865" s="10" t="s">
        <v>18</v>
      </c>
      <c r="C865" s="10"/>
      <c r="D865" s="10" t="s">
        <v>508</v>
      </c>
      <c r="E865" s="11" t="s">
        <v>379</v>
      </c>
      <c r="F865" s="11" t="s">
        <v>21</v>
      </c>
      <c r="G865" s="18"/>
      <c r="H865" s="18"/>
      <c r="I865" s="18"/>
      <c r="J865" s="18"/>
      <c r="K865" s="18"/>
      <c r="L865" s="18"/>
      <c r="M865" s="19">
        <v>44687.0</v>
      </c>
      <c r="N865" s="15">
        <v>0.8333333333333334</v>
      </c>
      <c r="O865" s="15">
        <v>0.8333333333333334</v>
      </c>
      <c r="P865" s="16">
        <f t="shared" si="83"/>
        <v>0</v>
      </c>
      <c r="Q865" s="17" t="s">
        <v>553</v>
      </c>
    </row>
    <row r="866">
      <c r="A866" s="58" t="s">
        <v>935</v>
      </c>
      <c r="B866" s="10" t="s">
        <v>560</v>
      </c>
      <c r="C866" s="10"/>
      <c r="D866" s="10" t="s">
        <v>900</v>
      </c>
      <c r="E866" s="11" t="s">
        <v>43</v>
      </c>
      <c r="F866" s="11" t="s">
        <v>21</v>
      </c>
      <c r="G866" s="18"/>
      <c r="H866" s="18"/>
      <c r="I866" s="18"/>
      <c r="J866" s="18"/>
      <c r="K866" s="18"/>
      <c r="L866" s="18"/>
      <c r="M866" s="19">
        <v>44687.0</v>
      </c>
      <c r="N866" s="15">
        <v>0.5416666666666666</v>
      </c>
      <c r="O866" s="15">
        <v>0.875</v>
      </c>
      <c r="P866" s="16">
        <f t="shared" si="83"/>
        <v>0.3333333333</v>
      </c>
      <c r="Q866" s="17" t="s">
        <v>946</v>
      </c>
    </row>
    <row r="867">
      <c r="A867" s="37" t="s">
        <v>937</v>
      </c>
      <c r="B867" s="10" t="s">
        <v>18</v>
      </c>
      <c r="C867" s="10"/>
      <c r="D867" s="10" t="s">
        <v>158</v>
      </c>
      <c r="E867" s="11" t="s">
        <v>41</v>
      </c>
      <c r="F867" s="11" t="s">
        <v>21</v>
      </c>
      <c r="G867" s="18"/>
      <c r="H867" s="18"/>
      <c r="I867" s="18"/>
      <c r="J867" s="18"/>
      <c r="K867" s="18"/>
      <c r="L867" s="18"/>
      <c r="M867" s="19">
        <v>44687.0</v>
      </c>
      <c r="N867" s="15">
        <v>0.75</v>
      </c>
      <c r="O867" s="24">
        <v>0.875</v>
      </c>
      <c r="P867" s="25">
        <v>0.08333333333333333</v>
      </c>
      <c r="Q867" s="17" t="s">
        <v>947</v>
      </c>
    </row>
    <row r="868">
      <c r="A868" s="10" t="s">
        <v>943</v>
      </c>
      <c r="B868" s="10" t="s">
        <v>18</v>
      </c>
      <c r="C868" s="10"/>
      <c r="D868" s="10" t="s">
        <v>3</v>
      </c>
      <c r="E868" s="11" t="s">
        <v>341</v>
      </c>
      <c r="F868" s="11" t="s">
        <v>21</v>
      </c>
      <c r="G868" s="18"/>
      <c r="H868" s="18"/>
      <c r="I868" s="18"/>
      <c r="J868" s="18"/>
      <c r="K868" s="18"/>
      <c r="L868" s="18"/>
      <c r="M868" s="19">
        <v>44690.0</v>
      </c>
      <c r="N868" s="15">
        <v>0.5416666666666666</v>
      </c>
      <c r="O868" s="15">
        <v>0.7083333333333334</v>
      </c>
      <c r="P868" s="16">
        <f t="shared" ref="P868:P1053" si="84">O868-N868</f>
        <v>0.1666666667</v>
      </c>
      <c r="Q868" s="17" t="s">
        <v>948</v>
      </c>
    </row>
    <row r="869">
      <c r="A869" s="10" t="s">
        <v>922</v>
      </c>
      <c r="B869" s="10" t="s">
        <v>18</v>
      </c>
      <c r="C869" s="10"/>
      <c r="D869" s="10" t="s">
        <v>114</v>
      </c>
      <c r="E869" s="11" t="s">
        <v>341</v>
      </c>
      <c r="F869" s="11" t="s">
        <v>21</v>
      </c>
      <c r="G869" s="18"/>
      <c r="H869" s="18"/>
      <c r="I869" s="18"/>
      <c r="J869" s="18"/>
      <c r="K869" s="18"/>
      <c r="L869" s="18"/>
      <c r="M869" s="19">
        <v>44690.0</v>
      </c>
      <c r="N869" s="15"/>
      <c r="O869" s="15"/>
      <c r="P869" s="16">
        <f t="shared" si="84"/>
        <v>0</v>
      </c>
      <c r="Q869" s="17" t="s">
        <v>554</v>
      </c>
    </row>
    <row r="870">
      <c r="A870" s="10" t="s">
        <v>751</v>
      </c>
      <c r="B870" s="10" t="s">
        <v>560</v>
      </c>
      <c r="C870" s="10"/>
      <c r="D870" s="10" t="s">
        <v>3</v>
      </c>
      <c r="E870" s="11" t="s">
        <v>41</v>
      </c>
      <c r="F870" s="11" t="s">
        <v>21</v>
      </c>
      <c r="G870" s="18"/>
      <c r="H870" s="18"/>
      <c r="I870" s="18"/>
      <c r="J870" s="18"/>
      <c r="K870" s="18"/>
      <c r="L870" s="18"/>
      <c r="M870" s="19">
        <v>44690.0</v>
      </c>
      <c r="N870" s="15">
        <v>0.7083333333333334</v>
      </c>
      <c r="O870" s="15">
        <v>0.875</v>
      </c>
      <c r="P870" s="16">
        <f t="shared" si="84"/>
        <v>0.1666666667</v>
      </c>
      <c r="Q870" s="17" t="s">
        <v>949</v>
      </c>
    </row>
    <row r="871">
      <c r="A871" s="10" t="s">
        <v>925</v>
      </c>
      <c r="B871" s="10" t="s">
        <v>18</v>
      </c>
      <c r="C871" s="10"/>
      <c r="D871" s="10" t="s">
        <v>508</v>
      </c>
      <c r="E871" s="11" t="s">
        <v>41</v>
      </c>
      <c r="F871" s="11" t="s">
        <v>21</v>
      </c>
      <c r="G871" s="18"/>
      <c r="H871" s="18"/>
      <c r="I871" s="18"/>
      <c r="J871" s="18"/>
      <c r="K871" s="18"/>
      <c r="L871" s="18"/>
      <c r="M871" s="19">
        <v>44690.0</v>
      </c>
      <c r="N871" s="15">
        <v>0.5416666666666666</v>
      </c>
      <c r="O871" s="15">
        <v>0.875</v>
      </c>
      <c r="P871" s="16">
        <f t="shared" si="84"/>
        <v>0.3333333333</v>
      </c>
      <c r="Q871" s="17" t="s">
        <v>950</v>
      </c>
    </row>
    <row r="872" ht="19.5" customHeight="1">
      <c r="A872" s="10" t="s">
        <v>659</v>
      </c>
      <c r="B872" s="10" t="s">
        <v>18</v>
      </c>
      <c r="C872" s="10"/>
      <c r="D872" s="10" t="s">
        <v>508</v>
      </c>
      <c r="E872" s="11" t="s">
        <v>563</v>
      </c>
      <c r="F872" s="11" t="s">
        <v>21</v>
      </c>
      <c r="G872" s="18"/>
      <c r="H872" s="18"/>
      <c r="I872" s="18"/>
      <c r="J872" s="18"/>
      <c r="K872" s="18"/>
      <c r="L872" s="18"/>
      <c r="M872" s="19">
        <v>44690.0</v>
      </c>
      <c r="N872" s="15">
        <v>0.8333333333333334</v>
      </c>
      <c r="O872" s="15">
        <v>0.8333333333333334</v>
      </c>
      <c r="P872" s="16">
        <f t="shared" si="84"/>
        <v>0</v>
      </c>
      <c r="Q872" s="17" t="s">
        <v>951</v>
      </c>
    </row>
    <row r="873">
      <c r="A873" s="10" t="s">
        <v>226</v>
      </c>
      <c r="B873" s="10" t="s">
        <v>18</v>
      </c>
      <c r="C873" s="10"/>
      <c r="D873" s="10" t="s">
        <v>114</v>
      </c>
      <c r="E873" s="11" t="s">
        <v>341</v>
      </c>
      <c r="F873" s="11" t="s">
        <v>21</v>
      </c>
      <c r="G873" s="18"/>
      <c r="H873" s="18"/>
      <c r="I873" s="18"/>
      <c r="J873" s="18"/>
      <c r="K873" s="18"/>
      <c r="L873" s="18"/>
      <c r="M873" s="19">
        <v>44690.0</v>
      </c>
      <c r="N873" s="15"/>
      <c r="O873" s="15"/>
      <c r="P873" s="16">
        <f t="shared" si="84"/>
        <v>0</v>
      </c>
      <c r="Q873" s="17" t="s">
        <v>554</v>
      </c>
    </row>
    <row r="874">
      <c r="A874" s="10" t="s">
        <v>952</v>
      </c>
      <c r="B874" s="10" t="s">
        <v>560</v>
      </c>
      <c r="C874" s="10"/>
      <c r="D874" s="10" t="s">
        <v>114</v>
      </c>
      <c r="E874" s="11" t="s">
        <v>41</v>
      </c>
      <c r="F874" s="11" t="s">
        <v>21</v>
      </c>
      <c r="G874" s="18"/>
      <c r="H874" s="18"/>
      <c r="I874" s="18"/>
      <c r="J874" s="18"/>
      <c r="K874" s="18"/>
      <c r="L874" s="18"/>
      <c r="M874" s="19">
        <v>44690.0</v>
      </c>
      <c r="N874" s="15">
        <v>0.5416666666666666</v>
      </c>
      <c r="O874" s="15">
        <v>0.875</v>
      </c>
      <c r="P874" s="16">
        <f t="shared" si="84"/>
        <v>0.3333333333</v>
      </c>
      <c r="Q874" s="17" t="s">
        <v>953</v>
      </c>
    </row>
    <row r="875">
      <c r="A875" s="10" t="s">
        <v>892</v>
      </c>
      <c r="B875" s="10" t="s">
        <v>18</v>
      </c>
      <c r="C875" s="10"/>
      <c r="D875" s="10" t="s">
        <v>508</v>
      </c>
      <c r="E875" s="11" t="s">
        <v>341</v>
      </c>
      <c r="F875" s="11" t="s">
        <v>21</v>
      </c>
      <c r="G875" s="18"/>
      <c r="H875" s="18"/>
      <c r="I875" s="18"/>
      <c r="J875" s="18"/>
      <c r="K875" s="18"/>
      <c r="L875" s="18"/>
      <c r="M875" s="19">
        <v>44690.0</v>
      </c>
      <c r="N875" s="15">
        <v>0.5416666666666666</v>
      </c>
      <c r="O875" s="15">
        <v>0.5416666666666666</v>
      </c>
      <c r="P875" s="16">
        <f t="shared" si="84"/>
        <v>0</v>
      </c>
      <c r="Q875" s="17" t="s">
        <v>554</v>
      </c>
    </row>
    <row r="876">
      <c r="A876" s="10" t="s">
        <v>905</v>
      </c>
      <c r="B876" s="10" t="s">
        <v>18</v>
      </c>
      <c r="C876" s="10"/>
      <c r="D876" s="10" t="s">
        <v>508</v>
      </c>
      <c r="E876" s="11" t="s">
        <v>341</v>
      </c>
      <c r="F876" s="11" t="s">
        <v>21</v>
      </c>
      <c r="G876" s="18"/>
      <c r="H876" s="18"/>
      <c r="I876" s="18"/>
      <c r="J876" s="18"/>
      <c r="K876" s="18"/>
      <c r="L876" s="18"/>
      <c r="M876" s="19">
        <v>44690.0</v>
      </c>
      <c r="N876" s="15">
        <v>0.5416666666666666</v>
      </c>
      <c r="O876" s="15">
        <v>0.5416666666666666</v>
      </c>
      <c r="P876" s="16">
        <f t="shared" si="84"/>
        <v>0</v>
      </c>
      <c r="Q876" s="17" t="s">
        <v>554</v>
      </c>
    </row>
    <row r="877">
      <c r="A877" s="37" t="s">
        <v>937</v>
      </c>
      <c r="B877" s="10" t="s">
        <v>18</v>
      </c>
      <c r="C877" s="10"/>
      <c r="D877" s="10" t="s">
        <v>158</v>
      </c>
      <c r="E877" s="11" t="s">
        <v>41</v>
      </c>
      <c r="F877" s="11" t="s">
        <v>21</v>
      </c>
      <c r="G877" s="18"/>
      <c r="H877" s="18"/>
      <c r="I877" s="18"/>
      <c r="J877" s="18"/>
      <c r="K877" s="18"/>
      <c r="L877" s="18"/>
      <c r="M877" s="19">
        <v>44690.0</v>
      </c>
      <c r="N877" s="15">
        <v>0.5416666666666666</v>
      </c>
      <c r="O877" s="24">
        <v>0.875</v>
      </c>
      <c r="P877" s="16">
        <f t="shared" si="84"/>
        <v>0.3333333333</v>
      </c>
      <c r="Q877" s="17" t="s">
        <v>954</v>
      </c>
    </row>
    <row r="878">
      <c r="A878" s="10" t="s">
        <v>940</v>
      </c>
      <c r="B878" s="10" t="s">
        <v>18</v>
      </c>
      <c r="C878" s="10"/>
      <c r="D878" s="10" t="s">
        <v>114</v>
      </c>
      <c r="E878" s="11" t="s">
        <v>28</v>
      </c>
      <c r="F878" s="11" t="s">
        <v>21</v>
      </c>
      <c r="G878" s="18"/>
      <c r="H878" s="18"/>
      <c r="I878" s="18"/>
      <c r="J878" s="18"/>
      <c r="K878" s="18"/>
      <c r="L878" s="18"/>
      <c r="M878" s="19">
        <v>44690.0</v>
      </c>
      <c r="N878" s="15"/>
      <c r="O878" s="15"/>
      <c r="P878" s="16">
        <f t="shared" si="84"/>
        <v>0</v>
      </c>
      <c r="Q878" s="17" t="s">
        <v>955</v>
      </c>
    </row>
    <row r="879">
      <c r="A879" s="10" t="s">
        <v>676</v>
      </c>
      <c r="B879" s="10" t="s">
        <v>18</v>
      </c>
      <c r="C879" s="10"/>
      <c r="D879" s="10" t="s">
        <v>508</v>
      </c>
      <c r="E879" s="11" t="s">
        <v>32</v>
      </c>
      <c r="F879" s="11" t="s">
        <v>21</v>
      </c>
      <c r="G879" s="18"/>
      <c r="H879" s="18"/>
      <c r="I879" s="18"/>
      <c r="J879" s="18"/>
      <c r="K879" s="18"/>
      <c r="L879" s="18"/>
      <c r="M879" s="19">
        <v>44690.0</v>
      </c>
      <c r="N879" s="15">
        <v>0.8333333333333334</v>
      </c>
      <c r="O879" s="15">
        <v>0.8333333333333334</v>
      </c>
      <c r="P879" s="16">
        <f t="shared" si="84"/>
        <v>0</v>
      </c>
      <c r="Q879" s="17" t="s">
        <v>749</v>
      </c>
    </row>
    <row r="880">
      <c r="A880" s="10" t="s">
        <v>956</v>
      </c>
      <c r="B880" s="10" t="s">
        <v>560</v>
      </c>
      <c r="C880" s="10"/>
      <c r="D880" s="10" t="s">
        <v>900</v>
      </c>
      <c r="E880" s="11" t="s">
        <v>41</v>
      </c>
      <c r="F880" s="11" t="s">
        <v>21</v>
      </c>
      <c r="G880" s="18"/>
      <c r="H880" s="18"/>
      <c r="I880" s="18"/>
      <c r="J880" s="18"/>
      <c r="K880" s="18"/>
      <c r="L880" s="18"/>
      <c r="M880" s="19">
        <v>44690.0</v>
      </c>
      <c r="N880" s="15">
        <v>0.5416666666666666</v>
      </c>
      <c r="O880" s="15">
        <v>0.875</v>
      </c>
      <c r="P880" s="16">
        <f t="shared" si="84"/>
        <v>0.3333333333</v>
      </c>
      <c r="Q880" s="17" t="s">
        <v>957</v>
      </c>
    </row>
    <row r="881">
      <c r="A881" s="37" t="s">
        <v>853</v>
      </c>
      <c r="B881" s="10" t="s">
        <v>18</v>
      </c>
      <c r="C881" s="10"/>
      <c r="D881" s="10" t="s">
        <v>508</v>
      </c>
      <c r="E881" s="11" t="s">
        <v>41</v>
      </c>
      <c r="F881" s="11" t="s">
        <v>21</v>
      </c>
      <c r="G881" s="18"/>
      <c r="H881" s="18"/>
      <c r="I881" s="18"/>
      <c r="J881" s="18"/>
      <c r="K881" s="18"/>
      <c r="L881" s="18"/>
      <c r="M881" s="19">
        <v>44690.0</v>
      </c>
      <c r="N881" s="15">
        <v>0.5416666666666666</v>
      </c>
      <c r="O881" s="15">
        <v>0.5416666666666666</v>
      </c>
      <c r="P881" s="16">
        <f t="shared" si="84"/>
        <v>0</v>
      </c>
      <c r="Q881" s="17"/>
    </row>
    <row r="882">
      <c r="A882" s="10" t="s">
        <v>935</v>
      </c>
      <c r="B882" s="10" t="s">
        <v>560</v>
      </c>
      <c r="C882" s="10"/>
      <c r="D882" s="10" t="s">
        <v>900</v>
      </c>
      <c r="E882" s="11" t="s">
        <v>341</v>
      </c>
      <c r="F882" s="11" t="s">
        <v>21</v>
      </c>
      <c r="G882" s="18"/>
      <c r="H882" s="18"/>
      <c r="I882" s="18"/>
      <c r="J882" s="18"/>
      <c r="K882" s="18"/>
      <c r="L882" s="18"/>
      <c r="M882" s="19">
        <v>44690.0</v>
      </c>
      <c r="N882" s="15"/>
      <c r="O882" s="15"/>
      <c r="P882" s="16">
        <f t="shared" si="84"/>
        <v>0</v>
      </c>
      <c r="Q882" s="17" t="s">
        <v>554</v>
      </c>
    </row>
    <row r="883">
      <c r="A883" s="10" t="s">
        <v>912</v>
      </c>
      <c r="B883" s="10" t="s">
        <v>560</v>
      </c>
      <c r="C883" s="10"/>
      <c r="D883" s="10" t="s">
        <v>900</v>
      </c>
      <c r="E883" s="11" t="s">
        <v>341</v>
      </c>
      <c r="F883" s="11" t="s">
        <v>21</v>
      </c>
      <c r="G883" s="18"/>
      <c r="H883" s="18"/>
      <c r="I883" s="18"/>
      <c r="J883" s="18"/>
      <c r="K883" s="18"/>
      <c r="L883" s="18"/>
      <c r="M883" s="19">
        <v>44690.0</v>
      </c>
      <c r="N883" s="15"/>
      <c r="O883" s="15"/>
      <c r="P883" s="16">
        <f t="shared" si="84"/>
        <v>0</v>
      </c>
      <c r="Q883" s="17" t="s">
        <v>554</v>
      </c>
    </row>
    <row r="884">
      <c r="A884" s="10" t="s">
        <v>899</v>
      </c>
      <c r="B884" s="10" t="s">
        <v>560</v>
      </c>
      <c r="C884" s="10"/>
      <c r="D884" s="10" t="s">
        <v>900</v>
      </c>
      <c r="E884" s="11" t="s">
        <v>341</v>
      </c>
      <c r="F884" s="11" t="s">
        <v>21</v>
      </c>
      <c r="G884" s="18"/>
      <c r="H884" s="18"/>
      <c r="I884" s="18"/>
      <c r="J884" s="18"/>
      <c r="K884" s="18"/>
      <c r="L884" s="18"/>
      <c r="M884" s="19">
        <v>44690.0</v>
      </c>
      <c r="N884" s="15"/>
      <c r="O884" s="15"/>
      <c r="P884" s="16">
        <f t="shared" si="84"/>
        <v>0</v>
      </c>
      <c r="Q884" s="17" t="s">
        <v>554</v>
      </c>
    </row>
    <row r="885">
      <c r="A885" s="10" t="s">
        <v>877</v>
      </c>
      <c r="B885" s="10" t="s">
        <v>560</v>
      </c>
      <c r="C885" s="10"/>
      <c r="D885" s="10" t="s">
        <v>114</v>
      </c>
      <c r="E885" s="11" t="s">
        <v>310</v>
      </c>
      <c r="F885" s="11" t="s">
        <v>21</v>
      </c>
      <c r="G885" s="18"/>
      <c r="H885" s="18"/>
      <c r="I885" s="18"/>
      <c r="J885" s="18"/>
      <c r="K885" s="18"/>
      <c r="L885" s="18"/>
      <c r="M885" s="19">
        <v>44690.0</v>
      </c>
      <c r="N885" s="15"/>
      <c r="O885" s="15"/>
      <c r="P885" s="16">
        <f t="shared" si="84"/>
        <v>0</v>
      </c>
      <c r="Q885" s="17" t="s">
        <v>958</v>
      </c>
    </row>
    <row r="886">
      <c r="A886" s="10" t="s">
        <v>877</v>
      </c>
      <c r="B886" s="10" t="s">
        <v>560</v>
      </c>
      <c r="C886" s="10"/>
      <c r="D886" s="10" t="s">
        <v>114</v>
      </c>
      <c r="E886" s="11" t="s">
        <v>43</v>
      </c>
      <c r="F886" s="11" t="s">
        <v>21</v>
      </c>
      <c r="G886" s="18"/>
      <c r="H886" s="18"/>
      <c r="I886" s="18"/>
      <c r="J886" s="18"/>
      <c r="K886" s="18"/>
      <c r="L886" s="18"/>
      <c r="M886" s="19">
        <v>44691.0</v>
      </c>
      <c r="N886" s="15"/>
      <c r="O886" s="15"/>
      <c r="P886" s="16">
        <f t="shared" si="84"/>
        <v>0</v>
      </c>
      <c r="Q886" s="23"/>
    </row>
    <row r="887" ht="24.0" customHeight="1">
      <c r="A887" s="10" t="s">
        <v>925</v>
      </c>
      <c r="B887" s="10" t="s">
        <v>18</v>
      </c>
      <c r="C887" s="10"/>
      <c r="D887" s="10" t="s">
        <v>508</v>
      </c>
      <c r="E887" s="11" t="s">
        <v>43</v>
      </c>
      <c r="F887" s="11" t="s">
        <v>21</v>
      </c>
      <c r="G887" s="18"/>
      <c r="H887" s="18"/>
      <c r="I887" s="18"/>
      <c r="J887" s="18"/>
      <c r="K887" s="18"/>
      <c r="L887" s="18"/>
      <c r="M887" s="19">
        <v>44691.0</v>
      </c>
      <c r="N887" s="15">
        <v>0.5416666666666666</v>
      </c>
      <c r="O887" s="15">
        <v>0.875</v>
      </c>
      <c r="P887" s="16">
        <f t="shared" si="84"/>
        <v>0.3333333333</v>
      </c>
      <c r="Q887" s="17" t="s">
        <v>959</v>
      </c>
    </row>
    <row r="888" ht="19.5" customHeight="1">
      <c r="A888" s="10" t="s">
        <v>659</v>
      </c>
      <c r="B888" s="10" t="s">
        <v>18</v>
      </c>
      <c r="C888" s="10"/>
      <c r="D888" s="10" t="s">
        <v>508</v>
      </c>
      <c r="E888" s="11" t="s">
        <v>20</v>
      </c>
      <c r="F888" s="11" t="s">
        <v>21</v>
      </c>
      <c r="G888" s="18"/>
      <c r="H888" s="18"/>
      <c r="I888" s="18"/>
      <c r="J888" s="18"/>
      <c r="K888" s="18"/>
      <c r="L888" s="18"/>
      <c r="M888" s="19">
        <v>44691.0</v>
      </c>
      <c r="N888" s="15">
        <v>0.8333333333333334</v>
      </c>
      <c r="O888" s="15">
        <v>0.8333333333333334</v>
      </c>
      <c r="P888" s="16">
        <f t="shared" si="84"/>
        <v>0</v>
      </c>
      <c r="Q888" s="17" t="s">
        <v>20</v>
      </c>
    </row>
    <row r="889">
      <c r="A889" s="10" t="s">
        <v>899</v>
      </c>
      <c r="B889" s="10" t="s">
        <v>560</v>
      </c>
      <c r="C889" s="10"/>
      <c r="D889" s="10" t="s">
        <v>900</v>
      </c>
      <c r="E889" s="11" t="s">
        <v>370</v>
      </c>
      <c r="F889" s="11" t="s">
        <v>21</v>
      </c>
      <c r="G889" s="18"/>
      <c r="H889" s="18"/>
      <c r="I889" s="18"/>
      <c r="J889" s="18"/>
      <c r="K889" s="18"/>
      <c r="L889" s="18"/>
      <c r="M889" s="19">
        <v>44691.0</v>
      </c>
      <c r="N889" s="15"/>
      <c r="O889" s="15"/>
      <c r="P889" s="16">
        <f t="shared" si="84"/>
        <v>0</v>
      </c>
      <c r="Q889" s="17" t="s">
        <v>370</v>
      </c>
    </row>
    <row r="890">
      <c r="A890" s="10" t="s">
        <v>912</v>
      </c>
      <c r="B890" s="10" t="s">
        <v>560</v>
      </c>
      <c r="C890" s="10"/>
      <c r="D890" s="10" t="s">
        <v>900</v>
      </c>
      <c r="E890" s="11" t="s">
        <v>656</v>
      </c>
      <c r="F890" s="11" t="s">
        <v>21</v>
      </c>
      <c r="G890" s="18"/>
      <c r="H890" s="18"/>
      <c r="I890" s="18"/>
      <c r="J890" s="18"/>
      <c r="K890" s="18"/>
      <c r="L890" s="18"/>
      <c r="M890" s="19">
        <v>44691.0</v>
      </c>
      <c r="N890" s="15"/>
      <c r="O890" s="15"/>
      <c r="P890" s="16">
        <f t="shared" si="84"/>
        <v>0</v>
      </c>
      <c r="Q890" s="17" t="s">
        <v>656</v>
      </c>
    </row>
    <row r="891">
      <c r="A891" s="10" t="s">
        <v>956</v>
      </c>
      <c r="B891" s="10" t="s">
        <v>560</v>
      </c>
      <c r="C891" s="10"/>
      <c r="D891" s="10" t="s">
        <v>900</v>
      </c>
      <c r="E891" s="11" t="s">
        <v>41</v>
      </c>
      <c r="F891" s="11" t="s">
        <v>21</v>
      </c>
      <c r="G891" s="18"/>
      <c r="H891" s="18"/>
      <c r="I891" s="18"/>
      <c r="J891" s="18"/>
      <c r="K891" s="18"/>
      <c r="L891" s="18"/>
      <c r="M891" s="19">
        <v>44691.0</v>
      </c>
      <c r="N891" s="15">
        <v>0.5416666666666666</v>
      </c>
      <c r="O891" s="15">
        <v>0.875</v>
      </c>
      <c r="P891" s="16">
        <f t="shared" si="84"/>
        <v>0.3333333333</v>
      </c>
      <c r="Q891" s="17" t="s">
        <v>960</v>
      </c>
    </row>
    <row r="892">
      <c r="A892" s="10" t="s">
        <v>303</v>
      </c>
      <c r="B892" s="10" t="s">
        <v>560</v>
      </c>
      <c r="C892" s="10" t="s">
        <v>24</v>
      </c>
      <c r="D892" s="10" t="s">
        <v>25</v>
      </c>
      <c r="E892" s="11" t="s">
        <v>41</v>
      </c>
      <c r="F892" s="11" t="s">
        <v>21</v>
      </c>
      <c r="G892" s="18"/>
      <c r="H892" s="18"/>
      <c r="I892" s="18"/>
      <c r="J892" s="18"/>
      <c r="K892" s="18"/>
      <c r="L892" s="18"/>
      <c r="M892" s="19">
        <v>44691.0</v>
      </c>
      <c r="N892" s="15">
        <v>0.5416666666666666</v>
      </c>
      <c r="O892" s="15">
        <v>0.875</v>
      </c>
      <c r="P892" s="16">
        <f t="shared" si="84"/>
        <v>0.3333333333</v>
      </c>
      <c r="Q892" s="17" t="s">
        <v>961</v>
      </c>
    </row>
    <row r="893">
      <c r="A893" s="10" t="s">
        <v>409</v>
      </c>
      <c r="B893" s="10" t="s">
        <v>560</v>
      </c>
      <c r="C893" s="10" t="s">
        <v>24</v>
      </c>
      <c r="D893" s="10" t="s">
        <v>25</v>
      </c>
      <c r="E893" s="11" t="s">
        <v>341</v>
      </c>
      <c r="F893" s="11" t="s">
        <v>21</v>
      </c>
      <c r="G893" s="18"/>
      <c r="H893" s="18"/>
      <c r="I893" s="18"/>
      <c r="J893" s="18"/>
      <c r="K893" s="18"/>
      <c r="L893" s="18"/>
      <c r="M893" s="19">
        <v>44691.0</v>
      </c>
      <c r="N893" s="15">
        <v>0.5416666666666666</v>
      </c>
      <c r="O893" s="15">
        <v>0.5416666666666666</v>
      </c>
      <c r="P893" s="16">
        <f t="shared" si="84"/>
        <v>0</v>
      </c>
      <c r="Q893" s="17" t="s">
        <v>962</v>
      </c>
    </row>
    <row r="894">
      <c r="A894" s="10" t="s">
        <v>943</v>
      </c>
      <c r="B894" s="10" t="s">
        <v>18</v>
      </c>
      <c r="C894" s="10"/>
      <c r="D894" s="10" t="s">
        <v>3</v>
      </c>
      <c r="E894" s="11" t="s">
        <v>370</v>
      </c>
      <c r="F894" s="11" t="s">
        <v>21</v>
      </c>
      <c r="G894" s="18"/>
      <c r="H894" s="18"/>
      <c r="I894" s="18"/>
      <c r="J894" s="18"/>
      <c r="K894" s="18"/>
      <c r="L894" s="18"/>
      <c r="M894" s="19">
        <v>44691.0</v>
      </c>
      <c r="N894" s="15">
        <v>0.875</v>
      </c>
      <c r="O894" s="15">
        <v>0.875</v>
      </c>
      <c r="P894" s="16">
        <f t="shared" si="84"/>
        <v>0</v>
      </c>
      <c r="Q894" s="17" t="s">
        <v>370</v>
      </c>
    </row>
    <row r="895">
      <c r="A895" s="37" t="s">
        <v>853</v>
      </c>
      <c r="B895" s="10" t="s">
        <v>18</v>
      </c>
      <c r="C895" s="10"/>
      <c r="D895" s="10" t="s">
        <v>508</v>
      </c>
      <c r="E895" s="11" t="s">
        <v>41</v>
      </c>
      <c r="F895" s="11" t="s">
        <v>21</v>
      </c>
      <c r="G895" s="18"/>
      <c r="H895" s="18"/>
      <c r="I895" s="18"/>
      <c r="J895" s="18"/>
      <c r="K895" s="18"/>
      <c r="L895" s="18"/>
      <c r="M895" s="19">
        <v>44691.0</v>
      </c>
      <c r="N895" s="15">
        <v>0.5416666666666666</v>
      </c>
      <c r="O895" s="15">
        <v>0.5416666666666666</v>
      </c>
      <c r="P895" s="16">
        <f t="shared" si="84"/>
        <v>0</v>
      </c>
      <c r="Q895" s="17" t="s">
        <v>963</v>
      </c>
    </row>
    <row r="896">
      <c r="A896" s="10" t="s">
        <v>751</v>
      </c>
      <c r="B896" s="10" t="s">
        <v>560</v>
      </c>
      <c r="C896" s="10"/>
      <c r="D896" s="10" t="s">
        <v>3</v>
      </c>
      <c r="E896" s="11" t="s">
        <v>41</v>
      </c>
      <c r="F896" s="11" t="s">
        <v>21</v>
      </c>
      <c r="G896" s="18"/>
      <c r="H896" s="18"/>
      <c r="I896" s="18"/>
      <c r="J896" s="18"/>
      <c r="K896" s="18"/>
      <c r="L896" s="18"/>
      <c r="M896" s="19">
        <v>44691.0</v>
      </c>
      <c r="N896" s="15">
        <v>0.5416666666666666</v>
      </c>
      <c r="O896" s="15">
        <v>0.875</v>
      </c>
      <c r="P896" s="16">
        <f t="shared" si="84"/>
        <v>0.3333333333</v>
      </c>
      <c r="Q896" s="17" t="s">
        <v>964</v>
      </c>
    </row>
    <row r="897">
      <c r="A897" s="37" t="s">
        <v>937</v>
      </c>
      <c r="B897" s="10" t="s">
        <v>18</v>
      </c>
      <c r="C897" s="10"/>
      <c r="D897" s="10" t="s">
        <v>158</v>
      </c>
      <c r="E897" s="11" t="s">
        <v>41</v>
      </c>
      <c r="F897" s="11" t="s">
        <v>21</v>
      </c>
      <c r="G897" s="18"/>
      <c r="H897" s="18"/>
      <c r="I897" s="18"/>
      <c r="J897" s="18"/>
      <c r="K897" s="18"/>
      <c r="L897" s="18"/>
      <c r="M897" s="19">
        <v>44691.0</v>
      </c>
      <c r="N897" s="15">
        <v>0.5416666666666666</v>
      </c>
      <c r="O897" s="24">
        <v>0.875</v>
      </c>
      <c r="P897" s="16">
        <f t="shared" si="84"/>
        <v>0.3333333333</v>
      </c>
      <c r="Q897" s="17" t="s">
        <v>965</v>
      </c>
    </row>
    <row r="898">
      <c r="A898" s="10" t="s">
        <v>952</v>
      </c>
      <c r="B898" s="10" t="s">
        <v>560</v>
      </c>
      <c r="C898" s="10"/>
      <c r="D898" s="10" t="s">
        <v>114</v>
      </c>
      <c r="E898" s="11" t="s">
        <v>41</v>
      </c>
      <c r="F898" s="11" t="s">
        <v>21</v>
      </c>
      <c r="G898" s="18"/>
      <c r="H898" s="18"/>
      <c r="I898" s="18"/>
      <c r="J898" s="18"/>
      <c r="K898" s="18"/>
      <c r="L898" s="18"/>
      <c r="M898" s="19">
        <v>44691.0</v>
      </c>
      <c r="N898" s="15">
        <v>0.5416666666666666</v>
      </c>
      <c r="O898" s="15">
        <v>0.875</v>
      </c>
      <c r="P898" s="16">
        <f t="shared" si="84"/>
        <v>0.3333333333</v>
      </c>
      <c r="Q898" s="17" t="s">
        <v>966</v>
      </c>
    </row>
    <row r="899">
      <c r="A899" s="37" t="s">
        <v>853</v>
      </c>
      <c r="B899" s="10" t="s">
        <v>18</v>
      </c>
      <c r="C899" s="10"/>
      <c r="D899" s="10" t="s">
        <v>508</v>
      </c>
      <c r="E899" s="11" t="s">
        <v>43</v>
      </c>
      <c r="F899" s="11" t="s">
        <v>21</v>
      </c>
      <c r="G899" s="18"/>
      <c r="H899" s="18"/>
      <c r="I899" s="18"/>
      <c r="J899" s="18"/>
      <c r="K899" s="18"/>
      <c r="L899" s="18"/>
      <c r="M899" s="19">
        <v>44692.0</v>
      </c>
      <c r="N899" s="15">
        <v>0.5416666666666666</v>
      </c>
      <c r="O899" s="15">
        <v>0.625</v>
      </c>
      <c r="P899" s="16">
        <f t="shared" si="84"/>
        <v>0.08333333333</v>
      </c>
      <c r="Q899" s="17" t="s">
        <v>967</v>
      </c>
    </row>
    <row r="900">
      <c r="A900" s="10" t="s">
        <v>968</v>
      </c>
      <c r="B900" s="10" t="s">
        <v>560</v>
      </c>
      <c r="C900" s="10"/>
      <c r="D900" s="10" t="s">
        <v>3</v>
      </c>
      <c r="E900" s="11" t="s">
        <v>43</v>
      </c>
      <c r="F900" s="11" t="s">
        <v>21</v>
      </c>
      <c r="G900" s="18"/>
      <c r="H900" s="18"/>
      <c r="I900" s="18"/>
      <c r="J900" s="18"/>
      <c r="K900" s="18"/>
      <c r="L900" s="18"/>
      <c r="M900" s="19">
        <v>44692.0</v>
      </c>
      <c r="N900" s="15">
        <v>0.5416666666666666</v>
      </c>
      <c r="O900" s="15">
        <v>0.6666666666666666</v>
      </c>
      <c r="P900" s="16">
        <f t="shared" si="84"/>
        <v>0.125</v>
      </c>
      <c r="Q900" s="17" t="s">
        <v>969</v>
      </c>
    </row>
    <row r="901">
      <c r="A901" s="10" t="s">
        <v>943</v>
      </c>
      <c r="B901" s="10" t="s">
        <v>18</v>
      </c>
      <c r="C901" s="10"/>
      <c r="D901" s="10" t="s">
        <v>3</v>
      </c>
      <c r="E901" s="11" t="s">
        <v>563</v>
      </c>
      <c r="F901" s="11" t="s">
        <v>21</v>
      </c>
      <c r="G901" s="18"/>
      <c r="H901" s="18"/>
      <c r="I901" s="18"/>
      <c r="J901" s="18"/>
      <c r="K901" s="18"/>
      <c r="L901" s="18"/>
      <c r="M901" s="19">
        <v>44692.0</v>
      </c>
      <c r="N901" s="15">
        <v>0.875</v>
      </c>
      <c r="O901" s="15">
        <v>0.875</v>
      </c>
      <c r="P901" s="16">
        <f t="shared" si="84"/>
        <v>0</v>
      </c>
      <c r="Q901" s="17" t="s">
        <v>951</v>
      </c>
    </row>
    <row r="902">
      <c r="A902" s="10" t="s">
        <v>970</v>
      </c>
      <c r="B902" s="10" t="s">
        <v>18</v>
      </c>
      <c r="C902" s="10"/>
      <c r="D902" s="10" t="s">
        <v>3</v>
      </c>
      <c r="E902" s="11" t="s">
        <v>41</v>
      </c>
      <c r="F902" s="11" t="s">
        <v>21</v>
      </c>
      <c r="G902" s="18"/>
      <c r="H902" s="18"/>
      <c r="I902" s="18"/>
      <c r="J902" s="18"/>
      <c r="K902" s="18"/>
      <c r="L902" s="18"/>
      <c r="M902" s="19">
        <v>44692.0</v>
      </c>
      <c r="N902" s="15">
        <v>0.6666666666666666</v>
      </c>
      <c r="O902" s="15">
        <v>0.875</v>
      </c>
      <c r="P902" s="16">
        <f t="shared" si="84"/>
        <v>0.2083333333</v>
      </c>
      <c r="Q902" s="17" t="s">
        <v>971</v>
      </c>
    </row>
    <row r="903">
      <c r="A903" s="10" t="s">
        <v>303</v>
      </c>
      <c r="B903" s="10" t="s">
        <v>560</v>
      </c>
      <c r="C903" s="10" t="s">
        <v>24</v>
      </c>
      <c r="D903" s="10" t="s">
        <v>25</v>
      </c>
      <c r="E903" s="11" t="s">
        <v>41</v>
      </c>
      <c r="F903" s="11" t="s">
        <v>21</v>
      </c>
      <c r="G903" s="18"/>
      <c r="H903" s="18"/>
      <c r="I903" s="18"/>
      <c r="J903" s="18"/>
      <c r="K903" s="18"/>
      <c r="L903" s="18"/>
      <c r="M903" s="19">
        <v>44692.0</v>
      </c>
      <c r="N903" s="15">
        <v>0.5416666666666666</v>
      </c>
      <c r="O903" s="15">
        <v>0.8333333333333334</v>
      </c>
      <c r="P903" s="16">
        <f t="shared" si="84"/>
        <v>0.2916666667</v>
      </c>
      <c r="Q903" s="17" t="s">
        <v>972</v>
      </c>
    </row>
    <row r="904" ht="19.5" customHeight="1">
      <c r="A904" s="10" t="s">
        <v>659</v>
      </c>
      <c r="B904" s="10" t="s">
        <v>18</v>
      </c>
      <c r="C904" s="10"/>
      <c r="D904" s="10" t="s">
        <v>508</v>
      </c>
      <c r="E904" s="11" t="s">
        <v>43</v>
      </c>
      <c r="F904" s="11" t="s">
        <v>21</v>
      </c>
      <c r="G904" s="18"/>
      <c r="H904" s="18"/>
      <c r="I904" s="18"/>
      <c r="J904" s="18"/>
      <c r="K904" s="18"/>
      <c r="L904" s="18"/>
      <c r="M904" s="19">
        <v>44692.0</v>
      </c>
      <c r="N904" s="15">
        <v>0.8333333333333334</v>
      </c>
      <c r="O904" s="15">
        <v>0.8333333333333334</v>
      </c>
      <c r="P904" s="16">
        <f t="shared" si="84"/>
        <v>0</v>
      </c>
      <c r="Q904" s="17" t="s">
        <v>973</v>
      </c>
    </row>
    <row r="905">
      <c r="A905" s="10" t="s">
        <v>751</v>
      </c>
      <c r="B905" s="10" t="s">
        <v>560</v>
      </c>
      <c r="C905" s="10"/>
      <c r="D905" s="10" t="s">
        <v>3</v>
      </c>
      <c r="E905" s="11" t="s">
        <v>46</v>
      </c>
      <c r="F905" s="11" t="s">
        <v>21</v>
      </c>
      <c r="G905" s="18"/>
      <c r="H905" s="18"/>
      <c r="I905" s="18"/>
      <c r="J905" s="18"/>
      <c r="K905" s="18"/>
      <c r="L905" s="18"/>
      <c r="M905" s="19">
        <v>44692.0</v>
      </c>
      <c r="N905" s="15">
        <v>0.875</v>
      </c>
      <c r="O905" s="15">
        <v>0.875</v>
      </c>
      <c r="P905" s="16">
        <f t="shared" si="84"/>
        <v>0</v>
      </c>
      <c r="Q905" s="17" t="s">
        <v>974</v>
      </c>
    </row>
    <row r="906" ht="19.5" customHeight="1">
      <c r="A906" s="10" t="s">
        <v>975</v>
      </c>
      <c r="B906" s="10" t="s">
        <v>560</v>
      </c>
      <c r="C906" s="10"/>
      <c r="D906" s="10" t="s">
        <v>508</v>
      </c>
      <c r="E906" s="11" t="s">
        <v>41</v>
      </c>
      <c r="F906" s="11" t="s">
        <v>21</v>
      </c>
      <c r="G906" s="18"/>
      <c r="H906" s="18"/>
      <c r="I906" s="18"/>
      <c r="J906" s="18"/>
      <c r="K906" s="18"/>
      <c r="L906" s="18"/>
      <c r="M906" s="19">
        <v>44692.0</v>
      </c>
      <c r="N906" s="15">
        <v>0.625</v>
      </c>
      <c r="O906" s="15">
        <v>0.875</v>
      </c>
      <c r="P906" s="16">
        <f t="shared" si="84"/>
        <v>0.25</v>
      </c>
      <c r="Q906" s="17" t="s">
        <v>976</v>
      </c>
    </row>
    <row r="907">
      <c r="A907" s="10" t="s">
        <v>952</v>
      </c>
      <c r="B907" s="10" t="s">
        <v>560</v>
      </c>
      <c r="C907" s="10"/>
      <c r="D907" s="10" t="s">
        <v>114</v>
      </c>
      <c r="E907" s="11" t="s">
        <v>41</v>
      </c>
      <c r="F907" s="11" t="s">
        <v>21</v>
      </c>
      <c r="G907" s="18"/>
      <c r="H907" s="18"/>
      <c r="I907" s="18"/>
      <c r="J907" s="18"/>
      <c r="K907" s="18"/>
      <c r="L907" s="18"/>
      <c r="M907" s="19">
        <v>44692.0</v>
      </c>
      <c r="N907" s="15">
        <v>0.5416666666666666</v>
      </c>
      <c r="O907" s="15">
        <v>0.875</v>
      </c>
      <c r="P907" s="16">
        <f t="shared" si="84"/>
        <v>0.3333333333</v>
      </c>
      <c r="Q907" s="17" t="s">
        <v>977</v>
      </c>
    </row>
    <row r="908">
      <c r="A908" s="37" t="s">
        <v>937</v>
      </c>
      <c r="B908" s="10" t="s">
        <v>18</v>
      </c>
      <c r="C908" s="10"/>
      <c r="D908" s="10" t="s">
        <v>158</v>
      </c>
      <c r="E908" s="11" t="s">
        <v>41</v>
      </c>
      <c r="F908" s="11" t="s">
        <v>21</v>
      </c>
      <c r="G908" s="18"/>
      <c r="H908" s="18"/>
      <c r="I908" s="18"/>
      <c r="J908" s="18"/>
      <c r="K908" s="18"/>
      <c r="L908" s="18"/>
      <c r="M908" s="19">
        <v>44692.0</v>
      </c>
      <c r="N908" s="15">
        <v>0.625</v>
      </c>
      <c r="O908" s="24">
        <v>0.7916666666666666</v>
      </c>
      <c r="P908" s="16">
        <f t="shared" si="84"/>
        <v>0.1666666667</v>
      </c>
      <c r="Q908" s="17" t="s">
        <v>978</v>
      </c>
    </row>
    <row r="909">
      <c r="A909" s="10" t="s">
        <v>943</v>
      </c>
      <c r="B909" s="10" t="s">
        <v>18</v>
      </c>
      <c r="C909" s="10"/>
      <c r="D909" s="10" t="s">
        <v>3</v>
      </c>
      <c r="E909" s="11" t="s">
        <v>20</v>
      </c>
      <c r="F909" s="11" t="s">
        <v>21</v>
      </c>
      <c r="G909" s="18"/>
      <c r="H909" s="18"/>
      <c r="I909" s="18"/>
      <c r="J909" s="18"/>
      <c r="K909" s="18"/>
      <c r="L909" s="18"/>
      <c r="M909" s="19">
        <v>44693.0</v>
      </c>
      <c r="N909" s="15">
        <v>0.75</v>
      </c>
      <c r="O909" s="15">
        <v>0.75</v>
      </c>
      <c r="P909" s="16">
        <f t="shared" si="84"/>
        <v>0</v>
      </c>
      <c r="Q909" s="17" t="s">
        <v>979</v>
      </c>
    </row>
    <row r="910">
      <c r="A910" s="10" t="s">
        <v>970</v>
      </c>
      <c r="B910" s="10" t="s">
        <v>18</v>
      </c>
      <c r="C910" s="10"/>
      <c r="D910" s="10" t="s">
        <v>3</v>
      </c>
      <c r="E910" s="11" t="s">
        <v>43</v>
      </c>
      <c r="F910" s="11" t="s">
        <v>21</v>
      </c>
      <c r="G910" s="18"/>
      <c r="H910" s="18"/>
      <c r="I910" s="18"/>
      <c r="J910" s="18"/>
      <c r="K910" s="18"/>
      <c r="L910" s="18"/>
      <c r="M910" s="19">
        <v>44693.0</v>
      </c>
      <c r="N910" s="15">
        <v>0.5416666666666666</v>
      </c>
      <c r="O910" s="15">
        <v>0.625</v>
      </c>
      <c r="P910" s="16">
        <f t="shared" si="84"/>
        <v>0.08333333333</v>
      </c>
      <c r="Q910" s="17" t="s">
        <v>980</v>
      </c>
    </row>
    <row r="911">
      <c r="A911" s="10" t="s">
        <v>981</v>
      </c>
      <c r="B911" s="10" t="s">
        <v>18</v>
      </c>
      <c r="C911" s="10"/>
      <c r="D911" s="10" t="s">
        <v>3</v>
      </c>
      <c r="E911" s="11" t="s">
        <v>41</v>
      </c>
      <c r="F911" s="11" t="s">
        <v>21</v>
      </c>
      <c r="G911" s="18"/>
      <c r="H911" s="18"/>
      <c r="I911" s="18"/>
      <c r="J911" s="18"/>
      <c r="K911" s="18"/>
      <c r="L911" s="18"/>
      <c r="M911" s="19">
        <v>44693.0</v>
      </c>
      <c r="N911" s="15">
        <v>0.625</v>
      </c>
      <c r="O911" s="15">
        <v>0.875</v>
      </c>
      <c r="P911" s="16">
        <f t="shared" si="84"/>
        <v>0.25</v>
      </c>
      <c r="Q911" s="17" t="s">
        <v>982</v>
      </c>
    </row>
    <row r="912" ht="19.5" customHeight="1">
      <c r="A912" s="10" t="s">
        <v>975</v>
      </c>
      <c r="B912" s="10" t="s">
        <v>560</v>
      </c>
      <c r="C912" s="10"/>
      <c r="D912" s="10" t="s">
        <v>508</v>
      </c>
      <c r="E912" s="11" t="s">
        <v>41</v>
      </c>
      <c r="F912" s="11" t="s">
        <v>21</v>
      </c>
      <c r="G912" s="18"/>
      <c r="H912" s="18"/>
      <c r="I912" s="18"/>
      <c r="J912" s="18"/>
      <c r="K912" s="18"/>
      <c r="L912" s="18"/>
      <c r="M912" s="19">
        <v>44693.0</v>
      </c>
      <c r="N912" s="15">
        <v>0.5416666666666666</v>
      </c>
      <c r="O912" s="15">
        <v>0.875</v>
      </c>
      <c r="P912" s="16">
        <f t="shared" si="84"/>
        <v>0.3333333333</v>
      </c>
      <c r="Q912" s="17" t="s">
        <v>983</v>
      </c>
    </row>
    <row r="913">
      <c r="A913" s="59" t="s">
        <v>303</v>
      </c>
      <c r="B913" s="10" t="s">
        <v>560</v>
      </c>
      <c r="C913" s="10" t="s">
        <v>24</v>
      </c>
      <c r="D913" s="10" t="s">
        <v>25</v>
      </c>
      <c r="E913" s="11" t="s">
        <v>310</v>
      </c>
      <c r="F913" s="11" t="s">
        <v>21</v>
      </c>
      <c r="G913" s="18"/>
      <c r="H913" s="18"/>
      <c r="I913" s="18"/>
      <c r="J913" s="18"/>
      <c r="K913" s="18"/>
      <c r="L913" s="18"/>
      <c r="M913" s="19">
        <v>44693.0</v>
      </c>
      <c r="N913" s="15">
        <v>0.5416666666666666</v>
      </c>
      <c r="O913" s="15">
        <v>0.5416666666666666</v>
      </c>
      <c r="P913" s="16">
        <f t="shared" si="84"/>
        <v>0</v>
      </c>
      <c r="Q913" s="17" t="s">
        <v>984</v>
      </c>
    </row>
    <row r="914">
      <c r="A914" s="10" t="s">
        <v>985</v>
      </c>
      <c r="B914" s="10" t="s">
        <v>18</v>
      </c>
      <c r="C914" s="10" t="s">
        <v>24</v>
      </c>
      <c r="D914" s="10" t="s">
        <v>25</v>
      </c>
      <c r="E914" s="11" t="s">
        <v>41</v>
      </c>
      <c r="F914" s="11" t="s">
        <v>21</v>
      </c>
      <c r="G914" s="18"/>
      <c r="H914" s="18"/>
      <c r="I914" s="18"/>
      <c r="J914" s="18"/>
      <c r="K914" s="18"/>
      <c r="L914" s="18"/>
      <c r="M914" s="19">
        <v>44693.0</v>
      </c>
      <c r="N914" s="15">
        <v>0.5416666666666666</v>
      </c>
      <c r="O914" s="15">
        <v>0.875</v>
      </c>
      <c r="P914" s="16">
        <f t="shared" si="84"/>
        <v>0.3333333333</v>
      </c>
      <c r="Q914" s="17" t="s">
        <v>986</v>
      </c>
    </row>
    <row r="915">
      <c r="A915" s="10" t="s">
        <v>899</v>
      </c>
      <c r="B915" s="10" t="s">
        <v>560</v>
      </c>
      <c r="C915" s="10"/>
      <c r="D915" s="10" t="s">
        <v>900</v>
      </c>
      <c r="E915" s="11" t="s">
        <v>987</v>
      </c>
      <c r="F915" s="11" t="s">
        <v>21</v>
      </c>
      <c r="G915" s="18"/>
      <c r="H915" s="18"/>
      <c r="I915" s="18"/>
      <c r="J915" s="18"/>
      <c r="K915" s="18"/>
      <c r="L915" s="18"/>
      <c r="M915" s="19">
        <v>44693.0</v>
      </c>
      <c r="N915" s="15">
        <v>0.5416666666666666</v>
      </c>
      <c r="O915" s="15">
        <v>0.7916666666666666</v>
      </c>
      <c r="P915" s="16">
        <f t="shared" si="84"/>
        <v>0.25</v>
      </c>
      <c r="Q915" s="17" t="s">
        <v>988</v>
      </c>
    </row>
    <row r="916">
      <c r="A916" s="10" t="s">
        <v>952</v>
      </c>
      <c r="B916" s="10" t="s">
        <v>560</v>
      </c>
      <c r="C916" s="10"/>
      <c r="D916" s="10" t="s">
        <v>114</v>
      </c>
      <c r="E916" s="11" t="s">
        <v>41</v>
      </c>
      <c r="F916" s="11" t="s">
        <v>21</v>
      </c>
      <c r="G916" s="18"/>
      <c r="H916" s="18"/>
      <c r="I916" s="18"/>
      <c r="J916" s="18"/>
      <c r="K916" s="18"/>
      <c r="L916" s="18"/>
      <c r="M916" s="19">
        <v>44693.0</v>
      </c>
      <c r="N916" s="15">
        <v>0.5416666666666666</v>
      </c>
      <c r="O916" s="15">
        <v>0.875</v>
      </c>
      <c r="P916" s="16">
        <f t="shared" si="84"/>
        <v>0.3333333333</v>
      </c>
      <c r="Q916" s="17" t="s">
        <v>989</v>
      </c>
    </row>
    <row r="917">
      <c r="A917" s="10" t="s">
        <v>956</v>
      </c>
      <c r="B917" s="10" t="s">
        <v>560</v>
      </c>
      <c r="C917" s="10"/>
      <c r="D917" s="10" t="s">
        <v>900</v>
      </c>
      <c r="E917" s="11" t="s">
        <v>41</v>
      </c>
      <c r="F917" s="11" t="s">
        <v>21</v>
      </c>
      <c r="G917" s="18"/>
      <c r="H917" s="18"/>
      <c r="I917" s="18"/>
      <c r="J917" s="18"/>
      <c r="K917" s="18"/>
      <c r="L917" s="18"/>
      <c r="M917" s="19">
        <v>44693.0</v>
      </c>
      <c r="N917" s="15">
        <v>0.7916666666666666</v>
      </c>
      <c r="O917" s="15">
        <v>0.875</v>
      </c>
      <c r="P917" s="16">
        <f t="shared" si="84"/>
        <v>0.08333333333</v>
      </c>
      <c r="Q917" s="17" t="s">
        <v>990</v>
      </c>
    </row>
    <row r="918">
      <c r="A918" s="37" t="s">
        <v>937</v>
      </c>
      <c r="B918" s="10" t="s">
        <v>18</v>
      </c>
      <c r="C918" s="10"/>
      <c r="D918" s="10" t="s">
        <v>158</v>
      </c>
      <c r="E918" s="11" t="s">
        <v>43</v>
      </c>
      <c r="F918" s="11" t="s">
        <v>21</v>
      </c>
      <c r="G918" s="18"/>
      <c r="H918" s="18"/>
      <c r="I918" s="18"/>
      <c r="J918" s="18"/>
      <c r="K918" s="18"/>
      <c r="L918" s="18"/>
      <c r="M918" s="19">
        <v>44693.0</v>
      </c>
      <c r="N918" s="15">
        <v>0.6666666666666666</v>
      </c>
      <c r="O918" s="24">
        <v>0.875</v>
      </c>
      <c r="P918" s="16">
        <f t="shared" si="84"/>
        <v>0.2083333333</v>
      </c>
      <c r="Q918" s="17" t="s">
        <v>991</v>
      </c>
    </row>
    <row r="919">
      <c r="A919" s="10" t="s">
        <v>981</v>
      </c>
      <c r="B919" s="10" t="s">
        <v>18</v>
      </c>
      <c r="C919" s="10"/>
      <c r="D919" s="10" t="s">
        <v>3</v>
      </c>
      <c r="E919" s="11" t="s">
        <v>46</v>
      </c>
      <c r="F919" s="11" t="s">
        <v>21</v>
      </c>
      <c r="G919" s="18"/>
      <c r="H919" s="18"/>
      <c r="I919" s="18"/>
      <c r="J919" s="18"/>
      <c r="K919" s="18"/>
      <c r="L919" s="18"/>
      <c r="M919" s="19">
        <v>44694.0</v>
      </c>
      <c r="N919" s="15">
        <v>0.5416666666666666</v>
      </c>
      <c r="O919" s="15">
        <v>0.625</v>
      </c>
      <c r="P919" s="16">
        <f t="shared" si="84"/>
        <v>0.08333333333</v>
      </c>
      <c r="Q919" s="17" t="s">
        <v>992</v>
      </c>
    </row>
    <row r="920">
      <c r="A920" s="10" t="s">
        <v>993</v>
      </c>
      <c r="B920" s="10" t="s">
        <v>18</v>
      </c>
      <c r="C920" s="10"/>
      <c r="D920" s="10" t="s">
        <v>3</v>
      </c>
      <c r="E920" s="11" t="s">
        <v>41</v>
      </c>
      <c r="F920" s="11" t="s">
        <v>21</v>
      </c>
      <c r="G920" s="18"/>
      <c r="H920" s="18"/>
      <c r="I920" s="18"/>
      <c r="J920" s="18"/>
      <c r="K920" s="18"/>
      <c r="L920" s="18"/>
      <c r="M920" s="19">
        <v>44694.0</v>
      </c>
      <c r="N920" s="15">
        <v>0.625</v>
      </c>
      <c r="O920" s="15">
        <v>0.875</v>
      </c>
      <c r="P920" s="16">
        <f t="shared" si="84"/>
        <v>0.25</v>
      </c>
      <c r="Q920" s="17" t="s">
        <v>994</v>
      </c>
    </row>
    <row r="921">
      <c r="A921" s="10" t="s">
        <v>985</v>
      </c>
      <c r="B921" s="10" t="s">
        <v>18</v>
      </c>
      <c r="C921" s="10" t="s">
        <v>24</v>
      </c>
      <c r="D921" s="10" t="s">
        <v>25</v>
      </c>
      <c r="E921" s="11" t="s">
        <v>43</v>
      </c>
      <c r="F921" s="11" t="s">
        <v>21</v>
      </c>
      <c r="G921" s="18"/>
      <c r="H921" s="18"/>
      <c r="I921" s="18"/>
      <c r="J921" s="18"/>
      <c r="K921" s="18"/>
      <c r="L921" s="18"/>
      <c r="M921" s="19">
        <v>44694.0</v>
      </c>
      <c r="N921" s="15">
        <v>0.5416666666666666</v>
      </c>
      <c r="O921" s="15">
        <v>0.6666666666666666</v>
      </c>
      <c r="P921" s="16">
        <f t="shared" si="84"/>
        <v>0.125</v>
      </c>
      <c r="Q921" s="17" t="s">
        <v>995</v>
      </c>
    </row>
    <row r="922">
      <c r="A922" s="10" t="s">
        <v>391</v>
      </c>
      <c r="B922" s="10" t="s">
        <v>560</v>
      </c>
      <c r="C922" s="10" t="s">
        <v>24</v>
      </c>
      <c r="D922" s="10" t="s">
        <v>25</v>
      </c>
      <c r="E922" s="11" t="s">
        <v>28</v>
      </c>
      <c r="F922" s="11" t="s">
        <v>21</v>
      </c>
      <c r="G922" s="18"/>
      <c r="H922" s="18"/>
      <c r="I922" s="18"/>
      <c r="J922" s="18"/>
      <c r="K922" s="18"/>
      <c r="L922" s="18"/>
      <c r="M922" s="19">
        <v>44694.0</v>
      </c>
      <c r="N922" s="15">
        <v>0.6666666666666666</v>
      </c>
      <c r="O922" s="15">
        <v>0.75</v>
      </c>
      <c r="P922" s="16">
        <f t="shared" si="84"/>
        <v>0.08333333333</v>
      </c>
      <c r="Q922" s="17" t="s">
        <v>996</v>
      </c>
    </row>
    <row r="923" ht="19.5" customHeight="1">
      <c r="A923" s="10" t="s">
        <v>975</v>
      </c>
      <c r="B923" s="10" t="s">
        <v>560</v>
      </c>
      <c r="C923" s="10"/>
      <c r="D923" s="10" t="s">
        <v>508</v>
      </c>
      <c r="E923" s="11" t="s">
        <v>46</v>
      </c>
      <c r="F923" s="11" t="s">
        <v>21</v>
      </c>
      <c r="G923" s="18"/>
      <c r="H923" s="18"/>
      <c r="I923" s="18"/>
      <c r="J923" s="18"/>
      <c r="K923" s="18"/>
      <c r="L923" s="18"/>
      <c r="M923" s="19">
        <v>44694.0</v>
      </c>
      <c r="N923" s="15">
        <v>0.5416666666666666</v>
      </c>
      <c r="O923" s="15">
        <v>0.7083333333333334</v>
      </c>
      <c r="P923" s="16">
        <f t="shared" si="84"/>
        <v>0.1666666667</v>
      </c>
      <c r="Q923" s="17" t="s">
        <v>997</v>
      </c>
    </row>
    <row r="924">
      <c r="A924" s="10" t="s">
        <v>303</v>
      </c>
      <c r="B924" s="10" t="s">
        <v>560</v>
      </c>
      <c r="C924" s="10" t="s">
        <v>24</v>
      </c>
      <c r="D924" s="10" t="s">
        <v>25</v>
      </c>
      <c r="E924" s="11" t="s">
        <v>41</v>
      </c>
      <c r="F924" s="11" t="s">
        <v>21</v>
      </c>
      <c r="G924" s="18"/>
      <c r="H924" s="18"/>
      <c r="I924" s="18"/>
      <c r="J924" s="18"/>
      <c r="K924" s="18"/>
      <c r="L924" s="18"/>
      <c r="M924" s="19">
        <v>44694.0</v>
      </c>
      <c r="N924" s="15">
        <v>0.75</v>
      </c>
      <c r="O924" s="24">
        <v>0.875</v>
      </c>
      <c r="P924" s="16">
        <f t="shared" si="84"/>
        <v>0.125</v>
      </c>
      <c r="Q924" s="17" t="s">
        <v>998</v>
      </c>
    </row>
    <row r="925" ht="19.5" customHeight="1">
      <c r="A925" s="10" t="s">
        <v>999</v>
      </c>
      <c r="B925" s="10" t="s">
        <v>18</v>
      </c>
      <c r="C925" s="10"/>
      <c r="D925" s="10" t="s">
        <v>508</v>
      </c>
      <c r="E925" s="11" t="s">
        <v>41</v>
      </c>
      <c r="F925" s="11" t="s">
        <v>21</v>
      </c>
      <c r="G925" s="18"/>
      <c r="H925" s="18"/>
      <c r="I925" s="18"/>
      <c r="J925" s="18"/>
      <c r="K925" s="18"/>
      <c r="L925" s="18"/>
      <c r="M925" s="19">
        <v>44694.0</v>
      </c>
      <c r="N925" s="15">
        <v>0.7083333333333334</v>
      </c>
      <c r="O925" s="15">
        <v>0.875</v>
      </c>
      <c r="P925" s="16">
        <f t="shared" si="84"/>
        <v>0.1666666667</v>
      </c>
      <c r="Q925" s="17" t="s">
        <v>1000</v>
      </c>
    </row>
    <row r="926">
      <c r="A926" s="10" t="s">
        <v>952</v>
      </c>
      <c r="B926" s="10" t="s">
        <v>560</v>
      </c>
      <c r="C926" s="10"/>
      <c r="D926" s="10" t="s">
        <v>114</v>
      </c>
      <c r="E926" s="11" t="s">
        <v>41</v>
      </c>
      <c r="F926" s="11" t="s">
        <v>21</v>
      </c>
      <c r="G926" s="18"/>
      <c r="H926" s="18"/>
      <c r="I926" s="18"/>
      <c r="J926" s="18"/>
      <c r="K926" s="18"/>
      <c r="L926" s="18"/>
      <c r="M926" s="19">
        <v>44694.0</v>
      </c>
      <c r="N926" s="15">
        <v>0.5416666666666666</v>
      </c>
      <c r="O926" s="15">
        <v>0.875</v>
      </c>
      <c r="P926" s="16">
        <f t="shared" si="84"/>
        <v>0.3333333333</v>
      </c>
      <c r="Q926" s="17" t="s">
        <v>1001</v>
      </c>
    </row>
    <row r="927">
      <c r="A927" s="10" t="s">
        <v>956</v>
      </c>
      <c r="B927" s="10" t="s">
        <v>560</v>
      </c>
      <c r="C927" s="10"/>
      <c r="D927" s="10" t="s">
        <v>900</v>
      </c>
      <c r="E927" s="11" t="s">
        <v>43</v>
      </c>
      <c r="F927" s="11" t="s">
        <v>21</v>
      </c>
      <c r="G927" s="18"/>
      <c r="H927" s="18"/>
      <c r="I927" s="18"/>
      <c r="J927" s="18"/>
      <c r="K927" s="18"/>
      <c r="L927" s="18"/>
      <c r="M927" s="19">
        <v>44694.0</v>
      </c>
      <c r="N927" s="15">
        <v>0.5416666666666666</v>
      </c>
      <c r="O927" s="15">
        <v>0.875</v>
      </c>
      <c r="P927" s="16">
        <f t="shared" si="84"/>
        <v>0.3333333333</v>
      </c>
      <c r="Q927" s="17" t="s">
        <v>1002</v>
      </c>
    </row>
    <row r="928">
      <c r="A928" s="10" t="s">
        <v>897</v>
      </c>
      <c r="B928" s="10" t="s">
        <v>18</v>
      </c>
      <c r="C928" s="10"/>
      <c r="D928" s="10" t="s">
        <v>158</v>
      </c>
      <c r="E928" s="11" t="s">
        <v>987</v>
      </c>
      <c r="F928" s="11" t="s">
        <v>21</v>
      </c>
      <c r="G928" s="18"/>
      <c r="H928" s="18"/>
      <c r="I928" s="18"/>
      <c r="J928" s="18"/>
      <c r="K928" s="18"/>
      <c r="L928" s="18"/>
      <c r="M928" s="19">
        <v>44694.0</v>
      </c>
      <c r="N928" s="15">
        <v>0.6666666666666666</v>
      </c>
      <c r="O928" s="15">
        <v>0.75</v>
      </c>
      <c r="P928" s="16">
        <f t="shared" si="84"/>
        <v>0.08333333333</v>
      </c>
      <c r="Q928" s="17" t="s">
        <v>1003</v>
      </c>
    </row>
    <row r="929">
      <c r="A929" s="10" t="s">
        <v>993</v>
      </c>
      <c r="B929" s="10" t="s">
        <v>18</v>
      </c>
      <c r="C929" s="10"/>
      <c r="D929" s="10" t="s">
        <v>3</v>
      </c>
      <c r="E929" s="11" t="s">
        <v>43</v>
      </c>
      <c r="F929" s="11" t="s">
        <v>21</v>
      </c>
      <c r="G929" s="18"/>
      <c r="H929" s="18"/>
      <c r="I929" s="18"/>
      <c r="J929" s="18"/>
      <c r="K929" s="18"/>
      <c r="L929" s="18"/>
      <c r="M929" s="19">
        <v>44697.0</v>
      </c>
      <c r="N929" s="15">
        <v>0.5416666666666666</v>
      </c>
      <c r="O929" s="15">
        <v>0.7083333333333334</v>
      </c>
      <c r="P929" s="16">
        <f t="shared" si="84"/>
        <v>0.1666666667</v>
      </c>
      <c r="Q929" s="17" t="s">
        <v>1004</v>
      </c>
    </row>
    <row r="930">
      <c r="A930" s="10" t="s">
        <v>1005</v>
      </c>
      <c r="B930" s="10" t="s">
        <v>18</v>
      </c>
      <c r="C930" s="10"/>
      <c r="D930" s="10" t="s">
        <v>3</v>
      </c>
      <c r="E930" s="11" t="s">
        <v>41</v>
      </c>
      <c r="F930" s="11" t="s">
        <v>21</v>
      </c>
      <c r="G930" s="18"/>
      <c r="H930" s="18"/>
      <c r="I930" s="18"/>
      <c r="J930" s="18"/>
      <c r="K930" s="18"/>
      <c r="L930" s="18"/>
      <c r="M930" s="19">
        <v>44697.0</v>
      </c>
      <c r="N930" s="15">
        <v>0.7083333333333334</v>
      </c>
      <c r="O930" s="15">
        <v>0.875</v>
      </c>
      <c r="P930" s="16">
        <f t="shared" si="84"/>
        <v>0.1666666667</v>
      </c>
      <c r="Q930" s="17" t="s">
        <v>1006</v>
      </c>
    </row>
    <row r="931" ht="19.5" customHeight="1">
      <c r="A931" s="10" t="s">
        <v>999</v>
      </c>
      <c r="B931" s="10" t="s">
        <v>18</v>
      </c>
      <c r="C931" s="10"/>
      <c r="D931" s="10" t="s">
        <v>508</v>
      </c>
      <c r="E931" s="11" t="s">
        <v>41</v>
      </c>
      <c r="F931" s="11" t="s">
        <v>21</v>
      </c>
      <c r="G931" s="18"/>
      <c r="H931" s="18"/>
      <c r="I931" s="18"/>
      <c r="J931" s="18"/>
      <c r="K931" s="18"/>
      <c r="L931" s="18"/>
      <c r="M931" s="19">
        <v>44697.0</v>
      </c>
      <c r="N931" s="15">
        <v>0.5416666666666666</v>
      </c>
      <c r="O931" s="15">
        <v>0.875</v>
      </c>
      <c r="P931" s="16">
        <f t="shared" si="84"/>
        <v>0.3333333333</v>
      </c>
      <c r="Q931" s="17" t="s">
        <v>1007</v>
      </c>
    </row>
    <row r="932">
      <c r="A932" s="10" t="s">
        <v>956</v>
      </c>
      <c r="B932" s="10" t="s">
        <v>560</v>
      </c>
      <c r="C932" s="10"/>
      <c r="D932" s="10" t="s">
        <v>900</v>
      </c>
      <c r="E932" s="11" t="s">
        <v>41</v>
      </c>
      <c r="F932" s="11" t="s">
        <v>21</v>
      </c>
      <c r="G932" s="18"/>
      <c r="H932" s="18"/>
      <c r="I932" s="18"/>
      <c r="J932" s="18"/>
      <c r="K932" s="18"/>
      <c r="L932" s="18"/>
      <c r="M932" s="19">
        <v>44697.0</v>
      </c>
      <c r="N932" s="15">
        <v>0.5416666666666666</v>
      </c>
      <c r="O932" s="15">
        <v>0.875</v>
      </c>
      <c r="P932" s="16">
        <f t="shared" si="84"/>
        <v>0.3333333333</v>
      </c>
      <c r="Q932" s="17" t="s">
        <v>1008</v>
      </c>
    </row>
    <row r="933">
      <c r="A933" s="10" t="s">
        <v>559</v>
      </c>
      <c r="B933" s="10" t="s">
        <v>560</v>
      </c>
      <c r="C933" s="10"/>
      <c r="D933" s="10" t="s">
        <v>158</v>
      </c>
      <c r="E933" s="11" t="s">
        <v>341</v>
      </c>
      <c r="F933" s="11" t="s">
        <v>21</v>
      </c>
      <c r="G933" s="18"/>
      <c r="H933" s="18"/>
      <c r="I933" s="18"/>
      <c r="J933" s="18"/>
      <c r="K933" s="18"/>
      <c r="L933" s="18"/>
      <c r="M933" s="48">
        <v>44697.0</v>
      </c>
      <c r="N933" s="15">
        <v>0.625</v>
      </c>
      <c r="O933" s="15">
        <v>0.7916666666666666</v>
      </c>
      <c r="P933" s="16">
        <f t="shared" si="84"/>
        <v>0.1666666667</v>
      </c>
      <c r="Q933" s="17" t="s">
        <v>1009</v>
      </c>
    </row>
    <row r="934">
      <c r="A934" s="10" t="s">
        <v>952</v>
      </c>
      <c r="B934" s="10" t="s">
        <v>560</v>
      </c>
      <c r="C934" s="10"/>
      <c r="D934" s="10" t="s">
        <v>114</v>
      </c>
      <c r="E934" s="11" t="s">
        <v>41</v>
      </c>
      <c r="F934" s="11" t="s">
        <v>21</v>
      </c>
      <c r="G934" s="18"/>
      <c r="H934" s="18"/>
      <c r="I934" s="18"/>
      <c r="J934" s="18"/>
      <c r="K934" s="18"/>
      <c r="L934" s="18"/>
      <c r="M934" s="19">
        <v>44697.0</v>
      </c>
      <c r="N934" s="15">
        <v>0.5416666666666666</v>
      </c>
      <c r="O934" s="15">
        <v>0.875</v>
      </c>
      <c r="P934" s="16">
        <f t="shared" si="84"/>
        <v>0.3333333333</v>
      </c>
      <c r="Q934" s="17" t="s">
        <v>1010</v>
      </c>
    </row>
    <row r="935">
      <c r="A935" s="10" t="s">
        <v>905</v>
      </c>
      <c r="B935" s="10" t="s">
        <v>18</v>
      </c>
      <c r="C935" s="10"/>
      <c r="D935" s="10" t="s">
        <v>508</v>
      </c>
      <c r="E935" s="11" t="s">
        <v>563</v>
      </c>
      <c r="F935" s="11" t="s">
        <v>21</v>
      </c>
      <c r="G935" s="18"/>
      <c r="H935" s="18"/>
      <c r="I935" s="18"/>
      <c r="J935" s="18"/>
      <c r="K935" s="18"/>
      <c r="L935" s="18"/>
      <c r="M935" s="19">
        <v>44697.0</v>
      </c>
      <c r="N935" s="15">
        <v>0.8333333333333334</v>
      </c>
      <c r="O935" s="15">
        <v>0.8333333333333334</v>
      </c>
      <c r="P935" s="16">
        <f t="shared" si="84"/>
        <v>0</v>
      </c>
      <c r="Q935" s="17" t="s">
        <v>1011</v>
      </c>
    </row>
    <row r="936">
      <c r="A936" s="10" t="s">
        <v>1005</v>
      </c>
      <c r="B936" s="10" t="s">
        <v>18</v>
      </c>
      <c r="C936" s="10"/>
      <c r="D936" s="10" t="s">
        <v>3</v>
      </c>
      <c r="E936" s="11" t="s">
        <v>43</v>
      </c>
      <c r="F936" s="11" t="s">
        <v>21</v>
      </c>
      <c r="G936" s="18"/>
      <c r="H936" s="18"/>
      <c r="I936" s="18"/>
      <c r="J936" s="18"/>
      <c r="K936" s="18"/>
      <c r="L936" s="18"/>
      <c r="M936" s="19">
        <v>44698.0</v>
      </c>
      <c r="N936" s="15">
        <v>0.5416666666666666</v>
      </c>
      <c r="O936" s="15">
        <v>0.6458333333333334</v>
      </c>
      <c r="P936" s="16">
        <f t="shared" si="84"/>
        <v>0.1041666667</v>
      </c>
      <c r="Q936" s="17" t="s">
        <v>1012</v>
      </c>
    </row>
    <row r="937">
      <c r="A937" s="10" t="s">
        <v>1013</v>
      </c>
      <c r="B937" s="10" t="s">
        <v>18</v>
      </c>
      <c r="C937" s="10"/>
      <c r="D937" s="10" t="s">
        <v>3</v>
      </c>
      <c r="E937" s="11" t="s">
        <v>46</v>
      </c>
      <c r="F937" s="11" t="s">
        <v>21</v>
      </c>
      <c r="G937" s="18"/>
      <c r="H937" s="18"/>
      <c r="I937" s="18"/>
      <c r="J937" s="18"/>
      <c r="K937" s="18"/>
      <c r="L937" s="18"/>
      <c r="M937" s="19">
        <v>44698.0</v>
      </c>
      <c r="N937" s="15">
        <v>0.6458333333333334</v>
      </c>
      <c r="O937" s="15">
        <v>0.8333333333333334</v>
      </c>
      <c r="P937" s="16">
        <f t="shared" si="84"/>
        <v>0.1875</v>
      </c>
      <c r="Q937" s="17" t="s">
        <v>1014</v>
      </c>
    </row>
    <row r="938">
      <c r="A938" s="10" t="s">
        <v>905</v>
      </c>
      <c r="B938" s="10" t="s">
        <v>18</v>
      </c>
      <c r="C938" s="10"/>
      <c r="D938" s="10" t="s">
        <v>508</v>
      </c>
      <c r="E938" s="11" t="s">
        <v>20</v>
      </c>
      <c r="F938" s="11" t="s">
        <v>21</v>
      </c>
      <c r="G938" s="18"/>
      <c r="H938" s="18"/>
      <c r="I938" s="18"/>
      <c r="J938" s="18"/>
      <c r="K938" s="18"/>
      <c r="L938" s="18"/>
      <c r="M938" s="19">
        <v>44698.0</v>
      </c>
      <c r="N938" s="15">
        <v>0.625</v>
      </c>
      <c r="O938" s="15">
        <v>0.625</v>
      </c>
      <c r="P938" s="16">
        <f t="shared" si="84"/>
        <v>0</v>
      </c>
      <c r="Q938" s="17" t="s">
        <v>20</v>
      </c>
    </row>
    <row r="939">
      <c r="A939" s="10" t="s">
        <v>391</v>
      </c>
      <c r="B939" s="10" t="s">
        <v>560</v>
      </c>
      <c r="C939" s="10" t="s">
        <v>24</v>
      </c>
      <c r="D939" s="10" t="s">
        <v>25</v>
      </c>
      <c r="E939" s="11" t="s">
        <v>20</v>
      </c>
      <c r="F939" s="11" t="s">
        <v>21</v>
      </c>
      <c r="G939" s="18"/>
      <c r="H939" s="18"/>
      <c r="I939" s="18"/>
      <c r="J939" s="18"/>
      <c r="K939" s="18"/>
      <c r="L939" s="18"/>
      <c r="M939" s="19">
        <v>44698.0</v>
      </c>
      <c r="N939" s="15">
        <v>0.6666666666666666</v>
      </c>
      <c r="O939" s="15">
        <v>0.6666666666666666</v>
      </c>
      <c r="P939" s="16">
        <f t="shared" si="84"/>
        <v>0</v>
      </c>
      <c r="Q939" s="60" t="s">
        <v>20</v>
      </c>
    </row>
    <row r="940">
      <c r="A940" s="10" t="s">
        <v>1015</v>
      </c>
      <c r="B940" s="10" t="s">
        <v>18</v>
      </c>
      <c r="C940" s="10" t="s">
        <v>24</v>
      </c>
      <c r="D940" s="10" t="s">
        <v>25</v>
      </c>
      <c r="E940" s="11" t="s">
        <v>41</v>
      </c>
      <c r="F940" s="11" t="s">
        <v>21</v>
      </c>
      <c r="G940" s="18"/>
      <c r="H940" s="18"/>
      <c r="I940" s="18"/>
      <c r="J940" s="18"/>
      <c r="K940" s="18"/>
      <c r="L940" s="18"/>
      <c r="M940" s="19">
        <v>44698.0</v>
      </c>
      <c r="N940" s="15">
        <v>0.8541666666666666</v>
      </c>
      <c r="O940" s="15">
        <v>0.875</v>
      </c>
      <c r="P940" s="16">
        <f t="shared" si="84"/>
        <v>0.02083333333</v>
      </c>
      <c r="Q940" s="17" t="s">
        <v>1016</v>
      </c>
    </row>
    <row r="941">
      <c r="A941" s="10" t="s">
        <v>544</v>
      </c>
      <c r="B941" s="10" t="s">
        <v>560</v>
      </c>
      <c r="C941" s="10" t="s">
        <v>24</v>
      </c>
      <c r="D941" s="10" t="s">
        <v>25</v>
      </c>
      <c r="E941" s="11" t="s">
        <v>1017</v>
      </c>
      <c r="F941" s="11" t="s">
        <v>21</v>
      </c>
      <c r="G941" s="18"/>
      <c r="H941" s="18"/>
      <c r="I941" s="18"/>
      <c r="J941" s="18"/>
      <c r="K941" s="18"/>
      <c r="L941" s="18"/>
      <c r="M941" s="19">
        <v>44698.0</v>
      </c>
      <c r="N941" s="15">
        <v>0.6319444444444444</v>
      </c>
      <c r="O941" s="15">
        <v>0.6319444444444444</v>
      </c>
      <c r="P941" s="16">
        <f t="shared" si="84"/>
        <v>0</v>
      </c>
      <c r="Q941" s="17" t="s">
        <v>1018</v>
      </c>
    </row>
    <row r="942">
      <c r="A942" s="10" t="s">
        <v>952</v>
      </c>
      <c r="B942" s="10" t="s">
        <v>560</v>
      </c>
      <c r="C942" s="10"/>
      <c r="D942" s="10" t="s">
        <v>114</v>
      </c>
      <c r="E942" s="11" t="s">
        <v>43</v>
      </c>
      <c r="F942" s="11" t="s">
        <v>21</v>
      </c>
      <c r="G942" s="18"/>
      <c r="H942" s="18"/>
      <c r="I942" s="18"/>
      <c r="J942" s="18"/>
      <c r="K942" s="18"/>
      <c r="L942" s="18"/>
      <c r="M942" s="19">
        <v>44698.0</v>
      </c>
      <c r="N942" s="15">
        <v>0.5416666666666666</v>
      </c>
      <c r="O942" s="15">
        <v>0.75</v>
      </c>
      <c r="P942" s="16">
        <f t="shared" si="84"/>
        <v>0.2083333333</v>
      </c>
      <c r="Q942" s="17" t="s">
        <v>1019</v>
      </c>
    </row>
    <row r="943">
      <c r="A943" s="10" t="s">
        <v>1020</v>
      </c>
      <c r="B943" s="10" t="s">
        <v>18</v>
      </c>
      <c r="C943" s="10"/>
      <c r="D943" s="10" t="s">
        <v>114</v>
      </c>
      <c r="E943" s="11" t="s">
        <v>41</v>
      </c>
      <c r="F943" s="11" t="s">
        <v>21</v>
      </c>
      <c r="G943" s="18"/>
      <c r="H943" s="18"/>
      <c r="I943" s="18"/>
      <c r="J943" s="18"/>
      <c r="K943" s="18"/>
      <c r="L943" s="18"/>
      <c r="M943" s="19">
        <v>44698.0</v>
      </c>
      <c r="N943" s="15">
        <v>0.7708333333333334</v>
      </c>
      <c r="O943" s="15">
        <v>0.875</v>
      </c>
      <c r="P943" s="16">
        <f t="shared" si="84"/>
        <v>0.1041666667</v>
      </c>
      <c r="Q943" s="17" t="s">
        <v>1021</v>
      </c>
    </row>
    <row r="944" ht="19.5" customHeight="1">
      <c r="A944" s="10" t="s">
        <v>975</v>
      </c>
      <c r="B944" s="10" t="s">
        <v>560</v>
      </c>
      <c r="C944" s="10"/>
      <c r="D944" s="10" t="s">
        <v>508</v>
      </c>
      <c r="E944" s="11" t="s">
        <v>43</v>
      </c>
      <c r="F944" s="11" t="s">
        <v>21</v>
      </c>
      <c r="G944" s="18"/>
      <c r="H944" s="18"/>
      <c r="I944" s="18"/>
      <c r="J944" s="18"/>
      <c r="K944" s="18"/>
      <c r="L944" s="18"/>
      <c r="M944" s="19">
        <v>44698.0</v>
      </c>
      <c r="N944" s="15">
        <v>0.5416666666666666</v>
      </c>
      <c r="O944" s="15">
        <v>0.6666666666666666</v>
      </c>
      <c r="P944" s="16">
        <f t="shared" si="84"/>
        <v>0.125</v>
      </c>
      <c r="Q944" s="17" t="s">
        <v>1022</v>
      </c>
    </row>
    <row r="945">
      <c r="A945" s="10" t="s">
        <v>1023</v>
      </c>
      <c r="B945" s="10" t="s">
        <v>18</v>
      </c>
      <c r="C945" s="10"/>
      <c r="D945" s="10" t="s">
        <v>3</v>
      </c>
      <c r="E945" s="11" t="s">
        <v>46</v>
      </c>
      <c r="F945" s="11" t="s">
        <v>21</v>
      </c>
      <c r="G945" s="18"/>
      <c r="H945" s="18"/>
      <c r="I945" s="18"/>
      <c r="J945" s="18"/>
      <c r="K945" s="18"/>
      <c r="L945" s="18"/>
      <c r="M945" s="19">
        <v>44698.0</v>
      </c>
      <c r="N945" s="15">
        <v>0.8333333333333334</v>
      </c>
      <c r="O945" s="15">
        <v>0.875</v>
      </c>
      <c r="P945" s="16">
        <f t="shared" si="84"/>
        <v>0.04166666667</v>
      </c>
      <c r="Q945" s="17" t="s">
        <v>1024</v>
      </c>
    </row>
    <row r="946">
      <c r="A946" s="10" t="s">
        <v>956</v>
      </c>
      <c r="B946" s="10" t="s">
        <v>560</v>
      </c>
      <c r="C946" s="10"/>
      <c r="D946" s="10" t="s">
        <v>900</v>
      </c>
      <c r="E946" s="11" t="s">
        <v>987</v>
      </c>
      <c r="F946" s="11" t="s">
        <v>21</v>
      </c>
      <c r="G946" s="18"/>
      <c r="H946" s="18"/>
      <c r="I946" s="18"/>
      <c r="J946" s="18"/>
      <c r="K946" s="18"/>
      <c r="L946" s="18"/>
      <c r="M946" s="19">
        <v>44698.0</v>
      </c>
      <c r="N946" s="15">
        <v>0.5416666666666666</v>
      </c>
      <c r="O946" s="15">
        <v>0.6666666666666666</v>
      </c>
      <c r="P946" s="16">
        <f t="shared" si="84"/>
        <v>0.125</v>
      </c>
      <c r="Q946" s="17" t="s">
        <v>1025</v>
      </c>
    </row>
    <row r="947">
      <c r="A947" s="10" t="s">
        <v>1026</v>
      </c>
      <c r="B947" s="10" t="s">
        <v>18</v>
      </c>
      <c r="C947" s="10"/>
      <c r="D947" s="10" t="s">
        <v>900</v>
      </c>
      <c r="E947" s="11" t="s">
        <v>41</v>
      </c>
      <c r="F947" s="11" t="s">
        <v>21</v>
      </c>
      <c r="G947" s="18"/>
      <c r="H947" s="18"/>
      <c r="I947" s="18"/>
      <c r="J947" s="18"/>
      <c r="K947" s="18"/>
      <c r="L947" s="18"/>
      <c r="M947" s="19">
        <v>44698.0</v>
      </c>
      <c r="N947" s="15">
        <v>0.6666666666666666</v>
      </c>
      <c r="O947" s="15">
        <v>0.875</v>
      </c>
      <c r="P947" s="16">
        <f t="shared" si="84"/>
        <v>0.2083333333</v>
      </c>
      <c r="Q947" s="17" t="s">
        <v>1027</v>
      </c>
    </row>
    <row r="948">
      <c r="A948" s="10" t="s">
        <v>303</v>
      </c>
      <c r="B948" s="10" t="s">
        <v>560</v>
      </c>
      <c r="C948" s="10" t="s">
        <v>24</v>
      </c>
      <c r="D948" s="10" t="s">
        <v>25</v>
      </c>
      <c r="E948" s="11" t="s">
        <v>46</v>
      </c>
      <c r="F948" s="11" t="s">
        <v>21</v>
      </c>
      <c r="G948" s="18"/>
      <c r="H948" s="18"/>
      <c r="I948" s="18"/>
      <c r="J948" s="18"/>
      <c r="K948" s="18"/>
      <c r="L948" s="18"/>
      <c r="M948" s="19">
        <v>44698.0</v>
      </c>
      <c r="N948" s="15">
        <v>0.5416666666666666</v>
      </c>
      <c r="O948" s="15">
        <v>0.6041666666666666</v>
      </c>
      <c r="P948" s="16">
        <f t="shared" si="84"/>
        <v>0.0625</v>
      </c>
      <c r="Q948" s="17" t="s">
        <v>1028</v>
      </c>
    </row>
    <row r="949">
      <c r="A949" s="10" t="s">
        <v>636</v>
      </c>
      <c r="B949" s="10" t="s">
        <v>560</v>
      </c>
      <c r="C949" s="10" t="s">
        <v>24</v>
      </c>
      <c r="D949" s="10" t="s">
        <v>25</v>
      </c>
      <c r="E949" s="11" t="s">
        <v>310</v>
      </c>
      <c r="F949" s="11" t="s">
        <v>21</v>
      </c>
      <c r="G949" s="18"/>
      <c r="H949" s="18"/>
      <c r="I949" s="18"/>
      <c r="J949" s="18"/>
      <c r="K949" s="18"/>
      <c r="L949" s="18"/>
      <c r="M949" s="19">
        <v>44698.0</v>
      </c>
      <c r="N949" s="15">
        <v>0.6041666666666666</v>
      </c>
      <c r="O949" s="15">
        <v>0.6458333333333334</v>
      </c>
      <c r="P949" s="16">
        <f t="shared" si="84"/>
        <v>0.04166666667</v>
      </c>
      <c r="Q949" s="17" t="s">
        <v>1029</v>
      </c>
    </row>
    <row r="950">
      <c r="A950" s="10" t="s">
        <v>816</v>
      </c>
      <c r="B950" s="10" t="s">
        <v>18</v>
      </c>
      <c r="C950" s="10"/>
      <c r="D950" s="10" t="s">
        <v>158</v>
      </c>
      <c r="E950" s="11" t="s">
        <v>41</v>
      </c>
      <c r="F950" s="11" t="s">
        <v>21</v>
      </c>
      <c r="G950" s="18"/>
      <c r="H950" s="18"/>
      <c r="I950" s="18"/>
      <c r="J950" s="18"/>
      <c r="K950" s="18"/>
      <c r="L950" s="18"/>
      <c r="M950" s="19">
        <v>44698.0</v>
      </c>
      <c r="N950" s="15">
        <v>0.6666666666666666</v>
      </c>
      <c r="O950" s="15">
        <v>0.75</v>
      </c>
      <c r="P950" s="16">
        <f t="shared" si="84"/>
        <v>0.08333333333</v>
      </c>
      <c r="Q950" s="17" t="s">
        <v>1030</v>
      </c>
    </row>
    <row r="951" ht="19.5" customHeight="1">
      <c r="A951" s="10" t="s">
        <v>999</v>
      </c>
      <c r="B951" s="10" t="s">
        <v>18</v>
      </c>
      <c r="C951" s="10"/>
      <c r="D951" s="10" t="s">
        <v>508</v>
      </c>
      <c r="E951" s="11" t="s">
        <v>41</v>
      </c>
      <c r="F951" s="11" t="s">
        <v>21</v>
      </c>
      <c r="G951" s="18"/>
      <c r="H951" s="18"/>
      <c r="I951" s="18"/>
      <c r="J951" s="18"/>
      <c r="K951" s="18"/>
      <c r="L951" s="18"/>
      <c r="M951" s="19">
        <v>44698.0</v>
      </c>
      <c r="N951" s="15">
        <v>0.6666666666666666</v>
      </c>
      <c r="O951" s="15">
        <v>0.875</v>
      </c>
      <c r="P951" s="16">
        <f t="shared" si="84"/>
        <v>0.2083333333</v>
      </c>
      <c r="Q951" s="17" t="s">
        <v>1031</v>
      </c>
    </row>
    <row r="952">
      <c r="A952" s="10" t="s">
        <v>970</v>
      </c>
      <c r="B952" s="10" t="s">
        <v>18</v>
      </c>
      <c r="C952" s="10"/>
      <c r="D952" s="10" t="s">
        <v>3</v>
      </c>
      <c r="E952" s="11" t="s">
        <v>341</v>
      </c>
      <c r="F952" s="11" t="s">
        <v>21</v>
      </c>
      <c r="G952" s="18"/>
      <c r="H952" s="18"/>
      <c r="I952" s="18"/>
      <c r="J952" s="18"/>
      <c r="K952" s="18"/>
      <c r="L952" s="18"/>
      <c r="M952" s="19">
        <v>44699.0</v>
      </c>
      <c r="N952" s="15">
        <v>0.75</v>
      </c>
      <c r="O952" s="15">
        <v>0.75</v>
      </c>
      <c r="P952" s="16">
        <f t="shared" si="84"/>
        <v>0</v>
      </c>
      <c r="Q952" s="17" t="s">
        <v>701</v>
      </c>
    </row>
    <row r="953">
      <c r="A953" s="10" t="s">
        <v>1020</v>
      </c>
      <c r="B953" s="10" t="s">
        <v>18</v>
      </c>
      <c r="C953" s="10"/>
      <c r="D953" s="10" t="s">
        <v>114</v>
      </c>
      <c r="E953" s="11" t="s">
        <v>41</v>
      </c>
      <c r="F953" s="11" t="s">
        <v>21</v>
      </c>
      <c r="G953" s="18"/>
      <c r="H953" s="18"/>
      <c r="I953" s="18"/>
      <c r="J953" s="18"/>
      <c r="K953" s="18"/>
      <c r="L953" s="18"/>
      <c r="M953" s="19">
        <v>44699.0</v>
      </c>
      <c r="N953" s="15">
        <v>0.5416666666666666</v>
      </c>
      <c r="O953" s="15">
        <v>0.875</v>
      </c>
      <c r="P953" s="16">
        <f t="shared" si="84"/>
        <v>0.3333333333</v>
      </c>
      <c r="Q953" s="17" t="s">
        <v>1032</v>
      </c>
    </row>
    <row r="954">
      <c r="A954" s="10" t="s">
        <v>1013</v>
      </c>
      <c r="B954" s="10" t="s">
        <v>18</v>
      </c>
      <c r="C954" s="10"/>
      <c r="D954" s="10" t="s">
        <v>3</v>
      </c>
      <c r="E954" s="11" t="s">
        <v>46</v>
      </c>
      <c r="F954" s="11" t="s">
        <v>21</v>
      </c>
      <c r="G954" s="18"/>
      <c r="H954" s="18"/>
      <c r="I954" s="18"/>
      <c r="J954" s="18"/>
      <c r="K954" s="18"/>
      <c r="L954" s="18"/>
      <c r="M954" s="19">
        <v>44699.0</v>
      </c>
      <c r="N954" s="15">
        <v>0.6041666666666666</v>
      </c>
      <c r="O954" s="15">
        <v>0.75</v>
      </c>
      <c r="P954" s="16">
        <f t="shared" si="84"/>
        <v>0.1458333333</v>
      </c>
      <c r="Q954" s="17" t="s">
        <v>1033</v>
      </c>
    </row>
    <row r="955">
      <c r="A955" s="10" t="s">
        <v>1034</v>
      </c>
      <c r="B955" s="10" t="s">
        <v>18</v>
      </c>
      <c r="C955" s="10"/>
      <c r="D955" s="10" t="s">
        <v>3</v>
      </c>
      <c r="E955" s="11" t="s">
        <v>41</v>
      </c>
      <c r="F955" s="11" t="s">
        <v>21</v>
      </c>
      <c r="G955" s="18"/>
      <c r="H955" s="18"/>
      <c r="I955" s="18"/>
      <c r="J955" s="18"/>
      <c r="K955" s="18"/>
      <c r="L955" s="18"/>
      <c r="M955" s="19">
        <v>44699.0</v>
      </c>
      <c r="N955" s="15">
        <v>0.75</v>
      </c>
      <c r="O955" s="15">
        <v>0.875</v>
      </c>
      <c r="P955" s="16">
        <f t="shared" si="84"/>
        <v>0.125</v>
      </c>
      <c r="Q955" s="17" t="s">
        <v>1035</v>
      </c>
    </row>
    <row r="956" ht="19.5" customHeight="1">
      <c r="A956" s="10" t="s">
        <v>999</v>
      </c>
      <c r="B956" s="10" t="s">
        <v>18</v>
      </c>
      <c r="C956" s="10"/>
      <c r="D956" s="10" t="s">
        <v>508</v>
      </c>
      <c r="E956" s="11" t="s">
        <v>41</v>
      </c>
      <c r="F956" s="11" t="s">
        <v>21</v>
      </c>
      <c r="G956" s="18"/>
      <c r="H956" s="18"/>
      <c r="I956" s="18"/>
      <c r="J956" s="18"/>
      <c r="K956" s="18"/>
      <c r="L956" s="18"/>
      <c r="M956" s="19">
        <v>44699.0</v>
      </c>
      <c r="N956" s="15">
        <v>0.5416666666666666</v>
      </c>
      <c r="O956" s="15">
        <v>0.875</v>
      </c>
      <c r="P956" s="16">
        <f t="shared" si="84"/>
        <v>0.3333333333</v>
      </c>
      <c r="Q956" s="17" t="s">
        <v>1036</v>
      </c>
    </row>
    <row r="957">
      <c r="A957" s="10" t="s">
        <v>303</v>
      </c>
      <c r="B957" s="10" t="s">
        <v>560</v>
      </c>
      <c r="C957" s="10" t="s">
        <v>24</v>
      </c>
      <c r="D957" s="10" t="s">
        <v>25</v>
      </c>
      <c r="E957" s="11" t="s">
        <v>41</v>
      </c>
      <c r="F957" s="11" t="s">
        <v>21</v>
      </c>
      <c r="G957" s="18"/>
      <c r="H957" s="18"/>
      <c r="I957" s="18"/>
      <c r="J957" s="18"/>
      <c r="K957" s="18"/>
      <c r="L957" s="18"/>
      <c r="M957" s="19">
        <v>44699.0</v>
      </c>
      <c r="N957" s="15">
        <v>0.8333333333333334</v>
      </c>
      <c r="O957" s="15">
        <v>0.875</v>
      </c>
      <c r="P957" s="16">
        <f t="shared" si="84"/>
        <v>0.04166666667</v>
      </c>
      <c r="Q957" s="17" t="s">
        <v>1037</v>
      </c>
    </row>
    <row r="958">
      <c r="A958" s="10" t="s">
        <v>1026</v>
      </c>
      <c r="B958" s="10" t="s">
        <v>18</v>
      </c>
      <c r="C958" s="10"/>
      <c r="D958" s="10" t="s">
        <v>900</v>
      </c>
      <c r="E958" s="11" t="s">
        <v>41</v>
      </c>
      <c r="F958" s="11" t="s">
        <v>21</v>
      </c>
      <c r="G958" s="18"/>
      <c r="H958" s="18"/>
      <c r="I958" s="18"/>
      <c r="J958" s="18"/>
      <c r="K958" s="18"/>
      <c r="L958" s="18"/>
      <c r="M958" s="19">
        <v>44699.0</v>
      </c>
      <c r="N958" s="15">
        <v>0.5416666666666666</v>
      </c>
      <c r="O958" s="15">
        <v>0.875</v>
      </c>
      <c r="P958" s="16">
        <f t="shared" si="84"/>
        <v>0.3333333333</v>
      </c>
      <c r="Q958" s="17" t="s">
        <v>1038</v>
      </c>
    </row>
    <row r="959" ht="20.25" customHeight="1">
      <c r="A959" s="10" t="s">
        <v>716</v>
      </c>
      <c r="B959" s="10" t="s">
        <v>18</v>
      </c>
      <c r="C959" s="10"/>
      <c r="D959" s="10" t="s">
        <v>508</v>
      </c>
      <c r="E959" s="11" t="s">
        <v>53</v>
      </c>
      <c r="F959" s="11" t="s">
        <v>21</v>
      </c>
      <c r="G959" s="18"/>
      <c r="H959" s="18"/>
      <c r="I959" s="18"/>
      <c r="J959" s="18"/>
      <c r="K959" s="18"/>
      <c r="L959" s="18"/>
      <c r="M959" s="19">
        <v>44699.0</v>
      </c>
      <c r="N959" s="15">
        <v>0.5416666666666666</v>
      </c>
      <c r="O959" s="15">
        <v>0.5416666666666666</v>
      </c>
      <c r="P959" s="16">
        <f t="shared" si="84"/>
        <v>0</v>
      </c>
      <c r="Q959" s="17" t="s">
        <v>1039</v>
      </c>
    </row>
    <row r="960">
      <c r="A960" s="10" t="s">
        <v>1015</v>
      </c>
      <c r="B960" s="10" t="s">
        <v>18</v>
      </c>
      <c r="C960" s="10" t="s">
        <v>24</v>
      </c>
      <c r="D960" s="10" t="s">
        <v>25</v>
      </c>
      <c r="E960" s="11" t="s">
        <v>28</v>
      </c>
      <c r="F960" s="11" t="s">
        <v>21</v>
      </c>
      <c r="G960" s="18"/>
      <c r="H960" s="18"/>
      <c r="I960" s="18"/>
      <c r="J960" s="18"/>
      <c r="K960" s="18"/>
      <c r="L960" s="18"/>
      <c r="M960" s="19">
        <v>44699.0</v>
      </c>
      <c r="N960" s="15">
        <v>0.5416666666666666</v>
      </c>
      <c r="O960" s="15">
        <v>0.5833333333333334</v>
      </c>
      <c r="P960" s="16">
        <f t="shared" si="84"/>
        <v>0.04166666667</v>
      </c>
      <c r="Q960" s="17" t="s">
        <v>1040</v>
      </c>
    </row>
    <row r="961">
      <c r="A961" s="10" t="s">
        <v>816</v>
      </c>
      <c r="B961" s="10" t="s">
        <v>18</v>
      </c>
      <c r="C961" s="10"/>
      <c r="D961" s="10" t="s">
        <v>158</v>
      </c>
      <c r="E961" s="11" t="s">
        <v>987</v>
      </c>
      <c r="F961" s="11" t="s">
        <v>21</v>
      </c>
      <c r="G961" s="18"/>
      <c r="H961" s="18"/>
      <c r="I961" s="18"/>
      <c r="J961" s="18"/>
      <c r="K961" s="18"/>
      <c r="L961" s="18"/>
      <c r="M961" s="48">
        <v>44699.0</v>
      </c>
      <c r="N961" s="15">
        <v>0.625</v>
      </c>
      <c r="O961" s="15">
        <v>0.7083333333333334</v>
      </c>
      <c r="P961" s="16">
        <f t="shared" si="84"/>
        <v>0.08333333333</v>
      </c>
      <c r="Q961" s="17" t="s">
        <v>1041</v>
      </c>
    </row>
    <row r="962">
      <c r="A962" s="10" t="s">
        <v>1034</v>
      </c>
      <c r="B962" s="10" t="s">
        <v>18</v>
      </c>
      <c r="C962" s="10"/>
      <c r="D962" s="10" t="s">
        <v>3</v>
      </c>
      <c r="E962" s="11" t="s">
        <v>46</v>
      </c>
      <c r="F962" s="11" t="s">
        <v>21</v>
      </c>
      <c r="G962" s="18"/>
      <c r="H962" s="18"/>
      <c r="I962" s="18"/>
      <c r="J962" s="18"/>
      <c r="K962" s="18"/>
      <c r="L962" s="18"/>
      <c r="M962" s="19">
        <v>44700.0</v>
      </c>
      <c r="N962" s="15">
        <v>0.5416666666666666</v>
      </c>
      <c r="O962" s="15">
        <v>0.6041666666666666</v>
      </c>
      <c r="P962" s="16">
        <f t="shared" si="84"/>
        <v>0.0625</v>
      </c>
      <c r="Q962" s="17" t="s">
        <v>1042</v>
      </c>
    </row>
    <row r="963">
      <c r="A963" s="10" t="s">
        <v>1013</v>
      </c>
      <c r="B963" s="10" t="s">
        <v>18</v>
      </c>
      <c r="C963" s="10"/>
      <c r="D963" s="10" t="s">
        <v>3</v>
      </c>
      <c r="E963" s="11" t="s">
        <v>43</v>
      </c>
      <c r="F963" s="11" t="s">
        <v>21</v>
      </c>
      <c r="G963" s="18"/>
      <c r="H963" s="18"/>
      <c r="I963" s="18"/>
      <c r="J963" s="18"/>
      <c r="K963" s="18"/>
      <c r="L963" s="18"/>
      <c r="M963" s="19">
        <v>44700.0</v>
      </c>
      <c r="N963" s="15">
        <v>0.6041666666666666</v>
      </c>
      <c r="O963" s="15">
        <v>0.6458333333333334</v>
      </c>
      <c r="P963" s="16">
        <f t="shared" si="84"/>
        <v>0.04166666667</v>
      </c>
      <c r="Q963" s="17" t="s">
        <v>1043</v>
      </c>
    </row>
    <row r="964">
      <c r="A964" s="10" t="s">
        <v>1044</v>
      </c>
      <c r="B964" s="10" t="s">
        <v>18</v>
      </c>
      <c r="C964" s="10"/>
      <c r="D964" s="10" t="s">
        <v>3</v>
      </c>
      <c r="E964" s="11" t="s">
        <v>41</v>
      </c>
      <c r="F964" s="11" t="s">
        <v>21</v>
      </c>
      <c r="G964" s="18"/>
      <c r="H964" s="18"/>
      <c r="I964" s="18"/>
      <c r="J964" s="18"/>
      <c r="K964" s="18"/>
      <c r="L964" s="18"/>
      <c r="M964" s="19">
        <v>44700.0</v>
      </c>
      <c r="N964" s="15">
        <v>0.6875</v>
      </c>
      <c r="O964" s="15">
        <v>0.875</v>
      </c>
      <c r="P964" s="16">
        <f t="shared" si="84"/>
        <v>0.1875</v>
      </c>
      <c r="Q964" s="17" t="s">
        <v>1045</v>
      </c>
    </row>
    <row r="965" ht="19.5" customHeight="1">
      <c r="A965" s="10" t="s">
        <v>999</v>
      </c>
      <c r="B965" s="10" t="s">
        <v>18</v>
      </c>
      <c r="C965" s="10"/>
      <c r="D965" s="10" t="s">
        <v>508</v>
      </c>
      <c r="E965" s="11" t="s">
        <v>43</v>
      </c>
      <c r="F965" s="11" t="s">
        <v>21</v>
      </c>
      <c r="G965" s="18"/>
      <c r="H965" s="18"/>
      <c r="I965" s="18"/>
      <c r="J965" s="18"/>
      <c r="K965" s="18"/>
      <c r="L965" s="18"/>
      <c r="M965" s="19">
        <v>44700.0</v>
      </c>
      <c r="N965" s="15">
        <v>0.5416666666666666</v>
      </c>
      <c r="O965" s="15">
        <v>0.7083333333333334</v>
      </c>
      <c r="P965" s="16">
        <f t="shared" si="84"/>
        <v>0.1666666667</v>
      </c>
      <c r="Q965" s="17" t="s">
        <v>1046</v>
      </c>
    </row>
    <row r="966">
      <c r="A966" s="10" t="s">
        <v>1020</v>
      </c>
      <c r="B966" s="10" t="s">
        <v>18</v>
      </c>
      <c r="C966" s="10"/>
      <c r="D966" s="10" t="s">
        <v>114</v>
      </c>
      <c r="E966" s="11" t="s">
        <v>41</v>
      </c>
      <c r="F966" s="11" t="s">
        <v>21</v>
      </c>
      <c r="G966" s="18"/>
      <c r="H966" s="18"/>
      <c r="I966" s="18"/>
      <c r="J966" s="18"/>
      <c r="K966" s="18"/>
      <c r="L966" s="18"/>
      <c r="M966" s="19">
        <v>44700.0</v>
      </c>
      <c r="N966" s="15">
        <v>0.5416666666666666</v>
      </c>
      <c r="O966" s="15">
        <v>0.75</v>
      </c>
      <c r="P966" s="16">
        <f t="shared" si="84"/>
        <v>0.2083333333</v>
      </c>
      <c r="Q966" s="17" t="s">
        <v>1047</v>
      </c>
    </row>
    <row r="967">
      <c r="A967" s="10" t="s">
        <v>956</v>
      </c>
      <c r="B967" s="10" t="s">
        <v>560</v>
      </c>
      <c r="C967" s="10"/>
      <c r="D967" s="10" t="s">
        <v>900</v>
      </c>
      <c r="E967" s="11" t="s">
        <v>341</v>
      </c>
      <c r="F967" s="11" t="s">
        <v>21</v>
      </c>
      <c r="G967" s="18"/>
      <c r="H967" s="18"/>
      <c r="I967" s="18"/>
      <c r="J967" s="18"/>
      <c r="K967" s="18"/>
      <c r="L967" s="18"/>
      <c r="M967" s="19">
        <v>44700.0</v>
      </c>
      <c r="N967" s="15"/>
      <c r="O967" s="15"/>
      <c r="P967" s="16">
        <f t="shared" si="84"/>
        <v>0</v>
      </c>
      <c r="Q967" s="17" t="s">
        <v>341</v>
      </c>
    </row>
    <row r="968">
      <c r="A968" s="10" t="s">
        <v>1026</v>
      </c>
      <c r="B968" s="10" t="s">
        <v>18</v>
      </c>
      <c r="C968" s="10"/>
      <c r="D968" s="10" t="s">
        <v>900</v>
      </c>
      <c r="E968" s="11" t="s">
        <v>41</v>
      </c>
      <c r="F968" s="11" t="s">
        <v>21</v>
      </c>
      <c r="G968" s="18"/>
      <c r="H968" s="18"/>
      <c r="I968" s="18"/>
      <c r="J968" s="18"/>
      <c r="K968" s="18"/>
      <c r="L968" s="18"/>
      <c r="M968" s="19">
        <v>44700.0</v>
      </c>
      <c r="N968" s="15">
        <v>0.5416666666666666</v>
      </c>
      <c r="O968" s="15">
        <v>0.875</v>
      </c>
      <c r="P968" s="16">
        <f t="shared" si="84"/>
        <v>0.3333333333</v>
      </c>
      <c r="Q968" s="17" t="s">
        <v>1048</v>
      </c>
    </row>
    <row r="969">
      <c r="A969" s="10" t="s">
        <v>1005</v>
      </c>
      <c r="B969" s="10" t="s">
        <v>18</v>
      </c>
      <c r="C969" s="10"/>
      <c r="D969" s="10" t="s">
        <v>3</v>
      </c>
      <c r="E969" s="11" t="s">
        <v>341</v>
      </c>
      <c r="F969" s="11" t="s">
        <v>21</v>
      </c>
      <c r="G969" s="18"/>
      <c r="H969" s="18"/>
      <c r="I969" s="18"/>
      <c r="J969" s="18"/>
      <c r="K969" s="18"/>
      <c r="L969" s="18"/>
      <c r="M969" s="19">
        <v>44700.0</v>
      </c>
      <c r="N969" s="15">
        <v>0.8333333333333334</v>
      </c>
      <c r="O969" s="15">
        <v>0.8333333333333334</v>
      </c>
      <c r="P969" s="16">
        <f t="shared" si="84"/>
        <v>0</v>
      </c>
      <c r="Q969" s="17" t="s">
        <v>701</v>
      </c>
    </row>
    <row r="970">
      <c r="A970" s="10" t="s">
        <v>993</v>
      </c>
      <c r="B970" s="10" t="s">
        <v>18</v>
      </c>
      <c r="C970" s="10"/>
      <c r="D970" s="10" t="s">
        <v>3</v>
      </c>
      <c r="E970" s="11" t="s">
        <v>341</v>
      </c>
      <c r="F970" s="11" t="s">
        <v>21</v>
      </c>
      <c r="G970" s="18"/>
      <c r="H970" s="18"/>
      <c r="I970" s="18"/>
      <c r="J970" s="18"/>
      <c r="K970" s="18"/>
      <c r="L970" s="18"/>
      <c r="M970" s="19">
        <v>44700.0</v>
      </c>
      <c r="N970" s="15">
        <v>0.8333333333333334</v>
      </c>
      <c r="O970" s="15">
        <v>0.8333333333333334</v>
      </c>
      <c r="P970" s="16">
        <f t="shared" si="84"/>
        <v>0</v>
      </c>
      <c r="Q970" s="17" t="s">
        <v>701</v>
      </c>
    </row>
    <row r="971">
      <c r="A971" s="10" t="s">
        <v>1049</v>
      </c>
      <c r="B971" s="10" t="s">
        <v>18</v>
      </c>
      <c r="C971" s="10"/>
      <c r="D971" s="10" t="s">
        <v>508</v>
      </c>
      <c r="E971" s="11" t="s">
        <v>310</v>
      </c>
      <c r="F971" s="11" t="s">
        <v>21</v>
      </c>
      <c r="G971" s="18"/>
      <c r="H971" s="18"/>
      <c r="I971" s="18"/>
      <c r="J971" s="18"/>
      <c r="K971" s="18"/>
      <c r="L971" s="18"/>
      <c r="M971" s="19">
        <v>44700.0</v>
      </c>
      <c r="N971" s="15">
        <v>0.7083333333333334</v>
      </c>
      <c r="O971" s="15">
        <v>0.875</v>
      </c>
      <c r="P971" s="16">
        <f t="shared" si="84"/>
        <v>0.1666666667</v>
      </c>
      <c r="Q971" s="17" t="s">
        <v>1050</v>
      </c>
    </row>
    <row r="972" ht="24.0" customHeight="1">
      <c r="A972" s="10" t="s">
        <v>925</v>
      </c>
      <c r="B972" s="10" t="s">
        <v>18</v>
      </c>
      <c r="C972" s="10"/>
      <c r="D972" s="10" t="s">
        <v>508</v>
      </c>
      <c r="E972" s="11" t="s">
        <v>341</v>
      </c>
      <c r="F972" s="11" t="s">
        <v>21</v>
      </c>
      <c r="G972" s="18"/>
      <c r="H972" s="18"/>
      <c r="I972" s="18"/>
      <c r="J972" s="18"/>
      <c r="K972" s="18"/>
      <c r="L972" s="18"/>
      <c r="M972" s="19">
        <v>44700.0</v>
      </c>
      <c r="N972" s="15">
        <v>0.8333333333333334</v>
      </c>
      <c r="O972" s="15">
        <v>0.8333333333333334</v>
      </c>
      <c r="P972" s="16">
        <f t="shared" si="84"/>
        <v>0</v>
      </c>
      <c r="Q972" s="17" t="s">
        <v>341</v>
      </c>
    </row>
    <row r="973" ht="19.5" customHeight="1">
      <c r="A973" s="10" t="s">
        <v>659</v>
      </c>
      <c r="B973" s="10" t="s">
        <v>18</v>
      </c>
      <c r="C973" s="10"/>
      <c r="D973" s="10" t="s">
        <v>508</v>
      </c>
      <c r="E973" s="11" t="s">
        <v>341</v>
      </c>
      <c r="F973" s="11" t="s">
        <v>21</v>
      </c>
      <c r="G973" s="18"/>
      <c r="H973" s="18"/>
      <c r="I973" s="18"/>
      <c r="J973" s="18"/>
      <c r="K973" s="18"/>
      <c r="L973" s="18"/>
      <c r="M973" s="19">
        <v>44700.0</v>
      </c>
      <c r="N973" s="15">
        <v>0.8333333333333334</v>
      </c>
      <c r="O973" s="15">
        <v>0.8333333333333334</v>
      </c>
      <c r="P973" s="16">
        <f t="shared" si="84"/>
        <v>0</v>
      </c>
      <c r="Q973" s="17" t="s">
        <v>341</v>
      </c>
    </row>
    <row r="974" ht="25.5" customHeight="1">
      <c r="A974" s="10" t="s">
        <v>596</v>
      </c>
      <c r="B974" s="10" t="s">
        <v>18</v>
      </c>
      <c r="C974" s="10"/>
      <c r="D974" s="10" t="s">
        <v>508</v>
      </c>
      <c r="E974" s="11" t="s">
        <v>341</v>
      </c>
      <c r="F974" s="11" t="s">
        <v>21</v>
      </c>
      <c r="G974" s="18"/>
      <c r="H974" s="18"/>
      <c r="I974" s="18"/>
      <c r="J974" s="18"/>
      <c r="K974" s="18"/>
      <c r="L974" s="18"/>
      <c r="M974" s="19">
        <v>44700.0</v>
      </c>
      <c r="N974" s="15">
        <v>0.8333333333333334</v>
      </c>
      <c r="O974" s="15">
        <v>0.8333333333333334</v>
      </c>
      <c r="P974" s="16">
        <f t="shared" si="84"/>
        <v>0</v>
      </c>
      <c r="Q974" s="17" t="s">
        <v>341</v>
      </c>
    </row>
    <row r="975">
      <c r="A975" s="37" t="s">
        <v>853</v>
      </c>
      <c r="B975" s="10" t="s">
        <v>18</v>
      </c>
      <c r="C975" s="10"/>
      <c r="D975" s="10" t="s">
        <v>508</v>
      </c>
      <c r="E975" s="11" t="s">
        <v>341</v>
      </c>
      <c r="F975" s="11" t="s">
        <v>21</v>
      </c>
      <c r="G975" s="18"/>
      <c r="H975" s="18"/>
      <c r="I975" s="18"/>
      <c r="J975" s="18"/>
      <c r="K975" s="18"/>
      <c r="L975" s="18"/>
      <c r="M975" s="19">
        <v>44700.0</v>
      </c>
      <c r="N975" s="15">
        <v>0.8333333333333334</v>
      </c>
      <c r="O975" s="15">
        <v>0.8333333333333334</v>
      </c>
      <c r="P975" s="16">
        <f t="shared" si="84"/>
        <v>0</v>
      </c>
      <c r="Q975" s="17" t="s">
        <v>1051</v>
      </c>
    </row>
    <row r="976">
      <c r="A976" s="10" t="s">
        <v>303</v>
      </c>
      <c r="B976" s="10" t="s">
        <v>560</v>
      </c>
      <c r="C976" s="10" t="s">
        <v>24</v>
      </c>
      <c r="D976" s="10" t="s">
        <v>25</v>
      </c>
      <c r="E976" s="11" t="s">
        <v>41</v>
      </c>
      <c r="F976" s="11" t="s">
        <v>21</v>
      </c>
      <c r="G976" s="18"/>
      <c r="H976" s="18"/>
      <c r="I976" s="18"/>
      <c r="J976" s="18"/>
      <c r="K976" s="18"/>
      <c r="L976" s="18"/>
      <c r="M976" s="19">
        <v>44700.0</v>
      </c>
      <c r="N976" s="15">
        <v>0.5833333333333334</v>
      </c>
      <c r="O976" s="15">
        <v>0.625</v>
      </c>
      <c r="P976" s="16">
        <f t="shared" si="84"/>
        <v>0.04166666667</v>
      </c>
      <c r="Q976" s="17" t="s">
        <v>1052</v>
      </c>
    </row>
    <row r="977">
      <c r="A977" s="10" t="s">
        <v>897</v>
      </c>
      <c r="B977" s="10" t="s">
        <v>18</v>
      </c>
      <c r="C977" s="10"/>
      <c r="D977" s="10" t="s">
        <v>158</v>
      </c>
      <c r="E977" s="11" t="s">
        <v>20</v>
      </c>
      <c r="F977" s="11" t="s">
        <v>21</v>
      </c>
      <c r="G977" s="18"/>
      <c r="H977" s="18"/>
      <c r="I977" s="18"/>
      <c r="J977" s="18"/>
      <c r="K977" s="18"/>
      <c r="L977" s="18"/>
      <c r="M977" s="19">
        <v>44700.0</v>
      </c>
      <c r="N977" s="15"/>
      <c r="O977" s="15"/>
      <c r="P977" s="16">
        <f t="shared" si="84"/>
        <v>0</v>
      </c>
      <c r="Q977" s="23"/>
    </row>
    <row r="978">
      <c r="A978" s="10" t="s">
        <v>559</v>
      </c>
      <c r="B978" s="10" t="s">
        <v>560</v>
      </c>
      <c r="C978" s="10"/>
      <c r="D978" s="10" t="s">
        <v>158</v>
      </c>
      <c r="E978" s="11" t="s">
        <v>656</v>
      </c>
      <c r="F978" s="11" t="s">
        <v>21</v>
      </c>
      <c r="G978" s="18"/>
      <c r="H978" s="18"/>
      <c r="I978" s="18"/>
      <c r="J978" s="18"/>
      <c r="K978" s="18"/>
      <c r="L978" s="18"/>
      <c r="M978" s="19">
        <v>44700.0</v>
      </c>
      <c r="N978" s="15"/>
      <c r="O978" s="15"/>
      <c r="P978" s="16">
        <f t="shared" si="84"/>
        <v>0</v>
      </c>
      <c r="Q978" s="23"/>
    </row>
    <row r="979">
      <c r="A979" s="10" t="s">
        <v>985</v>
      </c>
      <c r="B979" s="10" t="s">
        <v>18</v>
      </c>
      <c r="C979" s="10" t="s">
        <v>24</v>
      </c>
      <c r="D979" s="10" t="s">
        <v>25</v>
      </c>
      <c r="E979" s="11" t="s">
        <v>341</v>
      </c>
      <c r="F979" s="11" t="s">
        <v>21</v>
      </c>
      <c r="G979" s="18"/>
      <c r="H979" s="18"/>
      <c r="I979" s="18"/>
      <c r="J979" s="18"/>
      <c r="K979" s="18"/>
      <c r="L979" s="18"/>
      <c r="M979" s="19">
        <v>44700.0</v>
      </c>
      <c r="N979" s="15">
        <v>0.8333333333333334</v>
      </c>
      <c r="O979" s="15">
        <v>0.8333333333333334</v>
      </c>
      <c r="P979" s="16">
        <f t="shared" si="84"/>
        <v>0</v>
      </c>
      <c r="Q979" s="17" t="s">
        <v>1053</v>
      </c>
    </row>
    <row r="980">
      <c r="A980" s="10" t="s">
        <v>1054</v>
      </c>
      <c r="B980" s="10" t="s">
        <v>18</v>
      </c>
      <c r="C980" s="10"/>
      <c r="D980" s="10" t="s">
        <v>158</v>
      </c>
      <c r="E980" s="11" t="s">
        <v>310</v>
      </c>
      <c r="F980" s="11" t="s">
        <v>21</v>
      </c>
      <c r="G980" s="18"/>
      <c r="H980" s="18"/>
      <c r="I980" s="18"/>
      <c r="J980" s="18"/>
      <c r="K980" s="18"/>
      <c r="L980" s="18"/>
      <c r="M980" s="48">
        <v>44700.0</v>
      </c>
      <c r="N980" s="15">
        <v>0.6666666666666666</v>
      </c>
      <c r="O980" s="15">
        <v>0.875</v>
      </c>
      <c r="P980" s="16">
        <f t="shared" si="84"/>
        <v>0.2083333333</v>
      </c>
      <c r="Q980" s="17" t="s">
        <v>1055</v>
      </c>
    </row>
    <row r="981">
      <c r="A981" s="10" t="s">
        <v>45</v>
      </c>
      <c r="B981" s="10" t="s">
        <v>18</v>
      </c>
      <c r="C981" s="10"/>
      <c r="D981" s="10" t="s">
        <v>158</v>
      </c>
      <c r="E981" s="11" t="s">
        <v>341</v>
      </c>
      <c r="F981" s="11" t="s">
        <v>21</v>
      </c>
      <c r="G981" s="18"/>
      <c r="H981" s="18"/>
      <c r="I981" s="18"/>
      <c r="J981" s="18"/>
      <c r="K981" s="18"/>
      <c r="L981" s="18"/>
      <c r="M981" s="19">
        <v>44700.0</v>
      </c>
      <c r="N981" s="15"/>
      <c r="O981" s="15"/>
      <c r="P981" s="16">
        <f t="shared" si="84"/>
        <v>0</v>
      </c>
      <c r="Q981" s="17"/>
    </row>
    <row r="982">
      <c r="A982" s="10" t="s">
        <v>740</v>
      </c>
      <c r="B982" s="10" t="s">
        <v>560</v>
      </c>
      <c r="C982" s="10"/>
      <c r="D982" s="10" t="s">
        <v>158</v>
      </c>
      <c r="E982" s="11" t="s">
        <v>341</v>
      </c>
      <c r="F982" s="11" t="s">
        <v>21</v>
      </c>
      <c r="G982" s="18"/>
      <c r="H982" s="18"/>
      <c r="I982" s="18"/>
      <c r="J982" s="18"/>
      <c r="K982" s="18"/>
      <c r="L982" s="18"/>
      <c r="M982" s="48">
        <v>44700.0</v>
      </c>
      <c r="N982" s="15"/>
      <c r="O982" s="15"/>
      <c r="P982" s="16">
        <f t="shared" si="84"/>
        <v>0</v>
      </c>
      <c r="Q982" s="17"/>
    </row>
    <row r="983">
      <c r="A983" s="61" t="s">
        <v>937</v>
      </c>
      <c r="B983" s="10" t="s">
        <v>18</v>
      </c>
      <c r="C983" s="10"/>
      <c r="D983" s="10" t="s">
        <v>158</v>
      </c>
      <c r="E983" s="11" t="s">
        <v>341</v>
      </c>
      <c r="F983" s="11" t="s">
        <v>21</v>
      </c>
      <c r="G983" s="18"/>
      <c r="H983" s="18"/>
      <c r="I983" s="18"/>
      <c r="J983" s="18"/>
      <c r="K983" s="18"/>
      <c r="L983" s="18"/>
      <c r="M983" s="48">
        <v>44700.0</v>
      </c>
      <c r="N983" s="15"/>
      <c r="O983" s="15"/>
      <c r="P983" s="16">
        <f t="shared" si="84"/>
        <v>0</v>
      </c>
      <c r="Q983" s="23"/>
    </row>
    <row r="984">
      <c r="A984" s="10" t="s">
        <v>1044</v>
      </c>
      <c r="B984" s="10" t="s">
        <v>18</v>
      </c>
      <c r="C984" s="10"/>
      <c r="D984" s="10" t="s">
        <v>3</v>
      </c>
      <c r="E984" s="11" t="s">
        <v>43</v>
      </c>
      <c r="F984" s="11" t="s">
        <v>21</v>
      </c>
      <c r="G984" s="18"/>
      <c r="H984" s="18"/>
      <c r="I984" s="18"/>
      <c r="J984" s="18"/>
      <c r="K984" s="18"/>
      <c r="L984" s="18"/>
      <c r="M984" s="48">
        <v>44701.0</v>
      </c>
      <c r="N984" s="15">
        <v>0.5416666666666666</v>
      </c>
      <c r="O984" s="15">
        <v>0.6666666666666666</v>
      </c>
      <c r="P984" s="16">
        <f t="shared" si="84"/>
        <v>0.125</v>
      </c>
      <c r="Q984" s="17" t="s">
        <v>1056</v>
      </c>
    </row>
    <row r="985">
      <c r="A985" s="10" t="s">
        <v>1057</v>
      </c>
      <c r="B985" s="10" t="s">
        <v>18</v>
      </c>
      <c r="C985" s="10"/>
      <c r="D985" s="10" t="s">
        <v>3</v>
      </c>
      <c r="E985" s="11" t="s">
        <v>41</v>
      </c>
      <c r="F985" s="11" t="s">
        <v>21</v>
      </c>
      <c r="G985" s="18"/>
      <c r="H985" s="18"/>
      <c r="I985" s="18"/>
      <c r="J985" s="18"/>
      <c r="K985" s="18"/>
      <c r="L985" s="18"/>
      <c r="M985" s="48">
        <v>44701.0</v>
      </c>
      <c r="N985" s="15">
        <v>0.7083333333333334</v>
      </c>
      <c r="O985" s="15">
        <v>0.875</v>
      </c>
      <c r="P985" s="16">
        <f t="shared" si="84"/>
        <v>0.1666666667</v>
      </c>
      <c r="Q985" s="17" t="s">
        <v>1058</v>
      </c>
    </row>
    <row r="986">
      <c r="A986" s="10" t="s">
        <v>1059</v>
      </c>
      <c r="B986" s="10" t="s">
        <v>560</v>
      </c>
      <c r="C986" s="10" t="s">
        <v>24</v>
      </c>
      <c r="D986" s="10" t="s">
        <v>25</v>
      </c>
      <c r="E986" s="11" t="s">
        <v>41</v>
      </c>
      <c r="F986" s="11" t="s">
        <v>21</v>
      </c>
      <c r="G986" s="18"/>
      <c r="H986" s="18"/>
      <c r="I986" s="18"/>
      <c r="J986" s="18"/>
      <c r="K986" s="18"/>
      <c r="L986" s="18"/>
      <c r="M986" s="48">
        <v>44701.0</v>
      </c>
      <c r="N986" s="15">
        <v>0.8333333333333334</v>
      </c>
      <c r="O986" s="15">
        <v>0.875</v>
      </c>
      <c r="P986" s="16">
        <f t="shared" si="84"/>
        <v>0.04166666667</v>
      </c>
      <c r="Q986" s="17" t="s">
        <v>1060</v>
      </c>
    </row>
    <row r="987">
      <c r="A987" s="10" t="s">
        <v>1026</v>
      </c>
      <c r="B987" s="10" t="s">
        <v>18</v>
      </c>
      <c r="C987" s="10"/>
      <c r="D987" s="10" t="s">
        <v>900</v>
      </c>
      <c r="E987" s="11" t="s">
        <v>46</v>
      </c>
      <c r="F987" s="11" t="s">
        <v>21</v>
      </c>
      <c r="G987" s="18"/>
      <c r="H987" s="18"/>
      <c r="I987" s="18"/>
      <c r="J987" s="18"/>
      <c r="K987" s="18"/>
      <c r="L987" s="18"/>
      <c r="M987" s="19">
        <v>44701.0</v>
      </c>
      <c r="N987" s="15">
        <v>0.5416666666666666</v>
      </c>
      <c r="O987" s="15">
        <v>0.625</v>
      </c>
      <c r="P987" s="16">
        <f t="shared" si="84"/>
        <v>0.08333333333</v>
      </c>
      <c r="Q987" s="17" t="s">
        <v>1061</v>
      </c>
    </row>
    <row r="988">
      <c r="A988" s="10" t="s">
        <v>1049</v>
      </c>
      <c r="B988" s="10" t="s">
        <v>18</v>
      </c>
      <c r="C988" s="10"/>
      <c r="D988" s="10" t="s">
        <v>508</v>
      </c>
      <c r="E988" s="11" t="s">
        <v>41</v>
      </c>
      <c r="F988" s="11" t="s">
        <v>21</v>
      </c>
      <c r="G988" s="18"/>
      <c r="H988" s="18"/>
      <c r="I988" s="18"/>
      <c r="J988" s="18"/>
      <c r="K988" s="18"/>
      <c r="L988" s="18"/>
      <c r="M988" s="19">
        <v>44701.0</v>
      </c>
      <c r="N988" s="15">
        <v>0.5416666666666666</v>
      </c>
      <c r="O988" s="15">
        <v>0.875</v>
      </c>
      <c r="P988" s="16">
        <f t="shared" si="84"/>
        <v>0.3333333333</v>
      </c>
      <c r="Q988" s="17" t="s">
        <v>1062</v>
      </c>
    </row>
    <row r="989">
      <c r="A989" s="10" t="s">
        <v>1063</v>
      </c>
      <c r="B989" s="10" t="s">
        <v>18</v>
      </c>
      <c r="C989" s="10"/>
      <c r="D989" s="10" t="s">
        <v>900</v>
      </c>
      <c r="E989" s="11" t="s">
        <v>310</v>
      </c>
      <c r="F989" s="11" t="s">
        <v>21</v>
      </c>
      <c r="G989" s="18"/>
      <c r="H989" s="18"/>
      <c r="I989" s="18"/>
      <c r="J989" s="18"/>
      <c r="K989" s="18"/>
      <c r="L989" s="18"/>
      <c r="M989" s="19">
        <v>44701.0</v>
      </c>
      <c r="N989" s="15">
        <v>0.625</v>
      </c>
      <c r="O989" s="15">
        <v>0.875</v>
      </c>
      <c r="P989" s="16">
        <f t="shared" si="84"/>
        <v>0.25</v>
      </c>
      <c r="Q989" s="17" t="s">
        <v>1064</v>
      </c>
    </row>
    <row r="990">
      <c r="A990" s="10" t="s">
        <v>1020</v>
      </c>
      <c r="B990" s="10" t="s">
        <v>18</v>
      </c>
      <c r="C990" s="10"/>
      <c r="D990" s="10" t="s">
        <v>114</v>
      </c>
      <c r="E990" s="11" t="s">
        <v>41</v>
      </c>
      <c r="F990" s="11" t="s">
        <v>21</v>
      </c>
      <c r="G990" s="18"/>
      <c r="H990" s="18"/>
      <c r="I990" s="18"/>
      <c r="J990" s="18"/>
      <c r="K990" s="18"/>
      <c r="L990" s="18"/>
      <c r="M990" s="19">
        <v>44701.0</v>
      </c>
      <c r="N990" s="15">
        <v>0.5416666666666666</v>
      </c>
      <c r="O990" s="15">
        <v>0.875</v>
      </c>
      <c r="P990" s="16">
        <f t="shared" si="84"/>
        <v>0.3333333333</v>
      </c>
      <c r="Q990" s="17" t="s">
        <v>1065</v>
      </c>
    </row>
    <row r="991">
      <c r="A991" s="10" t="s">
        <v>836</v>
      </c>
      <c r="B991" s="10" t="s">
        <v>18</v>
      </c>
      <c r="C991" s="10"/>
      <c r="D991" s="10" t="s">
        <v>114</v>
      </c>
      <c r="E991" s="11" t="s">
        <v>341</v>
      </c>
      <c r="F991" s="11" t="s">
        <v>21</v>
      </c>
      <c r="G991" s="18"/>
      <c r="H991" s="18"/>
      <c r="I991" s="18"/>
      <c r="J991" s="18"/>
      <c r="K991" s="18"/>
      <c r="L991" s="18"/>
      <c r="M991" s="19">
        <v>44701.0</v>
      </c>
      <c r="N991" s="15"/>
      <c r="O991" s="15"/>
      <c r="P991" s="16">
        <f t="shared" si="84"/>
        <v>0</v>
      </c>
      <c r="Q991" s="17" t="s">
        <v>554</v>
      </c>
    </row>
    <row r="992">
      <c r="A992" s="10" t="s">
        <v>1054</v>
      </c>
      <c r="B992" s="10" t="s">
        <v>18</v>
      </c>
      <c r="C992" s="10"/>
      <c r="D992" s="10" t="s">
        <v>158</v>
      </c>
      <c r="E992" s="11" t="s">
        <v>46</v>
      </c>
      <c r="F992" s="11" t="s">
        <v>21</v>
      </c>
      <c r="G992" s="18"/>
      <c r="H992" s="18"/>
      <c r="I992" s="18"/>
      <c r="J992" s="18"/>
      <c r="K992" s="18"/>
      <c r="L992" s="18"/>
      <c r="M992" s="48">
        <v>44701.0</v>
      </c>
      <c r="N992" s="15">
        <v>0.625</v>
      </c>
      <c r="O992" s="15">
        <v>0.8333333333333334</v>
      </c>
      <c r="P992" s="16">
        <f t="shared" si="84"/>
        <v>0.2083333333</v>
      </c>
      <c r="Q992" s="17" t="s">
        <v>1066</v>
      </c>
    </row>
    <row r="993">
      <c r="A993" s="10" t="s">
        <v>1049</v>
      </c>
      <c r="B993" s="10" t="s">
        <v>18</v>
      </c>
      <c r="C993" s="10"/>
      <c r="D993" s="10" t="s">
        <v>508</v>
      </c>
      <c r="E993" s="11" t="s">
        <v>41</v>
      </c>
      <c r="F993" s="11" t="s">
        <v>21</v>
      </c>
      <c r="G993" s="18"/>
      <c r="H993" s="18"/>
      <c r="I993" s="18"/>
      <c r="J993" s="18"/>
      <c r="K993" s="18"/>
      <c r="L993" s="18"/>
      <c r="M993" s="19">
        <v>44704.0</v>
      </c>
      <c r="N993" s="15">
        <v>0.5416666666666666</v>
      </c>
      <c r="O993" s="15">
        <v>0.875</v>
      </c>
      <c r="P993" s="16">
        <f t="shared" si="84"/>
        <v>0.3333333333</v>
      </c>
      <c r="Q993" s="17" t="s">
        <v>1067</v>
      </c>
    </row>
    <row r="994">
      <c r="A994" s="10" t="s">
        <v>1057</v>
      </c>
      <c r="B994" s="10" t="s">
        <v>18</v>
      </c>
      <c r="C994" s="10"/>
      <c r="D994" s="10" t="s">
        <v>3</v>
      </c>
      <c r="E994" s="11" t="s">
        <v>41</v>
      </c>
      <c r="F994" s="11" t="s">
        <v>21</v>
      </c>
      <c r="G994" s="18"/>
      <c r="H994" s="18"/>
      <c r="I994" s="18"/>
      <c r="J994" s="18"/>
      <c r="K994" s="18"/>
      <c r="L994" s="18"/>
      <c r="M994" s="48">
        <v>44704.0</v>
      </c>
      <c r="N994" s="15">
        <v>0.5416666666666666</v>
      </c>
      <c r="O994" s="15">
        <v>0.875</v>
      </c>
      <c r="P994" s="16">
        <f t="shared" si="84"/>
        <v>0.3333333333</v>
      </c>
      <c r="Q994" s="17" t="s">
        <v>1068</v>
      </c>
    </row>
    <row r="995">
      <c r="A995" s="10" t="s">
        <v>1059</v>
      </c>
      <c r="B995" s="10" t="s">
        <v>560</v>
      </c>
      <c r="C995" s="10" t="s">
        <v>24</v>
      </c>
      <c r="D995" s="10" t="s">
        <v>25</v>
      </c>
      <c r="E995" s="11" t="s">
        <v>41</v>
      </c>
      <c r="F995" s="11" t="s">
        <v>21</v>
      </c>
      <c r="G995" s="18"/>
      <c r="H995" s="18"/>
      <c r="I995" s="18"/>
      <c r="J995" s="18"/>
      <c r="K995" s="18"/>
      <c r="L995" s="18"/>
      <c r="M995" s="48">
        <v>44704.0</v>
      </c>
      <c r="N995" s="15">
        <v>0.5416666666666666</v>
      </c>
      <c r="O995" s="15">
        <v>0.875</v>
      </c>
      <c r="P995" s="16">
        <f t="shared" si="84"/>
        <v>0.3333333333</v>
      </c>
      <c r="Q995" s="17" t="s">
        <v>1069</v>
      </c>
    </row>
    <row r="996">
      <c r="A996" s="10" t="s">
        <v>1020</v>
      </c>
      <c r="B996" s="10" t="s">
        <v>18</v>
      </c>
      <c r="C996" s="10"/>
      <c r="D996" s="10" t="s">
        <v>114</v>
      </c>
      <c r="E996" s="11" t="s">
        <v>41</v>
      </c>
      <c r="F996" s="11" t="s">
        <v>21</v>
      </c>
      <c r="G996" s="18"/>
      <c r="H996" s="18"/>
      <c r="I996" s="18"/>
      <c r="J996" s="18"/>
      <c r="K996" s="18"/>
      <c r="L996" s="18"/>
      <c r="M996" s="19">
        <v>44704.0</v>
      </c>
      <c r="N996" s="15">
        <v>0.5416666666666666</v>
      </c>
      <c r="O996" s="15">
        <v>0.875</v>
      </c>
      <c r="P996" s="16">
        <f t="shared" si="84"/>
        <v>0.3333333333</v>
      </c>
      <c r="Q996" s="17" t="s">
        <v>1070</v>
      </c>
    </row>
    <row r="997">
      <c r="A997" s="10" t="s">
        <v>1026</v>
      </c>
      <c r="B997" s="10" t="s">
        <v>18</v>
      </c>
      <c r="C997" s="10"/>
      <c r="D997" s="10" t="s">
        <v>900</v>
      </c>
      <c r="E997" s="11" t="s">
        <v>46</v>
      </c>
      <c r="F997" s="11" t="s">
        <v>21</v>
      </c>
      <c r="G997" s="18"/>
      <c r="H997" s="18"/>
      <c r="I997" s="18"/>
      <c r="J997" s="18"/>
      <c r="K997" s="18"/>
      <c r="L997" s="18"/>
      <c r="M997" s="19">
        <v>44704.0</v>
      </c>
      <c r="N997" s="15">
        <v>0.5416666666666666</v>
      </c>
      <c r="O997" s="24">
        <v>0.6666666666666666</v>
      </c>
      <c r="P997" s="16">
        <f t="shared" si="84"/>
        <v>0.125</v>
      </c>
      <c r="Q997" s="17" t="s">
        <v>1071</v>
      </c>
    </row>
    <row r="998">
      <c r="A998" s="10" t="s">
        <v>1072</v>
      </c>
      <c r="B998" s="10" t="s">
        <v>18</v>
      </c>
      <c r="C998" s="10"/>
      <c r="D998" s="10" t="s">
        <v>900</v>
      </c>
      <c r="E998" s="11" t="s">
        <v>41</v>
      </c>
      <c r="F998" s="11" t="s">
        <v>21</v>
      </c>
      <c r="G998" s="18"/>
      <c r="H998" s="18"/>
      <c r="I998" s="18"/>
      <c r="J998" s="18"/>
      <c r="K998" s="18"/>
      <c r="L998" s="18"/>
      <c r="M998" s="19">
        <v>44704.0</v>
      </c>
      <c r="N998" s="15">
        <v>0.6666666666666666</v>
      </c>
      <c r="O998" s="15">
        <v>0.875</v>
      </c>
      <c r="P998" s="16">
        <f t="shared" si="84"/>
        <v>0.2083333333</v>
      </c>
      <c r="Q998" s="17" t="s">
        <v>1073</v>
      </c>
    </row>
    <row r="999">
      <c r="A999" s="10" t="s">
        <v>1057</v>
      </c>
      <c r="B999" s="10" t="s">
        <v>18</v>
      </c>
      <c r="C999" s="10"/>
      <c r="D999" s="10" t="s">
        <v>3</v>
      </c>
      <c r="E999" s="11" t="s">
        <v>43</v>
      </c>
      <c r="F999" s="11" t="s">
        <v>21</v>
      </c>
      <c r="G999" s="18"/>
      <c r="H999" s="18"/>
      <c r="I999" s="18"/>
      <c r="J999" s="18"/>
      <c r="K999" s="18"/>
      <c r="L999" s="18"/>
      <c r="M999" s="48">
        <v>44705.0</v>
      </c>
      <c r="N999" s="15">
        <v>0.5416666666666666</v>
      </c>
      <c r="O999" s="15">
        <v>0.7291666666666666</v>
      </c>
      <c r="P999" s="16">
        <f t="shared" si="84"/>
        <v>0.1875</v>
      </c>
      <c r="Q999" s="17" t="s">
        <v>1074</v>
      </c>
    </row>
    <row r="1000">
      <c r="A1000" s="10" t="s">
        <v>559</v>
      </c>
      <c r="B1000" s="10" t="s">
        <v>560</v>
      </c>
      <c r="C1000" s="10"/>
      <c r="D1000" s="10" t="s">
        <v>158</v>
      </c>
      <c r="E1000" s="11" t="s">
        <v>20</v>
      </c>
      <c r="F1000" s="11" t="s">
        <v>21</v>
      </c>
      <c r="G1000" s="18"/>
      <c r="H1000" s="18"/>
      <c r="I1000" s="18"/>
      <c r="J1000" s="18"/>
      <c r="K1000" s="18"/>
      <c r="L1000" s="18"/>
      <c r="M1000" s="19">
        <v>44705.0</v>
      </c>
      <c r="N1000" s="15"/>
      <c r="O1000" s="15"/>
      <c r="P1000" s="16">
        <f t="shared" si="84"/>
        <v>0</v>
      </c>
      <c r="Q1000" s="23"/>
    </row>
    <row r="1001" ht="19.5" customHeight="1">
      <c r="A1001" s="10" t="s">
        <v>999</v>
      </c>
      <c r="B1001" s="10" t="s">
        <v>18</v>
      </c>
      <c r="C1001" s="10"/>
      <c r="D1001" s="10" t="s">
        <v>508</v>
      </c>
      <c r="E1001" s="11" t="s">
        <v>341</v>
      </c>
      <c r="F1001" s="11" t="s">
        <v>21</v>
      </c>
      <c r="G1001" s="18"/>
      <c r="H1001" s="18"/>
      <c r="I1001" s="18"/>
      <c r="J1001" s="18"/>
      <c r="K1001" s="18"/>
      <c r="L1001" s="18"/>
      <c r="M1001" s="19">
        <v>44705.0</v>
      </c>
      <c r="N1001" s="15">
        <v>0.8333333333333334</v>
      </c>
      <c r="O1001" s="15">
        <v>0.8333333333333334</v>
      </c>
      <c r="P1001" s="16">
        <f t="shared" si="84"/>
        <v>0</v>
      </c>
      <c r="Q1001" s="17" t="s">
        <v>341</v>
      </c>
    </row>
    <row r="1002" ht="24.0" customHeight="1">
      <c r="A1002" s="10" t="s">
        <v>925</v>
      </c>
      <c r="B1002" s="10" t="s">
        <v>18</v>
      </c>
      <c r="C1002" s="10"/>
      <c r="D1002" s="10" t="s">
        <v>508</v>
      </c>
      <c r="E1002" s="11" t="s">
        <v>563</v>
      </c>
      <c r="F1002" s="11" t="s">
        <v>21</v>
      </c>
      <c r="G1002" s="18"/>
      <c r="H1002" s="18"/>
      <c r="I1002" s="18"/>
      <c r="J1002" s="18"/>
      <c r="K1002" s="18"/>
      <c r="L1002" s="18"/>
      <c r="M1002" s="19">
        <v>44705.0</v>
      </c>
      <c r="N1002" s="15">
        <v>0.8333333333333334</v>
      </c>
      <c r="O1002" s="15">
        <v>0.8333333333333334</v>
      </c>
      <c r="P1002" s="16">
        <f t="shared" si="84"/>
        <v>0</v>
      </c>
      <c r="Q1002" s="17" t="s">
        <v>626</v>
      </c>
    </row>
    <row r="1003">
      <c r="A1003" s="10" t="s">
        <v>1049</v>
      </c>
      <c r="B1003" s="10" t="s">
        <v>18</v>
      </c>
      <c r="C1003" s="10"/>
      <c r="D1003" s="10" t="s">
        <v>508</v>
      </c>
      <c r="E1003" s="11" t="s">
        <v>41</v>
      </c>
      <c r="F1003" s="11" t="s">
        <v>21</v>
      </c>
      <c r="G1003" s="18"/>
      <c r="H1003" s="18"/>
      <c r="I1003" s="18"/>
      <c r="J1003" s="18"/>
      <c r="K1003" s="18"/>
      <c r="L1003" s="18"/>
      <c r="M1003" s="19">
        <v>44705.0</v>
      </c>
      <c r="N1003" s="15">
        <v>0.5416666666666666</v>
      </c>
      <c r="O1003" s="15">
        <v>0.875</v>
      </c>
      <c r="P1003" s="16">
        <f t="shared" si="84"/>
        <v>0.3333333333</v>
      </c>
      <c r="Q1003" s="17" t="s">
        <v>1075</v>
      </c>
    </row>
    <row r="1004">
      <c r="A1004" s="10" t="s">
        <v>1059</v>
      </c>
      <c r="B1004" s="10" t="s">
        <v>560</v>
      </c>
      <c r="C1004" s="10" t="s">
        <v>24</v>
      </c>
      <c r="D1004" s="10" t="s">
        <v>25</v>
      </c>
      <c r="E1004" s="11" t="s">
        <v>46</v>
      </c>
      <c r="F1004" s="11" t="s">
        <v>21</v>
      </c>
      <c r="G1004" s="18"/>
      <c r="H1004" s="18"/>
      <c r="I1004" s="18"/>
      <c r="J1004" s="18"/>
      <c r="K1004" s="18"/>
      <c r="L1004" s="18"/>
      <c r="M1004" s="19">
        <v>44705.0</v>
      </c>
      <c r="N1004" s="15">
        <v>0.5416666666666666</v>
      </c>
      <c r="O1004" s="15">
        <v>0.625</v>
      </c>
      <c r="P1004" s="16">
        <f t="shared" si="84"/>
        <v>0.08333333333</v>
      </c>
      <c r="Q1004" s="17" t="s">
        <v>1076</v>
      </c>
    </row>
    <row r="1005">
      <c r="A1005" s="10" t="s">
        <v>1044</v>
      </c>
      <c r="B1005" s="10" t="s">
        <v>18</v>
      </c>
      <c r="C1005" s="10"/>
      <c r="D1005" s="10" t="s">
        <v>3</v>
      </c>
      <c r="E1005" s="11" t="s">
        <v>341</v>
      </c>
      <c r="F1005" s="11" t="s">
        <v>21</v>
      </c>
      <c r="G1005" s="18"/>
      <c r="H1005" s="18"/>
      <c r="I1005" s="18"/>
      <c r="J1005" s="18"/>
      <c r="K1005" s="18"/>
      <c r="L1005" s="18"/>
      <c r="M1005" s="19">
        <v>44705.0</v>
      </c>
      <c r="N1005" s="15">
        <v>0.875</v>
      </c>
      <c r="O1005" s="15">
        <v>0.875</v>
      </c>
      <c r="P1005" s="16">
        <f t="shared" si="84"/>
        <v>0</v>
      </c>
      <c r="Q1005" s="17" t="s">
        <v>341</v>
      </c>
    </row>
    <row r="1006">
      <c r="A1006" s="10" t="s">
        <v>1013</v>
      </c>
      <c r="B1006" s="10" t="s">
        <v>18</v>
      </c>
      <c r="C1006" s="10"/>
      <c r="D1006" s="10" t="s">
        <v>3</v>
      </c>
      <c r="E1006" s="11" t="s">
        <v>341</v>
      </c>
      <c r="F1006" s="11" t="s">
        <v>21</v>
      </c>
      <c r="G1006" s="18"/>
      <c r="H1006" s="18"/>
      <c r="I1006" s="18"/>
      <c r="J1006" s="18"/>
      <c r="K1006" s="18"/>
      <c r="L1006" s="18"/>
      <c r="M1006" s="19">
        <v>44705.0</v>
      </c>
      <c r="N1006" s="15">
        <v>0.875</v>
      </c>
      <c r="O1006" s="15">
        <v>0.875</v>
      </c>
      <c r="P1006" s="16">
        <f t="shared" si="84"/>
        <v>0</v>
      </c>
      <c r="Q1006" s="17" t="s">
        <v>341</v>
      </c>
    </row>
    <row r="1007">
      <c r="A1007" s="10" t="s">
        <v>1072</v>
      </c>
      <c r="B1007" s="10" t="s">
        <v>18</v>
      </c>
      <c r="C1007" s="10"/>
      <c r="D1007" s="10" t="s">
        <v>900</v>
      </c>
      <c r="E1007" s="11" t="s">
        <v>41</v>
      </c>
      <c r="F1007" s="11" t="s">
        <v>21</v>
      </c>
      <c r="G1007" s="18"/>
      <c r="H1007" s="18"/>
      <c r="I1007" s="18"/>
      <c r="J1007" s="18"/>
      <c r="K1007" s="18"/>
      <c r="L1007" s="18"/>
      <c r="M1007" s="19">
        <v>44705.0</v>
      </c>
      <c r="N1007" s="15">
        <v>0.5416666666666666</v>
      </c>
      <c r="O1007" s="15">
        <v>0.875</v>
      </c>
      <c r="P1007" s="16">
        <f t="shared" si="84"/>
        <v>0.3333333333</v>
      </c>
      <c r="Q1007" s="17" t="s">
        <v>1077</v>
      </c>
    </row>
    <row r="1008">
      <c r="A1008" s="10" t="s">
        <v>861</v>
      </c>
      <c r="B1008" s="10" t="s">
        <v>560</v>
      </c>
      <c r="C1008" s="10" t="s">
        <v>24</v>
      </c>
      <c r="D1008" s="10" t="s">
        <v>25</v>
      </c>
      <c r="E1008" s="11" t="s">
        <v>310</v>
      </c>
      <c r="F1008" s="11" t="s">
        <v>21</v>
      </c>
      <c r="G1008" s="18"/>
      <c r="H1008" s="18"/>
      <c r="I1008" s="18"/>
      <c r="J1008" s="18"/>
      <c r="K1008" s="18"/>
      <c r="L1008" s="18"/>
      <c r="M1008" s="19">
        <v>44705.0</v>
      </c>
      <c r="N1008" s="15">
        <v>0.75</v>
      </c>
      <c r="O1008" s="15">
        <v>0.875</v>
      </c>
      <c r="P1008" s="16">
        <f t="shared" si="84"/>
        <v>0.125</v>
      </c>
      <c r="Q1008" s="17" t="s">
        <v>1078</v>
      </c>
    </row>
    <row r="1009">
      <c r="A1009" s="10" t="s">
        <v>1079</v>
      </c>
      <c r="B1009" s="10" t="s">
        <v>18</v>
      </c>
      <c r="C1009" s="10"/>
      <c r="D1009" s="10" t="s">
        <v>3</v>
      </c>
      <c r="E1009" s="11" t="s">
        <v>41</v>
      </c>
      <c r="F1009" s="11" t="s">
        <v>21</v>
      </c>
      <c r="G1009" s="18"/>
      <c r="H1009" s="18"/>
      <c r="I1009" s="18"/>
      <c r="J1009" s="18"/>
      <c r="K1009" s="18"/>
      <c r="L1009" s="18"/>
      <c r="M1009" s="19">
        <v>44705.0</v>
      </c>
      <c r="N1009" s="15">
        <v>0.75</v>
      </c>
      <c r="O1009" s="15">
        <v>0.875</v>
      </c>
      <c r="P1009" s="16">
        <f t="shared" si="84"/>
        <v>0.125</v>
      </c>
      <c r="Q1009" s="17" t="s">
        <v>1080</v>
      </c>
    </row>
    <row r="1010">
      <c r="A1010" s="10" t="s">
        <v>544</v>
      </c>
      <c r="B1010" s="10" t="s">
        <v>560</v>
      </c>
      <c r="C1010" s="10" t="s">
        <v>24</v>
      </c>
      <c r="D1010" s="10" t="s">
        <v>25</v>
      </c>
      <c r="E1010" s="11" t="s">
        <v>20</v>
      </c>
      <c r="F1010" s="11" t="s">
        <v>21</v>
      </c>
      <c r="G1010" s="18"/>
      <c r="H1010" s="18"/>
      <c r="I1010" s="18"/>
      <c r="J1010" s="18"/>
      <c r="K1010" s="18"/>
      <c r="L1010" s="18"/>
      <c r="M1010" s="19">
        <v>44705.0</v>
      </c>
      <c r="N1010" s="15">
        <v>0.875</v>
      </c>
      <c r="O1010" s="15">
        <v>0.875</v>
      </c>
      <c r="P1010" s="16">
        <f t="shared" si="84"/>
        <v>0</v>
      </c>
      <c r="Q1010" s="17" t="s">
        <v>1081</v>
      </c>
    </row>
    <row r="1011">
      <c r="A1011" s="10" t="s">
        <v>1020</v>
      </c>
      <c r="B1011" s="10" t="s">
        <v>18</v>
      </c>
      <c r="C1011" s="10"/>
      <c r="D1011" s="10" t="s">
        <v>114</v>
      </c>
      <c r="E1011" s="11" t="s">
        <v>41</v>
      </c>
      <c r="F1011" s="11" t="s">
        <v>21</v>
      </c>
      <c r="G1011" s="18"/>
      <c r="H1011" s="18"/>
      <c r="I1011" s="18"/>
      <c r="J1011" s="18"/>
      <c r="K1011" s="18"/>
      <c r="L1011" s="18"/>
      <c r="M1011" s="19">
        <v>44705.0</v>
      </c>
      <c r="N1011" s="15">
        <v>0.5416666666666666</v>
      </c>
      <c r="O1011" s="15">
        <v>0.875</v>
      </c>
      <c r="P1011" s="16">
        <f t="shared" si="84"/>
        <v>0.3333333333</v>
      </c>
      <c r="Q1011" s="17" t="s">
        <v>1082</v>
      </c>
    </row>
    <row r="1012">
      <c r="A1012" s="10" t="s">
        <v>1083</v>
      </c>
      <c r="B1012" s="10" t="s">
        <v>18</v>
      </c>
      <c r="C1012" s="10"/>
      <c r="D1012" s="10" t="s">
        <v>158</v>
      </c>
      <c r="E1012" s="11" t="s">
        <v>41</v>
      </c>
      <c r="F1012" s="11" t="s">
        <v>21</v>
      </c>
      <c r="G1012" s="18"/>
      <c r="H1012" s="18"/>
      <c r="I1012" s="18"/>
      <c r="J1012" s="18"/>
      <c r="K1012" s="18"/>
      <c r="L1012" s="18"/>
      <c r="M1012" s="19">
        <v>44705.0</v>
      </c>
      <c r="N1012" s="15">
        <v>0.75</v>
      </c>
      <c r="O1012" s="15">
        <v>0.875</v>
      </c>
      <c r="P1012" s="16">
        <f t="shared" si="84"/>
        <v>0.125</v>
      </c>
      <c r="Q1012" s="17" t="s">
        <v>1084</v>
      </c>
    </row>
    <row r="1013">
      <c r="A1013" s="10" t="s">
        <v>751</v>
      </c>
      <c r="B1013" s="10" t="s">
        <v>560</v>
      </c>
      <c r="C1013" s="10"/>
      <c r="D1013" s="10" t="s">
        <v>3</v>
      </c>
      <c r="E1013" s="11" t="s">
        <v>43</v>
      </c>
      <c r="F1013" s="11" t="s">
        <v>21</v>
      </c>
      <c r="G1013" s="18"/>
      <c r="H1013" s="18"/>
      <c r="I1013" s="18"/>
      <c r="J1013" s="18"/>
      <c r="K1013" s="18"/>
      <c r="L1013" s="18"/>
      <c r="M1013" s="19">
        <v>44705.0</v>
      </c>
      <c r="N1013" s="15">
        <v>0.875</v>
      </c>
      <c r="O1013" s="15">
        <v>0.875</v>
      </c>
      <c r="P1013" s="16">
        <f t="shared" si="84"/>
        <v>0</v>
      </c>
      <c r="Q1013" s="17" t="s">
        <v>1085</v>
      </c>
    </row>
    <row r="1014">
      <c r="A1014" s="10" t="s">
        <v>1049</v>
      </c>
      <c r="B1014" s="10" t="s">
        <v>18</v>
      </c>
      <c r="C1014" s="10"/>
      <c r="D1014" s="10" t="s">
        <v>508</v>
      </c>
      <c r="E1014" s="11" t="s">
        <v>28</v>
      </c>
      <c r="F1014" s="11" t="s">
        <v>21</v>
      </c>
      <c r="G1014" s="18"/>
      <c r="H1014" s="18"/>
      <c r="I1014" s="18"/>
      <c r="J1014" s="18"/>
      <c r="K1014" s="18"/>
      <c r="L1014" s="18"/>
      <c r="M1014" s="19">
        <v>44706.0</v>
      </c>
      <c r="N1014" s="15">
        <v>0.5416666666666666</v>
      </c>
      <c r="O1014" s="15">
        <v>0.5833333333333334</v>
      </c>
      <c r="P1014" s="16">
        <f t="shared" si="84"/>
        <v>0.04166666667</v>
      </c>
      <c r="Q1014" s="17" t="s">
        <v>1086</v>
      </c>
    </row>
    <row r="1015">
      <c r="A1015" s="10" t="s">
        <v>1079</v>
      </c>
      <c r="B1015" s="10" t="s">
        <v>18</v>
      </c>
      <c r="C1015" s="10"/>
      <c r="D1015" s="10" t="s">
        <v>3</v>
      </c>
      <c r="E1015" s="11" t="s">
        <v>43</v>
      </c>
      <c r="F1015" s="11" t="s">
        <v>21</v>
      </c>
      <c r="G1015" s="18"/>
      <c r="H1015" s="18"/>
      <c r="I1015" s="18"/>
      <c r="J1015" s="18"/>
      <c r="K1015" s="18"/>
      <c r="L1015" s="18"/>
      <c r="M1015" s="19">
        <v>44706.0</v>
      </c>
      <c r="N1015" s="15">
        <v>0.5416666666666666</v>
      </c>
      <c r="O1015" s="15">
        <v>0.6458333333333334</v>
      </c>
      <c r="P1015" s="16">
        <f t="shared" si="84"/>
        <v>0.1041666667</v>
      </c>
      <c r="Q1015" s="17" t="s">
        <v>1087</v>
      </c>
    </row>
    <row r="1016">
      <c r="A1016" s="10" t="s">
        <v>1088</v>
      </c>
      <c r="B1016" s="10" t="s">
        <v>18</v>
      </c>
      <c r="C1016" s="10"/>
      <c r="D1016" s="10" t="s">
        <v>3</v>
      </c>
      <c r="E1016" s="11" t="s">
        <v>43</v>
      </c>
      <c r="F1016" s="11" t="s">
        <v>21</v>
      </c>
      <c r="G1016" s="18"/>
      <c r="H1016" s="18"/>
      <c r="I1016" s="18"/>
      <c r="J1016" s="18"/>
      <c r="K1016" s="18"/>
      <c r="L1016" s="18"/>
      <c r="M1016" s="19">
        <v>44706.0</v>
      </c>
      <c r="N1016" s="15">
        <v>0.6458333333333334</v>
      </c>
      <c r="O1016" s="15">
        <v>0.7291666666666666</v>
      </c>
      <c r="P1016" s="16">
        <f t="shared" si="84"/>
        <v>0.08333333333</v>
      </c>
      <c r="Q1016" s="17" t="s">
        <v>1089</v>
      </c>
    </row>
    <row r="1017">
      <c r="A1017" s="10" t="s">
        <v>993</v>
      </c>
      <c r="B1017" s="10" t="s">
        <v>18</v>
      </c>
      <c r="C1017" s="10"/>
      <c r="D1017" s="10" t="s">
        <v>3</v>
      </c>
      <c r="E1017" s="11" t="s">
        <v>379</v>
      </c>
      <c r="F1017" s="11" t="s">
        <v>21</v>
      </c>
      <c r="G1017" s="18"/>
      <c r="H1017" s="18"/>
      <c r="I1017" s="18"/>
      <c r="J1017" s="18"/>
      <c r="K1017" s="18"/>
      <c r="L1017" s="18"/>
      <c r="M1017" s="19">
        <v>44706.0</v>
      </c>
      <c r="N1017" s="15">
        <v>0.7291666666666666</v>
      </c>
      <c r="O1017" s="15">
        <v>0.7291666666666666</v>
      </c>
      <c r="P1017" s="16">
        <f t="shared" si="84"/>
        <v>0</v>
      </c>
      <c r="Q1017" s="17" t="s">
        <v>655</v>
      </c>
    </row>
    <row r="1018">
      <c r="A1018" s="10" t="s">
        <v>1044</v>
      </c>
      <c r="B1018" s="10" t="s">
        <v>18</v>
      </c>
      <c r="C1018" s="10"/>
      <c r="D1018" s="10" t="s">
        <v>3</v>
      </c>
      <c r="E1018" s="11" t="s">
        <v>379</v>
      </c>
      <c r="F1018" s="11" t="s">
        <v>21</v>
      </c>
      <c r="G1018" s="18"/>
      <c r="H1018" s="18"/>
      <c r="I1018" s="18"/>
      <c r="J1018" s="18"/>
      <c r="K1018" s="18"/>
      <c r="L1018" s="18"/>
      <c r="M1018" s="19">
        <v>44706.0</v>
      </c>
      <c r="N1018" s="15">
        <v>0.7291666666666666</v>
      </c>
      <c r="O1018" s="15">
        <v>0.7291666666666666</v>
      </c>
      <c r="P1018" s="16">
        <f t="shared" si="84"/>
        <v>0</v>
      </c>
      <c r="Q1018" s="17" t="s">
        <v>655</v>
      </c>
    </row>
    <row r="1019">
      <c r="A1019" s="10" t="s">
        <v>861</v>
      </c>
      <c r="B1019" s="10" t="s">
        <v>560</v>
      </c>
      <c r="C1019" s="10" t="s">
        <v>24</v>
      </c>
      <c r="D1019" s="10" t="s">
        <v>25</v>
      </c>
      <c r="E1019" s="11" t="s">
        <v>41</v>
      </c>
      <c r="F1019" s="11" t="s">
        <v>21</v>
      </c>
      <c r="G1019" s="18"/>
      <c r="H1019" s="18"/>
      <c r="I1019" s="18"/>
      <c r="J1019" s="18"/>
      <c r="K1019" s="18"/>
      <c r="L1019" s="18"/>
      <c r="M1019" s="19">
        <v>44706.0</v>
      </c>
      <c r="N1019" s="15">
        <v>0.5416666666666666</v>
      </c>
      <c r="O1019" s="15">
        <v>0.8333333333333334</v>
      </c>
      <c r="P1019" s="16">
        <f t="shared" si="84"/>
        <v>0.2916666667</v>
      </c>
      <c r="Q1019" s="17" t="s">
        <v>1090</v>
      </c>
    </row>
    <row r="1020">
      <c r="A1020" s="10" t="s">
        <v>1091</v>
      </c>
      <c r="B1020" s="10" t="s">
        <v>18</v>
      </c>
      <c r="C1020" s="10"/>
      <c r="D1020" s="10" t="s">
        <v>508</v>
      </c>
      <c r="E1020" s="11" t="s">
        <v>41</v>
      </c>
      <c r="F1020" s="11" t="s">
        <v>21</v>
      </c>
      <c r="G1020" s="18"/>
      <c r="H1020" s="18"/>
      <c r="I1020" s="18"/>
      <c r="J1020" s="18"/>
      <c r="K1020" s="18"/>
      <c r="L1020" s="18"/>
      <c r="M1020" s="19">
        <v>44706.0</v>
      </c>
      <c r="N1020" s="15">
        <v>0.5833333333333334</v>
      </c>
      <c r="O1020" s="15">
        <v>0.875</v>
      </c>
      <c r="P1020" s="16">
        <f t="shared" si="84"/>
        <v>0.2916666667</v>
      </c>
      <c r="Q1020" s="17" t="s">
        <v>1092</v>
      </c>
    </row>
    <row r="1021">
      <c r="A1021" s="10" t="s">
        <v>1072</v>
      </c>
      <c r="B1021" s="10" t="s">
        <v>18</v>
      </c>
      <c r="C1021" s="10"/>
      <c r="D1021" s="10" t="s">
        <v>900</v>
      </c>
      <c r="E1021" s="11" t="s">
        <v>41</v>
      </c>
      <c r="F1021" s="11" t="s">
        <v>21</v>
      </c>
      <c r="G1021" s="18"/>
      <c r="H1021" s="18"/>
      <c r="I1021" s="18"/>
      <c r="J1021" s="18"/>
      <c r="K1021" s="18"/>
      <c r="L1021" s="18"/>
      <c r="M1021" s="19">
        <v>44706.0</v>
      </c>
      <c r="N1021" s="15">
        <v>0.5416666666666666</v>
      </c>
      <c r="O1021" s="15">
        <v>0.875</v>
      </c>
      <c r="P1021" s="16">
        <f t="shared" si="84"/>
        <v>0.3333333333</v>
      </c>
      <c r="Q1021" s="17" t="s">
        <v>1093</v>
      </c>
    </row>
    <row r="1022">
      <c r="A1022" s="10" t="s">
        <v>1094</v>
      </c>
      <c r="B1022" s="10" t="s">
        <v>18</v>
      </c>
      <c r="C1022" s="10"/>
      <c r="D1022" s="10" t="s">
        <v>3</v>
      </c>
      <c r="E1022" s="11" t="s">
        <v>41</v>
      </c>
      <c r="F1022" s="11" t="s">
        <v>21</v>
      </c>
      <c r="G1022" s="18"/>
      <c r="H1022" s="18"/>
      <c r="I1022" s="18"/>
      <c r="J1022" s="18"/>
      <c r="K1022" s="18"/>
      <c r="L1022" s="18"/>
      <c r="M1022" s="19">
        <v>44706.0</v>
      </c>
      <c r="N1022" s="15">
        <v>0.75</v>
      </c>
      <c r="O1022" s="15">
        <v>0.8333333333333334</v>
      </c>
      <c r="P1022" s="16">
        <f t="shared" si="84"/>
        <v>0.08333333333</v>
      </c>
      <c r="Q1022" s="17" t="s">
        <v>1095</v>
      </c>
    </row>
    <row r="1023">
      <c r="A1023" s="10" t="s">
        <v>1020</v>
      </c>
      <c r="B1023" s="10" t="s">
        <v>18</v>
      </c>
      <c r="C1023" s="10"/>
      <c r="D1023" s="10" t="s">
        <v>114</v>
      </c>
      <c r="E1023" s="11" t="s">
        <v>41</v>
      </c>
      <c r="F1023" s="11" t="s">
        <v>21</v>
      </c>
      <c r="G1023" s="18"/>
      <c r="H1023" s="18"/>
      <c r="I1023" s="18"/>
      <c r="J1023" s="18"/>
      <c r="K1023" s="18"/>
      <c r="L1023" s="18"/>
      <c r="M1023" s="19">
        <v>44706.0</v>
      </c>
      <c r="N1023" s="15">
        <v>0.5416666666666666</v>
      </c>
      <c r="O1023" s="15">
        <v>0.875</v>
      </c>
      <c r="P1023" s="16">
        <f t="shared" si="84"/>
        <v>0.3333333333</v>
      </c>
      <c r="Q1023" s="17" t="s">
        <v>1096</v>
      </c>
    </row>
    <row r="1024">
      <c r="A1024" s="10" t="s">
        <v>892</v>
      </c>
      <c r="B1024" s="10" t="s">
        <v>18</v>
      </c>
      <c r="C1024" s="10"/>
      <c r="D1024" s="10" t="s">
        <v>508</v>
      </c>
      <c r="E1024" s="11" t="s">
        <v>379</v>
      </c>
      <c r="F1024" s="11" t="s">
        <v>21</v>
      </c>
      <c r="G1024" s="18"/>
      <c r="H1024" s="18"/>
      <c r="I1024" s="18"/>
      <c r="J1024" s="18"/>
      <c r="K1024" s="18"/>
      <c r="L1024" s="18"/>
      <c r="M1024" s="19">
        <v>44706.0</v>
      </c>
      <c r="N1024" s="15">
        <v>0.8333333333333334</v>
      </c>
      <c r="O1024" s="15">
        <v>0.8333333333333334</v>
      </c>
      <c r="P1024" s="16">
        <f t="shared" si="84"/>
        <v>0</v>
      </c>
      <c r="Q1024" s="17" t="s">
        <v>655</v>
      </c>
    </row>
    <row r="1025">
      <c r="A1025" s="10" t="s">
        <v>922</v>
      </c>
      <c r="B1025" s="10" t="s">
        <v>18</v>
      </c>
      <c r="C1025" s="10"/>
      <c r="D1025" s="10" t="s">
        <v>114</v>
      </c>
      <c r="E1025" s="11" t="s">
        <v>656</v>
      </c>
      <c r="F1025" s="11" t="s">
        <v>21</v>
      </c>
      <c r="G1025" s="18"/>
      <c r="H1025" s="18"/>
      <c r="I1025" s="18"/>
      <c r="J1025" s="18"/>
      <c r="K1025" s="18"/>
      <c r="L1025" s="18"/>
      <c r="M1025" s="19">
        <v>44706.0</v>
      </c>
      <c r="N1025" s="15"/>
      <c r="O1025" s="15"/>
      <c r="P1025" s="16">
        <f t="shared" si="84"/>
        <v>0</v>
      </c>
      <c r="Q1025" s="17" t="s">
        <v>1097</v>
      </c>
    </row>
    <row r="1026">
      <c r="A1026" s="10" t="s">
        <v>922</v>
      </c>
      <c r="B1026" s="10" t="s">
        <v>18</v>
      </c>
      <c r="C1026" s="10"/>
      <c r="D1026" s="10" t="s">
        <v>114</v>
      </c>
      <c r="E1026" s="11" t="s">
        <v>379</v>
      </c>
      <c r="F1026" s="11" t="s">
        <v>21</v>
      </c>
      <c r="G1026" s="18"/>
      <c r="H1026" s="18"/>
      <c r="I1026" s="18"/>
      <c r="J1026" s="18"/>
      <c r="K1026" s="18"/>
      <c r="L1026" s="18"/>
      <c r="M1026" s="19">
        <v>44706.0</v>
      </c>
      <c r="N1026" s="15"/>
      <c r="O1026" s="15"/>
      <c r="P1026" s="16">
        <f t="shared" si="84"/>
        <v>0</v>
      </c>
      <c r="Q1026" s="17" t="s">
        <v>655</v>
      </c>
    </row>
    <row r="1027">
      <c r="A1027" s="10" t="s">
        <v>1083</v>
      </c>
      <c r="B1027" s="10" t="s">
        <v>18</v>
      </c>
      <c r="C1027" s="10"/>
      <c r="D1027" s="10" t="s">
        <v>158</v>
      </c>
      <c r="E1027" s="11" t="s">
        <v>41</v>
      </c>
      <c r="F1027" s="11" t="s">
        <v>21</v>
      </c>
      <c r="G1027" s="18"/>
      <c r="H1027" s="18"/>
      <c r="I1027" s="18"/>
      <c r="J1027" s="18"/>
      <c r="K1027" s="18"/>
      <c r="L1027" s="18"/>
      <c r="M1027" s="19">
        <v>44706.0</v>
      </c>
      <c r="N1027" s="15">
        <v>0.75</v>
      </c>
      <c r="O1027" s="15">
        <v>0.875</v>
      </c>
      <c r="P1027" s="16">
        <f t="shared" si="84"/>
        <v>0.125</v>
      </c>
      <c r="Q1027" s="17" t="s">
        <v>1098</v>
      </c>
    </row>
    <row r="1028">
      <c r="A1028" s="10" t="s">
        <v>1020</v>
      </c>
      <c r="B1028" s="10" t="s">
        <v>18</v>
      </c>
      <c r="C1028" s="10"/>
      <c r="D1028" s="10" t="s">
        <v>114</v>
      </c>
      <c r="E1028" s="11" t="s">
        <v>41</v>
      </c>
      <c r="F1028" s="11" t="s">
        <v>21</v>
      </c>
      <c r="G1028" s="18"/>
      <c r="H1028" s="18"/>
      <c r="I1028" s="18"/>
      <c r="J1028" s="18"/>
      <c r="K1028" s="18"/>
      <c r="L1028" s="18"/>
      <c r="M1028" s="19">
        <v>44707.0</v>
      </c>
      <c r="N1028" s="15">
        <v>0.5416666666666666</v>
      </c>
      <c r="O1028" s="15">
        <v>0.875</v>
      </c>
      <c r="P1028" s="16">
        <f t="shared" si="84"/>
        <v>0.3333333333</v>
      </c>
      <c r="Q1028" s="17" t="s">
        <v>1099</v>
      </c>
    </row>
    <row r="1029">
      <c r="A1029" s="10" t="s">
        <v>877</v>
      </c>
      <c r="B1029" s="10" t="s">
        <v>560</v>
      </c>
      <c r="C1029" s="10"/>
      <c r="D1029" s="10" t="s">
        <v>114</v>
      </c>
      <c r="E1029" s="11" t="s">
        <v>341</v>
      </c>
      <c r="F1029" s="11" t="s">
        <v>21</v>
      </c>
      <c r="G1029" s="18"/>
      <c r="H1029" s="18"/>
      <c r="I1029" s="18"/>
      <c r="J1029" s="18"/>
      <c r="K1029" s="18"/>
      <c r="L1029" s="18"/>
      <c r="M1029" s="19">
        <v>44707.0</v>
      </c>
      <c r="N1029" s="15"/>
      <c r="O1029" s="15"/>
      <c r="P1029" s="16">
        <f t="shared" si="84"/>
        <v>0</v>
      </c>
      <c r="Q1029" s="17" t="s">
        <v>655</v>
      </c>
    </row>
    <row r="1030">
      <c r="A1030" s="10" t="s">
        <v>922</v>
      </c>
      <c r="B1030" s="10" t="s">
        <v>18</v>
      </c>
      <c r="C1030" s="10"/>
      <c r="D1030" s="10" t="s">
        <v>114</v>
      </c>
      <c r="E1030" s="11" t="s">
        <v>20</v>
      </c>
      <c r="F1030" s="11" t="s">
        <v>21</v>
      </c>
      <c r="G1030" s="18"/>
      <c r="H1030" s="18"/>
      <c r="I1030" s="18"/>
      <c r="J1030" s="18"/>
      <c r="K1030" s="18"/>
      <c r="L1030" s="18"/>
      <c r="M1030" s="19">
        <v>44707.0</v>
      </c>
      <c r="N1030" s="15"/>
      <c r="O1030" s="15"/>
      <c r="P1030" s="16">
        <f t="shared" si="84"/>
        <v>0</v>
      </c>
      <c r="Q1030" s="17" t="s">
        <v>20</v>
      </c>
    </row>
    <row r="1031">
      <c r="A1031" s="10" t="s">
        <v>226</v>
      </c>
      <c r="B1031" s="10" t="s">
        <v>18</v>
      </c>
      <c r="C1031" s="10"/>
      <c r="D1031" s="10" t="s">
        <v>114</v>
      </c>
      <c r="E1031" s="11" t="s">
        <v>987</v>
      </c>
      <c r="F1031" s="11" t="s">
        <v>21</v>
      </c>
      <c r="G1031" s="18"/>
      <c r="H1031" s="18"/>
      <c r="I1031" s="18"/>
      <c r="J1031" s="18"/>
      <c r="K1031" s="18"/>
      <c r="L1031" s="18"/>
      <c r="M1031" s="19">
        <v>44707.0</v>
      </c>
      <c r="N1031" s="15"/>
      <c r="O1031" s="15"/>
      <c r="P1031" s="16">
        <f t="shared" si="84"/>
        <v>0</v>
      </c>
      <c r="Q1031" s="17" t="s">
        <v>1100</v>
      </c>
    </row>
    <row r="1032">
      <c r="A1032" s="10" t="s">
        <v>1094</v>
      </c>
      <c r="B1032" s="10" t="s">
        <v>18</v>
      </c>
      <c r="C1032" s="10"/>
      <c r="D1032" s="10" t="s">
        <v>3</v>
      </c>
      <c r="E1032" s="11" t="s">
        <v>43</v>
      </c>
      <c r="F1032" s="11" t="s">
        <v>21</v>
      </c>
      <c r="G1032" s="18"/>
      <c r="H1032" s="18"/>
      <c r="I1032" s="18"/>
      <c r="J1032" s="18"/>
      <c r="K1032" s="18"/>
      <c r="L1032" s="18"/>
      <c r="M1032" s="19">
        <v>44707.0</v>
      </c>
      <c r="N1032" s="15">
        <v>0.5416666666666666</v>
      </c>
      <c r="O1032" s="15">
        <v>0.7083333333333334</v>
      </c>
      <c r="P1032" s="16">
        <f t="shared" si="84"/>
        <v>0.1666666667</v>
      </c>
      <c r="Q1032" s="17" t="s">
        <v>1101</v>
      </c>
    </row>
    <row r="1033">
      <c r="A1033" s="10" t="s">
        <v>892</v>
      </c>
      <c r="B1033" s="10" t="s">
        <v>18</v>
      </c>
      <c r="C1033" s="10"/>
      <c r="D1033" s="10" t="s">
        <v>508</v>
      </c>
      <c r="E1033" s="11" t="s">
        <v>20</v>
      </c>
      <c r="F1033" s="11" t="s">
        <v>21</v>
      </c>
      <c r="G1033" s="18"/>
      <c r="H1033" s="18"/>
      <c r="I1033" s="18"/>
      <c r="J1033" s="18"/>
      <c r="K1033" s="18"/>
      <c r="L1033" s="18"/>
      <c r="M1033" s="19">
        <v>44707.0</v>
      </c>
      <c r="N1033" s="15">
        <v>0.5833333333333334</v>
      </c>
      <c r="O1033" s="15">
        <v>0.5833333333333334</v>
      </c>
      <c r="P1033" s="16">
        <f t="shared" si="84"/>
        <v>0</v>
      </c>
      <c r="Q1033" s="17" t="s">
        <v>20</v>
      </c>
    </row>
    <row r="1034">
      <c r="A1034" s="10" t="s">
        <v>1044</v>
      </c>
      <c r="B1034" s="10" t="s">
        <v>18</v>
      </c>
      <c r="C1034" s="10"/>
      <c r="D1034" s="10" t="s">
        <v>3</v>
      </c>
      <c r="E1034" s="11" t="s">
        <v>20</v>
      </c>
      <c r="F1034" s="11" t="s">
        <v>21</v>
      </c>
      <c r="G1034" s="18"/>
      <c r="H1034" s="18"/>
      <c r="I1034" s="18"/>
      <c r="J1034" s="18"/>
      <c r="K1034" s="18"/>
      <c r="L1034" s="18"/>
      <c r="M1034" s="19">
        <v>44707.0</v>
      </c>
      <c r="N1034" s="15">
        <v>0.875</v>
      </c>
      <c r="O1034" s="15">
        <v>0.875</v>
      </c>
      <c r="P1034" s="16">
        <f t="shared" si="84"/>
        <v>0</v>
      </c>
      <c r="Q1034" s="17" t="s">
        <v>20</v>
      </c>
    </row>
    <row r="1035">
      <c r="A1035" s="10" t="s">
        <v>1091</v>
      </c>
      <c r="B1035" s="10" t="s">
        <v>18</v>
      </c>
      <c r="C1035" s="10"/>
      <c r="D1035" s="10" t="s">
        <v>508</v>
      </c>
      <c r="E1035" s="11" t="s">
        <v>43</v>
      </c>
      <c r="F1035" s="11" t="s">
        <v>21</v>
      </c>
      <c r="G1035" s="18"/>
      <c r="H1035" s="18"/>
      <c r="I1035" s="18"/>
      <c r="J1035" s="18"/>
      <c r="K1035" s="18"/>
      <c r="L1035" s="18"/>
      <c r="M1035" s="19">
        <v>44707.0</v>
      </c>
      <c r="N1035" s="24">
        <v>0.5416666666666666</v>
      </c>
      <c r="O1035" s="15">
        <v>0.7083333333333334</v>
      </c>
      <c r="P1035" s="16">
        <f t="shared" si="84"/>
        <v>0.1666666667</v>
      </c>
      <c r="Q1035" s="17" t="s">
        <v>1102</v>
      </c>
    </row>
    <row r="1036">
      <c r="A1036" s="10" t="s">
        <v>899</v>
      </c>
      <c r="B1036" s="10" t="s">
        <v>560</v>
      </c>
      <c r="C1036" s="10"/>
      <c r="D1036" s="10" t="s">
        <v>900</v>
      </c>
      <c r="E1036" s="11" t="s">
        <v>341</v>
      </c>
      <c r="F1036" s="11" t="s">
        <v>21</v>
      </c>
      <c r="G1036" s="18"/>
      <c r="H1036" s="18"/>
      <c r="I1036" s="18"/>
      <c r="J1036" s="18"/>
      <c r="K1036" s="18"/>
      <c r="L1036" s="18"/>
      <c r="M1036" s="19">
        <v>44707.0</v>
      </c>
      <c r="N1036" s="15"/>
      <c r="O1036" s="15"/>
      <c r="P1036" s="16">
        <f t="shared" si="84"/>
        <v>0</v>
      </c>
      <c r="Q1036" s="17" t="s">
        <v>838</v>
      </c>
    </row>
    <row r="1037">
      <c r="A1037" s="10" t="s">
        <v>1103</v>
      </c>
      <c r="B1037" s="10" t="s">
        <v>560</v>
      </c>
      <c r="C1037" s="10"/>
      <c r="D1037" s="10" t="s">
        <v>508</v>
      </c>
      <c r="E1037" s="11" t="s">
        <v>41</v>
      </c>
      <c r="F1037" s="11" t="s">
        <v>21</v>
      </c>
      <c r="G1037" s="18"/>
      <c r="H1037" s="18"/>
      <c r="I1037" s="18"/>
      <c r="J1037" s="18"/>
      <c r="K1037" s="18"/>
      <c r="L1037" s="18"/>
      <c r="M1037" s="19">
        <v>44707.0</v>
      </c>
      <c r="N1037" s="24">
        <v>0.7083333333333334</v>
      </c>
      <c r="O1037" s="15">
        <v>0.875</v>
      </c>
      <c r="P1037" s="16">
        <f t="shared" si="84"/>
        <v>0.1666666667</v>
      </c>
      <c r="Q1037" s="17" t="s">
        <v>1104</v>
      </c>
    </row>
    <row r="1038">
      <c r="A1038" s="10" t="s">
        <v>1105</v>
      </c>
      <c r="B1038" s="10" t="s">
        <v>560</v>
      </c>
      <c r="C1038" s="10"/>
      <c r="D1038" s="10" t="s">
        <v>900</v>
      </c>
      <c r="E1038" s="11" t="s">
        <v>310</v>
      </c>
      <c r="F1038" s="11" t="s">
        <v>21</v>
      </c>
      <c r="G1038" s="18"/>
      <c r="H1038" s="18"/>
      <c r="I1038" s="18"/>
      <c r="J1038" s="18"/>
      <c r="K1038" s="18"/>
      <c r="L1038" s="18"/>
      <c r="M1038" s="19">
        <v>44707.0</v>
      </c>
      <c r="N1038" s="15">
        <v>0.7083333333333334</v>
      </c>
      <c r="O1038" s="15">
        <v>0.875</v>
      </c>
      <c r="P1038" s="16">
        <f t="shared" si="84"/>
        <v>0.1666666667</v>
      </c>
      <c r="Q1038" s="17" t="s">
        <v>1106</v>
      </c>
    </row>
    <row r="1039">
      <c r="A1039" s="10" t="s">
        <v>1072</v>
      </c>
      <c r="B1039" s="10" t="s">
        <v>18</v>
      </c>
      <c r="C1039" s="10"/>
      <c r="D1039" s="10" t="s">
        <v>900</v>
      </c>
      <c r="E1039" s="11" t="s">
        <v>43</v>
      </c>
      <c r="F1039" s="11" t="s">
        <v>21</v>
      </c>
      <c r="G1039" s="18"/>
      <c r="H1039" s="18"/>
      <c r="I1039" s="18"/>
      <c r="J1039" s="18"/>
      <c r="K1039" s="18"/>
      <c r="L1039" s="18"/>
      <c r="M1039" s="19">
        <v>44707.0</v>
      </c>
      <c r="N1039" s="15">
        <v>0.5416666666666666</v>
      </c>
      <c r="O1039" s="15">
        <v>0.7083333333333334</v>
      </c>
      <c r="P1039" s="16">
        <f t="shared" si="84"/>
        <v>0.1666666667</v>
      </c>
      <c r="Q1039" s="17" t="s">
        <v>1107</v>
      </c>
    </row>
    <row r="1040" ht="19.5" customHeight="1">
      <c r="A1040" s="10" t="s">
        <v>659</v>
      </c>
      <c r="B1040" s="10" t="s">
        <v>18</v>
      </c>
      <c r="C1040" s="10"/>
      <c r="D1040" s="10" t="s">
        <v>508</v>
      </c>
      <c r="E1040" s="11" t="s">
        <v>563</v>
      </c>
      <c r="F1040" s="11" t="s">
        <v>21</v>
      </c>
      <c r="G1040" s="18"/>
      <c r="H1040" s="18"/>
      <c r="I1040" s="18"/>
      <c r="J1040" s="18"/>
      <c r="K1040" s="18"/>
      <c r="L1040" s="18"/>
      <c r="M1040" s="19">
        <v>44707.0</v>
      </c>
      <c r="N1040" s="15">
        <v>0.8333333333333334</v>
      </c>
      <c r="O1040" s="15">
        <v>0.8333333333333334</v>
      </c>
      <c r="P1040" s="16">
        <f t="shared" si="84"/>
        <v>0</v>
      </c>
      <c r="Q1040" s="17" t="s">
        <v>1097</v>
      </c>
    </row>
    <row r="1041">
      <c r="A1041" s="10" t="s">
        <v>1083</v>
      </c>
      <c r="B1041" s="10" t="s">
        <v>18</v>
      </c>
      <c r="C1041" s="10"/>
      <c r="D1041" s="10" t="s">
        <v>158</v>
      </c>
      <c r="E1041" s="11" t="s">
        <v>41</v>
      </c>
      <c r="F1041" s="11" t="s">
        <v>21</v>
      </c>
      <c r="G1041" s="18"/>
      <c r="H1041" s="18"/>
      <c r="I1041" s="18"/>
      <c r="J1041" s="18"/>
      <c r="K1041" s="18"/>
      <c r="L1041" s="18"/>
      <c r="M1041" s="19">
        <v>44707.0</v>
      </c>
      <c r="N1041" s="15">
        <v>0.75</v>
      </c>
      <c r="O1041" s="15">
        <v>0.875</v>
      </c>
      <c r="P1041" s="16">
        <f t="shared" si="84"/>
        <v>0.125</v>
      </c>
      <c r="Q1041" s="17" t="s">
        <v>1108</v>
      </c>
    </row>
    <row r="1042">
      <c r="A1042" s="62" t="s">
        <v>303</v>
      </c>
      <c r="B1042" s="10" t="s">
        <v>560</v>
      </c>
      <c r="C1042" s="10" t="s">
        <v>24</v>
      </c>
      <c r="D1042" s="10" t="s">
        <v>25</v>
      </c>
      <c r="E1042" s="11" t="s">
        <v>41</v>
      </c>
      <c r="F1042" s="11" t="s">
        <v>21</v>
      </c>
      <c r="G1042" s="18"/>
      <c r="H1042" s="18"/>
      <c r="I1042" s="18"/>
      <c r="J1042" s="18"/>
      <c r="K1042" s="18"/>
      <c r="L1042" s="18"/>
      <c r="M1042" s="19">
        <v>44707.0</v>
      </c>
      <c r="N1042" s="15">
        <v>0.75</v>
      </c>
      <c r="O1042" s="15">
        <v>0.875</v>
      </c>
      <c r="P1042" s="16">
        <f t="shared" si="84"/>
        <v>0.125</v>
      </c>
      <c r="Q1042" s="17" t="s">
        <v>1109</v>
      </c>
    </row>
    <row r="1043">
      <c r="A1043" s="10" t="s">
        <v>1059</v>
      </c>
      <c r="B1043" s="10" t="s">
        <v>560</v>
      </c>
      <c r="C1043" s="10" t="s">
        <v>24</v>
      </c>
      <c r="D1043" s="10" t="s">
        <v>25</v>
      </c>
      <c r="E1043" s="11" t="s">
        <v>41</v>
      </c>
      <c r="F1043" s="11" t="s">
        <v>21</v>
      </c>
      <c r="G1043" s="18"/>
      <c r="H1043" s="18"/>
      <c r="I1043" s="18"/>
      <c r="J1043" s="18"/>
      <c r="K1043" s="18"/>
      <c r="L1043" s="18"/>
      <c r="M1043" s="19">
        <v>44707.0</v>
      </c>
      <c r="N1043" s="15">
        <v>0.8333333333333334</v>
      </c>
      <c r="O1043" s="15">
        <v>0.875</v>
      </c>
      <c r="P1043" s="16">
        <f t="shared" si="84"/>
        <v>0.04166666667</v>
      </c>
      <c r="Q1043" s="17" t="s">
        <v>1110</v>
      </c>
    </row>
    <row r="1044" ht="25.5" customHeight="1">
      <c r="A1044" s="10" t="s">
        <v>596</v>
      </c>
      <c r="B1044" s="10" t="s">
        <v>18</v>
      </c>
      <c r="C1044" s="10"/>
      <c r="D1044" s="10" t="s">
        <v>508</v>
      </c>
      <c r="E1044" s="11" t="s">
        <v>563</v>
      </c>
      <c r="F1044" s="11" t="s">
        <v>21</v>
      </c>
      <c r="G1044" s="18"/>
      <c r="H1044" s="18"/>
      <c r="I1044" s="18"/>
      <c r="J1044" s="18"/>
      <c r="K1044" s="18"/>
      <c r="L1044" s="18"/>
      <c r="M1044" s="19">
        <v>44707.0</v>
      </c>
      <c r="N1044" s="15">
        <v>0.8333333333333334</v>
      </c>
      <c r="O1044" s="15">
        <v>0.8333333333333334</v>
      </c>
      <c r="P1044" s="16">
        <f t="shared" si="84"/>
        <v>0</v>
      </c>
      <c r="Q1044" s="17" t="s">
        <v>655</v>
      </c>
    </row>
    <row r="1045">
      <c r="A1045" s="10" t="s">
        <v>861</v>
      </c>
      <c r="B1045" s="10" t="s">
        <v>560</v>
      </c>
      <c r="C1045" s="10" t="s">
        <v>24</v>
      </c>
      <c r="D1045" s="10" t="s">
        <v>25</v>
      </c>
      <c r="E1045" s="11" t="s">
        <v>46</v>
      </c>
      <c r="F1045" s="11" t="s">
        <v>21</v>
      </c>
      <c r="G1045" s="18"/>
      <c r="H1045" s="18"/>
      <c r="I1045" s="18"/>
      <c r="J1045" s="18"/>
      <c r="K1045" s="18"/>
      <c r="L1045" s="18"/>
      <c r="M1045" s="19">
        <v>44707.0</v>
      </c>
      <c r="N1045" s="15">
        <v>0.5416666666666666</v>
      </c>
      <c r="O1045" s="15">
        <v>0.7916666666666666</v>
      </c>
      <c r="P1045" s="16">
        <f t="shared" si="84"/>
        <v>0.25</v>
      </c>
      <c r="Q1045" s="17" t="s">
        <v>1111</v>
      </c>
    </row>
    <row r="1046">
      <c r="A1046" s="37" t="s">
        <v>853</v>
      </c>
      <c r="B1046" s="10" t="s">
        <v>18</v>
      </c>
      <c r="C1046" s="10"/>
      <c r="D1046" s="10" t="s">
        <v>508</v>
      </c>
      <c r="E1046" s="11" t="s">
        <v>370</v>
      </c>
      <c r="F1046" s="11" t="s">
        <v>21</v>
      </c>
      <c r="G1046" s="18"/>
      <c r="H1046" s="18"/>
      <c r="I1046" s="18"/>
      <c r="J1046" s="18"/>
      <c r="K1046" s="18"/>
      <c r="L1046" s="18"/>
      <c r="M1046" s="19">
        <v>44707.0</v>
      </c>
      <c r="N1046" s="15">
        <v>0.8333333333333334</v>
      </c>
      <c r="O1046" s="15">
        <v>0.8333333333333334</v>
      </c>
      <c r="P1046" s="16">
        <f t="shared" si="84"/>
        <v>0</v>
      </c>
      <c r="Q1046" s="17" t="s">
        <v>655</v>
      </c>
    </row>
    <row r="1047">
      <c r="A1047" s="10" t="s">
        <v>331</v>
      </c>
      <c r="B1047" s="10" t="s">
        <v>18</v>
      </c>
      <c r="C1047" s="10"/>
      <c r="D1047" s="10" t="s">
        <v>158</v>
      </c>
      <c r="E1047" s="11" t="s">
        <v>20</v>
      </c>
      <c r="F1047" s="11" t="s">
        <v>21</v>
      </c>
      <c r="G1047" s="18"/>
      <c r="H1047" s="18"/>
      <c r="I1047" s="18"/>
      <c r="J1047" s="18"/>
      <c r="K1047" s="18"/>
      <c r="L1047" s="18"/>
      <c r="M1047" s="19">
        <v>44707.0</v>
      </c>
      <c r="N1047" s="15"/>
      <c r="O1047" s="15"/>
      <c r="P1047" s="16">
        <f t="shared" si="84"/>
        <v>0</v>
      </c>
      <c r="Q1047" s="17" t="s">
        <v>69</v>
      </c>
    </row>
    <row r="1048">
      <c r="A1048" s="10" t="s">
        <v>1112</v>
      </c>
      <c r="B1048" s="10" t="s">
        <v>560</v>
      </c>
      <c r="C1048" s="10"/>
      <c r="D1048" s="10" t="s">
        <v>3</v>
      </c>
      <c r="E1048" s="11" t="s">
        <v>43</v>
      </c>
      <c r="F1048" s="11" t="s">
        <v>21</v>
      </c>
      <c r="G1048" s="18"/>
      <c r="H1048" s="18"/>
      <c r="I1048" s="18"/>
      <c r="J1048" s="18"/>
      <c r="K1048" s="18"/>
      <c r="L1048" s="18"/>
      <c r="M1048" s="19">
        <v>44708.0</v>
      </c>
      <c r="N1048" s="15">
        <v>0.5416666666666666</v>
      </c>
      <c r="O1048" s="15">
        <v>0.7083333333333334</v>
      </c>
      <c r="P1048" s="16">
        <f t="shared" si="84"/>
        <v>0.1666666667</v>
      </c>
      <c r="Q1048" s="17" t="s">
        <v>1113</v>
      </c>
    </row>
    <row r="1049">
      <c r="A1049" s="10" t="s">
        <v>788</v>
      </c>
      <c r="B1049" s="10" t="s">
        <v>560</v>
      </c>
      <c r="C1049" s="10" t="s">
        <v>24</v>
      </c>
      <c r="D1049" s="10" t="s">
        <v>25</v>
      </c>
      <c r="E1049" s="11" t="s">
        <v>370</v>
      </c>
      <c r="F1049" s="11" t="s">
        <v>21</v>
      </c>
      <c r="G1049" s="18"/>
      <c r="H1049" s="18"/>
      <c r="I1049" s="18"/>
      <c r="J1049" s="18"/>
      <c r="K1049" s="18"/>
      <c r="L1049" s="18"/>
      <c r="M1049" s="19">
        <v>44708.0</v>
      </c>
      <c r="N1049" s="15">
        <v>0.75</v>
      </c>
      <c r="O1049" s="15">
        <v>0.7916666666666666</v>
      </c>
      <c r="P1049" s="16">
        <f t="shared" si="84"/>
        <v>0.04166666667</v>
      </c>
      <c r="Q1049" s="17" t="s">
        <v>1114</v>
      </c>
    </row>
    <row r="1050">
      <c r="A1050" s="10" t="s">
        <v>861</v>
      </c>
      <c r="B1050" s="10" t="s">
        <v>560</v>
      </c>
      <c r="C1050" s="10" t="s">
        <v>24</v>
      </c>
      <c r="D1050" s="10" t="s">
        <v>25</v>
      </c>
      <c r="E1050" s="11" t="s">
        <v>41</v>
      </c>
      <c r="F1050" s="11" t="s">
        <v>21</v>
      </c>
      <c r="G1050" s="18"/>
      <c r="H1050" s="18"/>
      <c r="I1050" s="18"/>
      <c r="J1050" s="18"/>
      <c r="K1050" s="18"/>
      <c r="L1050" s="18"/>
      <c r="M1050" s="19">
        <v>44708.0</v>
      </c>
      <c r="N1050" s="15">
        <v>0.5416666666666666</v>
      </c>
      <c r="O1050" s="15">
        <v>0.8333333333333334</v>
      </c>
      <c r="P1050" s="16">
        <f t="shared" si="84"/>
        <v>0.2916666667</v>
      </c>
      <c r="Q1050" s="17" t="s">
        <v>1115</v>
      </c>
    </row>
    <row r="1051">
      <c r="A1051" s="37" t="s">
        <v>853</v>
      </c>
      <c r="B1051" s="10" t="s">
        <v>18</v>
      </c>
      <c r="C1051" s="10"/>
      <c r="D1051" s="10" t="s">
        <v>508</v>
      </c>
      <c r="E1051" s="11" t="s">
        <v>563</v>
      </c>
      <c r="F1051" s="11" t="s">
        <v>21</v>
      </c>
      <c r="G1051" s="18"/>
      <c r="H1051" s="18"/>
      <c r="I1051" s="18"/>
      <c r="J1051" s="18"/>
      <c r="K1051" s="18"/>
      <c r="L1051" s="18"/>
      <c r="M1051" s="19">
        <v>44708.0</v>
      </c>
      <c r="N1051" s="15">
        <v>0.8333333333333334</v>
      </c>
      <c r="O1051" s="15">
        <v>0.8333333333333334</v>
      </c>
      <c r="P1051" s="16">
        <f t="shared" si="84"/>
        <v>0</v>
      </c>
      <c r="Q1051" s="17" t="s">
        <v>655</v>
      </c>
    </row>
    <row r="1052">
      <c r="A1052" s="63" t="s">
        <v>303</v>
      </c>
      <c r="B1052" s="10" t="s">
        <v>560</v>
      </c>
      <c r="C1052" s="10" t="s">
        <v>24</v>
      </c>
      <c r="D1052" s="10" t="s">
        <v>25</v>
      </c>
      <c r="E1052" s="11" t="s">
        <v>41</v>
      </c>
      <c r="F1052" s="11" t="s">
        <v>21</v>
      </c>
      <c r="G1052" s="18"/>
      <c r="H1052" s="18"/>
      <c r="I1052" s="18"/>
      <c r="J1052" s="18"/>
      <c r="K1052" s="18"/>
      <c r="L1052" s="18"/>
      <c r="M1052" s="19">
        <v>44708.0</v>
      </c>
      <c r="N1052" s="15">
        <v>0.75</v>
      </c>
      <c r="O1052" s="15">
        <v>0.875</v>
      </c>
      <c r="P1052" s="16">
        <f t="shared" si="84"/>
        <v>0.125</v>
      </c>
      <c r="Q1052" s="17" t="s">
        <v>1116</v>
      </c>
    </row>
    <row r="1053">
      <c r="A1053" s="10" t="s">
        <v>1105</v>
      </c>
      <c r="B1053" s="10" t="s">
        <v>560</v>
      </c>
      <c r="C1053" s="10"/>
      <c r="D1053" s="10" t="s">
        <v>900</v>
      </c>
      <c r="E1053" s="11" t="s">
        <v>41</v>
      </c>
      <c r="F1053" s="11" t="s">
        <v>21</v>
      </c>
      <c r="G1053" s="18"/>
      <c r="H1053" s="18"/>
      <c r="I1053" s="18"/>
      <c r="J1053" s="18"/>
      <c r="K1053" s="18"/>
      <c r="L1053" s="18"/>
      <c r="M1053" s="19">
        <v>44708.0</v>
      </c>
      <c r="N1053" s="15">
        <v>0.5416666666666666</v>
      </c>
      <c r="O1053" s="15">
        <v>0.875</v>
      </c>
      <c r="P1053" s="16">
        <f t="shared" si="84"/>
        <v>0.3333333333</v>
      </c>
      <c r="Q1053" s="17" t="s">
        <v>1117</v>
      </c>
    </row>
    <row r="1054">
      <c r="A1054" s="10" t="s">
        <v>1020</v>
      </c>
      <c r="B1054" s="10" t="s">
        <v>18</v>
      </c>
      <c r="C1054" s="10"/>
      <c r="D1054" s="10" t="s">
        <v>114</v>
      </c>
      <c r="E1054" s="11" t="s">
        <v>41</v>
      </c>
      <c r="F1054" s="11" t="s">
        <v>21</v>
      </c>
      <c r="G1054" s="18"/>
      <c r="H1054" s="18"/>
      <c r="I1054" s="18"/>
      <c r="J1054" s="18"/>
      <c r="K1054" s="18"/>
      <c r="L1054" s="18"/>
      <c r="M1054" s="19">
        <v>44708.0</v>
      </c>
      <c r="N1054" s="15">
        <v>0.5416666666666666</v>
      </c>
      <c r="O1054" s="15">
        <v>0.875</v>
      </c>
      <c r="P1054" s="25">
        <v>0.3333333333333333</v>
      </c>
      <c r="Q1054" s="17" t="s">
        <v>1118</v>
      </c>
    </row>
    <row r="1055">
      <c r="A1055" s="10" t="s">
        <v>1103</v>
      </c>
      <c r="B1055" s="10" t="s">
        <v>560</v>
      </c>
      <c r="C1055" s="10"/>
      <c r="D1055" s="10" t="s">
        <v>508</v>
      </c>
      <c r="E1055" s="11" t="s">
        <v>41</v>
      </c>
      <c r="F1055" s="11" t="s">
        <v>21</v>
      </c>
      <c r="G1055" s="18"/>
      <c r="H1055" s="18"/>
      <c r="I1055" s="18"/>
      <c r="J1055" s="18"/>
      <c r="K1055" s="18"/>
      <c r="L1055" s="18"/>
      <c r="M1055" s="19">
        <v>44708.0</v>
      </c>
      <c r="N1055" s="24">
        <v>0.5416666666666666</v>
      </c>
      <c r="O1055" s="15">
        <v>0.875</v>
      </c>
      <c r="P1055" s="16">
        <f t="shared" ref="P1055:P1058" si="85">O1055-N1055</f>
        <v>0.3333333333</v>
      </c>
      <c r="Q1055" s="17" t="s">
        <v>1119</v>
      </c>
    </row>
    <row r="1056">
      <c r="A1056" s="10" t="s">
        <v>1083</v>
      </c>
      <c r="B1056" s="10" t="s">
        <v>18</v>
      </c>
      <c r="C1056" s="10"/>
      <c r="D1056" s="10" t="s">
        <v>158</v>
      </c>
      <c r="E1056" s="11" t="s">
        <v>41</v>
      </c>
      <c r="F1056" s="11" t="s">
        <v>21</v>
      </c>
      <c r="G1056" s="18"/>
      <c r="H1056" s="18"/>
      <c r="I1056" s="18"/>
      <c r="J1056" s="18"/>
      <c r="K1056" s="18"/>
      <c r="L1056" s="18"/>
      <c r="M1056" s="19">
        <v>44708.0</v>
      </c>
      <c r="N1056" s="15">
        <v>0.75</v>
      </c>
      <c r="O1056" s="15">
        <v>0.875</v>
      </c>
      <c r="P1056" s="16">
        <f t="shared" si="85"/>
        <v>0.125</v>
      </c>
      <c r="Q1056" s="17" t="s">
        <v>1120</v>
      </c>
    </row>
    <row r="1057" ht="24.0" customHeight="1">
      <c r="A1057" s="10" t="s">
        <v>925</v>
      </c>
      <c r="B1057" s="10" t="s">
        <v>18</v>
      </c>
      <c r="C1057" s="10"/>
      <c r="D1057" s="10" t="s">
        <v>508</v>
      </c>
      <c r="E1057" s="11" t="s">
        <v>310</v>
      </c>
      <c r="F1057" s="11" t="s">
        <v>21</v>
      </c>
      <c r="G1057" s="18"/>
      <c r="H1057" s="18"/>
      <c r="I1057" s="18"/>
      <c r="J1057" s="18"/>
      <c r="K1057" s="18"/>
      <c r="L1057" s="18"/>
      <c r="M1057" s="19">
        <v>44708.0</v>
      </c>
      <c r="N1057" s="15">
        <v>0.8333333333333334</v>
      </c>
      <c r="O1057" s="15">
        <v>0.8333333333333334</v>
      </c>
      <c r="P1057" s="16">
        <f t="shared" si="85"/>
        <v>0</v>
      </c>
      <c r="Q1057" s="17" t="s">
        <v>1121</v>
      </c>
    </row>
    <row r="1058">
      <c r="A1058" s="10" t="s">
        <v>1054</v>
      </c>
      <c r="B1058" s="10" t="s">
        <v>18</v>
      </c>
      <c r="C1058" s="10"/>
      <c r="D1058" s="10" t="s">
        <v>158</v>
      </c>
      <c r="E1058" s="11" t="s">
        <v>46</v>
      </c>
      <c r="F1058" s="11" t="s">
        <v>21</v>
      </c>
      <c r="G1058" s="18"/>
      <c r="H1058" s="18"/>
      <c r="I1058" s="18"/>
      <c r="J1058" s="18"/>
      <c r="K1058" s="18"/>
      <c r="L1058" s="18"/>
      <c r="M1058" s="48">
        <v>44708.0</v>
      </c>
      <c r="N1058" s="15">
        <v>0.6666666666666666</v>
      </c>
      <c r="O1058" s="15">
        <v>0.75</v>
      </c>
      <c r="P1058" s="16">
        <f t="shared" si="85"/>
        <v>0.08333333333</v>
      </c>
      <c r="Q1058" s="17" t="s">
        <v>1122</v>
      </c>
    </row>
    <row r="1059">
      <c r="A1059" s="10" t="s">
        <v>226</v>
      </c>
      <c r="B1059" s="10" t="s">
        <v>18</v>
      </c>
      <c r="C1059" s="10"/>
      <c r="D1059" s="10" t="s">
        <v>114</v>
      </c>
      <c r="E1059" s="11" t="s">
        <v>43</v>
      </c>
      <c r="F1059" s="11" t="s">
        <v>21</v>
      </c>
      <c r="G1059" s="18"/>
      <c r="H1059" s="18"/>
      <c r="I1059" s="18"/>
      <c r="J1059" s="18"/>
      <c r="K1059" s="18"/>
      <c r="L1059" s="18"/>
      <c r="M1059" s="19">
        <v>44711.0</v>
      </c>
      <c r="N1059" s="15">
        <v>0.6875</v>
      </c>
      <c r="O1059" s="15">
        <v>0.7013888888888888</v>
      </c>
      <c r="P1059" s="16"/>
      <c r="Q1059" s="17" t="s">
        <v>43</v>
      </c>
    </row>
    <row r="1060">
      <c r="A1060" s="10" t="s">
        <v>1123</v>
      </c>
      <c r="B1060" s="10" t="s">
        <v>18</v>
      </c>
      <c r="C1060" s="10"/>
      <c r="D1060" s="10" t="s">
        <v>114</v>
      </c>
      <c r="E1060" s="11" t="s">
        <v>41</v>
      </c>
      <c r="F1060" s="11" t="s">
        <v>21</v>
      </c>
      <c r="G1060" s="18"/>
      <c r="H1060" s="18"/>
      <c r="I1060" s="18"/>
      <c r="J1060" s="18"/>
      <c r="K1060" s="18"/>
      <c r="L1060" s="18"/>
      <c r="M1060" s="19">
        <v>44711.0</v>
      </c>
      <c r="N1060" s="15">
        <v>0.7083333333333334</v>
      </c>
      <c r="O1060" s="15">
        <v>0.875</v>
      </c>
      <c r="P1060" s="25">
        <v>0.16666666666666666</v>
      </c>
      <c r="Q1060" s="17" t="s">
        <v>1124</v>
      </c>
    </row>
    <row r="1061">
      <c r="A1061" s="10" t="s">
        <v>1020</v>
      </c>
      <c r="B1061" s="10" t="s">
        <v>18</v>
      </c>
      <c r="C1061" s="10"/>
      <c r="D1061" s="10" t="s">
        <v>114</v>
      </c>
      <c r="E1061" s="11" t="s">
        <v>46</v>
      </c>
      <c r="F1061" s="11" t="s">
        <v>21</v>
      </c>
      <c r="G1061" s="18"/>
      <c r="H1061" s="18"/>
      <c r="I1061" s="18"/>
      <c r="J1061" s="18"/>
      <c r="K1061" s="18"/>
      <c r="L1061" s="18"/>
      <c r="M1061" s="19">
        <v>44711.0</v>
      </c>
      <c r="N1061" s="15">
        <v>0.5416666666666666</v>
      </c>
      <c r="O1061" s="15">
        <v>0.6875</v>
      </c>
      <c r="P1061" s="25">
        <v>0.14583333333333334</v>
      </c>
      <c r="Q1061" s="17" t="s">
        <v>1125</v>
      </c>
    </row>
    <row r="1062">
      <c r="A1062" s="63" t="s">
        <v>303</v>
      </c>
      <c r="B1062" s="10" t="s">
        <v>560</v>
      </c>
      <c r="C1062" s="10" t="s">
        <v>24</v>
      </c>
      <c r="D1062" s="10" t="s">
        <v>25</v>
      </c>
      <c r="E1062" s="11" t="s">
        <v>46</v>
      </c>
      <c r="F1062" s="11" t="s">
        <v>21</v>
      </c>
      <c r="G1062" s="18"/>
      <c r="H1062" s="18"/>
      <c r="I1062" s="18"/>
      <c r="J1062" s="18"/>
      <c r="K1062" s="18"/>
      <c r="L1062" s="18"/>
      <c r="M1062" s="19">
        <v>44711.0</v>
      </c>
      <c r="N1062" s="15">
        <v>0.5416666666666666</v>
      </c>
      <c r="O1062" s="15">
        <v>0.6041666666666666</v>
      </c>
      <c r="P1062" s="16">
        <f t="shared" ref="P1062:P1072" si="86">O1062-N1062</f>
        <v>0.0625</v>
      </c>
      <c r="Q1062" s="17" t="s">
        <v>1126</v>
      </c>
    </row>
    <row r="1063">
      <c r="A1063" s="10" t="s">
        <v>1127</v>
      </c>
      <c r="B1063" s="10" t="s">
        <v>18</v>
      </c>
      <c r="C1063" s="10"/>
      <c r="D1063" s="10" t="s">
        <v>3</v>
      </c>
      <c r="E1063" s="11" t="s">
        <v>43</v>
      </c>
      <c r="F1063" s="11" t="s">
        <v>21</v>
      </c>
      <c r="G1063" s="18"/>
      <c r="H1063" s="18"/>
      <c r="I1063" s="18"/>
      <c r="J1063" s="18"/>
      <c r="K1063" s="18"/>
      <c r="L1063" s="18"/>
      <c r="M1063" s="19">
        <v>44711.0</v>
      </c>
      <c r="N1063" s="15">
        <v>0.6041666666666666</v>
      </c>
      <c r="O1063" s="15">
        <v>0.7708333333333334</v>
      </c>
      <c r="P1063" s="16">
        <f t="shared" si="86"/>
        <v>0.1666666667</v>
      </c>
      <c r="Q1063" s="17" t="s">
        <v>1128</v>
      </c>
    </row>
    <row r="1064">
      <c r="A1064" s="10" t="s">
        <v>1129</v>
      </c>
      <c r="B1064" s="10" t="s">
        <v>18</v>
      </c>
      <c r="C1064" s="10"/>
      <c r="D1064" s="10" t="s">
        <v>3</v>
      </c>
      <c r="E1064" s="11" t="s">
        <v>41</v>
      </c>
      <c r="F1064" s="11" t="s">
        <v>21</v>
      </c>
      <c r="G1064" s="18"/>
      <c r="H1064" s="18"/>
      <c r="I1064" s="18"/>
      <c r="J1064" s="18"/>
      <c r="K1064" s="18"/>
      <c r="L1064" s="18"/>
      <c r="M1064" s="19">
        <v>44711.0</v>
      </c>
      <c r="N1064" s="15">
        <v>0.7708333333333334</v>
      </c>
      <c r="O1064" s="15">
        <v>0.875</v>
      </c>
      <c r="P1064" s="16">
        <f t="shared" si="86"/>
        <v>0.1041666667</v>
      </c>
      <c r="Q1064" s="17" t="s">
        <v>1130</v>
      </c>
    </row>
    <row r="1065" ht="24.0" customHeight="1">
      <c r="A1065" s="10" t="s">
        <v>925</v>
      </c>
      <c r="B1065" s="10" t="s">
        <v>18</v>
      </c>
      <c r="C1065" s="10"/>
      <c r="D1065" s="10" t="s">
        <v>508</v>
      </c>
      <c r="E1065" s="11" t="s">
        <v>987</v>
      </c>
      <c r="F1065" s="11" t="s">
        <v>21</v>
      </c>
      <c r="G1065" s="18"/>
      <c r="H1065" s="18"/>
      <c r="I1065" s="18"/>
      <c r="J1065" s="18"/>
      <c r="K1065" s="18"/>
      <c r="L1065" s="18"/>
      <c r="M1065" s="19">
        <v>44711.0</v>
      </c>
      <c r="N1065" s="15">
        <v>0.5416666666666666</v>
      </c>
      <c r="O1065" s="15">
        <v>0.7083333333333334</v>
      </c>
      <c r="P1065" s="16">
        <f t="shared" si="86"/>
        <v>0.1666666667</v>
      </c>
      <c r="Q1065" s="17" t="s">
        <v>1131</v>
      </c>
    </row>
    <row r="1066">
      <c r="A1066" s="10" t="s">
        <v>1105</v>
      </c>
      <c r="B1066" s="10" t="s">
        <v>560</v>
      </c>
      <c r="C1066" s="10"/>
      <c r="D1066" s="10" t="s">
        <v>900</v>
      </c>
      <c r="E1066" s="11" t="s">
        <v>41</v>
      </c>
      <c r="F1066" s="11" t="s">
        <v>21</v>
      </c>
      <c r="G1066" s="18"/>
      <c r="H1066" s="18"/>
      <c r="I1066" s="18"/>
      <c r="J1066" s="18"/>
      <c r="K1066" s="18"/>
      <c r="L1066" s="18"/>
      <c r="M1066" s="19">
        <v>44711.0</v>
      </c>
      <c r="N1066" s="15">
        <v>0.5416666666666666</v>
      </c>
      <c r="O1066" s="15">
        <v>0.875</v>
      </c>
      <c r="P1066" s="16">
        <f t="shared" si="86"/>
        <v>0.3333333333</v>
      </c>
      <c r="Q1066" s="17" t="s">
        <v>1132</v>
      </c>
    </row>
    <row r="1067">
      <c r="A1067" s="10" t="s">
        <v>1103</v>
      </c>
      <c r="B1067" s="10" t="s">
        <v>560</v>
      </c>
      <c r="C1067" s="10"/>
      <c r="D1067" s="10" t="s">
        <v>508</v>
      </c>
      <c r="E1067" s="11" t="s">
        <v>41</v>
      </c>
      <c r="F1067" s="11" t="s">
        <v>21</v>
      </c>
      <c r="G1067" s="18"/>
      <c r="H1067" s="18"/>
      <c r="I1067" s="18"/>
      <c r="J1067" s="18"/>
      <c r="K1067" s="18"/>
      <c r="L1067" s="18"/>
      <c r="M1067" s="19">
        <v>44711.0</v>
      </c>
      <c r="N1067" s="24">
        <v>0.7083333333333334</v>
      </c>
      <c r="O1067" s="15">
        <v>0.875</v>
      </c>
      <c r="P1067" s="16">
        <f t="shared" si="86"/>
        <v>0.1666666667</v>
      </c>
      <c r="Q1067" s="17" t="s">
        <v>1133</v>
      </c>
    </row>
    <row r="1068">
      <c r="A1068" s="10" t="s">
        <v>861</v>
      </c>
      <c r="B1068" s="10" t="s">
        <v>560</v>
      </c>
      <c r="C1068" s="10" t="s">
        <v>24</v>
      </c>
      <c r="D1068" s="10" t="s">
        <v>25</v>
      </c>
      <c r="E1068" s="11" t="s">
        <v>41</v>
      </c>
      <c r="F1068" s="11" t="s">
        <v>21</v>
      </c>
      <c r="G1068" s="18"/>
      <c r="H1068" s="18"/>
      <c r="I1068" s="18"/>
      <c r="J1068" s="18"/>
      <c r="K1068" s="18"/>
      <c r="L1068" s="18"/>
      <c r="M1068" s="19">
        <v>44711.0</v>
      </c>
      <c r="N1068" s="15">
        <v>0.5416666666666666</v>
      </c>
      <c r="O1068" s="15">
        <v>0.7916666666666666</v>
      </c>
      <c r="P1068" s="16">
        <f t="shared" si="86"/>
        <v>0.25</v>
      </c>
      <c r="Q1068" s="17" t="s">
        <v>1134</v>
      </c>
    </row>
    <row r="1069">
      <c r="A1069" s="10" t="s">
        <v>788</v>
      </c>
      <c r="B1069" s="10" t="s">
        <v>560</v>
      </c>
      <c r="C1069" s="10" t="s">
        <v>24</v>
      </c>
      <c r="D1069" s="10" t="s">
        <v>25</v>
      </c>
      <c r="E1069" s="11" t="s">
        <v>41</v>
      </c>
      <c r="F1069" s="11" t="s">
        <v>21</v>
      </c>
      <c r="G1069" s="18"/>
      <c r="H1069" s="18"/>
      <c r="I1069" s="18"/>
      <c r="J1069" s="18"/>
      <c r="K1069" s="18"/>
      <c r="L1069" s="18"/>
      <c r="M1069" s="19">
        <v>44711.0</v>
      </c>
      <c r="N1069" s="15">
        <v>0.7916666666666666</v>
      </c>
      <c r="O1069" s="15">
        <v>0.875</v>
      </c>
      <c r="P1069" s="16">
        <f t="shared" si="86"/>
        <v>0.08333333333</v>
      </c>
      <c r="Q1069" s="17" t="s">
        <v>1135</v>
      </c>
    </row>
    <row r="1070">
      <c r="A1070" s="61" t="s">
        <v>937</v>
      </c>
      <c r="B1070" s="10" t="s">
        <v>18</v>
      </c>
      <c r="C1070" s="10"/>
      <c r="D1070" s="10" t="s">
        <v>158</v>
      </c>
      <c r="E1070" s="11" t="s">
        <v>563</v>
      </c>
      <c r="F1070" s="11" t="s">
        <v>21</v>
      </c>
      <c r="G1070" s="18"/>
      <c r="H1070" s="18"/>
      <c r="I1070" s="18"/>
      <c r="J1070" s="18"/>
      <c r="K1070" s="18"/>
      <c r="L1070" s="18"/>
      <c r="M1070" s="48">
        <v>44711.0</v>
      </c>
      <c r="N1070" s="15">
        <v>0.625</v>
      </c>
      <c r="O1070" s="15">
        <v>0.875</v>
      </c>
      <c r="P1070" s="16">
        <f t="shared" si="86"/>
        <v>0.25</v>
      </c>
      <c r="Q1070" s="17" t="s">
        <v>1136</v>
      </c>
    </row>
    <row r="1071">
      <c r="A1071" s="10" t="s">
        <v>1059</v>
      </c>
      <c r="B1071" s="10" t="s">
        <v>560</v>
      </c>
      <c r="C1071" s="10" t="s">
        <v>24</v>
      </c>
      <c r="D1071" s="10" t="s">
        <v>25</v>
      </c>
      <c r="E1071" s="11" t="s">
        <v>46</v>
      </c>
      <c r="F1071" s="11" t="s">
        <v>21</v>
      </c>
      <c r="G1071" s="18"/>
      <c r="H1071" s="18"/>
      <c r="I1071" s="18"/>
      <c r="J1071" s="18"/>
      <c r="K1071" s="18"/>
      <c r="L1071" s="18"/>
      <c r="M1071" s="48">
        <v>44711.0</v>
      </c>
      <c r="N1071" s="15">
        <v>0.5416666666666666</v>
      </c>
      <c r="O1071" s="15">
        <v>0.5416666666666666</v>
      </c>
      <c r="P1071" s="16">
        <f t="shared" si="86"/>
        <v>0</v>
      </c>
      <c r="Q1071" s="17" t="s">
        <v>1137</v>
      </c>
    </row>
    <row r="1072">
      <c r="A1072" s="10" t="s">
        <v>993</v>
      </c>
      <c r="B1072" s="10" t="s">
        <v>18</v>
      </c>
      <c r="C1072" s="10"/>
      <c r="D1072" s="10" t="s">
        <v>3</v>
      </c>
      <c r="E1072" s="11" t="s">
        <v>20</v>
      </c>
      <c r="F1072" s="11" t="s">
        <v>21</v>
      </c>
      <c r="G1072" s="18"/>
      <c r="H1072" s="18"/>
      <c r="I1072" s="18"/>
      <c r="J1072" s="18"/>
      <c r="K1072" s="18"/>
      <c r="L1072" s="18"/>
      <c r="M1072" s="48">
        <v>44707.0</v>
      </c>
      <c r="N1072" s="15">
        <v>0.5416666666666666</v>
      </c>
      <c r="O1072" s="15">
        <v>0.5416666666666666</v>
      </c>
      <c r="P1072" s="16">
        <f t="shared" si="86"/>
        <v>0</v>
      </c>
      <c r="Q1072" s="17"/>
    </row>
    <row r="1073">
      <c r="A1073" s="10" t="s">
        <v>1123</v>
      </c>
      <c r="B1073" s="10" t="s">
        <v>18</v>
      </c>
      <c r="C1073" s="10"/>
      <c r="D1073" s="10" t="s">
        <v>114</v>
      </c>
      <c r="E1073" s="10" t="s">
        <v>46</v>
      </c>
      <c r="F1073" s="11" t="s">
        <v>21</v>
      </c>
      <c r="G1073" s="18"/>
      <c r="H1073" s="18"/>
      <c r="I1073" s="18"/>
      <c r="J1073" s="18"/>
      <c r="K1073" s="18"/>
      <c r="L1073" s="18"/>
      <c r="M1073" s="48">
        <v>44712.0</v>
      </c>
      <c r="N1073" s="15">
        <v>0.5416666666666666</v>
      </c>
      <c r="O1073" s="15">
        <v>0.7083333333333334</v>
      </c>
      <c r="P1073" s="25">
        <v>0.16666666666666666</v>
      </c>
      <c r="Q1073" s="17" t="s">
        <v>1138</v>
      </c>
    </row>
    <row r="1074">
      <c r="A1074" s="10" t="s">
        <v>1139</v>
      </c>
      <c r="B1074" s="10" t="s">
        <v>18</v>
      </c>
      <c r="C1074" s="10"/>
      <c r="D1074" s="10" t="s">
        <v>114</v>
      </c>
      <c r="E1074" s="10" t="s">
        <v>41</v>
      </c>
      <c r="F1074" s="11" t="s">
        <v>21</v>
      </c>
      <c r="G1074" s="18"/>
      <c r="H1074" s="18"/>
      <c r="I1074" s="18"/>
      <c r="J1074" s="18"/>
      <c r="K1074" s="18"/>
      <c r="L1074" s="18"/>
      <c r="M1074" s="48">
        <v>44712.0</v>
      </c>
      <c r="N1074" s="15">
        <v>0.7083333333333334</v>
      </c>
      <c r="O1074" s="15">
        <v>0.875</v>
      </c>
      <c r="P1074" s="25">
        <v>0.16666666666666666</v>
      </c>
      <c r="Q1074" s="17" t="s">
        <v>1140</v>
      </c>
    </row>
    <row r="1075">
      <c r="A1075" s="37" t="s">
        <v>853</v>
      </c>
      <c r="B1075" s="10" t="s">
        <v>18</v>
      </c>
      <c r="C1075" s="10"/>
      <c r="D1075" s="10" t="s">
        <v>508</v>
      </c>
      <c r="E1075" s="11" t="s">
        <v>20</v>
      </c>
      <c r="F1075" s="11" t="s">
        <v>21</v>
      </c>
      <c r="G1075" s="18"/>
      <c r="H1075" s="18"/>
      <c r="I1075" s="18"/>
      <c r="J1075" s="18"/>
      <c r="K1075" s="18"/>
      <c r="L1075" s="18"/>
      <c r="M1075" s="19">
        <v>44712.0</v>
      </c>
      <c r="N1075" s="15">
        <v>0.7083333333333334</v>
      </c>
      <c r="O1075" s="15">
        <v>0.7083333333333334</v>
      </c>
      <c r="P1075" s="16">
        <f t="shared" ref="P1075:P1081" si="87">O1075-N1075</f>
        <v>0</v>
      </c>
      <c r="Q1075" s="17" t="s">
        <v>20</v>
      </c>
    </row>
    <row r="1076" ht="25.5" customHeight="1">
      <c r="A1076" s="10" t="s">
        <v>596</v>
      </c>
      <c r="B1076" s="10" t="s">
        <v>18</v>
      </c>
      <c r="C1076" s="10"/>
      <c r="D1076" s="10" t="s">
        <v>508</v>
      </c>
      <c r="E1076" s="11" t="s">
        <v>41</v>
      </c>
      <c r="F1076" s="11" t="s">
        <v>21</v>
      </c>
      <c r="G1076" s="18"/>
      <c r="H1076" s="18"/>
      <c r="I1076" s="18"/>
      <c r="J1076" s="18"/>
      <c r="K1076" s="18"/>
      <c r="L1076" s="18"/>
      <c r="M1076" s="19">
        <v>44712.0</v>
      </c>
      <c r="N1076" s="15">
        <v>0.875</v>
      </c>
      <c r="O1076" s="15">
        <v>0.875</v>
      </c>
      <c r="P1076" s="16">
        <f t="shared" si="87"/>
        <v>0</v>
      </c>
      <c r="Q1076" s="17" t="s">
        <v>1141</v>
      </c>
    </row>
    <row r="1077" ht="19.5" customHeight="1">
      <c r="A1077" s="10" t="s">
        <v>659</v>
      </c>
      <c r="B1077" s="10" t="s">
        <v>18</v>
      </c>
      <c r="C1077" s="10"/>
      <c r="D1077" s="10" t="s">
        <v>508</v>
      </c>
      <c r="E1077" s="11" t="s">
        <v>20</v>
      </c>
      <c r="F1077" s="11" t="s">
        <v>21</v>
      </c>
      <c r="G1077" s="18"/>
      <c r="H1077" s="18"/>
      <c r="I1077" s="18"/>
      <c r="J1077" s="18"/>
      <c r="K1077" s="18"/>
      <c r="L1077" s="18"/>
      <c r="M1077" s="19">
        <v>44712.0</v>
      </c>
      <c r="N1077" s="15">
        <v>0.7083333333333334</v>
      </c>
      <c r="O1077" s="15">
        <v>0.7083333333333334</v>
      </c>
      <c r="P1077" s="16">
        <f t="shared" si="87"/>
        <v>0</v>
      </c>
      <c r="Q1077" s="17" t="s">
        <v>20</v>
      </c>
    </row>
    <row r="1078">
      <c r="A1078" s="10" t="s">
        <v>1103</v>
      </c>
      <c r="B1078" s="10" t="s">
        <v>560</v>
      </c>
      <c r="C1078" s="10"/>
      <c r="D1078" s="10" t="s">
        <v>508</v>
      </c>
      <c r="E1078" s="11" t="s">
        <v>46</v>
      </c>
      <c r="F1078" s="11" t="s">
        <v>21</v>
      </c>
      <c r="G1078" s="18"/>
      <c r="H1078" s="18"/>
      <c r="I1078" s="18"/>
      <c r="J1078" s="18"/>
      <c r="K1078" s="18"/>
      <c r="L1078" s="18"/>
      <c r="M1078" s="19">
        <v>44712.0</v>
      </c>
      <c r="N1078" s="24">
        <v>0.5416666666666666</v>
      </c>
      <c r="O1078" s="15">
        <v>0.7083333333333334</v>
      </c>
      <c r="P1078" s="16">
        <f t="shared" si="87"/>
        <v>0.1666666667</v>
      </c>
      <c r="Q1078" s="17" t="s">
        <v>1142</v>
      </c>
    </row>
    <row r="1079">
      <c r="A1079" s="10" t="s">
        <v>1143</v>
      </c>
      <c r="B1079" s="10" t="s">
        <v>560</v>
      </c>
      <c r="C1079" s="10"/>
      <c r="D1079" s="10" t="s">
        <v>508</v>
      </c>
      <c r="E1079" s="11" t="s">
        <v>310</v>
      </c>
      <c r="F1079" s="11" t="s">
        <v>21</v>
      </c>
      <c r="G1079" s="18"/>
      <c r="H1079" s="18"/>
      <c r="I1079" s="18"/>
      <c r="J1079" s="18"/>
      <c r="K1079" s="18"/>
      <c r="L1079" s="18"/>
      <c r="M1079" s="19">
        <v>44712.0</v>
      </c>
      <c r="N1079" s="15">
        <v>0.7083333333333334</v>
      </c>
      <c r="O1079" s="15">
        <v>0.875</v>
      </c>
      <c r="P1079" s="16">
        <f t="shared" si="87"/>
        <v>0.1666666667</v>
      </c>
      <c r="Q1079" s="17" t="s">
        <v>1144</v>
      </c>
    </row>
    <row r="1080">
      <c r="A1080" s="10" t="s">
        <v>1020</v>
      </c>
      <c r="B1080" s="10" t="s">
        <v>18</v>
      </c>
      <c r="C1080" s="10"/>
      <c r="D1080" s="10" t="s">
        <v>3</v>
      </c>
      <c r="E1080" s="11" t="s">
        <v>43</v>
      </c>
      <c r="F1080" s="11" t="s">
        <v>21</v>
      </c>
      <c r="G1080" s="18"/>
      <c r="H1080" s="18"/>
      <c r="I1080" s="18"/>
      <c r="J1080" s="18"/>
      <c r="K1080" s="18"/>
      <c r="L1080" s="18"/>
      <c r="M1080" s="19">
        <v>44712.0</v>
      </c>
      <c r="N1080" s="15">
        <v>0.5416666666666666</v>
      </c>
      <c r="O1080" s="15">
        <v>0.7916666666666666</v>
      </c>
      <c r="P1080" s="16">
        <f t="shared" si="87"/>
        <v>0.25</v>
      </c>
      <c r="Q1080" s="17" t="s">
        <v>1145</v>
      </c>
    </row>
    <row r="1081">
      <c r="A1081" s="10" t="s">
        <v>1129</v>
      </c>
      <c r="B1081" s="10" t="s">
        <v>18</v>
      </c>
      <c r="C1081" s="10"/>
      <c r="D1081" s="10" t="s">
        <v>3</v>
      </c>
      <c r="E1081" s="11" t="s">
        <v>46</v>
      </c>
      <c r="F1081" s="11" t="s">
        <v>21</v>
      </c>
      <c r="G1081" s="18"/>
      <c r="H1081" s="18"/>
      <c r="I1081" s="18"/>
      <c r="J1081" s="18"/>
      <c r="K1081" s="18"/>
      <c r="L1081" s="18"/>
      <c r="M1081" s="19">
        <v>44712.0</v>
      </c>
      <c r="N1081" s="15">
        <v>0.7916666666666666</v>
      </c>
      <c r="O1081" s="15">
        <v>0.8333333333333334</v>
      </c>
      <c r="P1081" s="16">
        <f t="shared" si="87"/>
        <v>0.04166666667</v>
      </c>
      <c r="Q1081" s="17" t="s">
        <v>1146</v>
      </c>
    </row>
    <row r="1082">
      <c r="A1082" s="61" t="s">
        <v>937</v>
      </c>
      <c r="B1082" s="10" t="s">
        <v>18</v>
      </c>
      <c r="C1082" s="10"/>
      <c r="D1082" s="10" t="s">
        <v>158</v>
      </c>
      <c r="E1082" s="11" t="s">
        <v>20</v>
      </c>
      <c r="F1082" s="11" t="s">
        <v>21</v>
      </c>
      <c r="G1082" s="18"/>
      <c r="H1082" s="18"/>
      <c r="I1082" s="18"/>
      <c r="J1082" s="18"/>
      <c r="K1082" s="18"/>
      <c r="L1082" s="18"/>
      <c r="M1082" s="48">
        <v>44712.0</v>
      </c>
      <c r="N1082" s="15"/>
      <c r="O1082" s="15"/>
      <c r="P1082" s="16"/>
      <c r="Q1082" s="17"/>
    </row>
    <row r="1083">
      <c r="A1083" s="10" t="s">
        <v>1083</v>
      </c>
      <c r="B1083" s="10" t="s">
        <v>18</v>
      </c>
      <c r="C1083" s="10"/>
      <c r="D1083" s="10" t="s">
        <v>158</v>
      </c>
      <c r="E1083" s="11" t="s">
        <v>46</v>
      </c>
      <c r="F1083" s="11" t="s">
        <v>21</v>
      </c>
      <c r="G1083" s="18"/>
      <c r="H1083" s="18"/>
      <c r="I1083" s="18"/>
      <c r="J1083" s="18"/>
      <c r="K1083" s="18"/>
      <c r="L1083" s="18"/>
      <c r="M1083" s="48">
        <v>44712.0</v>
      </c>
      <c r="N1083" s="15">
        <v>0.6666666666666666</v>
      </c>
      <c r="O1083" s="15">
        <v>0.875</v>
      </c>
      <c r="P1083" s="25">
        <v>0.16666666666666666</v>
      </c>
      <c r="Q1083" s="17" t="s">
        <v>1147</v>
      </c>
    </row>
    <row r="1084">
      <c r="A1084" s="10" t="s">
        <v>1105</v>
      </c>
      <c r="B1084" s="10" t="s">
        <v>560</v>
      </c>
      <c r="C1084" s="10"/>
      <c r="D1084" s="10" t="s">
        <v>900</v>
      </c>
      <c r="E1084" s="11" t="s">
        <v>41</v>
      </c>
      <c r="F1084" s="11" t="s">
        <v>21</v>
      </c>
      <c r="G1084" s="18"/>
      <c r="H1084" s="18"/>
      <c r="I1084" s="18"/>
      <c r="J1084" s="18"/>
      <c r="K1084" s="18"/>
      <c r="L1084" s="18"/>
      <c r="M1084" s="48">
        <v>44712.0</v>
      </c>
      <c r="N1084" s="15">
        <v>0.5416666666666666</v>
      </c>
      <c r="O1084" s="15">
        <v>0.875</v>
      </c>
      <c r="P1084" s="25">
        <f t="shared" ref="P1084:P1095" si="88">O1084-N1084</f>
        <v>0.3333333333</v>
      </c>
      <c r="Q1084" s="17" t="s">
        <v>1148</v>
      </c>
    </row>
    <row r="1085">
      <c r="A1085" s="10" t="s">
        <v>788</v>
      </c>
      <c r="B1085" s="10" t="s">
        <v>560</v>
      </c>
      <c r="C1085" s="10" t="s">
        <v>24</v>
      </c>
      <c r="D1085" s="10" t="s">
        <v>25</v>
      </c>
      <c r="E1085" s="11" t="s">
        <v>41</v>
      </c>
      <c r="F1085" s="11" t="s">
        <v>21</v>
      </c>
      <c r="G1085" s="18"/>
      <c r="H1085" s="18"/>
      <c r="I1085" s="18"/>
      <c r="J1085" s="18"/>
      <c r="K1085" s="18"/>
      <c r="L1085" s="18"/>
      <c r="M1085" s="48">
        <v>44712.0</v>
      </c>
      <c r="N1085" s="15">
        <v>0.5416666666666666</v>
      </c>
      <c r="O1085" s="15">
        <v>0.875</v>
      </c>
      <c r="P1085" s="25">
        <f t="shared" si="88"/>
        <v>0.3333333333</v>
      </c>
      <c r="Q1085" s="17" t="s">
        <v>1149</v>
      </c>
    </row>
    <row r="1086">
      <c r="A1086" s="10" t="s">
        <v>1059</v>
      </c>
      <c r="B1086" s="10" t="s">
        <v>560</v>
      </c>
      <c r="C1086" s="10" t="s">
        <v>24</v>
      </c>
      <c r="D1086" s="10" t="s">
        <v>25</v>
      </c>
      <c r="E1086" s="11" t="s">
        <v>310</v>
      </c>
      <c r="F1086" s="11" t="s">
        <v>21</v>
      </c>
      <c r="G1086" s="18"/>
      <c r="H1086" s="18"/>
      <c r="I1086" s="18"/>
      <c r="J1086" s="18"/>
      <c r="K1086" s="18"/>
      <c r="L1086" s="18"/>
      <c r="M1086" s="48">
        <v>44712.0</v>
      </c>
      <c r="N1086" s="15">
        <v>0.875</v>
      </c>
      <c r="O1086" s="15">
        <v>0.875</v>
      </c>
      <c r="P1086" s="25">
        <f t="shared" si="88"/>
        <v>0</v>
      </c>
      <c r="Q1086" s="17" t="s">
        <v>1150</v>
      </c>
    </row>
    <row r="1087">
      <c r="A1087" s="10" t="s">
        <v>861</v>
      </c>
      <c r="B1087" s="10" t="s">
        <v>560</v>
      </c>
      <c r="C1087" s="10" t="s">
        <v>24</v>
      </c>
      <c r="D1087" s="10" t="s">
        <v>25</v>
      </c>
      <c r="E1087" s="11" t="s">
        <v>310</v>
      </c>
      <c r="F1087" s="11" t="s">
        <v>21</v>
      </c>
      <c r="G1087" s="18"/>
      <c r="H1087" s="18"/>
      <c r="I1087" s="18"/>
      <c r="J1087" s="18"/>
      <c r="K1087" s="18"/>
      <c r="L1087" s="18"/>
      <c r="M1087" s="48">
        <v>44712.0</v>
      </c>
      <c r="N1087" s="15">
        <v>0.875</v>
      </c>
      <c r="O1087" s="15">
        <v>0.875</v>
      </c>
      <c r="P1087" s="25">
        <f t="shared" si="88"/>
        <v>0</v>
      </c>
      <c r="Q1087" s="17" t="s">
        <v>1151</v>
      </c>
    </row>
    <row r="1088">
      <c r="A1088" s="10" t="s">
        <v>1054</v>
      </c>
      <c r="B1088" s="10" t="s">
        <v>18</v>
      </c>
      <c r="C1088" s="10" t="s">
        <v>1152</v>
      </c>
      <c r="D1088" s="10" t="s">
        <v>158</v>
      </c>
      <c r="E1088" s="11" t="s">
        <v>32</v>
      </c>
      <c r="F1088" s="11" t="s">
        <v>21</v>
      </c>
      <c r="G1088" s="18"/>
      <c r="H1088" s="18"/>
      <c r="I1088" s="18"/>
      <c r="J1088" s="18"/>
      <c r="K1088" s="18"/>
      <c r="L1088" s="18"/>
      <c r="M1088" s="48">
        <v>44713.0</v>
      </c>
      <c r="N1088" s="15"/>
      <c r="O1088" s="15"/>
      <c r="P1088" s="16">
        <f t="shared" si="88"/>
        <v>0</v>
      </c>
      <c r="Q1088" s="17"/>
    </row>
    <row r="1089">
      <c r="A1089" s="10" t="s">
        <v>1034</v>
      </c>
      <c r="B1089" s="10" t="s">
        <v>18</v>
      </c>
      <c r="C1089" s="10" t="s">
        <v>1152</v>
      </c>
      <c r="D1089" s="10" t="s">
        <v>3</v>
      </c>
      <c r="E1089" s="11" t="s">
        <v>20</v>
      </c>
      <c r="F1089" s="11" t="s">
        <v>21</v>
      </c>
      <c r="G1089" s="18"/>
      <c r="H1089" s="18"/>
      <c r="I1089" s="18"/>
      <c r="J1089" s="18"/>
      <c r="K1089" s="18"/>
      <c r="L1089" s="18"/>
      <c r="M1089" s="48">
        <v>44713.0</v>
      </c>
      <c r="N1089" s="15">
        <v>0.5416666666666666</v>
      </c>
      <c r="O1089" s="15">
        <v>0.5416666666666666</v>
      </c>
      <c r="P1089" s="16">
        <f t="shared" si="88"/>
        <v>0</v>
      </c>
      <c r="Q1089" s="17" t="s">
        <v>1153</v>
      </c>
    </row>
    <row r="1090">
      <c r="A1090" s="10" t="s">
        <v>1154</v>
      </c>
      <c r="B1090" s="10" t="s">
        <v>18</v>
      </c>
      <c r="C1090" s="10" t="s">
        <v>1152</v>
      </c>
      <c r="D1090" s="10" t="s">
        <v>3</v>
      </c>
      <c r="E1090" s="11" t="s">
        <v>46</v>
      </c>
      <c r="F1090" s="11" t="s">
        <v>21</v>
      </c>
      <c r="G1090" s="18"/>
      <c r="H1090" s="18"/>
      <c r="I1090" s="18"/>
      <c r="J1090" s="18"/>
      <c r="K1090" s="18"/>
      <c r="L1090" s="18"/>
      <c r="M1090" s="48">
        <v>44713.0</v>
      </c>
      <c r="N1090" s="15">
        <v>0.5833333333333334</v>
      </c>
      <c r="O1090" s="15">
        <v>0.7916666666666666</v>
      </c>
      <c r="P1090" s="16">
        <f t="shared" si="88"/>
        <v>0.2083333333</v>
      </c>
      <c r="Q1090" s="17" t="s">
        <v>1155</v>
      </c>
    </row>
    <row r="1091">
      <c r="A1091" s="10" t="s">
        <v>1139</v>
      </c>
      <c r="B1091" s="10" t="s">
        <v>18</v>
      </c>
      <c r="C1091" s="10" t="s">
        <v>1152</v>
      </c>
      <c r="D1091" s="10" t="s">
        <v>114</v>
      </c>
      <c r="E1091" s="11" t="s">
        <v>28</v>
      </c>
      <c r="F1091" s="11" t="s">
        <v>21</v>
      </c>
      <c r="G1091" s="18"/>
      <c r="H1091" s="18"/>
      <c r="I1091" s="18"/>
      <c r="J1091" s="18"/>
      <c r="K1091" s="18"/>
      <c r="L1091" s="18"/>
      <c r="M1091" s="48">
        <v>44713.0</v>
      </c>
      <c r="N1091" s="15">
        <v>0.5416666666666666</v>
      </c>
      <c r="O1091" s="15">
        <v>0.6041666666666666</v>
      </c>
      <c r="P1091" s="16">
        <f t="shared" si="88"/>
        <v>0.0625</v>
      </c>
      <c r="Q1091" s="17" t="s">
        <v>1156</v>
      </c>
    </row>
    <row r="1092">
      <c r="A1092" s="10" t="s">
        <v>1123</v>
      </c>
      <c r="B1092" s="10" t="s">
        <v>18</v>
      </c>
      <c r="C1092" s="10" t="s">
        <v>1152</v>
      </c>
      <c r="D1092" s="10" t="s">
        <v>114</v>
      </c>
      <c r="E1092" s="11" t="s">
        <v>46</v>
      </c>
      <c r="F1092" s="11" t="s">
        <v>21</v>
      </c>
      <c r="G1092" s="18"/>
      <c r="H1092" s="18"/>
      <c r="I1092" s="18"/>
      <c r="J1092" s="18"/>
      <c r="K1092" s="18"/>
      <c r="L1092" s="18"/>
      <c r="M1092" s="48">
        <v>44713.0</v>
      </c>
      <c r="N1092" s="15">
        <v>0.6041666666666666</v>
      </c>
      <c r="O1092" s="15">
        <v>0.7291666666666666</v>
      </c>
      <c r="P1092" s="16">
        <f t="shared" si="88"/>
        <v>0.125</v>
      </c>
      <c r="Q1092" s="17" t="s">
        <v>1157</v>
      </c>
    </row>
    <row r="1093">
      <c r="A1093" s="10" t="s">
        <v>1158</v>
      </c>
      <c r="B1093" s="10" t="s">
        <v>18</v>
      </c>
      <c r="C1093" s="10" t="s">
        <v>1152</v>
      </c>
      <c r="D1093" s="10" t="s">
        <v>114</v>
      </c>
      <c r="E1093" s="11" t="s">
        <v>41</v>
      </c>
      <c r="F1093" s="11" t="s">
        <v>21</v>
      </c>
      <c r="G1093" s="18"/>
      <c r="H1093" s="18"/>
      <c r="I1093" s="18"/>
      <c r="J1093" s="18"/>
      <c r="K1093" s="18"/>
      <c r="L1093" s="18"/>
      <c r="M1093" s="48">
        <v>44713.0</v>
      </c>
      <c r="N1093" s="15">
        <v>0.7083333333333334</v>
      </c>
      <c r="O1093" s="15">
        <v>0.875</v>
      </c>
      <c r="P1093" s="16">
        <f t="shared" si="88"/>
        <v>0.1666666667</v>
      </c>
      <c r="Q1093" s="17" t="s">
        <v>1159</v>
      </c>
    </row>
    <row r="1094">
      <c r="A1094" s="10" t="s">
        <v>1059</v>
      </c>
      <c r="B1094" s="10" t="s">
        <v>560</v>
      </c>
      <c r="C1094" s="10" t="s">
        <v>24</v>
      </c>
      <c r="D1094" s="10" t="s">
        <v>25</v>
      </c>
      <c r="E1094" s="11" t="s">
        <v>43</v>
      </c>
      <c r="F1094" s="11" t="s">
        <v>21</v>
      </c>
      <c r="G1094" s="18"/>
      <c r="H1094" s="18"/>
      <c r="I1094" s="18"/>
      <c r="J1094" s="18"/>
      <c r="K1094" s="18"/>
      <c r="L1094" s="18"/>
      <c r="M1094" s="48">
        <v>44713.0</v>
      </c>
      <c r="N1094" s="15">
        <v>0.5416666666666666</v>
      </c>
      <c r="O1094" s="15">
        <v>0.625</v>
      </c>
      <c r="P1094" s="16">
        <f t="shared" si="88"/>
        <v>0.08333333333</v>
      </c>
      <c r="Q1094" s="17" t="s">
        <v>1160</v>
      </c>
    </row>
    <row r="1095">
      <c r="A1095" s="10" t="s">
        <v>1161</v>
      </c>
      <c r="B1095" s="10" t="s">
        <v>18</v>
      </c>
      <c r="C1095" s="10" t="s">
        <v>1152</v>
      </c>
      <c r="D1095" s="10" t="s">
        <v>3</v>
      </c>
      <c r="E1095" s="11" t="s">
        <v>41</v>
      </c>
      <c r="F1095" s="11" t="s">
        <v>21</v>
      </c>
      <c r="G1095" s="18"/>
      <c r="H1095" s="18"/>
      <c r="I1095" s="18"/>
      <c r="J1095" s="18"/>
      <c r="K1095" s="18"/>
      <c r="L1095" s="18"/>
      <c r="M1095" s="48">
        <v>44713.0</v>
      </c>
      <c r="N1095" s="15">
        <v>0.7916666666666666</v>
      </c>
      <c r="O1095" s="15">
        <v>0.875</v>
      </c>
      <c r="P1095" s="16">
        <f t="shared" si="88"/>
        <v>0.08333333333</v>
      </c>
      <c r="Q1095" s="17" t="s">
        <v>1162</v>
      </c>
    </row>
    <row r="1096">
      <c r="A1096" s="10" t="s">
        <v>1015</v>
      </c>
      <c r="B1096" s="10" t="s">
        <v>18</v>
      </c>
      <c r="C1096" s="10" t="s">
        <v>1152</v>
      </c>
      <c r="D1096" s="10" t="s">
        <v>158</v>
      </c>
      <c r="E1096" s="11" t="s">
        <v>41</v>
      </c>
      <c r="F1096" s="11" t="s">
        <v>21</v>
      </c>
      <c r="G1096" s="18"/>
      <c r="H1096" s="18"/>
      <c r="I1096" s="18"/>
      <c r="J1096" s="18"/>
      <c r="K1096" s="18"/>
      <c r="L1096" s="18"/>
      <c r="M1096" s="48">
        <v>44713.0</v>
      </c>
      <c r="N1096" s="15">
        <v>0.6666666666666666</v>
      </c>
      <c r="O1096" s="15">
        <v>0.875</v>
      </c>
      <c r="P1096" s="25">
        <v>0.20833333333333334</v>
      </c>
      <c r="Q1096" s="17" t="s">
        <v>1163</v>
      </c>
    </row>
    <row r="1097">
      <c r="A1097" s="10" t="s">
        <v>1105</v>
      </c>
      <c r="B1097" s="10" t="s">
        <v>560</v>
      </c>
      <c r="C1097" s="10" t="s">
        <v>1164</v>
      </c>
      <c r="D1097" s="10" t="s">
        <v>900</v>
      </c>
      <c r="E1097" s="11" t="s">
        <v>41</v>
      </c>
      <c r="F1097" s="11" t="s">
        <v>21</v>
      </c>
      <c r="G1097" s="18"/>
      <c r="H1097" s="18"/>
      <c r="I1097" s="18"/>
      <c r="J1097" s="18"/>
      <c r="K1097" s="18"/>
      <c r="L1097" s="18"/>
      <c r="M1097" s="48">
        <v>44713.0</v>
      </c>
      <c r="N1097" s="15">
        <v>0.5416666666666666</v>
      </c>
      <c r="O1097" s="11">
        <v>2100.0</v>
      </c>
      <c r="P1097" s="25">
        <v>0.3333333333333333</v>
      </c>
      <c r="Q1097" s="17" t="s">
        <v>1165</v>
      </c>
    </row>
    <row r="1098" ht="25.5" customHeight="1">
      <c r="A1098" s="10" t="s">
        <v>596</v>
      </c>
      <c r="B1098" s="10" t="s">
        <v>18</v>
      </c>
      <c r="C1098" s="10" t="s">
        <v>1152</v>
      </c>
      <c r="D1098" s="10" t="s">
        <v>508</v>
      </c>
      <c r="E1098" s="11" t="s">
        <v>987</v>
      </c>
      <c r="F1098" s="11" t="s">
        <v>21</v>
      </c>
      <c r="G1098" s="18"/>
      <c r="H1098" s="18"/>
      <c r="I1098" s="18"/>
      <c r="J1098" s="18"/>
      <c r="K1098" s="18"/>
      <c r="L1098" s="18"/>
      <c r="M1098" s="19">
        <v>44713.0</v>
      </c>
      <c r="N1098" s="15">
        <v>0.5416666666666666</v>
      </c>
      <c r="O1098" s="15">
        <v>0.75</v>
      </c>
      <c r="P1098" s="16">
        <f t="shared" ref="P1098:P1103" si="89">O1098-N1098</f>
        <v>0.2083333333</v>
      </c>
      <c r="Q1098" s="17" t="s">
        <v>1166</v>
      </c>
    </row>
    <row r="1099">
      <c r="A1099" s="10" t="s">
        <v>1143</v>
      </c>
      <c r="B1099" s="10" t="s">
        <v>560</v>
      </c>
      <c r="C1099" s="10" t="s">
        <v>1152</v>
      </c>
      <c r="D1099" s="10" t="s">
        <v>508</v>
      </c>
      <c r="E1099" s="11" t="s">
        <v>41</v>
      </c>
      <c r="F1099" s="11" t="s">
        <v>21</v>
      </c>
      <c r="G1099" s="18"/>
      <c r="H1099" s="18"/>
      <c r="I1099" s="18"/>
      <c r="J1099" s="18"/>
      <c r="K1099" s="18"/>
      <c r="L1099" s="18"/>
      <c r="M1099" s="19">
        <v>44713.0</v>
      </c>
      <c r="N1099" s="15">
        <v>0.75</v>
      </c>
      <c r="O1099" s="15">
        <v>0.875</v>
      </c>
      <c r="P1099" s="16">
        <f t="shared" si="89"/>
        <v>0.125</v>
      </c>
      <c r="Q1099" s="17" t="s">
        <v>1167</v>
      </c>
    </row>
    <row r="1100">
      <c r="A1100" s="10" t="s">
        <v>788</v>
      </c>
      <c r="B1100" s="10" t="s">
        <v>560</v>
      </c>
      <c r="C1100" s="10" t="s">
        <v>24</v>
      </c>
      <c r="D1100" s="10" t="s">
        <v>25</v>
      </c>
      <c r="E1100" s="11" t="s">
        <v>41</v>
      </c>
      <c r="F1100" s="11" t="s">
        <v>21</v>
      </c>
      <c r="G1100" s="18"/>
      <c r="H1100" s="18"/>
      <c r="I1100" s="18"/>
      <c r="J1100" s="18"/>
      <c r="K1100" s="18"/>
      <c r="L1100" s="18"/>
      <c r="M1100" s="19">
        <v>44713.0</v>
      </c>
      <c r="N1100" s="15">
        <v>0.625</v>
      </c>
      <c r="O1100" s="15">
        <v>0.875</v>
      </c>
      <c r="P1100" s="16">
        <f t="shared" si="89"/>
        <v>0.25</v>
      </c>
      <c r="Q1100" s="17" t="s">
        <v>1168</v>
      </c>
    </row>
    <row r="1101">
      <c r="A1101" s="10" t="s">
        <v>1161</v>
      </c>
      <c r="B1101" s="10" t="s">
        <v>18</v>
      </c>
      <c r="C1101" s="10" t="s">
        <v>1152</v>
      </c>
      <c r="D1101" s="10" t="s">
        <v>3</v>
      </c>
      <c r="E1101" s="11" t="s">
        <v>43</v>
      </c>
      <c r="F1101" s="11" t="s">
        <v>21</v>
      </c>
      <c r="G1101" s="18"/>
      <c r="H1101" s="18"/>
      <c r="I1101" s="18"/>
      <c r="J1101" s="18"/>
      <c r="K1101" s="18"/>
      <c r="L1101" s="18"/>
      <c r="M1101" s="48">
        <v>44714.0</v>
      </c>
      <c r="N1101" s="15">
        <v>0.5416666666666666</v>
      </c>
      <c r="O1101" s="15">
        <v>0.7291666666666666</v>
      </c>
      <c r="P1101" s="16">
        <f t="shared" si="89"/>
        <v>0.1875</v>
      </c>
      <c r="Q1101" s="17" t="s">
        <v>1169</v>
      </c>
    </row>
    <row r="1102">
      <c r="A1102" s="10" t="s">
        <v>1170</v>
      </c>
      <c r="B1102" s="10" t="s">
        <v>18</v>
      </c>
      <c r="C1102" s="10" t="s">
        <v>1152</v>
      </c>
      <c r="D1102" s="10" t="s">
        <v>3</v>
      </c>
      <c r="E1102" s="11" t="s">
        <v>46</v>
      </c>
      <c r="F1102" s="11" t="s">
        <v>21</v>
      </c>
      <c r="G1102" s="18"/>
      <c r="H1102" s="18"/>
      <c r="I1102" s="18"/>
      <c r="J1102" s="18"/>
      <c r="K1102" s="18"/>
      <c r="L1102" s="18"/>
      <c r="M1102" s="48">
        <v>44714.0</v>
      </c>
      <c r="N1102" s="15">
        <v>0.7291666666666666</v>
      </c>
      <c r="O1102" s="15">
        <v>0.8125</v>
      </c>
      <c r="P1102" s="16">
        <f t="shared" si="89"/>
        <v>0.08333333333</v>
      </c>
      <c r="Q1102" s="17" t="s">
        <v>1171</v>
      </c>
    </row>
    <row r="1103">
      <c r="A1103" s="10" t="s">
        <v>1172</v>
      </c>
      <c r="B1103" s="10" t="s">
        <v>18</v>
      </c>
      <c r="C1103" s="10" t="s">
        <v>1152</v>
      </c>
      <c r="D1103" s="10" t="s">
        <v>3</v>
      </c>
      <c r="E1103" s="11" t="s">
        <v>41</v>
      </c>
      <c r="F1103" s="11" t="s">
        <v>21</v>
      </c>
      <c r="G1103" s="18"/>
      <c r="H1103" s="18"/>
      <c r="I1103" s="18"/>
      <c r="J1103" s="18"/>
      <c r="K1103" s="18"/>
      <c r="L1103" s="18"/>
      <c r="M1103" s="48">
        <v>44714.0</v>
      </c>
      <c r="N1103" s="15">
        <v>0.8333333333333334</v>
      </c>
      <c r="O1103" s="15">
        <v>0.875</v>
      </c>
      <c r="P1103" s="16">
        <f t="shared" si="89"/>
        <v>0.04166666667</v>
      </c>
      <c r="Q1103" s="17" t="s">
        <v>1173</v>
      </c>
    </row>
    <row r="1104">
      <c r="A1104" s="10" t="s">
        <v>1158</v>
      </c>
      <c r="B1104" s="10" t="s">
        <v>18</v>
      </c>
      <c r="C1104" s="10" t="s">
        <v>1152</v>
      </c>
      <c r="D1104" s="10" t="s">
        <v>114</v>
      </c>
      <c r="E1104" s="11" t="s">
        <v>41</v>
      </c>
      <c r="F1104" s="11" t="s">
        <v>21</v>
      </c>
      <c r="G1104" s="18"/>
      <c r="H1104" s="18"/>
      <c r="I1104" s="18"/>
      <c r="J1104" s="18"/>
      <c r="K1104" s="18"/>
      <c r="L1104" s="18"/>
      <c r="M1104" s="48">
        <v>44714.0</v>
      </c>
      <c r="N1104" s="15">
        <v>0.5416666666666666</v>
      </c>
      <c r="O1104" s="15">
        <v>0.875</v>
      </c>
      <c r="P1104" s="25"/>
      <c r="Q1104" s="17" t="s">
        <v>1174</v>
      </c>
    </row>
    <row r="1105">
      <c r="A1105" s="10" t="s">
        <v>1105</v>
      </c>
      <c r="B1105" s="10" t="s">
        <v>560</v>
      </c>
      <c r="C1105" s="10" t="s">
        <v>1164</v>
      </c>
      <c r="D1105" s="10" t="s">
        <v>900</v>
      </c>
      <c r="E1105" s="11" t="s">
        <v>41</v>
      </c>
      <c r="F1105" s="11" t="s">
        <v>21</v>
      </c>
      <c r="G1105" s="18"/>
      <c r="H1105" s="18"/>
      <c r="I1105" s="18"/>
      <c r="J1105" s="18"/>
      <c r="K1105" s="18"/>
      <c r="L1105" s="18"/>
      <c r="M1105" s="48">
        <v>44714.0</v>
      </c>
      <c r="N1105" s="15">
        <v>0.5416666666666666</v>
      </c>
      <c r="O1105" s="15">
        <v>0.875</v>
      </c>
      <c r="P1105" s="15">
        <f t="shared" ref="P1105:P1106" si="90">O1105-N1105</f>
        <v>0.3333333333</v>
      </c>
      <c r="Q1105" s="58" t="s">
        <v>1175</v>
      </c>
    </row>
    <row r="1106">
      <c r="A1106" s="10" t="s">
        <v>788</v>
      </c>
      <c r="B1106" s="10" t="s">
        <v>560</v>
      </c>
      <c r="C1106" s="10" t="s">
        <v>24</v>
      </c>
      <c r="D1106" s="10" t="s">
        <v>25</v>
      </c>
      <c r="E1106" s="11" t="s">
        <v>41</v>
      </c>
      <c r="F1106" s="11" t="s">
        <v>21</v>
      </c>
      <c r="G1106" s="18"/>
      <c r="H1106" s="18"/>
      <c r="I1106" s="18"/>
      <c r="J1106" s="18"/>
      <c r="K1106" s="18"/>
      <c r="L1106" s="18"/>
      <c r="M1106" s="48">
        <v>44714.0</v>
      </c>
      <c r="N1106" s="15">
        <v>0.5416666666666666</v>
      </c>
      <c r="O1106" s="15">
        <v>0.875</v>
      </c>
      <c r="P1106" s="16">
        <f t="shared" si="90"/>
        <v>0.3333333333</v>
      </c>
      <c r="Q1106" s="17" t="s">
        <v>1176</v>
      </c>
    </row>
    <row r="1107">
      <c r="A1107" s="10" t="s">
        <v>1015</v>
      </c>
      <c r="B1107" s="10" t="s">
        <v>18</v>
      </c>
      <c r="C1107" s="10" t="s">
        <v>1152</v>
      </c>
      <c r="D1107" s="10" t="s">
        <v>158</v>
      </c>
      <c r="E1107" s="11" t="s">
        <v>41</v>
      </c>
      <c r="F1107" s="11" t="s">
        <v>21</v>
      </c>
      <c r="G1107" s="18"/>
      <c r="H1107" s="18"/>
      <c r="I1107" s="18"/>
      <c r="J1107" s="18"/>
      <c r="K1107" s="18"/>
      <c r="L1107" s="18"/>
      <c r="M1107" s="48">
        <v>44714.0</v>
      </c>
      <c r="N1107" s="15">
        <v>0.6666666666666666</v>
      </c>
      <c r="O1107" s="15">
        <v>0.875</v>
      </c>
      <c r="P1107" s="25">
        <v>0.20833333333333334</v>
      </c>
      <c r="Q1107" s="17" t="s">
        <v>1177</v>
      </c>
    </row>
    <row r="1108">
      <c r="A1108" s="10" t="s">
        <v>1158</v>
      </c>
      <c r="B1108" s="10" t="s">
        <v>18</v>
      </c>
      <c r="C1108" s="10" t="s">
        <v>1152</v>
      </c>
      <c r="D1108" s="10" t="s">
        <v>114</v>
      </c>
      <c r="E1108" s="11" t="s">
        <v>46</v>
      </c>
      <c r="F1108" s="11" t="s">
        <v>21</v>
      </c>
      <c r="G1108" s="18"/>
      <c r="H1108" s="18"/>
      <c r="I1108" s="18"/>
      <c r="J1108" s="18"/>
      <c r="K1108" s="18"/>
      <c r="L1108" s="18"/>
      <c r="M1108" s="48">
        <v>44715.0</v>
      </c>
      <c r="N1108" s="15">
        <v>0.5416666666666666</v>
      </c>
      <c r="O1108" s="15">
        <v>0.6666666666666666</v>
      </c>
      <c r="P1108" s="25">
        <v>0.125</v>
      </c>
      <c r="Q1108" s="26" t="s">
        <v>1178</v>
      </c>
    </row>
    <row r="1109">
      <c r="A1109" s="10" t="s">
        <v>1179</v>
      </c>
      <c r="B1109" s="10" t="s">
        <v>18</v>
      </c>
      <c r="C1109" s="10" t="s">
        <v>1152</v>
      </c>
      <c r="D1109" s="10" t="s">
        <v>114</v>
      </c>
      <c r="E1109" s="11" t="s">
        <v>41</v>
      </c>
      <c r="F1109" s="11" t="s">
        <v>21</v>
      </c>
      <c r="G1109" s="18"/>
      <c r="H1109" s="18"/>
      <c r="I1109" s="18"/>
      <c r="J1109" s="18"/>
      <c r="K1109" s="18"/>
      <c r="L1109" s="18"/>
      <c r="M1109" s="48">
        <v>44715.0</v>
      </c>
      <c r="N1109" s="15">
        <v>0.6666666666666666</v>
      </c>
      <c r="O1109" s="15">
        <v>0.75</v>
      </c>
      <c r="P1109" s="25"/>
      <c r="Q1109" s="17" t="s">
        <v>1180</v>
      </c>
    </row>
    <row r="1110">
      <c r="A1110" s="10" t="s">
        <v>1103</v>
      </c>
      <c r="B1110" s="10" t="s">
        <v>560</v>
      </c>
      <c r="C1110" s="10" t="s">
        <v>1152</v>
      </c>
      <c r="D1110" s="10" t="s">
        <v>508</v>
      </c>
      <c r="E1110" s="11" t="s">
        <v>43</v>
      </c>
      <c r="F1110" s="11" t="s">
        <v>21</v>
      </c>
      <c r="G1110" s="18"/>
      <c r="H1110" s="18"/>
      <c r="I1110" s="18"/>
      <c r="J1110" s="18"/>
      <c r="K1110" s="18"/>
      <c r="L1110" s="18"/>
      <c r="M1110" s="19">
        <v>44715.0</v>
      </c>
      <c r="N1110" s="24">
        <v>0.5416666666666666</v>
      </c>
      <c r="O1110" s="15">
        <v>0.75</v>
      </c>
      <c r="P1110" s="16">
        <f t="shared" ref="P1110:P1114" si="91">O1110-N1110</f>
        <v>0.2083333333</v>
      </c>
      <c r="Q1110" s="17" t="s">
        <v>1181</v>
      </c>
    </row>
    <row r="1111">
      <c r="A1111" s="10" t="s">
        <v>788</v>
      </c>
      <c r="B1111" s="10" t="s">
        <v>560</v>
      </c>
      <c r="C1111" s="10" t="s">
        <v>24</v>
      </c>
      <c r="D1111" s="10" t="s">
        <v>25</v>
      </c>
      <c r="E1111" s="11" t="s">
        <v>987</v>
      </c>
      <c r="F1111" s="11" t="s">
        <v>21</v>
      </c>
      <c r="G1111" s="18"/>
      <c r="H1111" s="18"/>
      <c r="I1111" s="18"/>
      <c r="J1111" s="18"/>
      <c r="K1111" s="18"/>
      <c r="L1111" s="18"/>
      <c r="M1111" s="19">
        <v>44715.0</v>
      </c>
      <c r="N1111" s="15">
        <v>0.5416666666666666</v>
      </c>
      <c r="O1111" s="24">
        <v>0.7083333333333334</v>
      </c>
      <c r="P1111" s="16">
        <f t="shared" si="91"/>
        <v>0.1666666667</v>
      </c>
      <c r="Q1111" s="17" t="s">
        <v>1182</v>
      </c>
    </row>
    <row r="1112">
      <c r="A1112" s="10" t="s">
        <v>861</v>
      </c>
      <c r="B1112" s="10" t="s">
        <v>560</v>
      </c>
      <c r="C1112" s="10" t="s">
        <v>24</v>
      </c>
      <c r="D1112" s="10" t="s">
        <v>25</v>
      </c>
      <c r="E1112" s="11" t="s">
        <v>41</v>
      </c>
      <c r="F1112" s="11" t="s">
        <v>21</v>
      </c>
      <c r="G1112" s="18"/>
      <c r="H1112" s="18"/>
      <c r="I1112" s="18"/>
      <c r="J1112" s="18"/>
      <c r="K1112" s="18"/>
      <c r="L1112" s="18"/>
      <c r="M1112" s="19">
        <v>44715.0</v>
      </c>
      <c r="N1112" s="24">
        <v>0.7083333333333334</v>
      </c>
      <c r="O1112" s="15">
        <v>0.875</v>
      </c>
      <c r="P1112" s="16">
        <f t="shared" si="91"/>
        <v>0.1666666667</v>
      </c>
      <c r="Q1112" s="17" t="s">
        <v>1183</v>
      </c>
    </row>
    <row r="1113">
      <c r="A1113" s="10" t="s">
        <v>1143</v>
      </c>
      <c r="B1113" s="10" t="s">
        <v>560</v>
      </c>
      <c r="C1113" s="10" t="s">
        <v>1152</v>
      </c>
      <c r="D1113" s="10" t="s">
        <v>508</v>
      </c>
      <c r="E1113" s="11" t="s">
        <v>41</v>
      </c>
      <c r="F1113" s="11" t="s">
        <v>21</v>
      </c>
      <c r="G1113" s="18"/>
      <c r="H1113" s="18"/>
      <c r="I1113" s="18"/>
      <c r="J1113" s="18"/>
      <c r="K1113" s="18"/>
      <c r="L1113" s="18"/>
      <c r="M1113" s="19">
        <v>44715.0</v>
      </c>
      <c r="N1113" s="15">
        <v>0.75</v>
      </c>
      <c r="O1113" s="15">
        <v>0.875</v>
      </c>
      <c r="P1113" s="16">
        <f t="shared" si="91"/>
        <v>0.125</v>
      </c>
      <c r="Q1113" s="17" t="s">
        <v>1184</v>
      </c>
    </row>
    <row r="1114">
      <c r="A1114" s="10" t="s">
        <v>1172</v>
      </c>
      <c r="B1114" s="10" t="s">
        <v>18</v>
      </c>
      <c r="C1114" s="10" t="s">
        <v>1152</v>
      </c>
      <c r="D1114" s="10" t="s">
        <v>3</v>
      </c>
      <c r="E1114" s="11" t="s">
        <v>41</v>
      </c>
      <c r="F1114" s="11" t="s">
        <v>21</v>
      </c>
      <c r="G1114" s="18"/>
      <c r="H1114" s="18"/>
      <c r="I1114" s="18"/>
      <c r="J1114" s="18"/>
      <c r="K1114" s="18"/>
      <c r="L1114" s="18"/>
      <c r="M1114" s="19">
        <v>44715.0</v>
      </c>
      <c r="N1114" s="15">
        <v>0.5416666666666666</v>
      </c>
      <c r="O1114" s="15">
        <v>0.875</v>
      </c>
      <c r="P1114" s="16">
        <f t="shared" si="91"/>
        <v>0.3333333333</v>
      </c>
      <c r="Q1114" s="17" t="s">
        <v>1185</v>
      </c>
    </row>
    <row r="1115">
      <c r="A1115" s="29" t="s">
        <v>1015</v>
      </c>
      <c r="B1115" s="29" t="s">
        <v>18</v>
      </c>
      <c r="C1115" s="10" t="s">
        <v>1152</v>
      </c>
      <c r="D1115" s="29" t="s">
        <v>158</v>
      </c>
      <c r="E1115" s="30" t="s">
        <v>43</v>
      </c>
      <c r="F1115" s="11" t="s">
        <v>21</v>
      </c>
      <c r="G1115" s="31"/>
      <c r="H1115" s="31"/>
      <c r="I1115" s="31"/>
      <c r="J1115" s="31"/>
      <c r="K1115" s="31"/>
      <c r="L1115" s="31"/>
      <c r="M1115" s="64">
        <v>44715.0</v>
      </c>
      <c r="N1115" s="43">
        <v>0.6666666666666666</v>
      </c>
      <c r="O1115" s="43">
        <v>0.875</v>
      </c>
      <c r="P1115" s="44">
        <v>0.20833333333333334</v>
      </c>
      <c r="Q1115" s="35" t="s">
        <v>1186</v>
      </c>
    </row>
    <row r="1116">
      <c r="A1116" s="10" t="s">
        <v>1083</v>
      </c>
      <c r="B1116" s="10" t="s">
        <v>18</v>
      </c>
      <c r="C1116" s="10" t="s">
        <v>1152</v>
      </c>
      <c r="D1116" s="10" t="s">
        <v>158</v>
      </c>
      <c r="E1116" s="11" t="s">
        <v>43</v>
      </c>
      <c r="F1116" s="11" t="s">
        <v>21</v>
      </c>
      <c r="G1116" s="18"/>
      <c r="H1116" s="18"/>
      <c r="I1116" s="18"/>
      <c r="J1116" s="18"/>
      <c r="K1116" s="18"/>
      <c r="L1116" s="18"/>
      <c r="M1116" s="48">
        <v>44715.0</v>
      </c>
      <c r="N1116" s="15"/>
      <c r="O1116" s="15"/>
      <c r="P1116" s="25"/>
      <c r="Q1116" s="17"/>
    </row>
    <row r="1117">
      <c r="A1117" s="10" t="s">
        <v>1105</v>
      </c>
      <c r="B1117" s="10" t="s">
        <v>560</v>
      </c>
      <c r="C1117" s="10" t="s">
        <v>1164</v>
      </c>
      <c r="D1117" s="10" t="s">
        <v>900</v>
      </c>
      <c r="E1117" s="11" t="s">
        <v>46</v>
      </c>
      <c r="F1117" s="11" t="s">
        <v>21</v>
      </c>
      <c r="G1117" s="18"/>
      <c r="H1117" s="18"/>
      <c r="I1117" s="18"/>
      <c r="J1117" s="18"/>
      <c r="K1117" s="18"/>
      <c r="L1117" s="18"/>
      <c r="M1117" s="48">
        <v>44715.0</v>
      </c>
      <c r="N1117" s="15">
        <v>0.5416666666666666</v>
      </c>
      <c r="O1117" s="15">
        <v>0.875</v>
      </c>
      <c r="P1117" s="25">
        <f t="shared" ref="P1117:P1121" si="92">O1117-N1117</f>
        <v>0.3333333333</v>
      </c>
      <c r="Q1117" s="17" t="s">
        <v>1187</v>
      </c>
    </row>
    <row r="1118">
      <c r="A1118" s="10" t="s">
        <v>1172</v>
      </c>
      <c r="B1118" s="10" t="s">
        <v>18</v>
      </c>
      <c r="C1118" s="10" t="s">
        <v>1152</v>
      </c>
      <c r="D1118" s="10" t="s">
        <v>3</v>
      </c>
      <c r="E1118" s="11" t="s">
        <v>46</v>
      </c>
      <c r="F1118" s="11" t="s">
        <v>21</v>
      </c>
      <c r="G1118" s="18"/>
      <c r="H1118" s="18"/>
      <c r="I1118" s="18"/>
      <c r="J1118" s="18"/>
      <c r="K1118" s="18"/>
      <c r="L1118" s="18"/>
      <c r="M1118" s="19">
        <v>44718.0</v>
      </c>
      <c r="N1118" s="15">
        <v>0.5416666666666666</v>
      </c>
      <c r="O1118" s="15">
        <v>0.625</v>
      </c>
      <c r="P1118" s="16">
        <f t="shared" si="92"/>
        <v>0.08333333333</v>
      </c>
      <c r="Q1118" s="17" t="s">
        <v>1188</v>
      </c>
    </row>
    <row r="1119">
      <c r="A1119" s="10" t="s">
        <v>1143</v>
      </c>
      <c r="B1119" s="10" t="s">
        <v>560</v>
      </c>
      <c r="C1119" s="10" t="s">
        <v>1152</v>
      </c>
      <c r="D1119" s="10" t="s">
        <v>508</v>
      </c>
      <c r="E1119" s="11" t="s">
        <v>41</v>
      </c>
      <c r="F1119" s="11" t="s">
        <v>21</v>
      </c>
      <c r="G1119" s="18"/>
      <c r="H1119" s="18"/>
      <c r="I1119" s="18"/>
      <c r="J1119" s="18"/>
      <c r="K1119" s="18"/>
      <c r="L1119" s="18"/>
      <c r="M1119" s="19">
        <v>44718.0</v>
      </c>
      <c r="N1119" s="15">
        <v>0.5416666666666666</v>
      </c>
      <c r="O1119" s="15">
        <v>0.875</v>
      </c>
      <c r="P1119" s="16">
        <f t="shared" si="92"/>
        <v>0.3333333333</v>
      </c>
      <c r="Q1119" s="17" t="s">
        <v>1189</v>
      </c>
    </row>
    <row r="1120">
      <c r="A1120" s="10" t="s">
        <v>861</v>
      </c>
      <c r="B1120" s="10" t="s">
        <v>560</v>
      </c>
      <c r="C1120" s="10" t="s">
        <v>24</v>
      </c>
      <c r="D1120" s="10" t="s">
        <v>25</v>
      </c>
      <c r="E1120" s="11" t="s">
        <v>41</v>
      </c>
      <c r="F1120" s="11" t="s">
        <v>21</v>
      </c>
      <c r="G1120" s="18"/>
      <c r="H1120" s="18"/>
      <c r="I1120" s="18"/>
      <c r="J1120" s="18"/>
      <c r="K1120" s="18"/>
      <c r="L1120" s="18"/>
      <c r="M1120" s="19">
        <v>44718.0</v>
      </c>
      <c r="N1120" s="15">
        <v>0.5416666666666666</v>
      </c>
      <c r="O1120" s="15">
        <v>0.875</v>
      </c>
      <c r="P1120" s="16">
        <f t="shared" si="92"/>
        <v>0.3333333333</v>
      </c>
      <c r="Q1120" s="17" t="s">
        <v>1190</v>
      </c>
    </row>
    <row r="1121">
      <c r="A1121" s="10" t="s">
        <v>1191</v>
      </c>
      <c r="B1121" s="10" t="s">
        <v>18</v>
      </c>
      <c r="C1121" s="10" t="s">
        <v>1164</v>
      </c>
      <c r="D1121" s="10" t="s">
        <v>900</v>
      </c>
      <c r="E1121" s="11" t="s">
        <v>310</v>
      </c>
      <c r="F1121" s="11" t="s">
        <v>21</v>
      </c>
      <c r="G1121" s="18"/>
      <c r="H1121" s="18"/>
      <c r="I1121" s="18"/>
      <c r="J1121" s="18"/>
      <c r="K1121" s="18"/>
      <c r="L1121" s="18"/>
      <c r="M1121" s="48">
        <v>44718.0</v>
      </c>
      <c r="N1121" s="15">
        <v>0.5416666666666666</v>
      </c>
      <c r="O1121" s="15">
        <v>0.875</v>
      </c>
      <c r="P1121" s="16">
        <f t="shared" si="92"/>
        <v>0.3333333333</v>
      </c>
      <c r="Q1121" s="17" t="s">
        <v>1192</v>
      </c>
    </row>
    <row r="1122">
      <c r="A1122" s="10" t="s">
        <v>1193</v>
      </c>
      <c r="B1122" s="10" t="s">
        <v>560</v>
      </c>
      <c r="C1122" s="10" t="s">
        <v>1152</v>
      </c>
      <c r="D1122" s="10" t="s">
        <v>158</v>
      </c>
      <c r="E1122" s="11" t="s">
        <v>41</v>
      </c>
      <c r="F1122" s="11" t="s">
        <v>21</v>
      </c>
      <c r="G1122" s="18"/>
      <c r="H1122" s="18"/>
      <c r="I1122" s="18"/>
      <c r="J1122" s="18"/>
      <c r="K1122" s="18"/>
      <c r="L1122" s="18"/>
      <c r="M1122" s="48">
        <v>44718.0</v>
      </c>
      <c r="N1122" s="65">
        <v>0.625</v>
      </c>
      <c r="O1122" s="65">
        <v>0.875</v>
      </c>
      <c r="P1122" s="25">
        <v>0.25</v>
      </c>
      <c r="Q1122" s="17" t="s">
        <v>1194</v>
      </c>
    </row>
    <row r="1123">
      <c r="A1123" s="10" t="s">
        <v>1179</v>
      </c>
      <c r="B1123" s="10" t="s">
        <v>18</v>
      </c>
      <c r="C1123" s="10" t="s">
        <v>1152</v>
      </c>
      <c r="D1123" s="10" t="s">
        <v>114</v>
      </c>
      <c r="E1123" s="11" t="s">
        <v>41</v>
      </c>
      <c r="F1123" s="11" t="s">
        <v>21</v>
      </c>
      <c r="G1123" s="18"/>
      <c r="H1123" s="18"/>
      <c r="I1123" s="18"/>
      <c r="J1123" s="18"/>
      <c r="K1123" s="18"/>
      <c r="L1123" s="18"/>
      <c r="M1123" s="48">
        <v>44718.0</v>
      </c>
      <c r="N1123" s="15">
        <v>0.5416666666666666</v>
      </c>
      <c r="O1123" s="15">
        <v>0.875</v>
      </c>
      <c r="P1123" s="25">
        <v>0.3333333333333333</v>
      </c>
      <c r="Q1123" s="17" t="s">
        <v>1195</v>
      </c>
    </row>
    <row r="1124">
      <c r="A1124" s="10" t="s">
        <v>1196</v>
      </c>
      <c r="B1124" s="10" t="s">
        <v>560</v>
      </c>
      <c r="C1124" s="10" t="s">
        <v>1152</v>
      </c>
      <c r="D1124" s="10" t="s">
        <v>3</v>
      </c>
      <c r="E1124" s="11" t="s">
        <v>46</v>
      </c>
      <c r="F1124" s="11" t="s">
        <v>21</v>
      </c>
      <c r="G1124" s="18"/>
      <c r="H1124" s="18"/>
      <c r="I1124" s="18"/>
      <c r="J1124" s="18"/>
      <c r="K1124" s="18"/>
      <c r="L1124" s="18"/>
      <c r="M1124" s="48">
        <v>44718.0</v>
      </c>
      <c r="N1124" s="15">
        <v>0.625</v>
      </c>
      <c r="O1124" s="15">
        <v>0.7083333333333334</v>
      </c>
      <c r="P1124" s="16">
        <f t="shared" ref="P1124:P1133" si="93">O1124-N1124</f>
        <v>0.08333333333</v>
      </c>
      <c r="Q1124" s="17" t="s">
        <v>1197</v>
      </c>
    </row>
    <row r="1125">
      <c r="A1125" s="10" t="s">
        <v>1198</v>
      </c>
      <c r="B1125" s="10" t="s">
        <v>560</v>
      </c>
      <c r="C1125" s="10" t="s">
        <v>1152</v>
      </c>
      <c r="D1125" s="10" t="s">
        <v>3</v>
      </c>
      <c r="E1125" s="11" t="s">
        <v>41</v>
      </c>
      <c r="F1125" s="11" t="s">
        <v>21</v>
      </c>
      <c r="G1125" s="18"/>
      <c r="H1125" s="18"/>
      <c r="I1125" s="18"/>
      <c r="J1125" s="18"/>
      <c r="K1125" s="18"/>
      <c r="L1125" s="18"/>
      <c r="M1125" s="48">
        <v>44718.0</v>
      </c>
      <c r="N1125" s="15">
        <v>0.7083333333333334</v>
      </c>
      <c r="O1125" s="24">
        <v>0.875</v>
      </c>
      <c r="P1125" s="16">
        <f t="shared" si="93"/>
        <v>0.1666666667</v>
      </c>
      <c r="Q1125" s="17" t="s">
        <v>1199</v>
      </c>
    </row>
    <row r="1126">
      <c r="A1126" s="10" t="s">
        <v>970</v>
      </c>
      <c r="B1126" s="10" t="s">
        <v>18</v>
      </c>
      <c r="C1126" s="10" t="s">
        <v>1152</v>
      </c>
      <c r="D1126" s="10" t="s">
        <v>3</v>
      </c>
      <c r="E1126" s="11" t="s">
        <v>563</v>
      </c>
      <c r="F1126" s="11" t="s">
        <v>21</v>
      </c>
      <c r="G1126" s="18"/>
      <c r="H1126" s="18"/>
      <c r="I1126" s="18"/>
      <c r="J1126" s="18"/>
      <c r="K1126" s="18"/>
      <c r="L1126" s="18"/>
      <c r="M1126" s="48">
        <v>44719.0</v>
      </c>
      <c r="N1126" s="15">
        <v>0.5416666666666666</v>
      </c>
      <c r="O1126" s="15">
        <v>0.5416666666666666</v>
      </c>
      <c r="P1126" s="16">
        <f t="shared" si="93"/>
        <v>0</v>
      </c>
      <c r="Q1126" s="17" t="s">
        <v>1200</v>
      </c>
    </row>
    <row r="1127">
      <c r="A1127" s="10" t="s">
        <v>1170</v>
      </c>
      <c r="B1127" s="10" t="s">
        <v>18</v>
      </c>
      <c r="C1127" s="10" t="s">
        <v>1152</v>
      </c>
      <c r="D1127" s="10" t="s">
        <v>3</v>
      </c>
      <c r="E1127" s="11" t="s">
        <v>20</v>
      </c>
      <c r="F1127" s="11" t="s">
        <v>21</v>
      </c>
      <c r="G1127" s="18"/>
      <c r="H1127" s="18"/>
      <c r="I1127" s="18"/>
      <c r="J1127" s="18"/>
      <c r="K1127" s="18"/>
      <c r="L1127" s="18"/>
      <c r="M1127" s="48">
        <v>44719.0</v>
      </c>
      <c r="N1127" s="15">
        <v>0.6458333333333334</v>
      </c>
      <c r="O1127" s="15">
        <v>0.6458333333333334</v>
      </c>
      <c r="P1127" s="16">
        <f t="shared" si="93"/>
        <v>0</v>
      </c>
      <c r="Q1127" s="17" t="s">
        <v>1201</v>
      </c>
    </row>
    <row r="1128">
      <c r="A1128" s="10" t="s">
        <v>1057</v>
      </c>
      <c r="B1128" s="10" t="s">
        <v>18</v>
      </c>
      <c r="C1128" s="10" t="s">
        <v>1152</v>
      </c>
      <c r="D1128" s="10" t="s">
        <v>3</v>
      </c>
      <c r="E1128" s="11" t="s">
        <v>656</v>
      </c>
      <c r="F1128" s="11" t="s">
        <v>21</v>
      </c>
      <c r="G1128" s="18"/>
      <c r="H1128" s="18"/>
      <c r="I1128" s="18"/>
      <c r="J1128" s="18"/>
      <c r="K1128" s="18"/>
      <c r="L1128" s="18"/>
      <c r="M1128" s="48">
        <v>44719.0</v>
      </c>
      <c r="N1128" s="15">
        <v>0.6875</v>
      </c>
      <c r="O1128" s="15">
        <v>0.6875</v>
      </c>
      <c r="P1128" s="16">
        <f t="shared" si="93"/>
        <v>0</v>
      </c>
      <c r="Q1128" s="17" t="s">
        <v>1200</v>
      </c>
    </row>
    <row r="1129">
      <c r="A1129" s="66" t="s">
        <v>1154</v>
      </c>
      <c r="B1129" s="10" t="s">
        <v>18</v>
      </c>
      <c r="C1129" s="10" t="s">
        <v>1152</v>
      </c>
      <c r="D1129" s="10" t="s">
        <v>3</v>
      </c>
      <c r="E1129" s="11" t="s">
        <v>43</v>
      </c>
      <c r="F1129" s="11" t="s">
        <v>21</v>
      </c>
      <c r="G1129" s="18"/>
      <c r="H1129" s="18"/>
      <c r="I1129" s="18"/>
      <c r="J1129" s="18"/>
      <c r="K1129" s="18"/>
      <c r="L1129" s="18"/>
      <c r="M1129" s="48">
        <v>44719.0</v>
      </c>
      <c r="N1129" s="15">
        <v>0.5833333333333334</v>
      </c>
      <c r="O1129" s="15">
        <v>0.625</v>
      </c>
      <c r="P1129" s="16">
        <f t="shared" si="93"/>
        <v>0.04166666667</v>
      </c>
      <c r="Q1129" s="17" t="s">
        <v>1202</v>
      </c>
    </row>
    <row r="1130">
      <c r="A1130" s="67" t="s">
        <v>1196</v>
      </c>
      <c r="B1130" s="10" t="s">
        <v>560</v>
      </c>
      <c r="C1130" s="10" t="s">
        <v>1152</v>
      </c>
      <c r="D1130" s="10" t="s">
        <v>3</v>
      </c>
      <c r="E1130" s="11" t="s">
        <v>43</v>
      </c>
      <c r="F1130" s="11" t="s">
        <v>21</v>
      </c>
      <c r="G1130" s="18"/>
      <c r="H1130" s="18"/>
      <c r="I1130" s="18"/>
      <c r="J1130" s="18"/>
      <c r="K1130" s="18"/>
      <c r="L1130" s="18"/>
      <c r="M1130" s="48">
        <v>44719.0</v>
      </c>
      <c r="N1130" s="15">
        <v>0.625</v>
      </c>
      <c r="O1130" s="15">
        <v>0.6666666666666666</v>
      </c>
      <c r="P1130" s="16">
        <f t="shared" si="93"/>
        <v>0.04166666667</v>
      </c>
      <c r="Q1130" s="17" t="s">
        <v>1203</v>
      </c>
    </row>
    <row r="1131">
      <c r="A1131" s="10" t="s">
        <v>1191</v>
      </c>
      <c r="B1131" s="10" t="s">
        <v>18</v>
      </c>
      <c r="C1131" s="10" t="s">
        <v>1164</v>
      </c>
      <c r="D1131" s="10" t="s">
        <v>900</v>
      </c>
      <c r="E1131" s="11" t="s">
        <v>46</v>
      </c>
      <c r="F1131" s="11" t="s">
        <v>21</v>
      </c>
      <c r="G1131" s="18"/>
      <c r="H1131" s="18"/>
      <c r="I1131" s="18"/>
      <c r="J1131" s="18"/>
      <c r="K1131" s="18"/>
      <c r="L1131" s="18"/>
      <c r="M1131" s="48">
        <v>44719.0</v>
      </c>
      <c r="N1131" s="15">
        <v>0.5416666666666666</v>
      </c>
      <c r="O1131" s="15">
        <v>0.8125</v>
      </c>
      <c r="P1131" s="16">
        <f t="shared" si="93"/>
        <v>0.2708333333</v>
      </c>
      <c r="Q1131" s="17" t="s">
        <v>1204</v>
      </c>
    </row>
    <row r="1132">
      <c r="A1132" s="10" t="s">
        <v>1205</v>
      </c>
      <c r="B1132" s="10" t="s">
        <v>18</v>
      </c>
      <c r="C1132" s="10" t="s">
        <v>1164</v>
      </c>
      <c r="D1132" s="10" t="s">
        <v>900</v>
      </c>
      <c r="E1132" s="11" t="s">
        <v>310</v>
      </c>
      <c r="F1132" s="11" t="s">
        <v>21</v>
      </c>
      <c r="G1132" s="18"/>
      <c r="H1132" s="18"/>
      <c r="I1132" s="18"/>
      <c r="J1132" s="18"/>
      <c r="K1132" s="18"/>
      <c r="L1132" s="18"/>
      <c r="M1132" s="48">
        <v>44719.0</v>
      </c>
      <c r="N1132" s="15">
        <v>0.8125</v>
      </c>
      <c r="O1132" s="15">
        <v>0.875</v>
      </c>
      <c r="P1132" s="16">
        <f t="shared" si="93"/>
        <v>0.0625</v>
      </c>
      <c r="Q1132" s="17" t="s">
        <v>1206</v>
      </c>
    </row>
    <row r="1133">
      <c r="A1133" s="10" t="s">
        <v>861</v>
      </c>
      <c r="B1133" s="10" t="s">
        <v>560</v>
      </c>
      <c r="C1133" s="10" t="s">
        <v>24</v>
      </c>
      <c r="D1133" s="10" t="s">
        <v>25</v>
      </c>
      <c r="E1133" s="11" t="s">
        <v>41</v>
      </c>
      <c r="F1133" s="11" t="s">
        <v>21</v>
      </c>
      <c r="G1133" s="18"/>
      <c r="H1133" s="18"/>
      <c r="I1133" s="18"/>
      <c r="J1133" s="18"/>
      <c r="K1133" s="18"/>
      <c r="L1133" s="18"/>
      <c r="M1133" s="48">
        <v>44719.0</v>
      </c>
      <c r="N1133" s="15">
        <v>0.5416666666666666</v>
      </c>
      <c r="O1133" s="15">
        <v>0.875</v>
      </c>
      <c r="P1133" s="16">
        <f t="shared" si="93"/>
        <v>0.3333333333</v>
      </c>
      <c r="Q1133" s="17" t="s">
        <v>1207</v>
      </c>
    </row>
    <row r="1134">
      <c r="A1134" s="10" t="s">
        <v>899</v>
      </c>
      <c r="B1134" s="10" t="s">
        <v>560</v>
      </c>
      <c r="C1134" s="10" t="s">
        <v>1164</v>
      </c>
      <c r="D1134" s="10" t="s">
        <v>900</v>
      </c>
      <c r="E1134" s="11" t="s">
        <v>370</v>
      </c>
      <c r="F1134" s="11" t="s">
        <v>21</v>
      </c>
      <c r="G1134" s="18"/>
      <c r="H1134" s="18"/>
      <c r="I1134" s="18"/>
      <c r="J1134" s="18"/>
      <c r="K1134" s="18"/>
      <c r="L1134" s="18"/>
      <c r="M1134" s="48">
        <v>44719.0</v>
      </c>
      <c r="N1134" s="15"/>
      <c r="O1134" s="15"/>
      <c r="P1134" s="25"/>
      <c r="Q1134" s="17" t="s">
        <v>370</v>
      </c>
    </row>
    <row r="1135">
      <c r="A1135" s="10" t="s">
        <v>956</v>
      </c>
      <c r="B1135" s="10" t="s">
        <v>560</v>
      </c>
      <c r="C1135" s="10" t="s">
        <v>1164</v>
      </c>
      <c r="D1135" s="10" t="s">
        <v>900</v>
      </c>
      <c r="E1135" s="11" t="s">
        <v>370</v>
      </c>
      <c r="F1135" s="11" t="s">
        <v>21</v>
      </c>
      <c r="G1135" s="18"/>
      <c r="H1135" s="18"/>
      <c r="I1135" s="18"/>
      <c r="J1135" s="18"/>
      <c r="K1135" s="18"/>
      <c r="L1135" s="18"/>
      <c r="M1135" s="48">
        <v>44719.0</v>
      </c>
      <c r="N1135" s="15"/>
      <c r="O1135" s="15"/>
      <c r="P1135" s="25"/>
      <c r="Q1135" s="17" t="s">
        <v>370</v>
      </c>
    </row>
    <row r="1136">
      <c r="A1136" s="10" t="s">
        <v>1143</v>
      </c>
      <c r="B1136" s="10" t="s">
        <v>560</v>
      </c>
      <c r="C1136" s="10" t="s">
        <v>1152</v>
      </c>
      <c r="D1136" s="10" t="s">
        <v>508</v>
      </c>
      <c r="E1136" s="11" t="s">
        <v>41</v>
      </c>
      <c r="F1136" s="11" t="s">
        <v>21</v>
      </c>
      <c r="G1136" s="18"/>
      <c r="H1136" s="18"/>
      <c r="I1136" s="18"/>
      <c r="J1136" s="18"/>
      <c r="K1136" s="18"/>
      <c r="L1136" s="18"/>
      <c r="M1136" s="19">
        <v>44719.0</v>
      </c>
      <c r="N1136" s="15">
        <v>0.5416666666666666</v>
      </c>
      <c r="O1136" s="15">
        <v>0.875</v>
      </c>
      <c r="P1136" s="16">
        <f t="shared" ref="P1136:P1139" si="94">O1136-N1136</f>
        <v>0.3333333333</v>
      </c>
      <c r="Q1136" s="17" t="s">
        <v>1208</v>
      </c>
    </row>
    <row r="1137">
      <c r="A1137" s="37" t="s">
        <v>985</v>
      </c>
      <c r="B1137" s="10" t="s">
        <v>18</v>
      </c>
      <c r="C1137" s="10" t="s">
        <v>24</v>
      </c>
      <c r="D1137" s="10" t="s">
        <v>25</v>
      </c>
      <c r="E1137" s="11" t="s">
        <v>370</v>
      </c>
      <c r="F1137" s="11" t="s">
        <v>21</v>
      </c>
      <c r="G1137" s="18"/>
      <c r="H1137" s="18"/>
      <c r="I1137" s="18"/>
      <c r="J1137" s="18"/>
      <c r="K1137" s="18"/>
      <c r="L1137" s="18"/>
      <c r="M1137" s="19">
        <v>44719.0</v>
      </c>
      <c r="N1137" s="15">
        <v>0.8125</v>
      </c>
      <c r="O1137" s="15">
        <v>0.8125</v>
      </c>
      <c r="P1137" s="16">
        <f t="shared" si="94"/>
        <v>0</v>
      </c>
      <c r="Q1137" s="17" t="s">
        <v>1200</v>
      </c>
    </row>
    <row r="1138">
      <c r="A1138" s="10" t="s">
        <v>1179</v>
      </c>
      <c r="B1138" s="10" t="s">
        <v>18</v>
      </c>
      <c r="C1138" s="10" t="s">
        <v>1152</v>
      </c>
      <c r="D1138" s="10" t="s">
        <v>114</v>
      </c>
      <c r="E1138" s="11" t="s">
        <v>41</v>
      </c>
      <c r="F1138" s="11" t="s">
        <v>21</v>
      </c>
      <c r="G1138" s="18"/>
      <c r="H1138" s="18"/>
      <c r="I1138" s="18"/>
      <c r="J1138" s="18"/>
      <c r="K1138" s="18"/>
      <c r="L1138" s="18"/>
      <c r="M1138" s="48">
        <v>44719.0</v>
      </c>
      <c r="N1138" s="15">
        <v>0.5416666666666666</v>
      </c>
      <c r="O1138" s="15">
        <v>0.875</v>
      </c>
      <c r="P1138" s="16">
        <f t="shared" si="94"/>
        <v>0.3333333333</v>
      </c>
      <c r="Q1138" s="17" t="s">
        <v>1209</v>
      </c>
    </row>
    <row r="1139">
      <c r="A1139" s="10" t="s">
        <v>1198</v>
      </c>
      <c r="B1139" s="10" t="s">
        <v>560</v>
      </c>
      <c r="C1139" s="10" t="s">
        <v>1152</v>
      </c>
      <c r="D1139" s="10" t="s">
        <v>3</v>
      </c>
      <c r="E1139" s="11" t="s">
        <v>41</v>
      </c>
      <c r="F1139" s="11" t="s">
        <v>21</v>
      </c>
      <c r="G1139" s="18"/>
      <c r="H1139" s="18"/>
      <c r="I1139" s="18"/>
      <c r="J1139" s="18"/>
      <c r="K1139" s="18"/>
      <c r="L1139" s="18"/>
      <c r="M1139" s="48">
        <v>44719.0</v>
      </c>
      <c r="N1139" s="15">
        <v>0.6666666666666666</v>
      </c>
      <c r="O1139" s="15">
        <v>0.875</v>
      </c>
      <c r="P1139" s="16">
        <f t="shared" si="94"/>
        <v>0.2083333333</v>
      </c>
      <c r="Q1139" s="17" t="s">
        <v>1210</v>
      </c>
    </row>
    <row r="1140">
      <c r="A1140" s="10" t="s">
        <v>1193</v>
      </c>
      <c r="B1140" s="10" t="s">
        <v>560</v>
      </c>
      <c r="C1140" s="10" t="s">
        <v>1152</v>
      </c>
      <c r="D1140" s="10" t="s">
        <v>158</v>
      </c>
      <c r="E1140" s="11" t="s">
        <v>43</v>
      </c>
      <c r="F1140" s="11" t="s">
        <v>21</v>
      </c>
      <c r="G1140" s="18"/>
      <c r="H1140" s="18"/>
      <c r="I1140" s="18"/>
      <c r="J1140" s="18"/>
      <c r="K1140" s="18"/>
      <c r="L1140" s="18"/>
      <c r="M1140" s="48">
        <v>44719.0</v>
      </c>
      <c r="N1140" s="65">
        <v>0.625</v>
      </c>
      <c r="O1140" s="65">
        <v>0.7083333333333334</v>
      </c>
      <c r="P1140" s="25">
        <v>0.08333333333333333</v>
      </c>
      <c r="Q1140" s="17" t="s">
        <v>527</v>
      </c>
    </row>
    <row r="1141">
      <c r="A1141" s="10" t="s">
        <v>1211</v>
      </c>
      <c r="B1141" s="10" t="s">
        <v>560</v>
      </c>
      <c r="C1141" s="10" t="s">
        <v>1152</v>
      </c>
      <c r="D1141" s="10" t="s">
        <v>158</v>
      </c>
      <c r="E1141" s="11" t="s">
        <v>310</v>
      </c>
      <c r="F1141" s="11" t="s">
        <v>21</v>
      </c>
      <c r="G1141" s="18"/>
      <c r="H1141" s="18"/>
      <c r="I1141" s="18"/>
      <c r="J1141" s="18"/>
      <c r="K1141" s="18"/>
      <c r="L1141" s="18"/>
      <c r="M1141" s="48">
        <v>44719.0</v>
      </c>
      <c r="N1141" s="15">
        <v>0.75</v>
      </c>
      <c r="O1141" s="15">
        <v>0.875</v>
      </c>
      <c r="P1141" s="25">
        <v>0.125</v>
      </c>
      <c r="Q1141" s="17" t="s">
        <v>1212</v>
      </c>
    </row>
    <row r="1142">
      <c r="A1142" s="10" t="s">
        <v>1083</v>
      </c>
      <c r="B1142" s="10" t="s">
        <v>18</v>
      </c>
      <c r="C1142" s="10" t="s">
        <v>1152</v>
      </c>
      <c r="D1142" s="10" t="s">
        <v>158</v>
      </c>
      <c r="E1142" s="11" t="s">
        <v>20</v>
      </c>
      <c r="F1142" s="11" t="s">
        <v>21</v>
      </c>
      <c r="G1142" s="18"/>
      <c r="H1142" s="18"/>
      <c r="I1142" s="18"/>
      <c r="J1142" s="18"/>
      <c r="K1142" s="18"/>
      <c r="L1142" s="18"/>
      <c r="M1142" s="19">
        <v>44719.0</v>
      </c>
      <c r="N1142" s="15">
        <v>0.75</v>
      </c>
      <c r="O1142" s="15">
        <v>0.875</v>
      </c>
      <c r="P1142" s="25"/>
      <c r="Q1142" s="17" t="s">
        <v>20</v>
      </c>
    </row>
    <row r="1143">
      <c r="A1143" s="10" t="s">
        <v>1094</v>
      </c>
      <c r="B1143" s="10" t="s">
        <v>18</v>
      </c>
      <c r="C1143" s="10" t="s">
        <v>1152</v>
      </c>
      <c r="D1143" s="10" t="s">
        <v>3</v>
      </c>
      <c r="E1143" s="11" t="s">
        <v>341</v>
      </c>
      <c r="F1143" s="11" t="s">
        <v>21</v>
      </c>
      <c r="G1143" s="18"/>
      <c r="H1143" s="18"/>
      <c r="I1143" s="18"/>
      <c r="J1143" s="18"/>
      <c r="K1143" s="18"/>
      <c r="L1143" s="18"/>
      <c r="M1143" s="48">
        <v>44720.0</v>
      </c>
      <c r="N1143" s="15">
        <v>0.75</v>
      </c>
      <c r="O1143" s="15">
        <v>0.75</v>
      </c>
      <c r="P1143" s="16">
        <f t="shared" ref="P1143:P1156" si="95">O1143-N1143</f>
        <v>0</v>
      </c>
      <c r="Q1143" s="17" t="s">
        <v>1200</v>
      </c>
    </row>
    <row r="1144">
      <c r="A1144" s="10" t="s">
        <v>1127</v>
      </c>
      <c r="B1144" s="10" t="s">
        <v>18</v>
      </c>
      <c r="C1144" s="10" t="s">
        <v>1152</v>
      </c>
      <c r="D1144" s="10" t="s">
        <v>3</v>
      </c>
      <c r="E1144" s="11" t="s">
        <v>341</v>
      </c>
      <c r="F1144" s="11" t="s">
        <v>21</v>
      </c>
      <c r="G1144" s="18"/>
      <c r="H1144" s="18"/>
      <c r="I1144" s="18"/>
      <c r="J1144" s="18"/>
      <c r="K1144" s="18"/>
      <c r="L1144" s="18"/>
      <c r="M1144" s="48">
        <v>44720.0</v>
      </c>
      <c r="N1144" s="15">
        <v>0.75</v>
      </c>
      <c r="O1144" s="15">
        <v>0.75</v>
      </c>
      <c r="P1144" s="16">
        <f t="shared" si="95"/>
        <v>0</v>
      </c>
      <c r="Q1144" s="17" t="s">
        <v>1200</v>
      </c>
    </row>
    <row r="1145">
      <c r="A1145" s="10" t="s">
        <v>970</v>
      </c>
      <c r="B1145" s="10" t="s">
        <v>18</v>
      </c>
      <c r="C1145" s="10" t="s">
        <v>1152</v>
      </c>
      <c r="D1145" s="10" t="s">
        <v>3</v>
      </c>
      <c r="E1145" s="11" t="s">
        <v>20</v>
      </c>
      <c r="F1145" s="11" t="s">
        <v>21</v>
      </c>
      <c r="G1145" s="18"/>
      <c r="H1145" s="18"/>
      <c r="I1145" s="18"/>
      <c r="J1145" s="18"/>
      <c r="K1145" s="18"/>
      <c r="L1145" s="18"/>
      <c r="M1145" s="48">
        <v>44720.0</v>
      </c>
      <c r="N1145" s="15">
        <v>0.5416666666666666</v>
      </c>
      <c r="O1145" s="15">
        <v>0.5416666666666666</v>
      </c>
      <c r="P1145" s="16">
        <f t="shared" si="95"/>
        <v>0</v>
      </c>
      <c r="Q1145" s="17" t="s">
        <v>565</v>
      </c>
    </row>
    <row r="1146">
      <c r="A1146" s="10" t="s">
        <v>1020</v>
      </c>
      <c r="B1146" s="10" t="s">
        <v>18</v>
      </c>
      <c r="C1146" s="10" t="s">
        <v>1152</v>
      </c>
      <c r="D1146" s="10" t="s">
        <v>3</v>
      </c>
      <c r="E1146" s="11" t="s">
        <v>563</v>
      </c>
      <c r="F1146" s="11" t="s">
        <v>21</v>
      </c>
      <c r="G1146" s="18"/>
      <c r="H1146" s="18"/>
      <c r="I1146" s="18"/>
      <c r="J1146" s="18"/>
      <c r="K1146" s="18"/>
      <c r="L1146" s="18"/>
      <c r="M1146" s="48">
        <v>44720.0</v>
      </c>
      <c r="N1146" s="15">
        <v>0.75</v>
      </c>
      <c r="O1146" s="15">
        <v>0.75</v>
      </c>
      <c r="P1146" s="16">
        <f t="shared" si="95"/>
        <v>0</v>
      </c>
      <c r="Q1146" s="17" t="s">
        <v>1200</v>
      </c>
    </row>
    <row r="1147">
      <c r="A1147" s="10" t="s">
        <v>1198</v>
      </c>
      <c r="B1147" s="10" t="s">
        <v>18</v>
      </c>
      <c r="C1147" s="10" t="s">
        <v>1152</v>
      </c>
      <c r="D1147" s="10" t="s">
        <v>3</v>
      </c>
      <c r="E1147" s="11" t="s">
        <v>43</v>
      </c>
      <c r="F1147" s="11" t="s">
        <v>21</v>
      </c>
      <c r="G1147" s="18"/>
      <c r="H1147" s="18"/>
      <c r="I1147" s="18"/>
      <c r="J1147" s="18"/>
      <c r="K1147" s="18"/>
      <c r="L1147" s="18"/>
      <c r="M1147" s="48">
        <v>44720.0</v>
      </c>
      <c r="N1147" s="15">
        <v>0.5416666666666666</v>
      </c>
      <c r="O1147" s="15">
        <v>0.7083333333333334</v>
      </c>
      <c r="P1147" s="16">
        <f t="shared" si="95"/>
        <v>0.1666666667</v>
      </c>
      <c r="Q1147" s="17" t="s">
        <v>1213</v>
      </c>
    </row>
    <row r="1148">
      <c r="A1148" s="10" t="s">
        <v>1088</v>
      </c>
      <c r="B1148" s="10" t="s">
        <v>18</v>
      </c>
      <c r="C1148" s="10" t="s">
        <v>1152</v>
      </c>
      <c r="D1148" s="10" t="s">
        <v>3</v>
      </c>
      <c r="E1148" s="11" t="s">
        <v>341</v>
      </c>
      <c r="F1148" s="11" t="s">
        <v>21</v>
      </c>
      <c r="G1148" s="18"/>
      <c r="H1148" s="18"/>
      <c r="I1148" s="18"/>
      <c r="J1148" s="18"/>
      <c r="K1148" s="18"/>
      <c r="L1148" s="18"/>
      <c r="M1148" s="48">
        <v>44720.0</v>
      </c>
      <c r="N1148" s="15">
        <v>0.75</v>
      </c>
      <c r="O1148" s="15">
        <v>0.75</v>
      </c>
      <c r="P1148" s="16">
        <f t="shared" si="95"/>
        <v>0</v>
      </c>
      <c r="Q1148" s="17" t="s">
        <v>1200</v>
      </c>
    </row>
    <row r="1149">
      <c r="A1149" s="10" t="s">
        <v>1079</v>
      </c>
      <c r="B1149" s="10" t="s">
        <v>18</v>
      </c>
      <c r="C1149" s="10" t="s">
        <v>1152</v>
      </c>
      <c r="D1149" s="10" t="s">
        <v>3</v>
      </c>
      <c r="E1149" s="11" t="s">
        <v>341</v>
      </c>
      <c r="F1149" s="11" t="s">
        <v>21</v>
      </c>
      <c r="G1149" s="18"/>
      <c r="H1149" s="18"/>
      <c r="I1149" s="18"/>
      <c r="J1149" s="18"/>
      <c r="K1149" s="18"/>
      <c r="L1149" s="18"/>
      <c r="M1149" s="48">
        <v>44720.0</v>
      </c>
      <c r="N1149" s="15">
        <v>0.75</v>
      </c>
      <c r="O1149" s="15">
        <v>0.75</v>
      </c>
      <c r="P1149" s="16">
        <f t="shared" si="95"/>
        <v>0</v>
      </c>
      <c r="Q1149" s="17" t="s">
        <v>1200</v>
      </c>
    </row>
    <row r="1150">
      <c r="A1150" s="10" t="s">
        <v>1057</v>
      </c>
      <c r="B1150" s="10" t="s">
        <v>18</v>
      </c>
      <c r="C1150" s="10" t="s">
        <v>1152</v>
      </c>
      <c r="D1150" s="10" t="s">
        <v>3</v>
      </c>
      <c r="E1150" s="11" t="s">
        <v>20</v>
      </c>
      <c r="F1150" s="11" t="s">
        <v>21</v>
      </c>
      <c r="G1150" s="18"/>
      <c r="H1150" s="18"/>
      <c r="I1150" s="18"/>
      <c r="J1150" s="18"/>
      <c r="K1150" s="18"/>
      <c r="L1150" s="18"/>
      <c r="M1150" s="48">
        <v>44720.0</v>
      </c>
      <c r="N1150" s="15">
        <v>0.75</v>
      </c>
      <c r="O1150" s="15">
        <v>0.75</v>
      </c>
      <c r="P1150" s="16">
        <f t="shared" si="95"/>
        <v>0</v>
      </c>
      <c r="Q1150" s="17" t="s">
        <v>565</v>
      </c>
    </row>
    <row r="1151">
      <c r="A1151" s="10" t="s">
        <v>1129</v>
      </c>
      <c r="B1151" s="10" t="s">
        <v>18</v>
      </c>
      <c r="C1151" s="10" t="s">
        <v>1152</v>
      </c>
      <c r="D1151" s="10" t="s">
        <v>3</v>
      </c>
      <c r="E1151" s="11" t="s">
        <v>41</v>
      </c>
      <c r="F1151" s="11" t="s">
        <v>21</v>
      </c>
      <c r="G1151" s="18"/>
      <c r="H1151" s="18"/>
      <c r="I1151" s="18"/>
      <c r="J1151" s="18"/>
      <c r="K1151" s="18"/>
      <c r="L1151" s="18"/>
      <c r="M1151" s="48">
        <v>44720.0</v>
      </c>
      <c r="N1151" s="15">
        <v>0.7916666666666666</v>
      </c>
      <c r="O1151" s="15">
        <v>0.875</v>
      </c>
      <c r="P1151" s="16">
        <f t="shared" si="95"/>
        <v>0.08333333333</v>
      </c>
      <c r="Q1151" s="17" t="s">
        <v>1214</v>
      </c>
    </row>
    <row r="1152" ht="25.5" customHeight="1">
      <c r="A1152" s="10" t="s">
        <v>596</v>
      </c>
      <c r="B1152" s="10" t="s">
        <v>18</v>
      </c>
      <c r="C1152" s="10" t="s">
        <v>1152</v>
      </c>
      <c r="D1152" s="10" t="s">
        <v>508</v>
      </c>
      <c r="E1152" s="11" t="s">
        <v>341</v>
      </c>
      <c r="F1152" s="11" t="s">
        <v>21</v>
      </c>
      <c r="G1152" s="18"/>
      <c r="H1152" s="18"/>
      <c r="I1152" s="18"/>
      <c r="J1152" s="18"/>
      <c r="K1152" s="18"/>
      <c r="L1152" s="18"/>
      <c r="M1152" s="19">
        <v>44720.0</v>
      </c>
      <c r="N1152" s="24">
        <v>0.7083333333333334</v>
      </c>
      <c r="O1152" s="15">
        <v>0.7083333333333334</v>
      </c>
      <c r="P1152" s="16">
        <f t="shared" si="95"/>
        <v>0</v>
      </c>
      <c r="Q1152" s="17" t="s">
        <v>341</v>
      </c>
    </row>
    <row r="1153">
      <c r="A1153" s="10" t="s">
        <v>1091</v>
      </c>
      <c r="B1153" s="10" t="s">
        <v>18</v>
      </c>
      <c r="C1153" s="10" t="s">
        <v>1152</v>
      </c>
      <c r="D1153" s="10" t="s">
        <v>508</v>
      </c>
      <c r="E1153" s="11" t="s">
        <v>341</v>
      </c>
      <c r="F1153" s="11" t="s">
        <v>21</v>
      </c>
      <c r="G1153" s="18"/>
      <c r="H1153" s="18"/>
      <c r="I1153" s="18"/>
      <c r="J1153" s="18"/>
      <c r="K1153" s="18"/>
      <c r="L1153" s="18"/>
      <c r="M1153" s="19">
        <v>44720.0</v>
      </c>
      <c r="N1153" s="24">
        <v>0.7083333333333334</v>
      </c>
      <c r="O1153" s="15">
        <v>0.7083333333333334</v>
      </c>
      <c r="P1153" s="16">
        <f t="shared" si="95"/>
        <v>0</v>
      </c>
      <c r="Q1153" s="17" t="s">
        <v>341</v>
      </c>
    </row>
    <row r="1154" ht="24.0" customHeight="1">
      <c r="A1154" s="10" t="s">
        <v>925</v>
      </c>
      <c r="B1154" s="10" t="s">
        <v>18</v>
      </c>
      <c r="C1154" s="10" t="s">
        <v>1152</v>
      </c>
      <c r="D1154" s="10" t="s">
        <v>508</v>
      </c>
      <c r="E1154" s="11" t="s">
        <v>341</v>
      </c>
      <c r="F1154" s="11" t="s">
        <v>21</v>
      </c>
      <c r="G1154" s="18"/>
      <c r="H1154" s="18"/>
      <c r="I1154" s="18"/>
      <c r="J1154" s="18"/>
      <c r="K1154" s="18"/>
      <c r="L1154" s="18"/>
      <c r="M1154" s="19">
        <v>44720.0</v>
      </c>
      <c r="N1154" s="15">
        <v>0.7083333333333334</v>
      </c>
      <c r="O1154" s="15">
        <v>0.7083333333333334</v>
      </c>
      <c r="P1154" s="16">
        <f t="shared" si="95"/>
        <v>0</v>
      </c>
      <c r="Q1154" s="17" t="s">
        <v>341</v>
      </c>
    </row>
    <row r="1155">
      <c r="A1155" s="10" t="s">
        <v>861</v>
      </c>
      <c r="B1155" s="10" t="s">
        <v>560</v>
      </c>
      <c r="C1155" s="10" t="s">
        <v>24</v>
      </c>
      <c r="D1155" s="10" t="s">
        <v>25</v>
      </c>
      <c r="E1155" s="11" t="s">
        <v>41</v>
      </c>
      <c r="F1155" s="11" t="s">
        <v>21</v>
      </c>
      <c r="G1155" s="18"/>
      <c r="H1155" s="18"/>
      <c r="I1155" s="18"/>
      <c r="J1155" s="18"/>
      <c r="K1155" s="18"/>
      <c r="L1155" s="18"/>
      <c r="M1155" s="19">
        <v>44720.0</v>
      </c>
      <c r="N1155" s="15">
        <v>0.5416666666666666</v>
      </c>
      <c r="O1155" s="15">
        <v>0.875</v>
      </c>
      <c r="P1155" s="16">
        <f t="shared" si="95"/>
        <v>0.3333333333</v>
      </c>
      <c r="Q1155" s="17" t="s">
        <v>1215</v>
      </c>
    </row>
    <row r="1156">
      <c r="A1156" s="10" t="s">
        <v>1143</v>
      </c>
      <c r="B1156" s="10" t="s">
        <v>560</v>
      </c>
      <c r="C1156" s="10" t="s">
        <v>1152</v>
      </c>
      <c r="D1156" s="10" t="s">
        <v>508</v>
      </c>
      <c r="E1156" s="11" t="s">
        <v>46</v>
      </c>
      <c r="F1156" s="11" t="s">
        <v>21</v>
      </c>
      <c r="G1156" s="18"/>
      <c r="H1156" s="18"/>
      <c r="I1156" s="18"/>
      <c r="J1156" s="18"/>
      <c r="K1156" s="18"/>
      <c r="L1156" s="18"/>
      <c r="M1156" s="19">
        <v>44720.0</v>
      </c>
      <c r="N1156" s="15">
        <v>0.5416666666666666</v>
      </c>
      <c r="O1156" s="15">
        <v>0.625</v>
      </c>
      <c r="P1156" s="16">
        <f t="shared" si="95"/>
        <v>0.08333333333</v>
      </c>
      <c r="Q1156" s="17" t="s">
        <v>1216</v>
      </c>
    </row>
    <row r="1157">
      <c r="A1157" s="37" t="s">
        <v>255</v>
      </c>
      <c r="B1157" s="10" t="s">
        <v>560</v>
      </c>
      <c r="C1157" s="10" t="s">
        <v>24</v>
      </c>
      <c r="D1157" s="10" t="s">
        <v>25</v>
      </c>
      <c r="E1157" s="11" t="s">
        <v>43</v>
      </c>
      <c r="F1157" s="11" t="s">
        <v>21</v>
      </c>
      <c r="G1157" s="18"/>
      <c r="H1157" s="18"/>
      <c r="I1157" s="18"/>
      <c r="J1157" s="18"/>
      <c r="K1157" s="18"/>
      <c r="L1157" s="18"/>
      <c r="M1157" s="19">
        <v>44720.0</v>
      </c>
      <c r="N1157" s="15">
        <v>0.7083333333333334</v>
      </c>
      <c r="O1157" s="15">
        <v>0.7083333333333334</v>
      </c>
      <c r="P1157" s="25"/>
      <c r="Q1157" s="17" t="s">
        <v>1217</v>
      </c>
    </row>
    <row r="1158">
      <c r="A1158" s="10" t="s">
        <v>899</v>
      </c>
      <c r="B1158" s="10" t="s">
        <v>560</v>
      </c>
      <c r="C1158" s="10" t="s">
        <v>1164</v>
      </c>
      <c r="D1158" s="10" t="s">
        <v>900</v>
      </c>
      <c r="E1158" s="11" t="s">
        <v>20</v>
      </c>
      <c r="F1158" s="11" t="s">
        <v>21</v>
      </c>
      <c r="G1158" s="18"/>
      <c r="H1158" s="18"/>
      <c r="I1158" s="18"/>
      <c r="J1158" s="18"/>
      <c r="K1158" s="18"/>
      <c r="L1158" s="18"/>
      <c r="M1158" s="48">
        <v>44720.0</v>
      </c>
      <c r="N1158" s="15"/>
      <c r="O1158" s="15"/>
      <c r="P1158" s="25"/>
      <c r="Q1158" s="17" t="s">
        <v>572</v>
      </c>
    </row>
    <row r="1159">
      <c r="A1159" s="10" t="s">
        <v>1218</v>
      </c>
      <c r="B1159" s="10" t="s">
        <v>18</v>
      </c>
      <c r="C1159" s="10" t="s">
        <v>1152</v>
      </c>
      <c r="D1159" s="10" t="s">
        <v>508</v>
      </c>
      <c r="E1159" s="11" t="s">
        <v>46</v>
      </c>
      <c r="F1159" s="11" t="s">
        <v>21</v>
      </c>
      <c r="G1159" s="18"/>
      <c r="H1159" s="18"/>
      <c r="I1159" s="18"/>
      <c r="J1159" s="18"/>
      <c r="K1159" s="18"/>
      <c r="L1159" s="18"/>
      <c r="M1159" s="48">
        <v>44720.0</v>
      </c>
      <c r="N1159" s="24">
        <v>0.625</v>
      </c>
      <c r="O1159" s="15">
        <v>0.875</v>
      </c>
      <c r="P1159" s="16">
        <f t="shared" ref="P1159:P1161" si="96">O1159-N1159</f>
        <v>0.25</v>
      </c>
      <c r="Q1159" s="17" t="s">
        <v>1219</v>
      </c>
    </row>
    <row r="1160">
      <c r="A1160" s="10" t="s">
        <v>1220</v>
      </c>
      <c r="B1160" s="10" t="s">
        <v>18</v>
      </c>
      <c r="C1160" s="10" t="s">
        <v>1164</v>
      </c>
      <c r="D1160" s="10" t="s">
        <v>900</v>
      </c>
      <c r="E1160" s="11" t="s">
        <v>46</v>
      </c>
      <c r="F1160" s="11" t="s">
        <v>21</v>
      </c>
      <c r="G1160" s="18"/>
      <c r="H1160" s="18"/>
      <c r="I1160" s="18"/>
      <c r="J1160" s="18"/>
      <c r="K1160" s="18"/>
      <c r="L1160" s="18"/>
      <c r="M1160" s="48">
        <v>44720.0</v>
      </c>
      <c r="N1160" s="24">
        <v>0.5416666666666666</v>
      </c>
      <c r="O1160" s="15">
        <v>0.6666666666666666</v>
      </c>
      <c r="P1160" s="16">
        <f t="shared" si="96"/>
        <v>0.125</v>
      </c>
      <c r="Q1160" s="17" t="s">
        <v>1221</v>
      </c>
    </row>
    <row r="1161">
      <c r="A1161" s="10" t="s">
        <v>1191</v>
      </c>
      <c r="B1161" s="10" t="s">
        <v>18</v>
      </c>
      <c r="C1161" s="10" t="s">
        <v>1164</v>
      </c>
      <c r="D1161" s="10" t="s">
        <v>900</v>
      </c>
      <c r="E1161" s="11" t="s">
        <v>41</v>
      </c>
      <c r="F1161" s="11" t="s">
        <v>21</v>
      </c>
      <c r="G1161" s="18"/>
      <c r="H1161" s="18"/>
      <c r="I1161" s="18"/>
      <c r="J1161" s="18"/>
      <c r="K1161" s="18"/>
      <c r="L1161" s="18"/>
      <c r="M1161" s="48">
        <v>44720.0</v>
      </c>
      <c r="N1161" s="15">
        <v>0.6666666666666666</v>
      </c>
      <c r="O1161" s="15">
        <v>0.875</v>
      </c>
      <c r="P1161" s="16">
        <f t="shared" si="96"/>
        <v>0.2083333333</v>
      </c>
      <c r="Q1161" s="17" t="s">
        <v>1222</v>
      </c>
    </row>
    <row r="1162">
      <c r="A1162" s="10" t="s">
        <v>226</v>
      </c>
      <c r="B1162" s="10" t="s">
        <v>18</v>
      </c>
      <c r="C1162" s="10" t="s">
        <v>1152</v>
      </c>
      <c r="D1162" s="10" t="s">
        <v>114</v>
      </c>
      <c r="E1162" s="11" t="s">
        <v>341</v>
      </c>
      <c r="F1162" s="11" t="s">
        <v>21</v>
      </c>
      <c r="G1162" s="18"/>
      <c r="H1162" s="18"/>
      <c r="I1162" s="18"/>
      <c r="J1162" s="18"/>
      <c r="K1162" s="18"/>
      <c r="L1162" s="18"/>
      <c r="M1162" s="48">
        <v>44720.0</v>
      </c>
      <c r="N1162" s="15"/>
      <c r="O1162" s="15"/>
      <c r="P1162" s="25"/>
      <c r="Q1162" s="17" t="s">
        <v>701</v>
      </c>
    </row>
    <row r="1163">
      <c r="A1163" s="10" t="s">
        <v>1179</v>
      </c>
      <c r="B1163" s="10" t="s">
        <v>18</v>
      </c>
      <c r="C1163" s="10" t="s">
        <v>1152</v>
      </c>
      <c r="D1163" s="10" t="s">
        <v>114</v>
      </c>
      <c r="E1163" s="11" t="s">
        <v>41</v>
      </c>
      <c r="F1163" s="11" t="s">
        <v>21</v>
      </c>
      <c r="G1163" s="18"/>
      <c r="H1163" s="18"/>
      <c r="I1163" s="18"/>
      <c r="J1163" s="18"/>
      <c r="K1163" s="18"/>
      <c r="L1163" s="18"/>
      <c r="M1163" s="48">
        <v>44720.0</v>
      </c>
      <c r="N1163" s="15">
        <v>0.5416666666666666</v>
      </c>
      <c r="O1163" s="15">
        <v>0.875</v>
      </c>
      <c r="P1163" s="25">
        <v>0.3333333333333333</v>
      </c>
      <c r="Q1163" s="17" t="s">
        <v>1223</v>
      </c>
    </row>
    <row r="1164">
      <c r="A1164" s="10" t="s">
        <v>1211</v>
      </c>
      <c r="B1164" s="10" t="s">
        <v>560</v>
      </c>
      <c r="C1164" s="10" t="s">
        <v>1152</v>
      </c>
      <c r="D1164" s="10" t="s">
        <v>158</v>
      </c>
      <c r="E1164" s="11" t="s">
        <v>41</v>
      </c>
      <c r="F1164" s="11" t="s">
        <v>21</v>
      </c>
      <c r="G1164" s="18"/>
      <c r="H1164" s="18"/>
      <c r="I1164" s="18"/>
      <c r="J1164" s="18"/>
      <c r="K1164" s="18"/>
      <c r="L1164" s="18"/>
      <c r="M1164" s="48">
        <v>44720.0</v>
      </c>
      <c r="N1164" s="15">
        <v>0.6666666666666666</v>
      </c>
      <c r="O1164" s="15">
        <v>0.875</v>
      </c>
      <c r="P1164" s="25">
        <v>0.20833333333333334</v>
      </c>
      <c r="Q1164" s="17" t="s">
        <v>1224</v>
      </c>
    </row>
    <row r="1165">
      <c r="A1165" s="10" t="s">
        <v>956</v>
      </c>
      <c r="B1165" s="10" t="s">
        <v>560</v>
      </c>
      <c r="C1165" s="10" t="s">
        <v>1164</v>
      </c>
      <c r="D1165" s="10" t="s">
        <v>900</v>
      </c>
      <c r="E1165" s="11" t="s">
        <v>310</v>
      </c>
      <c r="F1165" s="11" t="s">
        <v>21</v>
      </c>
      <c r="G1165" s="18"/>
      <c r="H1165" s="18"/>
      <c r="I1165" s="18"/>
      <c r="J1165" s="18"/>
      <c r="K1165" s="18"/>
      <c r="L1165" s="18"/>
      <c r="M1165" s="48">
        <v>44720.0</v>
      </c>
      <c r="N1165" s="15"/>
      <c r="O1165" s="15"/>
      <c r="P1165" s="25"/>
      <c r="Q1165" s="17" t="s">
        <v>958</v>
      </c>
    </row>
    <row r="1166">
      <c r="A1166" s="10" t="s">
        <v>1020</v>
      </c>
      <c r="B1166" s="10" t="s">
        <v>18</v>
      </c>
      <c r="C1166" s="10" t="s">
        <v>1152</v>
      </c>
      <c r="D1166" s="10" t="s">
        <v>3</v>
      </c>
      <c r="E1166" s="11" t="s">
        <v>20</v>
      </c>
      <c r="F1166" s="11" t="s">
        <v>21</v>
      </c>
      <c r="G1166" s="18"/>
      <c r="H1166" s="18"/>
      <c r="I1166" s="18"/>
      <c r="J1166" s="18"/>
      <c r="K1166" s="18"/>
      <c r="L1166" s="18"/>
      <c r="M1166" s="48">
        <v>44721.0</v>
      </c>
      <c r="N1166" s="15">
        <v>0.625</v>
      </c>
      <c r="O1166" s="15">
        <v>0.625</v>
      </c>
      <c r="P1166" s="25">
        <v>0.20833333333333334</v>
      </c>
      <c r="Q1166" s="17" t="s">
        <v>1200</v>
      </c>
    </row>
    <row r="1167">
      <c r="A1167" s="10" t="s">
        <v>861</v>
      </c>
      <c r="B1167" s="10" t="s">
        <v>560</v>
      </c>
      <c r="C1167" s="10" t="s">
        <v>24</v>
      </c>
      <c r="D1167" s="10" t="s">
        <v>25</v>
      </c>
      <c r="E1167" s="11" t="s">
        <v>41</v>
      </c>
      <c r="F1167" s="11" t="s">
        <v>21</v>
      </c>
      <c r="G1167" s="18"/>
      <c r="H1167" s="18"/>
      <c r="I1167" s="18"/>
      <c r="J1167" s="18"/>
      <c r="K1167" s="18"/>
      <c r="L1167" s="18"/>
      <c r="M1167" s="48">
        <v>44721.0</v>
      </c>
      <c r="N1167" s="15">
        <v>0.5416666666666666</v>
      </c>
      <c r="O1167" s="15">
        <v>0.7083333333333334</v>
      </c>
      <c r="P1167" s="25">
        <v>0.20833333333333334</v>
      </c>
      <c r="Q1167" s="17" t="s">
        <v>1225</v>
      </c>
    </row>
    <row r="1168">
      <c r="A1168" s="10" t="s">
        <v>1129</v>
      </c>
      <c r="B1168" s="10" t="s">
        <v>18</v>
      </c>
      <c r="C1168" s="10" t="s">
        <v>1152</v>
      </c>
      <c r="D1168" s="10" t="s">
        <v>3</v>
      </c>
      <c r="E1168" s="11" t="s">
        <v>43</v>
      </c>
      <c r="F1168" s="11" t="s">
        <v>21</v>
      </c>
      <c r="G1168" s="18"/>
      <c r="H1168" s="18"/>
      <c r="I1168" s="18"/>
      <c r="J1168" s="18"/>
      <c r="K1168" s="18"/>
      <c r="L1168" s="18"/>
      <c r="M1168" s="48">
        <v>44721.0</v>
      </c>
      <c r="N1168" s="15">
        <v>0.5416666666666666</v>
      </c>
      <c r="O1168" s="15">
        <v>0.7916666666666666</v>
      </c>
      <c r="P1168" s="16">
        <f t="shared" ref="P1168:P1170" si="97">O1168-N1168</f>
        <v>0.25</v>
      </c>
      <c r="Q1168" s="17" t="s">
        <v>1226</v>
      </c>
    </row>
    <row r="1169">
      <c r="A1169" s="10" t="s">
        <v>1218</v>
      </c>
      <c r="B1169" s="10" t="s">
        <v>18</v>
      </c>
      <c r="C1169" s="10" t="s">
        <v>1152</v>
      </c>
      <c r="D1169" s="10" t="s">
        <v>508</v>
      </c>
      <c r="E1169" s="11" t="s">
        <v>46</v>
      </c>
      <c r="F1169" s="11" t="s">
        <v>21</v>
      </c>
      <c r="G1169" s="18"/>
      <c r="H1169" s="18"/>
      <c r="I1169" s="18"/>
      <c r="J1169" s="18"/>
      <c r="K1169" s="18"/>
      <c r="L1169" s="18"/>
      <c r="M1169" s="48">
        <v>44721.0</v>
      </c>
      <c r="N1169" s="24">
        <v>0.5416666666666666</v>
      </c>
      <c r="O1169" s="15">
        <v>0.5416666666666666</v>
      </c>
      <c r="P1169" s="16">
        <f t="shared" si="97"/>
        <v>0</v>
      </c>
      <c r="Q1169" s="17" t="s">
        <v>1227</v>
      </c>
    </row>
    <row r="1170">
      <c r="A1170" s="10" t="s">
        <v>1143</v>
      </c>
      <c r="B1170" s="10" t="s">
        <v>560</v>
      </c>
      <c r="C1170" s="10" t="s">
        <v>1152</v>
      </c>
      <c r="D1170" s="10" t="s">
        <v>508</v>
      </c>
      <c r="E1170" s="11" t="s">
        <v>41</v>
      </c>
      <c r="F1170" s="11" t="s">
        <v>21</v>
      </c>
      <c r="G1170" s="18"/>
      <c r="H1170" s="18"/>
      <c r="I1170" s="18"/>
      <c r="J1170" s="18"/>
      <c r="K1170" s="18"/>
      <c r="L1170" s="18"/>
      <c r="M1170" s="19">
        <v>44721.0</v>
      </c>
      <c r="N1170" s="15">
        <v>0.5416666666666666</v>
      </c>
      <c r="O1170" s="15">
        <v>0.875</v>
      </c>
      <c r="P1170" s="16">
        <f t="shared" si="97"/>
        <v>0.3333333333</v>
      </c>
      <c r="Q1170" s="17" t="s">
        <v>1228</v>
      </c>
    </row>
    <row r="1171">
      <c r="A1171" s="10" t="s">
        <v>1211</v>
      </c>
      <c r="B1171" s="10" t="s">
        <v>560</v>
      </c>
      <c r="C1171" s="10" t="s">
        <v>1152</v>
      </c>
      <c r="D1171" s="10" t="s">
        <v>158</v>
      </c>
      <c r="E1171" s="11" t="s">
        <v>41</v>
      </c>
      <c r="F1171" s="11" t="s">
        <v>21</v>
      </c>
      <c r="G1171" s="18"/>
      <c r="H1171" s="18"/>
      <c r="I1171" s="18"/>
      <c r="J1171" s="18"/>
      <c r="K1171" s="18"/>
      <c r="L1171" s="18"/>
      <c r="M1171" s="48">
        <v>44721.0</v>
      </c>
      <c r="N1171" s="15">
        <v>0.6666666666666666</v>
      </c>
      <c r="O1171" s="15">
        <v>0.8333333333333334</v>
      </c>
      <c r="P1171" s="25">
        <v>0.16666666666666666</v>
      </c>
      <c r="Q1171" s="17" t="s">
        <v>1229</v>
      </c>
    </row>
    <row r="1172">
      <c r="A1172" s="37" t="s">
        <v>1054</v>
      </c>
      <c r="B1172" s="10" t="s">
        <v>18</v>
      </c>
      <c r="C1172" s="10" t="s">
        <v>1152</v>
      </c>
      <c r="D1172" s="10" t="s">
        <v>158</v>
      </c>
      <c r="E1172" s="11" t="s">
        <v>53</v>
      </c>
      <c r="F1172" s="11" t="s">
        <v>21</v>
      </c>
      <c r="G1172" s="18"/>
      <c r="H1172" s="18"/>
      <c r="I1172" s="18"/>
      <c r="J1172" s="18"/>
      <c r="K1172" s="18"/>
      <c r="L1172" s="18"/>
      <c r="M1172" s="48">
        <v>44721.0</v>
      </c>
      <c r="N1172" s="15"/>
      <c r="O1172" s="15"/>
      <c r="P1172" s="25"/>
      <c r="Q1172" s="17"/>
    </row>
    <row r="1173">
      <c r="A1173" s="10" t="s">
        <v>1191</v>
      </c>
      <c r="B1173" s="10" t="s">
        <v>18</v>
      </c>
      <c r="C1173" s="10" t="s">
        <v>1164</v>
      </c>
      <c r="D1173" s="10" t="s">
        <v>900</v>
      </c>
      <c r="E1173" s="11" t="s">
        <v>53</v>
      </c>
      <c r="F1173" s="11" t="s">
        <v>21</v>
      </c>
      <c r="G1173" s="18"/>
      <c r="H1173" s="18"/>
      <c r="I1173" s="18"/>
      <c r="J1173" s="18"/>
      <c r="K1173" s="18"/>
      <c r="L1173" s="18"/>
      <c r="M1173" s="48">
        <v>44721.0</v>
      </c>
      <c r="N1173" s="15">
        <v>0.5416666666666666</v>
      </c>
      <c r="O1173" s="15">
        <v>0.875</v>
      </c>
      <c r="P1173" s="25">
        <f t="shared" ref="P1173:P1178" si="98">O1173-N1173</f>
        <v>0.3333333333</v>
      </c>
      <c r="Q1173" s="17" t="s">
        <v>1230</v>
      </c>
    </row>
    <row r="1174">
      <c r="A1174" s="10" t="s">
        <v>1205</v>
      </c>
      <c r="B1174" s="10" t="s">
        <v>18</v>
      </c>
      <c r="C1174" s="10" t="s">
        <v>1164</v>
      </c>
      <c r="D1174" s="10" t="s">
        <v>900</v>
      </c>
      <c r="E1174" s="11" t="s">
        <v>53</v>
      </c>
      <c r="F1174" s="11" t="s">
        <v>21</v>
      </c>
      <c r="G1174" s="18"/>
      <c r="H1174" s="18"/>
      <c r="I1174" s="18"/>
      <c r="J1174" s="18"/>
      <c r="K1174" s="18"/>
      <c r="L1174" s="18"/>
      <c r="M1174" s="48">
        <v>44721.0</v>
      </c>
      <c r="N1174" s="15"/>
      <c r="O1174" s="15"/>
      <c r="P1174" s="25">
        <f t="shared" si="98"/>
        <v>0</v>
      </c>
      <c r="Q1174" s="17" t="s">
        <v>1231</v>
      </c>
    </row>
    <row r="1175">
      <c r="A1175" s="10" t="s">
        <v>1179</v>
      </c>
      <c r="B1175" s="10" t="s">
        <v>18</v>
      </c>
      <c r="C1175" s="10" t="s">
        <v>1152</v>
      </c>
      <c r="D1175" s="10" t="s">
        <v>114</v>
      </c>
      <c r="E1175" s="11" t="s">
        <v>41</v>
      </c>
      <c r="F1175" s="11" t="s">
        <v>21</v>
      </c>
      <c r="G1175" s="18"/>
      <c r="H1175" s="18"/>
      <c r="I1175" s="18"/>
      <c r="J1175" s="18"/>
      <c r="K1175" s="18"/>
      <c r="L1175" s="18"/>
      <c r="M1175" s="48">
        <v>44721.0</v>
      </c>
      <c r="N1175" s="15">
        <v>0.5416666666666666</v>
      </c>
      <c r="O1175" s="15">
        <v>0.875</v>
      </c>
      <c r="P1175" s="25">
        <f t="shared" si="98"/>
        <v>0.3333333333</v>
      </c>
      <c r="Q1175" s="17" t="s">
        <v>1232</v>
      </c>
    </row>
    <row r="1176">
      <c r="A1176" s="66" t="s">
        <v>1158</v>
      </c>
      <c r="B1176" s="10" t="s">
        <v>18</v>
      </c>
      <c r="C1176" s="10" t="s">
        <v>1152</v>
      </c>
      <c r="D1176" s="10" t="s">
        <v>3</v>
      </c>
      <c r="E1176" s="11" t="s">
        <v>20</v>
      </c>
      <c r="F1176" s="11" t="s">
        <v>21</v>
      </c>
      <c r="G1176" s="18"/>
      <c r="H1176" s="18"/>
      <c r="I1176" s="18"/>
      <c r="J1176" s="18"/>
      <c r="K1176" s="18"/>
      <c r="L1176" s="18"/>
      <c r="M1176" s="48">
        <v>44722.0</v>
      </c>
      <c r="N1176" s="15">
        <v>0.5416666666666666</v>
      </c>
      <c r="O1176" s="15">
        <v>0.6666666666666666</v>
      </c>
      <c r="P1176" s="25">
        <f t="shared" si="98"/>
        <v>0.125</v>
      </c>
      <c r="Q1176" s="17" t="s">
        <v>1233</v>
      </c>
    </row>
    <row r="1177">
      <c r="A1177" s="10" t="s">
        <v>1234</v>
      </c>
      <c r="B1177" s="10" t="s">
        <v>18</v>
      </c>
      <c r="C1177" s="10" t="s">
        <v>1152</v>
      </c>
      <c r="D1177" s="10" t="s">
        <v>3</v>
      </c>
      <c r="E1177" s="11" t="s">
        <v>41</v>
      </c>
      <c r="F1177" s="11" t="s">
        <v>21</v>
      </c>
      <c r="G1177" s="18"/>
      <c r="H1177" s="18"/>
      <c r="I1177" s="18"/>
      <c r="J1177" s="18"/>
      <c r="K1177" s="18"/>
      <c r="L1177" s="18"/>
      <c r="M1177" s="48">
        <v>44722.0</v>
      </c>
      <c r="N1177" s="15">
        <v>0.75</v>
      </c>
      <c r="O1177" s="15">
        <v>0.875</v>
      </c>
      <c r="P1177" s="25">
        <f t="shared" si="98"/>
        <v>0.125</v>
      </c>
      <c r="Q1177" s="17" t="s">
        <v>1235</v>
      </c>
    </row>
    <row r="1178">
      <c r="A1178" s="10" t="s">
        <v>1023</v>
      </c>
      <c r="B1178" s="10" t="s">
        <v>18</v>
      </c>
      <c r="C1178" s="10" t="s">
        <v>1152</v>
      </c>
      <c r="D1178" s="10" t="s">
        <v>3</v>
      </c>
      <c r="E1178" s="11" t="s">
        <v>28</v>
      </c>
      <c r="F1178" s="11" t="s">
        <v>21</v>
      </c>
      <c r="G1178" s="18"/>
      <c r="H1178" s="18"/>
      <c r="I1178" s="18"/>
      <c r="J1178" s="18"/>
      <c r="K1178" s="18"/>
      <c r="L1178" s="18"/>
      <c r="M1178" s="48">
        <v>44722.0</v>
      </c>
      <c r="N1178" s="15">
        <v>0.75</v>
      </c>
      <c r="O1178" s="15">
        <v>0.75</v>
      </c>
      <c r="P1178" s="25">
        <f t="shared" si="98"/>
        <v>0</v>
      </c>
      <c r="Q1178" s="17" t="s">
        <v>1236</v>
      </c>
    </row>
    <row r="1179">
      <c r="A1179" s="10" t="s">
        <v>1179</v>
      </c>
      <c r="B1179" s="10" t="s">
        <v>18</v>
      </c>
      <c r="C1179" s="10" t="s">
        <v>1152</v>
      </c>
      <c r="D1179" s="10" t="s">
        <v>114</v>
      </c>
      <c r="E1179" s="11" t="s">
        <v>41</v>
      </c>
      <c r="F1179" s="11" t="s">
        <v>21</v>
      </c>
      <c r="G1179" s="18"/>
      <c r="H1179" s="18"/>
      <c r="I1179" s="18"/>
      <c r="J1179" s="18"/>
      <c r="K1179" s="18"/>
      <c r="L1179" s="18"/>
      <c r="M1179" s="48">
        <v>44722.0</v>
      </c>
      <c r="N1179" s="15">
        <v>0.5416666666666666</v>
      </c>
      <c r="O1179" s="15">
        <v>0.8333333333333334</v>
      </c>
      <c r="P1179" s="25">
        <v>0.2916666666666667</v>
      </c>
      <c r="Q1179" s="17" t="s">
        <v>1237</v>
      </c>
    </row>
    <row r="1180">
      <c r="A1180" s="10" t="s">
        <v>1211</v>
      </c>
      <c r="B1180" s="10" t="s">
        <v>560</v>
      </c>
      <c r="C1180" s="10" t="s">
        <v>1152</v>
      </c>
      <c r="D1180" s="10" t="s">
        <v>158</v>
      </c>
      <c r="E1180" s="11" t="s">
        <v>41</v>
      </c>
      <c r="F1180" s="11" t="s">
        <v>21</v>
      </c>
      <c r="G1180" s="18"/>
      <c r="H1180" s="18"/>
      <c r="I1180" s="18"/>
      <c r="J1180" s="18"/>
      <c r="K1180" s="18"/>
      <c r="L1180" s="18"/>
      <c r="M1180" s="48">
        <v>44722.0</v>
      </c>
      <c r="N1180" s="15">
        <v>0.5416666666666666</v>
      </c>
      <c r="O1180" s="15">
        <v>0.7083333333333334</v>
      </c>
      <c r="P1180" s="25">
        <f t="shared" ref="P1180:P1182" si="99">O1180-N1180</f>
        <v>0.1666666667</v>
      </c>
      <c r="Q1180" s="17" t="s">
        <v>1238</v>
      </c>
    </row>
    <row r="1181">
      <c r="A1181" s="10" t="s">
        <v>1079</v>
      </c>
      <c r="B1181" s="10" t="s">
        <v>18</v>
      </c>
      <c r="C1181" s="10" t="s">
        <v>1152</v>
      </c>
      <c r="D1181" s="10" t="s">
        <v>3</v>
      </c>
      <c r="E1181" s="11" t="s">
        <v>370</v>
      </c>
      <c r="F1181" s="11" t="s">
        <v>21</v>
      </c>
      <c r="G1181" s="23"/>
      <c r="H1181" s="23"/>
      <c r="I1181" s="23"/>
      <c r="J1181" s="23"/>
      <c r="K1181" s="23"/>
      <c r="L1181" s="23"/>
      <c r="M1181" s="48">
        <v>44722.0</v>
      </c>
      <c r="N1181" s="15">
        <v>0.8333333333333334</v>
      </c>
      <c r="O1181" s="15">
        <v>0.8333333333333334</v>
      </c>
      <c r="P1181" s="25">
        <f t="shared" si="99"/>
        <v>0</v>
      </c>
      <c r="Q1181" s="10" t="s">
        <v>655</v>
      </c>
    </row>
    <row r="1182">
      <c r="A1182" s="10" t="s">
        <v>1143</v>
      </c>
      <c r="B1182" s="10" t="s">
        <v>560</v>
      </c>
      <c r="C1182" s="10" t="s">
        <v>1152</v>
      </c>
      <c r="D1182" s="10" t="s">
        <v>508</v>
      </c>
      <c r="E1182" s="11" t="s">
        <v>41</v>
      </c>
      <c r="F1182" s="11" t="s">
        <v>21</v>
      </c>
      <c r="G1182" s="18"/>
      <c r="H1182" s="18"/>
      <c r="I1182" s="18"/>
      <c r="J1182" s="18"/>
      <c r="K1182" s="18"/>
      <c r="L1182" s="18"/>
      <c r="M1182" s="19">
        <v>44722.0</v>
      </c>
      <c r="N1182" s="15">
        <v>0.5416666666666666</v>
      </c>
      <c r="O1182" s="15">
        <v>0.875</v>
      </c>
      <c r="P1182" s="16">
        <f t="shared" si="99"/>
        <v>0.3333333333</v>
      </c>
      <c r="Q1182" s="17" t="s">
        <v>1239</v>
      </c>
    </row>
    <row r="1183">
      <c r="A1183" s="10" t="s">
        <v>1240</v>
      </c>
      <c r="B1183" s="10" t="s">
        <v>18</v>
      </c>
      <c r="C1183" s="10" t="s">
        <v>1164</v>
      </c>
      <c r="D1183" s="10" t="s">
        <v>900</v>
      </c>
      <c r="E1183" s="11" t="s">
        <v>43</v>
      </c>
      <c r="F1183" s="11" t="s">
        <v>21</v>
      </c>
      <c r="G1183" s="18"/>
      <c r="H1183" s="18"/>
      <c r="I1183" s="18"/>
      <c r="J1183" s="18"/>
      <c r="K1183" s="18"/>
      <c r="L1183" s="18"/>
      <c r="M1183" s="48">
        <v>44722.0</v>
      </c>
      <c r="N1183" s="15">
        <v>0.5416666666666666</v>
      </c>
      <c r="O1183" s="15">
        <v>0.875</v>
      </c>
      <c r="P1183" s="25"/>
      <c r="Q1183" s="17" t="s">
        <v>1241</v>
      </c>
    </row>
    <row r="1184">
      <c r="A1184" s="10" t="s">
        <v>861</v>
      </c>
      <c r="B1184" s="10" t="s">
        <v>560</v>
      </c>
      <c r="C1184" s="10" t="s">
        <v>24</v>
      </c>
      <c r="D1184" s="10" t="s">
        <v>25</v>
      </c>
      <c r="E1184" s="11" t="s">
        <v>41</v>
      </c>
      <c r="F1184" s="11" t="s">
        <v>21</v>
      </c>
      <c r="G1184" s="18"/>
      <c r="H1184" s="18"/>
      <c r="I1184" s="18"/>
      <c r="J1184" s="18"/>
      <c r="K1184" s="18"/>
      <c r="L1184" s="18"/>
      <c r="M1184" s="48">
        <v>44722.0</v>
      </c>
      <c r="N1184" s="15">
        <v>0.5416666666666666</v>
      </c>
      <c r="O1184" s="15">
        <v>0.7916666666666666</v>
      </c>
      <c r="P1184" s="16">
        <f t="shared" ref="P1184:P1191" si="100">O1184-N1184</f>
        <v>0.25</v>
      </c>
      <c r="Q1184" s="17" t="s">
        <v>1242</v>
      </c>
    </row>
    <row r="1185">
      <c r="A1185" s="10" t="s">
        <v>981</v>
      </c>
      <c r="B1185" s="10" t="s">
        <v>18</v>
      </c>
      <c r="C1185" s="10" t="s">
        <v>1152</v>
      </c>
      <c r="D1185" s="10" t="s">
        <v>3</v>
      </c>
      <c r="E1185" s="11" t="s">
        <v>20</v>
      </c>
      <c r="F1185" s="11" t="s">
        <v>21</v>
      </c>
      <c r="G1185" s="18"/>
      <c r="H1185" s="18"/>
      <c r="I1185" s="18"/>
      <c r="J1185" s="18"/>
      <c r="K1185" s="18"/>
      <c r="L1185" s="18"/>
      <c r="M1185" s="19">
        <v>44725.0</v>
      </c>
      <c r="N1185" s="15">
        <v>0.5416666666666666</v>
      </c>
      <c r="O1185" s="15">
        <v>0.5416666666666666</v>
      </c>
      <c r="P1185" s="16">
        <f t="shared" si="100"/>
        <v>0</v>
      </c>
      <c r="Q1185" s="17" t="s">
        <v>1243</v>
      </c>
    </row>
    <row r="1186">
      <c r="A1186" s="10" t="s">
        <v>1088</v>
      </c>
      <c r="B1186" s="10" t="s">
        <v>18</v>
      </c>
      <c r="C1186" s="10" t="s">
        <v>1152</v>
      </c>
      <c r="D1186" s="10" t="s">
        <v>3</v>
      </c>
      <c r="E1186" s="11" t="s">
        <v>563</v>
      </c>
      <c r="F1186" s="11" t="s">
        <v>21</v>
      </c>
      <c r="G1186" s="18"/>
      <c r="H1186" s="18"/>
      <c r="I1186" s="18"/>
      <c r="J1186" s="18"/>
      <c r="K1186" s="18"/>
      <c r="L1186" s="18"/>
      <c r="M1186" s="19">
        <v>44725.0</v>
      </c>
      <c r="N1186" s="15">
        <v>0.5416666666666666</v>
      </c>
      <c r="O1186" s="15">
        <v>0.5416666666666666</v>
      </c>
      <c r="P1186" s="16">
        <f t="shared" si="100"/>
        <v>0</v>
      </c>
      <c r="Q1186" s="17" t="s">
        <v>1200</v>
      </c>
    </row>
    <row r="1187">
      <c r="A1187" s="66" t="s">
        <v>1234</v>
      </c>
      <c r="B1187" s="10" t="s">
        <v>18</v>
      </c>
      <c r="C1187" s="10" t="s">
        <v>1152</v>
      </c>
      <c r="D1187" s="10" t="s">
        <v>3</v>
      </c>
      <c r="E1187" s="11" t="s">
        <v>43</v>
      </c>
      <c r="F1187" s="11" t="s">
        <v>21</v>
      </c>
      <c r="G1187" s="18"/>
      <c r="H1187" s="18"/>
      <c r="I1187" s="18"/>
      <c r="J1187" s="18"/>
      <c r="K1187" s="18"/>
      <c r="L1187" s="18"/>
      <c r="M1187" s="48">
        <v>44725.0</v>
      </c>
      <c r="N1187" s="15">
        <v>0.5833333333333334</v>
      </c>
      <c r="O1187" s="15">
        <v>0.7083333333333334</v>
      </c>
      <c r="P1187" s="16">
        <f t="shared" si="100"/>
        <v>0.125</v>
      </c>
      <c r="Q1187" s="17" t="s">
        <v>1244</v>
      </c>
    </row>
    <row r="1188">
      <c r="A1188" s="10" t="s">
        <v>1245</v>
      </c>
      <c r="B1188" s="10" t="s">
        <v>560</v>
      </c>
      <c r="C1188" s="10" t="s">
        <v>1152</v>
      </c>
      <c r="D1188" s="10" t="s">
        <v>3</v>
      </c>
      <c r="E1188" s="11" t="s">
        <v>41</v>
      </c>
      <c r="F1188" s="11" t="s">
        <v>21</v>
      </c>
      <c r="G1188" s="18"/>
      <c r="H1188" s="18"/>
      <c r="I1188" s="18"/>
      <c r="J1188" s="18"/>
      <c r="K1188" s="18"/>
      <c r="L1188" s="18"/>
      <c r="M1188" s="48">
        <v>44725.0</v>
      </c>
      <c r="N1188" s="15">
        <v>0.7083333333333334</v>
      </c>
      <c r="O1188" s="15">
        <v>0.8333333333333334</v>
      </c>
      <c r="P1188" s="16">
        <f t="shared" si="100"/>
        <v>0.125</v>
      </c>
      <c r="Q1188" s="17" t="s">
        <v>1246</v>
      </c>
    </row>
    <row r="1189">
      <c r="A1189" s="10" t="s">
        <v>1079</v>
      </c>
      <c r="B1189" s="10" t="s">
        <v>18</v>
      </c>
      <c r="C1189" s="10" t="s">
        <v>1152</v>
      </c>
      <c r="D1189" s="10" t="s">
        <v>3</v>
      </c>
      <c r="E1189" s="11" t="s">
        <v>563</v>
      </c>
      <c r="F1189" s="11" t="s">
        <v>21</v>
      </c>
      <c r="G1189" s="18"/>
      <c r="H1189" s="18"/>
      <c r="I1189" s="18"/>
      <c r="J1189" s="18"/>
      <c r="K1189" s="18"/>
      <c r="L1189" s="18"/>
      <c r="M1189" s="48">
        <v>44725.0</v>
      </c>
      <c r="N1189" s="15">
        <v>0.7083333333333334</v>
      </c>
      <c r="O1189" s="15">
        <v>0.7083333333333334</v>
      </c>
      <c r="P1189" s="16">
        <f t="shared" si="100"/>
        <v>0</v>
      </c>
      <c r="Q1189" s="17" t="s">
        <v>1200</v>
      </c>
    </row>
    <row r="1190">
      <c r="A1190" s="10" t="s">
        <v>968</v>
      </c>
      <c r="B1190" s="10" t="s">
        <v>18</v>
      </c>
      <c r="C1190" s="10" t="s">
        <v>1152</v>
      </c>
      <c r="D1190" s="10" t="s">
        <v>3</v>
      </c>
      <c r="E1190" s="11" t="s">
        <v>341</v>
      </c>
      <c r="F1190" s="11" t="s">
        <v>21</v>
      </c>
      <c r="G1190" s="18"/>
      <c r="H1190" s="18"/>
      <c r="I1190" s="18"/>
      <c r="J1190" s="18"/>
      <c r="K1190" s="18"/>
      <c r="L1190" s="18"/>
      <c r="M1190" s="48">
        <v>44725.0</v>
      </c>
      <c r="N1190" s="15">
        <v>0.7083333333333334</v>
      </c>
      <c r="O1190" s="15">
        <v>0.7083333333333334</v>
      </c>
      <c r="P1190" s="16">
        <f t="shared" si="100"/>
        <v>0</v>
      </c>
      <c r="Q1190" s="17" t="s">
        <v>1200</v>
      </c>
    </row>
    <row r="1191">
      <c r="A1191" s="10" t="s">
        <v>1161</v>
      </c>
      <c r="B1191" s="10" t="s">
        <v>18</v>
      </c>
      <c r="C1191" s="10" t="s">
        <v>1152</v>
      </c>
      <c r="D1191" s="10" t="s">
        <v>3</v>
      </c>
      <c r="E1191" s="11" t="s">
        <v>341</v>
      </c>
      <c r="F1191" s="11" t="s">
        <v>21</v>
      </c>
      <c r="G1191" s="18"/>
      <c r="H1191" s="18"/>
      <c r="I1191" s="18"/>
      <c r="J1191" s="18"/>
      <c r="K1191" s="18"/>
      <c r="L1191" s="18"/>
      <c r="M1191" s="48">
        <v>44725.0</v>
      </c>
      <c r="N1191" s="15">
        <v>0.7083333333333334</v>
      </c>
      <c r="O1191" s="15">
        <v>0.7083333333333334</v>
      </c>
      <c r="P1191" s="16">
        <f t="shared" si="100"/>
        <v>0</v>
      </c>
      <c r="Q1191" s="17" t="s">
        <v>1200</v>
      </c>
    </row>
    <row r="1192">
      <c r="A1192" s="10" t="s">
        <v>1179</v>
      </c>
      <c r="B1192" s="10" t="s">
        <v>18</v>
      </c>
      <c r="C1192" s="10" t="s">
        <v>1152</v>
      </c>
      <c r="D1192" s="10" t="s">
        <v>114</v>
      </c>
      <c r="E1192" s="11" t="s">
        <v>41</v>
      </c>
      <c r="F1192" s="11" t="s">
        <v>21</v>
      </c>
      <c r="G1192" s="18"/>
      <c r="H1192" s="18"/>
      <c r="I1192" s="18"/>
      <c r="J1192" s="18"/>
      <c r="K1192" s="18"/>
      <c r="L1192" s="18"/>
      <c r="M1192" s="48">
        <v>44725.0</v>
      </c>
      <c r="N1192" s="24">
        <v>0.5416666666666666</v>
      </c>
      <c r="O1192" s="15">
        <v>0.875</v>
      </c>
      <c r="P1192" s="25">
        <v>0.3333333333333333</v>
      </c>
      <c r="Q1192" s="17" t="s">
        <v>1247</v>
      </c>
    </row>
    <row r="1193">
      <c r="A1193" s="10" t="s">
        <v>1218</v>
      </c>
      <c r="B1193" s="10" t="s">
        <v>18</v>
      </c>
      <c r="C1193" s="10" t="s">
        <v>1152</v>
      </c>
      <c r="D1193" s="10" t="s">
        <v>508</v>
      </c>
      <c r="E1193" s="11" t="s">
        <v>43</v>
      </c>
      <c r="F1193" s="11" t="s">
        <v>21</v>
      </c>
      <c r="G1193" s="18"/>
      <c r="H1193" s="18"/>
      <c r="I1193" s="18"/>
      <c r="J1193" s="18"/>
      <c r="K1193" s="18"/>
      <c r="L1193" s="18"/>
      <c r="M1193" s="48">
        <v>44725.0</v>
      </c>
      <c r="N1193" s="24">
        <v>0.5416666666666666</v>
      </c>
      <c r="O1193" s="15">
        <v>0.7916666666666666</v>
      </c>
      <c r="P1193" s="16">
        <f t="shared" ref="P1193:P1205" si="101">O1193-N1193</f>
        <v>0.25</v>
      </c>
      <c r="Q1193" s="17" t="s">
        <v>1248</v>
      </c>
    </row>
    <row r="1194">
      <c r="A1194" s="10" t="s">
        <v>1249</v>
      </c>
      <c r="B1194" s="10" t="s">
        <v>18</v>
      </c>
      <c r="C1194" s="10" t="s">
        <v>1164</v>
      </c>
      <c r="D1194" s="10" t="s">
        <v>900</v>
      </c>
      <c r="E1194" s="11" t="s">
        <v>46</v>
      </c>
      <c r="F1194" s="11" t="s">
        <v>21</v>
      </c>
      <c r="G1194" s="18"/>
      <c r="H1194" s="18"/>
      <c r="I1194" s="18"/>
      <c r="J1194" s="18"/>
      <c r="K1194" s="18"/>
      <c r="L1194" s="18"/>
      <c r="M1194" s="48">
        <v>44725.0</v>
      </c>
      <c r="N1194" s="15">
        <v>0.5416666666666666</v>
      </c>
      <c r="O1194" s="15">
        <v>0.7083333333333334</v>
      </c>
      <c r="P1194" s="16">
        <f t="shared" si="101"/>
        <v>0.1666666667</v>
      </c>
      <c r="Q1194" s="17" t="s">
        <v>1250</v>
      </c>
    </row>
    <row r="1195">
      <c r="A1195" s="10" t="s">
        <v>956</v>
      </c>
      <c r="B1195" s="10" t="s">
        <v>560</v>
      </c>
      <c r="C1195" s="10" t="s">
        <v>1164</v>
      </c>
      <c r="D1195" s="10" t="s">
        <v>900</v>
      </c>
      <c r="E1195" s="11" t="s">
        <v>41</v>
      </c>
      <c r="F1195" s="11" t="s">
        <v>21</v>
      </c>
      <c r="G1195" s="18"/>
      <c r="H1195" s="18"/>
      <c r="I1195" s="18"/>
      <c r="J1195" s="18"/>
      <c r="K1195" s="18"/>
      <c r="L1195" s="18"/>
      <c r="M1195" s="48">
        <v>44725.0</v>
      </c>
      <c r="N1195" s="15">
        <v>0.7083333333333334</v>
      </c>
      <c r="O1195" s="15">
        <v>0.875</v>
      </c>
      <c r="P1195" s="16">
        <f t="shared" si="101"/>
        <v>0.1666666667</v>
      </c>
      <c r="Q1195" s="17" t="s">
        <v>1251</v>
      </c>
    </row>
    <row r="1196">
      <c r="A1196" s="10" t="s">
        <v>861</v>
      </c>
      <c r="B1196" s="10" t="s">
        <v>560</v>
      </c>
      <c r="C1196" s="10" t="s">
        <v>24</v>
      </c>
      <c r="D1196" s="10" t="s">
        <v>25</v>
      </c>
      <c r="E1196" s="11" t="s">
        <v>41</v>
      </c>
      <c r="F1196" s="11" t="s">
        <v>21</v>
      </c>
      <c r="G1196" s="18"/>
      <c r="H1196" s="18"/>
      <c r="I1196" s="18"/>
      <c r="J1196" s="18"/>
      <c r="K1196" s="18"/>
      <c r="L1196" s="18"/>
      <c r="M1196" s="48">
        <v>44725.0</v>
      </c>
      <c r="N1196" s="15">
        <v>0.5416666666666666</v>
      </c>
      <c r="O1196" s="15">
        <v>0.8333333333333334</v>
      </c>
      <c r="P1196" s="16">
        <f t="shared" si="101"/>
        <v>0.2916666667</v>
      </c>
      <c r="Q1196" s="17" t="s">
        <v>1252</v>
      </c>
    </row>
    <row r="1197">
      <c r="A1197" s="10" t="s">
        <v>1211</v>
      </c>
      <c r="B1197" s="10" t="s">
        <v>560</v>
      </c>
      <c r="C1197" s="10" t="s">
        <v>1152</v>
      </c>
      <c r="D1197" s="10" t="s">
        <v>158</v>
      </c>
      <c r="E1197" s="11" t="s">
        <v>41</v>
      </c>
      <c r="F1197" s="11" t="s">
        <v>21</v>
      </c>
      <c r="G1197" s="18"/>
      <c r="H1197" s="18"/>
      <c r="I1197" s="18"/>
      <c r="J1197" s="18"/>
      <c r="K1197" s="18"/>
      <c r="L1197" s="18"/>
      <c r="M1197" s="48">
        <v>44725.0</v>
      </c>
      <c r="N1197" s="15">
        <v>0.5416666666666666</v>
      </c>
      <c r="O1197" s="15">
        <v>0.7083333333333334</v>
      </c>
      <c r="P1197" s="25">
        <f t="shared" si="101"/>
        <v>0.1666666667</v>
      </c>
      <c r="Q1197" s="17" t="s">
        <v>1238</v>
      </c>
    </row>
    <row r="1198">
      <c r="A1198" s="10" t="s">
        <v>1143</v>
      </c>
      <c r="B1198" s="10" t="s">
        <v>560</v>
      </c>
      <c r="C1198" s="10" t="s">
        <v>1152</v>
      </c>
      <c r="D1198" s="10" t="s">
        <v>508</v>
      </c>
      <c r="E1198" s="11" t="s">
        <v>41</v>
      </c>
      <c r="F1198" s="11" t="s">
        <v>21</v>
      </c>
      <c r="G1198" s="18"/>
      <c r="H1198" s="18"/>
      <c r="I1198" s="18"/>
      <c r="J1198" s="18"/>
      <c r="K1198" s="18"/>
      <c r="L1198" s="18"/>
      <c r="M1198" s="19">
        <v>44725.0</v>
      </c>
      <c r="N1198" s="15">
        <v>0.7916666666666666</v>
      </c>
      <c r="O1198" s="15">
        <v>0.875</v>
      </c>
      <c r="P1198" s="16">
        <f t="shared" si="101"/>
        <v>0.08333333333</v>
      </c>
      <c r="Q1198" s="17" t="s">
        <v>1253</v>
      </c>
    </row>
    <row r="1199">
      <c r="A1199" s="10" t="s">
        <v>1154</v>
      </c>
      <c r="B1199" s="10" t="s">
        <v>18</v>
      </c>
      <c r="C1199" s="10" t="s">
        <v>1152</v>
      </c>
      <c r="D1199" s="10" t="s">
        <v>3</v>
      </c>
      <c r="E1199" s="11" t="s">
        <v>341</v>
      </c>
      <c r="F1199" s="11" t="s">
        <v>21</v>
      </c>
      <c r="G1199" s="18"/>
      <c r="H1199" s="18"/>
      <c r="I1199" s="18"/>
      <c r="J1199" s="18"/>
      <c r="K1199" s="18"/>
      <c r="L1199" s="18"/>
      <c r="M1199" s="19">
        <v>44726.0</v>
      </c>
      <c r="N1199" s="15">
        <v>0.5833333333333334</v>
      </c>
      <c r="O1199" s="15">
        <v>0.5833333333333334</v>
      </c>
      <c r="P1199" s="16">
        <f t="shared" si="101"/>
        <v>0</v>
      </c>
      <c r="Q1199" s="17" t="s">
        <v>1200</v>
      </c>
    </row>
    <row r="1200">
      <c r="A1200" s="10" t="s">
        <v>1129</v>
      </c>
      <c r="B1200" s="10" t="s">
        <v>18</v>
      </c>
      <c r="C1200" s="10" t="s">
        <v>1152</v>
      </c>
      <c r="D1200" s="10" t="s">
        <v>3</v>
      </c>
      <c r="E1200" s="11" t="s">
        <v>341</v>
      </c>
      <c r="F1200" s="11" t="s">
        <v>21</v>
      </c>
      <c r="G1200" s="18"/>
      <c r="H1200" s="18"/>
      <c r="I1200" s="18"/>
      <c r="J1200" s="18"/>
      <c r="K1200" s="18"/>
      <c r="L1200" s="18"/>
      <c r="M1200" s="19">
        <v>44726.0</v>
      </c>
      <c r="N1200" s="15">
        <v>0.5833333333333334</v>
      </c>
      <c r="O1200" s="15">
        <v>0.5833333333333334</v>
      </c>
      <c r="P1200" s="16">
        <f t="shared" si="101"/>
        <v>0</v>
      </c>
      <c r="Q1200" s="17" t="s">
        <v>1200</v>
      </c>
    </row>
    <row r="1201">
      <c r="A1201" s="10" t="s">
        <v>1088</v>
      </c>
      <c r="B1201" s="10" t="s">
        <v>18</v>
      </c>
      <c r="C1201" s="10" t="s">
        <v>1152</v>
      </c>
      <c r="D1201" s="10" t="s">
        <v>3</v>
      </c>
      <c r="E1201" s="11" t="s">
        <v>379</v>
      </c>
      <c r="F1201" s="11" t="s">
        <v>21</v>
      </c>
      <c r="G1201" s="18"/>
      <c r="H1201" s="18"/>
      <c r="I1201" s="18"/>
      <c r="J1201" s="18"/>
      <c r="K1201" s="18"/>
      <c r="L1201" s="18"/>
      <c r="M1201" s="19">
        <v>44726.0</v>
      </c>
      <c r="N1201" s="15">
        <v>0.5416666666666666</v>
      </c>
      <c r="O1201" s="15">
        <v>0.5416666666666666</v>
      </c>
      <c r="P1201" s="16">
        <f t="shared" si="101"/>
        <v>0</v>
      </c>
      <c r="Q1201" s="17" t="s">
        <v>1200</v>
      </c>
    </row>
    <row r="1202">
      <c r="A1202" s="10" t="s">
        <v>1079</v>
      </c>
      <c r="B1202" s="10" t="s">
        <v>18</v>
      </c>
      <c r="C1202" s="10" t="s">
        <v>1152</v>
      </c>
      <c r="D1202" s="10" t="s">
        <v>3</v>
      </c>
      <c r="E1202" s="11" t="s">
        <v>379</v>
      </c>
      <c r="F1202" s="11" t="s">
        <v>21</v>
      </c>
      <c r="G1202" s="18"/>
      <c r="H1202" s="18"/>
      <c r="I1202" s="18"/>
      <c r="J1202" s="18"/>
      <c r="K1202" s="18"/>
      <c r="L1202" s="18"/>
      <c r="M1202" s="48">
        <v>44726.0</v>
      </c>
      <c r="N1202" s="15">
        <v>0.7083333333333334</v>
      </c>
      <c r="O1202" s="15">
        <v>0.7083333333333334</v>
      </c>
      <c r="P1202" s="16">
        <f t="shared" si="101"/>
        <v>0</v>
      </c>
      <c r="Q1202" s="17" t="s">
        <v>1200</v>
      </c>
    </row>
    <row r="1203">
      <c r="A1203" s="10" t="s">
        <v>1059</v>
      </c>
      <c r="B1203" s="10" t="s">
        <v>560</v>
      </c>
      <c r="C1203" s="10" t="s">
        <v>24</v>
      </c>
      <c r="D1203" s="10" t="s">
        <v>25</v>
      </c>
      <c r="E1203" s="11" t="s">
        <v>341</v>
      </c>
      <c r="F1203" s="11" t="s">
        <v>21</v>
      </c>
      <c r="G1203" s="18"/>
      <c r="H1203" s="18"/>
      <c r="I1203" s="18"/>
      <c r="J1203" s="18"/>
      <c r="K1203" s="18"/>
      <c r="L1203" s="18"/>
      <c r="M1203" s="48">
        <v>44726.0</v>
      </c>
      <c r="N1203" s="15">
        <v>0.7083333333333334</v>
      </c>
      <c r="O1203" s="15">
        <v>0.7083333333333334</v>
      </c>
      <c r="P1203" s="16">
        <f t="shared" si="101"/>
        <v>0</v>
      </c>
      <c r="Q1203" s="17" t="s">
        <v>1200</v>
      </c>
    </row>
    <row r="1204">
      <c r="A1204" s="10" t="s">
        <v>861</v>
      </c>
      <c r="B1204" s="10" t="s">
        <v>560</v>
      </c>
      <c r="C1204" s="10" t="s">
        <v>24</v>
      </c>
      <c r="D1204" s="10" t="s">
        <v>25</v>
      </c>
      <c r="E1204" s="11" t="s">
        <v>41</v>
      </c>
      <c r="F1204" s="11" t="s">
        <v>21</v>
      </c>
      <c r="G1204" s="18"/>
      <c r="H1204" s="18"/>
      <c r="I1204" s="18"/>
      <c r="J1204" s="18"/>
      <c r="K1204" s="18"/>
      <c r="L1204" s="18"/>
      <c r="M1204" s="48">
        <v>44726.0</v>
      </c>
      <c r="N1204" s="15">
        <v>0.7083333333333334</v>
      </c>
      <c r="O1204" s="15">
        <v>0.875</v>
      </c>
      <c r="P1204" s="16">
        <f t="shared" si="101"/>
        <v>0.1666666667</v>
      </c>
      <c r="Q1204" s="17" t="s">
        <v>1254</v>
      </c>
    </row>
    <row r="1205">
      <c r="A1205" s="10" t="s">
        <v>788</v>
      </c>
      <c r="B1205" s="10" t="s">
        <v>560</v>
      </c>
      <c r="C1205" s="10" t="s">
        <v>24</v>
      </c>
      <c r="D1205" s="10" t="s">
        <v>25</v>
      </c>
      <c r="E1205" s="11" t="s">
        <v>1255</v>
      </c>
      <c r="F1205" s="11" t="s">
        <v>21</v>
      </c>
      <c r="G1205" s="18"/>
      <c r="H1205" s="18"/>
      <c r="I1205" s="18"/>
      <c r="J1205" s="18"/>
      <c r="K1205" s="18"/>
      <c r="L1205" s="18"/>
      <c r="M1205" s="48">
        <v>44726.0</v>
      </c>
      <c r="N1205" s="15">
        <v>0.6041666666666666</v>
      </c>
      <c r="O1205" s="15">
        <v>0.7083333333333334</v>
      </c>
      <c r="P1205" s="16">
        <f t="shared" si="101"/>
        <v>0.1041666667</v>
      </c>
      <c r="Q1205" s="17" t="s">
        <v>1256</v>
      </c>
    </row>
    <row r="1206">
      <c r="A1206" s="10" t="s">
        <v>1179</v>
      </c>
      <c r="B1206" s="10" t="s">
        <v>18</v>
      </c>
      <c r="C1206" s="10" t="s">
        <v>1152</v>
      </c>
      <c r="D1206" s="10" t="s">
        <v>114</v>
      </c>
      <c r="E1206" s="11" t="s">
        <v>41</v>
      </c>
      <c r="F1206" s="11" t="s">
        <v>21</v>
      </c>
      <c r="G1206" s="18"/>
      <c r="H1206" s="18"/>
      <c r="I1206" s="18"/>
      <c r="J1206" s="18"/>
      <c r="K1206" s="18"/>
      <c r="L1206" s="18"/>
      <c r="M1206" s="48">
        <v>44726.0</v>
      </c>
      <c r="N1206" s="15">
        <v>0.5416666666666666</v>
      </c>
      <c r="O1206" s="15">
        <v>0.875</v>
      </c>
      <c r="P1206" s="25">
        <v>0.3333333333333333</v>
      </c>
      <c r="Q1206" s="68" t="s">
        <v>1257</v>
      </c>
    </row>
    <row r="1207">
      <c r="A1207" s="10" t="s">
        <v>956</v>
      </c>
      <c r="B1207" s="10" t="s">
        <v>560</v>
      </c>
      <c r="C1207" s="10" t="s">
        <v>1164</v>
      </c>
      <c r="D1207" s="10" t="s">
        <v>900</v>
      </c>
      <c r="E1207" s="11" t="s">
        <v>41</v>
      </c>
      <c r="F1207" s="11" t="s">
        <v>21</v>
      </c>
      <c r="G1207" s="18"/>
      <c r="H1207" s="18"/>
      <c r="I1207" s="18"/>
      <c r="J1207" s="18"/>
      <c r="K1207" s="18"/>
      <c r="L1207" s="18"/>
      <c r="M1207" s="48">
        <v>44726.0</v>
      </c>
      <c r="N1207" s="15">
        <v>0.7083333333333334</v>
      </c>
      <c r="O1207" s="15">
        <v>0.875</v>
      </c>
      <c r="P1207" s="25">
        <v>0.16666666666666666</v>
      </c>
      <c r="Q1207" s="69" t="s">
        <v>1258</v>
      </c>
    </row>
    <row r="1208">
      <c r="A1208" s="10" t="s">
        <v>1249</v>
      </c>
      <c r="B1208" s="10" t="s">
        <v>18</v>
      </c>
      <c r="C1208" s="10" t="s">
        <v>1164</v>
      </c>
      <c r="D1208" s="10" t="s">
        <v>900</v>
      </c>
      <c r="E1208" s="11" t="s">
        <v>46</v>
      </c>
      <c r="F1208" s="11" t="s">
        <v>21</v>
      </c>
      <c r="G1208" s="18"/>
      <c r="H1208" s="18"/>
      <c r="I1208" s="18"/>
      <c r="J1208" s="18"/>
      <c r="K1208" s="18"/>
      <c r="L1208" s="18"/>
      <c r="M1208" s="48">
        <v>44726.0</v>
      </c>
      <c r="N1208" s="15">
        <v>0.5416666666666666</v>
      </c>
      <c r="O1208" s="15">
        <v>0.625</v>
      </c>
      <c r="P1208" s="25">
        <v>0.08333333333333333</v>
      </c>
      <c r="Q1208" s="17" t="s">
        <v>1259</v>
      </c>
    </row>
    <row r="1209">
      <c r="A1209" s="10" t="s">
        <v>1240</v>
      </c>
      <c r="B1209" s="10" t="s">
        <v>18</v>
      </c>
      <c r="C1209" s="10" t="s">
        <v>1164</v>
      </c>
      <c r="D1209" s="10" t="s">
        <v>900</v>
      </c>
      <c r="E1209" s="11" t="s">
        <v>341</v>
      </c>
      <c r="F1209" s="11" t="s">
        <v>21</v>
      </c>
      <c r="G1209" s="18"/>
      <c r="H1209" s="18"/>
      <c r="I1209" s="18"/>
      <c r="J1209" s="18"/>
      <c r="K1209" s="18"/>
      <c r="L1209" s="18"/>
      <c r="M1209" s="48">
        <v>44726.0</v>
      </c>
      <c r="N1209" s="15">
        <v>0.625</v>
      </c>
      <c r="O1209" s="15">
        <v>0.7083333333333334</v>
      </c>
      <c r="P1209" s="25">
        <v>0.08333333333333333</v>
      </c>
      <c r="Q1209" s="17" t="s">
        <v>1260</v>
      </c>
    </row>
    <row r="1210">
      <c r="A1210" s="10" t="s">
        <v>1245</v>
      </c>
      <c r="B1210" s="10" t="s">
        <v>560</v>
      </c>
      <c r="C1210" s="10" t="s">
        <v>1152</v>
      </c>
      <c r="D1210" s="10" t="s">
        <v>3</v>
      </c>
      <c r="E1210" s="11" t="s">
        <v>310</v>
      </c>
      <c r="F1210" s="11" t="s">
        <v>21</v>
      </c>
      <c r="G1210" s="18"/>
      <c r="H1210" s="18"/>
      <c r="I1210" s="18"/>
      <c r="J1210" s="18"/>
      <c r="K1210" s="18"/>
      <c r="L1210" s="18"/>
      <c r="M1210" s="48">
        <v>44726.0</v>
      </c>
      <c r="N1210" s="15">
        <v>0.5416666666666666</v>
      </c>
      <c r="O1210" s="15">
        <v>0.5416666666666666</v>
      </c>
      <c r="P1210" s="25">
        <v>0.08333333333333333</v>
      </c>
      <c r="Q1210" s="17"/>
    </row>
    <row r="1211">
      <c r="A1211" s="10" t="s">
        <v>1143</v>
      </c>
      <c r="B1211" s="10" t="s">
        <v>560</v>
      </c>
      <c r="C1211" s="10" t="s">
        <v>1152</v>
      </c>
      <c r="D1211" s="10" t="s">
        <v>508</v>
      </c>
      <c r="E1211" s="11" t="s">
        <v>41</v>
      </c>
      <c r="F1211" s="11" t="s">
        <v>21</v>
      </c>
      <c r="G1211" s="18"/>
      <c r="H1211" s="18"/>
      <c r="I1211" s="18"/>
      <c r="J1211" s="18"/>
      <c r="K1211" s="18"/>
      <c r="L1211" s="18"/>
      <c r="M1211" s="19">
        <v>44726.0</v>
      </c>
      <c r="N1211" s="15">
        <v>0.5416666666666666</v>
      </c>
      <c r="O1211" s="15">
        <v>0.875</v>
      </c>
      <c r="P1211" s="16">
        <f t="shared" ref="P1211:P1219" si="102">O1211-N1211</f>
        <v>0.3333333333</v>
      </c>
      <c r="Q1211" s="17" t="s">
        <v>1261</v>
      </c>
    </row>
    <row r="1212">
      <c r="A1212" s="10" t="s">
        <v>1262</v>
      </c>
      <c r="B1212" s="10" t="s">
        <v>18</v>
      </c>
      <c r="C1212" s="10" t="s">
        <v>1152</v>
      </c>
      <c r="D1212" s="10" t="s">
        <v>3</v>
      </c>
      <c r="E1212" s="11" t="s">
        <v>41</v>
      </c>
      <c r="F1212" s="11" t="s">
        <v>21</v>
      </c>
      <c r="G1212" s="18"/>
      <c r="H1212" s="18"/>
      <c r="I1212" s="18"/>
      <c r="J1212" s="18"/>
      <c r="K1212" s="18"/>
      <c r="L1212" s="18"/>
      <c r="M1212" s="19">
        <v>44726.0</v>
      </c>
      <c r="N1212" s="15">
        <v>0.625</v>
      </c>
      <c r="O1212" s="15">
        <v>0.7916666666666666</v>
      </c>
      <c r="P1212" s="16">
        <f t="shared" si="102"/>
        <v>0.1666666667</v>
      </c>
      <c r="Q1212" s="17" t="s">
        <v>1263</v>
      </c>
    </row>
    <row r="1213">
      <c r="A1213" s="10" t="s">
        <v>1218</v>
      </c>
      <c r="B1213" s="10" t="s">
        <v>18</v>
      </c>
      <c r="C1213" s="10" t="s">
        <v>1152</v>
      </c>
      <c r="D1213" s="10" t="s">
        <v>508</v>
      </c>
      <c r="E1213" s="11" t="s">
        <v>341</v>
      </c>
      <c r="F1213" s="11" t="s">
        <v>21</v>
      </c>
      <c r="G1213" s="18"/>
      <c r="H1213" s="18"/>
      <c r="I1213" s="18"/>
      <c r="J1213" s="18"/>
      <c r="K1213" s="18"/>
      <c r="L1213" s="18"/>
      <c r="M1213" s="48">
        <v>44726.0</v>
      </c>
      <c r="N1213" s="24">
        <v>0.5416666666666666</v>
      </c>
      <c r="O1213" s="15">
        <v>0.5416666666666666</v>
      </c>
      <c r="P1213" s="16">
        <f t="shared" si="102"/>
        <v>0</v>
      </c>
      <c r="Q1213" s="17" t="s">
        <v>1264</v>
      </c>
    </row>
    <row r="1214" ht="24.0" customHeight="1">
      <c r="A1214" s="10" t="s">
        <v>925</v>
      </c>
      <c r="B1214" s="10" t="s">
        <v>18</v>
      </c>
      <c r="C1214" s="10" t="s">
        <v>1152</v>
      </c>
      <c r="D1214" s="10" t="s">
        <v>508</v>
      </c>
      <c r="E1214" s="11" t="s">
        <v>41</v>
      </c>
      <c r="F1214" s="11" t="s">
        <v>21</v>
      </c>
      <c r="G1214" s="18"/>
      <c r="H1214" s="18"/>
      <c r="I1214" s="18"/>
      <c r="J1214" s="18"/>
      <c r="K1214" s="18"/>
      <c r="L1214" s="18"/>
      <c r="M1214" s="19">
        <v>44726.0</v>
      </c>
      <c r="N1214" s="15">
        <v>0.7083333333333334</v>
      </c>
      <c r="O1214" s="15">
        <v>0.7083333333333334</v>
      </c>
      <c r="P1214" s="16">
        <f t="shared" si="102"/>
        <v>0</v>
      </c>
      <c r="Q1214" s="17" t="s">
        <v>1265</v>
      </c>
    </row>
    <row r="1215">
      <c r="A1215" s="10" t="s">
        <v>1013</v>
      </c>
      <c r="B1215" s="10" t="s">
        <v>18</v>
      </c>
      <c r="C1215" s="10" t="s">
        <v>1152</v>
      </c>
      <c r="D1215" s="10" t="s">
        <v>3</v>
      </c>
      <c r="E1215" s="11" t="s">
        <v>41</v>
      </c>
      <c r="F1215" s="11" t="s">
        <v>21</v>
      </c>
      <c r="G1215" s="18"/>
      <c r="H1215" s="18"/>
      <c r="I1215" s="18"/>
      <c r="J1215" s="18"/>
      <c r="K1215" s="18"/>
      <c r="L1215" s="18"/>
      <c r="M1215" s="48">
        <v>44726.0</v>
      </c>
      <c r="N1215" s="15">
        <v>0.7916666666666666</v>
      </c>
      <c r="O1215" s="15">
        <v>0.875</v>
      </c>
      <c r="P1215" s="16">
        <f t="shared" si="102"/>
        <v>0.08333333333</v>
      </c>
      <c r="Q1215" s="17" t="s">
        <v>1266</v>
      </c>
    </row>
    <row r="1216">
      <c r="A1216" s="10" t="s">
        <v>45</v>
      </c>
      <c r="B1216" s="10" t="s">
        <v>18</v>
      </c>
      <c r="C1216" s="10" t="s">
        <v>1152</v>
      </c>
      <c r="D1216" s="10" t="s">
        <v>158</v>
      </c>
      <c r="E1216" s="11" t="s">
        <v>20</v>
      </c>
      <c r="F1216" s="11" t="s">
        <v>21</v>
      </c>
      <c r="G1216" s="18"/>
      <c r="H1216" s="18"/>
      <c r="I1216" s="18"/>
      <c r="J1216" s="18"/>
      <c r="K1216" s="18"/>
      <c r="L1216" s="18"/>
      <c r="M1216" s="19">
        <v>44726.0</v>
      </c>
      <c r="N1216" s="15"/>
      <c r="O1216" s="15"/>
      <c r="P1216" s="16">
        <f t="shared" si="102"/>
        <v>0</v>
      </c>
      <c r="Q1216" s="17"/>
    </row>
    <row r="1217">
      <c r="A1217" s="10" t="s">
        <v>1211</v>
      </c>
      <c r="B1217" s="10" t="s">
        <v>560</v>
      </c>
      <c r="C1217" s="10" t="s">
        <v>1152</v>
      </c>
      <c r="D1217" s="10" t="s">
        <v>158</v>
      </c>
      <c r="E1217" s="11" t="s">
        <v>41</v>
      </c>
      <c r="F1217" s="11" t="s">
        <v>21</v>
      </c>
      <c r="G1217" s="18"/>
      <c r="H1217" s="18"/>
      <c r="I1217" s="18"/>
      <c r="J1217" s="18"/>
      <c r="K1217" s="18"/>
      <c r="L1217" s="18"/>
      <c r="M1217" s="48">
        <v>44726.0</v>
      </c>
      <c r="N1217" s="15">
        <v>0.5416666666666666</v>
      </c>
      <c r="O1217" s="15">
        <v>0.7083333333333334</v>
      </c>
      <c r="P1217" s="25">
        <f t="shared" si="102"/>
        <v>0.1666666667</v>
      </c>
      <c r="Q1217" s="17" t="s">
        <v>1267</v>
      </c>
    </row>
    <row r="1218">
      <c r="A1218" s="10" t="s">
        <v>1088</v>
      </c>
      <c r="B1218" s="10" t="s">
        <v>18</v>
      </c>
      <c r="C1218" s="10" t="s">
        <v>1152</v>
      </c>
      <c r="D1218" s="10" t="s">
        <v>3</v>
      </c>
      <c r="E1218" s="11" t="s">
        <v>20</v>
      </c>
      <c r="F1218" s="11" t="s">
        <v>21</v>
      </c>
      <c r="G1218" s="18"/>
      <c r="H1218" s="18"/>
      <c r="I1218" s="18"/>
      <c r="J1218" s="18"/>
      <c r="K1218" s="18"/>
      <c r="L1218" s="18"/>
      <c r="M1218" s="19">
        <v>44727.0</v>
      </c>
      <c r="N1218" s="15">
        <v>0.7083333333333334</v>
      </c>
      <c r="O1218" s="15">
        <v>0.7083333333333334</v>
      </c>
      <c r="P1218" s="16">
        <f t="shared" si="102"/>
        <v>0</v>
      </c>
      <c r="Q1218" s="17" t="s">
        <v>627</v>
      </c>
    </row>
    <row r="1219">
      <c r="A1219" s="10" t="s">
        <v>1079</v>
      </c>
      <c r="B1219" s="10" t="s">
        <v>18</v>
      </c>
      <c r="C1219" s="10" t="s">
        <v>1152</v>
      </c>
      <c r="D1219" s="10" t="s">
        <v>3</v>
      </c>
      <c r="E1219" s="11" t="s">
        <v>20</v>
      </c>
      <c r="F1219" s="11" t="s">
        <v>21</v>
      </c>
      <c r="G1219" s="18"/>
      <c r="H1219" s="18"/>
      <c r="I1219" s="18"/>
      <c r="J1219" s="18"/>
      <c r="K1219" s="18"/>
      <c r="L1219" s="18"/>
      <c r="M1219" s="48">
        <v>44727.0</v>
      </c>
      <c r="N1219" s="15">
        <v>0.7083333333333334</v>
      </c>
      <c r="O1219" s="15">
        <v>0.7083333333333334</v>
      </c>
      <c r="P1219" s="16">
        <f t="shared" si="102"/>
        <v>0</v>
      </c>
      <c r="Q1219" s="17" t="s">
        <v>627</v>
      </c>
    </row>
    <row r="1220">
      <c r="A1220" s="10" t="s">
        <v>1179</v>
      </c>
      <c r="B1220" s="10" t="s">
        <v>18</v>
      </c>
      <c r="C1220" s="10" t="s">
        <v>1152</v>
      </c>
      <c r="D1220" s="10" t="s">
        <v>114</v>
      </c>
      <c r="E1220" s="11" t="s">
        <v>43</v>
      </c>
      <c r="F1220" s="11" t="s">
        <v>21</v>
      </c>
      <c r="G1220" s="18"/>
      <c r="H1220" s="18"/>
      <c r="I1220" s="18"/>
      <c r="J1220" s="18"/>
      <c r="K1220" s="18"/>
      <c r="L1220" s="18"/>
      <c r="M1220" s="48">
        <v>44727.0</v>
      </c>
      <c r="N1220" s="15">
        <v>0.5416666666666666</v>
      </c>
      <c r="O1220" s="15">
        <v>0.8125</v>
      </c>
      <c r="P1220" s="25"/>
      <c r="Q1220" s="17" t="s">
        <v>1268</v>
      </c>
    </row>
    <row r="1221">
      <c r="A1221" s="10" t="s">
        <v>1269</v>
      </c>
      <c r="B1221" s="10" t="s">
        <v>18</v>
      </c>
      <c r="C1221" s="10" t="s">
        <v>1152</v>
      </c>
      <c r="D1221" s="10" t="s">
        <v>114</v>
      </c>
      <c r="E1221" s="11" t="s">
        <v>41</v>
      </c>
      <c r="F1221" s="11" t="s">
        <v>21</v>
      </c>
      <c r="G1221" s="18"/>
      <c r="H1221" s="18"/>
      <c r="I1221" s="18"/>
      <c r="J1221" s="18"/>
      <c r="K1221" s="18"/>
      <c r="L1221" s="18"/>
      <c r="M1221" s="48">
        <v>44727.0</v>
      </c>
      <c r="N1221" s="15">
        <v>0.8333333333333334</v>
      </c>
      <c r="O1221" s="15">
        <v>0.875</v>
      </c>
      <c r="P1221" s="25"/>
      <c r="Q1221" s="17" t="s">
        <v>1270</v>
      </c>
    </row>
    <row r="1222">
      <c r="A1222" s="10" t="s">
        <v>226</v>
      </c>
      <c r="B1222" s="10" t="s">
        <v>18</v>
      </c>
      <c r="C1222" s="10" t="s">
        <v>1152</v>
      </c>
      <c r="D1222" s="10" t="s">
        <v>114</v>
      </c>
      <c r="E1222" s="11" t="s">
        <v>656</v>
      </c>
      <c r="F1222" s="11" t="s">
        <v>21</v>
      </c>
      <c r="G1222" s="18"/>
      <c r="H1222" s="18"/>
      <c r="I1222" s="18"/>
      <c r="J1222" s="18"/>
      <c r="K1222" s="18"/>
      <c r="L1222" s="18"/>
      <c r="M1222" s="48">
        <v>44727.0</v>
      </c>
      <c r="N1222" s="15"/>
      <c r="O1222" s="15"/>
      <c r="P1222" s="25"/>
      <c r="Q1222" s="17" t="s">
        <v>1271</v>
      </c>
    </row>
    <row r="1223" ht="24.0" customHeight="1">
      <c r="A1223" s="10" t="s">
        <v>925</v>
      </c>
      <c r="B1223" s="10" t="s">
        <v>18</v>
      </c>
      <c r="C1223" s="10" t="s">
        <v>1152</v>
      </c>
      <c r="D1223" s="10" t="s">
        <v>508</v>
      </c>
      <c r="E1223" s="11" t="s">
        <v>987</v>
      </c>
      <c r="F1223" s="11" t="s">
        <v>21</v>
      </c>
      <c r="G1223" s="18"/>
      <c r="H1223" s="18"/>
      <c r="I1223" s="18"/>
      <c r="J1223" s="18"/>
      <c r="K1223" s="18"/>
      <c r="L1223" s="18"/>
      <c r="M1223" s="19">
        <v>44727.0</v>
      </c>
      <c r="N1223" s="15">
        <v>0.5416666666666666</v>
      </c>
      <c r="O1223" s="15">
        <v>0.6666666666666666</v>
      </c>
      <c r="P1223" s="16">
        <f t="shared" ref="P1223:P1225" si="103">O1223-N1223</f>
        <v>0.125</v>
      </c>
      <c r="Q1223" s="17" t="s">
        <v>1272</v>
      </c>
    </row>
    <row r="1224" ht="19.5" customHeight="1">
      <c r="A1224" s="10" t="s">
        <v>999</v>
      </c>
      <c r="B1224" s="10" t="s">
        <v>18</v>
      </c>
      <c r="C1224" s="10" t="s">
        <v>1152</v>
      </c>
      <c r="D1224" s="10" t="s">
        <v>508</v>
      </c>
      <c r="E1224" s="11" t="s">
        <v>656</v>
      </c>
      <c r="F1224" s="11" t="s">
        <v>21</v>
      </c>
      <c r="G1224" s="18"/>
      <c r="H1224" s="18"/>
      <c r="I1224" s="18"/>
      <c r="J1224" s="18"/>
      <c r="K1224" s="18"/>
      <c r="L1224" s="18"/>
      <c r="M1224" s="19">
        <v>44727.0</v>
      </c>
      <c r="N1224" s="15">
        <v>0.8333333333333334</v>
      </c>
      <c r="O1224" s="15">
        <v>0.8333333333333334</v>
      </c>
      <c r="P1224" s="16">
        <f t="shared" si="103"/>
        <v>0</v>
      </c>
      <c r="Q1224" s="17" t="s">
        <v>370</v>
      </c>
    </row>
    <row r="1225">
      <c r="A1225" s="10" t="s">
        <v>1005</v>
      </c>
      <c r="B1225" s="10" t="s">
        <v>18</v>
      </c>
      <c r="C1225" s="10" t="s">
        <v>1152</v>
      </c>
      <c r="D1225" s="10" t="s">
        <v>3</v>
      </c>
      <c r="E1225" s="11" t="s">
        <v>656</v>
      </c>
      <c r="F1225" s="11" t="s">
        <v>21</v>
      </c>
      <c r="G1225" s="18"/>
      <c r="H1225" s="18"/>
      <c r="I1225" s="18"/>
      <c r="J1225" s="18"/>
      <c r="K1225" s="18"/>
      <c r="L1225" s="18"/>
      <c r="M1225" s="48">
        <v>44727.0</v>
      </c>
      <c r="N1225" s="15">
        <v>0.8333333333333334</v>
      </c>
      <c r="O1225" s="15">
        <v>0.8333333333333334</v>
      </c>
      <c r="P1225" s="16">
        <f t="shared" si="103"/>
        <v>0</v>
      </c>
      <c r="Q1225" s="17"/>
    </row>
    <row r="1226">
      <c r="A1226" s="10" t="s">
        <v>836</v>
      </c>
      <c r="B1226" s="10" t="s">
        <v>18</v>
      </c>
      <c r="C1226" s="10" t="s">
        <v>1152</v>
      </c>
      <c r="D1226" s="10" t="s">
        <v>114</v>
      </c>
      <c r="E1226" s="11" t="s">
        <v>310</v>
      </c>
      <c r="F1226" s="11" t="s">
        <v>21</v>
      </c>
      <c r="G1226" s="18"/>
      <c r="H1226" s="18"/>
      <c r="I1226" s="18"/>
      <c r="J1226" s="18"/>
      <c r="K1226" s="18"/>
      <c r="L1226" s="18"/>
      <c r="M1226" s="48">
        <v>44727.0</v>
      </c>
      <c r="N1226" s="15"/>
      <c r="O1226" s="15"/>
      <c r="P1226" s="25"/>
      <c r="Q1226" s="17" t="s">
        <v>732</v>
      </c>
    </row>
    <row r="1227">
      <c r="A1227" s="10" t="s">
        <v>1161</v>
      </c>
      <c r="B1227" s="10" t="s">
        <v>18</v>
      </c>
      <c r="C1227" s="10" t="s">
        <v>1152</v>
      </c>
      <c r="D1227" s="10" t="s">
        <v>3</v>
      </c>
      <c r="E1227" s="11" t="s">
        <v>656</v>
      </c>
      <c r="F1227" s="11" t="s">
        <v>21</v>
      </c>
      <c r="G1227" s="18"/>
      <c r="H1227" s="18"/>
      <c r="I1227" s="18"/>
      <c r="J1227" s="18"/>
      <c r="K1227" s="18"/>
      <c r="L1227" s="18"/>
      <c r="M1227" s="48">
        <v>44727.0</v>
      </c>
      <c r="N1227" s="15">
        <v>0.8333333333333334</v>
      </c>
      <c r="O1227" s="15">
        <v>0.8333333333333334</v>
      </c>
      <c r="P1227" s="16">
        <f t="shared" ref="P1227:P1236" si="104">O1227-N1227</f>
        <v>0</v>
      </c>
      <c r="Q1227" s="17"/>
    </row>
    <row r="1228">
      <c r="A1228" s="10" t="s">
        <v>1143</v>
      </c>
      <c r="B1228" s="10" t="s">
        <v>560</v>
      </c>
      <c r="C1228" s="10" t="s">
        <v>1152</v>
      </c>
      <c r="D1228" s="10" t="s">
        <v>508</v>
      </c>
      <c r="E1228" s="11" t="s">
        <v>41</v>
      </c>
      <c r="F1228" s="11" t="s">
        <v>21</v>
      </c>
      <c r="G1228" s="18"/>
      <c r="H1228" s="18"/>
      <c r="I1228" s="18"/>
      <c r="J1228" s="18"/>
      <c r="K1228" s="18"/>
      <c r="L1228" s="18"/>
      <c r="M1228" s="19">
        <v>44727.0</v>
      </c>
      <c r="N1228" s="15">
        <v>0.6666666666666666</v>
      </c>
      <c r="O1228" s="15">
        <v>0.875</v>
      </c>
      <c r="P1228" s="16">
        <f t="shared" si="104"/>
        <v>0.2083333333</v>
      </c>
      <c r="Q1228" s="17" t="s">
        <v>1273</v>
      </c>
    </row>
    <row r="1229">
      <c r="A1229" s="10" t="s">
        <v>1013</v>
      </c>
      <c r="B1229" s="10" t="s">
        <v>18</v>
      </c>
      <c r="C1229" s="10" t="s">
        <v>1152</v>
      </c>
      <c r="D1229" s="10" t="s">
        <v>3</v>
      </c>
      <c r="E1229" s="11" t="s">
        <v>46</v>
      </c>
      <c r="F1229" s="11" t="s">
        <v>21</v>
      </c>
      <c r="G1229" s="18"/>
      <c r="H1229" s="18"/>
      <c r="I1229" s="18"/>
      <c r="J1229" s="18"/>
      <c r="K1229" s="18"/>
      <c r="L1229" s="18"/>
      <c r="M1229" s="19">
        <v>44727.0</v>
      </c>
      <c r="N1229" s="15">
        <v>0.5416666666666666</v>
      </c>
      <c r="O1229" s="15">
        <v>0.625</v>
      </c>
      <c r="P1229" s="16">
        <f t="shared" si="104"/>
        <v>0.08333333333</v>
      </c>
      <c r="Q1229" s="17" t="s">
        <v>1274</v>
      </c>
    </row>
    <row r="1230">
      <c r="A1230" s="10" t="s">
        <v>1262</v>
      </c>
      <c r="B1230" s="10" t="s">
        <v>18</v>
      </c>
      <c r="C1230" s="10" t="s">
        <v>1152</v>
      </c>
      <c r="D1230" s="10" t="s">
        <v>3</v>
      </c>
      <c r="E1230" s="11" t="s">
        <v>41</v>
      </c>
      <c r="F1230" s="11" t="s">
        <v>21</v>
      </c>
      <c r="G1230" s="18"/>
      <c r="H1230" s="18"/>
      <c r="I1230" s="18"/>
      <c r="J1230" s="18"/>
      <c r="K1230" s="18"/>
      <c r="L1230" s="18"/>
      <c r="M1230" s="19">
        <v>44727.0</v>
      </c>
      <c r="N1230" s="15">
        <v>0.75</v>
      </c>
      <c r="O1230" s="15">
        <v>0.875</v>
      </c>
      <c r="P1230" s="16">
        <f t="shared" si="104"/>
        <v>0.125</v>
      </c>
      <c r="Q1230" s="17" t="s">
        <v>1275</v>
      </c>
    </row>
    <row r="1231">
      <c r="A1231" s="10" t="s">
        <v>861</v>
      </c>
      <c r="B1231" s="10" t="s">
        <v>560</v>
      </c>
      <c r="C1231" s="10" t="s">
        <v>24</v>
      </c>
      <c r="D1231" s="10" t="s">
        <v>25</v>
      </c>
      <c r="E1231" s="11" t="s">
        <v>41</v>
      </c>
      <c r="F1231" s="11" t="s">
        <v>21</v>
      </c>
      <c r="G1231" s="18"/>
      <c r="H1231" s="18"/>
      <c r="I1231" s="18"/>
      <c r="J1231" s="18"/>
      <c r="K1231" s="18"/>
      <c r="L1231" s="18"/>
      <c r="M1231" s="19">
        <v>44727.0</v>
      </c>
      <c r="N1231" s="15">
        <v>0.5416666666666666</v>
      </c>
      <c r="O1231" s="15">
        <v>0.8125</v>
      </c>
      <c r="P1231" s="16">
        <f t="shared" si="104"/>
        <v>0.2708333333</v>
      </c>
      <c r="Q1231" s="17" t="s">
        <v>1276</v>
      </c>
    </row>
    <row r="1232">
      <c r="A1232" s="10" t="s">
        <v>1211</v>
      </c>
      <c r="B1232" s="10" t="s">
        <v>560</v>
      </c>
      <c r="C1232" s="10" t="s">
        <v>1152</v>
      </c>
      <c r="D1232" s="10" t="s">
        <v>158</v>
      </c>
      <c r="E1232" s="11" t="s">
        <v>41</v>
      </c>
      <c r="F1232" s="11" t="s">
        <v>21</v>
      </c>
      <c r="G1232" s="18"/>
      <c r="H1232" s="18"/>
      <c r="I1232" s="18"/>
      <c r="J1232" s="18"/>
      <c r="K1232" s="18"/>
      <c r="L1232" s="18"/>
      <c r="M1232" s="48">
        <v>44727.0</v>
      </c>
      <c r="N1232" s="15">
        <v>0.5416666666666666</v>
      </c>
      <c r="O1232" s="15">
        <v>0.7083333333333334</v>
      </c>
      <c r="P1232" s="25">
        <f t="shared" si="104"/>
        <v>0.1666666667</v>
      </c>
      <c r="Q1232" s="17" t="s">
        <v>1277</v>
      </c>
    </row>
    <row r="1233">
      <c r="A1233" s="70" t="s">
        <v>1234</v>
      </c>
      <c r="B1233" s="10" t="s">
        <v>18</v>
      </c>
      <c r="C1233" s="10" t="s">
        <v>1152</v>
      </c>
      <c r="D1233" s="10" t="s">
        <v>3</v>
      </c>
      <c r="E1233" s="11" t="s">
        <v>341</v>
      </c>
      <c r="F1233" s="11" t="s">
        <v>21</v>
      </c>
      <c r="G1233" s="18"/>
      <c r="H1233" s="18"/>
      <c r="I1233" s="18"/>
      <c r="J1233" s="18"/>
      <c r="K1233" s="18"/>
      <c r="L1233" s="18"/>
      <c r="M1233" s="48">
        <v>44727.0</v>
      </c>
      <c r="N1233" s="15">
        <v>0.5416666666666666</v>
      </c>
      <c r="O1233" s="15">
        <v>0.5416666666666666</v>
      </c>
      <c r="P1233" s="25">
        <f t="shared" si="104"/>
        <v>0</v>
      </c>
      <c r="Q1233" s="17" t="s">
        <v>1264</v>
      </c>
    </row>
    <row r="1234">
      <c r="A1234" s="10" t="s">
        <v>836</v>
      </c>
      <c r="B1234" s="10" t="s">
        <v>18</v>
      </c>
      <c r="C1234" s="10" t="s">
        <v>1152</v>
      </c>
      <c r="D1234" s="10" t="s">
        <v>114</v>
      </c>
      <c r="E1234" s="11" t="s">
        <v>43</v>
      </c>
      <c r="F1234" s="11" t="s">
        <v>21</v>
      </c>
      <c r="G1234" s="18"/>
      <c r="H1234" s="18"/>
      <c r="I1234" s="18"/>
      <c r="J1234" s="18"/>
      <c r="K1234" s="18"/>
      <c r="L1234" s="18"/>
      <c r="M1234" s="48">
        <v>44728.0</v>
      </c>
      <c r="N1234" s="15"/>
      <c r="O1234" s="15"/>
      <c r="P1234" s="25">
        <f t="shared" si="104"/>
        <v>0</v>
      </c>
      <c r="Q1234" s="17" t="s">
        <v>1278</v>
      </c>
    </row>
    <row r="1235">
      <c r="A1235" s="10" t="s">
        <v>1211</v>
      </c>
      <c r="B1235" s="10" t="s">
        <v>560</v>
      </c>
      <c r="C1235" s="10" t="s">
        <v>1152</v>
      </c>
      <c r="D1235" s="10" t="s">
        <v>158</v>
      </c>
      <c r="E1235" s="11" t="s">
        <v>43</v>
      </c>
      <c r="F1235" s="11" t="s">
        <v>21</v>
      </c>
      <c r="G1235" s="18"/>
      <c r="H1235" s="18"/>
      <c r="I1235" s="18"/>
      <c r="J1235" s="18"/>
      <c r="K1235" s="18"/>
      <c r="L1235" s="18"/>
      <c r="M1235" s="48">
        <v>44728.0</v>
      </c>
      <c r="N1235" s="15">
        <v>0.625</v>
      </c>
      <c r="O1235" s="15">
        <v>0.7083333333333334</v>
      </c>
      <c r="P1235" s="25">
        <f t="shared" si="104"/>
        <v>0.08333333333</v>
      </c>
      <c r="Q1235" s="17" t="s">
        <v>527</v>
      </c>
    </row>
    <row r="1236">
      <c r="A1236" s="10" t="s">
        <v>1005</v>
      </c>
      <c r="B1236" s="10" t="s">
        <v>18</v>
      </c>
      <c r="C1236" s="10" t="s">
        <v>1152</v>
      </c>
      <c r="D1236" s="10" t="s">
        <v>3</v>
      </c>
      <c r="E1236" s="11" t="s">
        <v>43</v>
      </c>
      <c r="F1236" s="11" t="s">
        <v>21</v>
      </c>
      <c r="G1236" s="18"/>
      <c r="H1236" s="18"/>
      <c r="I1236" s="18"/>
      <c r="J1236" s="18"/>
      <c r="K1236" s="18"/>
      <c r="L1236" s="18"/>
      <c r="M1236" s="48">
        <v>44728.0</v>
      </c>
      <c r="N1236" s="15">
        <v>0.7916666666666666</v>
      </c>
      <c r="O1236" s="15">
        <v>0.7916666666666666</v>
      </c>
      <c r="P1236" s="25">
        <f t="shared" si="104"/>
        <v>0</v>
      </c>
      <c r="Q1236" s="17" t="s">
        <v>1278</v>
      </c>
    </row>
    <row r="1237">
      <c r="A1237" s="10" t="s">
        <v>1279</v>
      </c>
      <c r="B1237" s="10" t="s">
        <v>18</v>
      </c>
      <c r="C1237" s="10" t="s">
        <v>1152</v>
      </c>
      <c r="D1237" s="10" t="s">
        <v>508</v>
      </c>
      <c r="E1237" s="11" t="s">
        <v>43</v>
      </c>
      <c r="F1237" s="11" t="s">
        <v>21</v>
      </c>
      <c r="G1237" s="18"/>
      <c r="H1237" s="18"/>
      <c r="I1237" s="18"/>
      <c r="J1237" s="18"/>
      <c r="K1237" s="18"/>
      <c r="L1237" s="18"/>
      <c r="M1237" s="48">
        <v>44728.0</v>
      </c>
      <c r="N1237" s="15">
        <v>0.5416666666666666</v>
      </c>
      <c r="O1237" s="15">
        <v>0.8333333333333334</v>
      </c>
      <c r="P1237" s="22">
        <v>0.2916666666666667</v>
      </c>
      <c r="Q1237" s="17" t="s">
        <v>1280</v>
      </c>
    </row>
    <row r="1238">
      <c r="A1238" s="10" t="s">
        <v>873</v>
      </c>
      <c r="B1238" s="10" t="s">
        <v>18</v>
      </c>
      <c r="C1238" s="10" t="s">
        <v>1152</v>
      </c>
      <c r="D1238" s="10" t="s">
        <v>508</v>
      </c>
      <c r="E1238" s="11" t="s">
        <v>1281</v>
      </c>
      <c r="F1238" s="11" t="s">
        <v>21</v>
      </c>
      <c r="G1238" s="18"/>
      <c r="H1238" s="18"/>
      <c r="I1238" s="18"/>
      <c r="J1238" s="18"/>
      <c r="K1238" s="18"/>
      <c r="L1238" s="18"/>
      <c r="M1238" s="19">
        <v>44728.0</v>
      </c>
      <c r="N1238" s="15">
        <v>0.7916666666666666</v>
      </c>
      <c r="O1238" s="15">
        <v>0.7916666666666666</v>
      </c>
      <c r="P1238" s="16">
        <f t="shared" ref="P1238:P1241" si="105">O1238-N1238</f>
        <v>0</v>
      </c>
      <c r="Q1238" s="17" t="s">
        <v>1282</v>
      </c>
    </row>
    <row r="1239">
      <c r="A1239" s="10" t="s">
        <v>1262</v>
      </c>
      <c r="B1239" s="10" t="s">
        <v>18</v>
      </c>
      <c r="C1239" s="10" t="s">
        <v>1152</v>
      </c>
      <c r="D1239" s="10" t="s">
        <v>3</v>
      </c>
      <c r="E1239" s="11" t="s">
        <v>41</v>
      </c>
      <c r="F1239" s="11" t="s">
        <v>21</v>
      </c>
      <c r="G1239" s="18"/>
      <c r="H1239" s="18"/>
      <c r="I1239" s="18"/>
      <c r="J1239" s="18"/>
      <c r="K1239" s="18"/>
      <c r="L1239" s="18"/>
      <c r="M1239" s="19">
        <v>44728.0</v>
      </c>
      <c r="N1239" s="15">
        <v>0.5416666666666666</v>
      </c>
      <c r="O1239" s="15">
        <v>0.75</v>
      </c>
      <c r="P1239" s="16">
        <f t="shared" si="105"/>
        <v>0.2083333333</v>
      </c>
      <c r="Q1239" s="17" t="s">
        <v>1283</v>
      </c>
    </row>
    <row r="1240">
      <c r="A1240" s="10" t="s">
        <v>1013</v>
      </c>
      <c r="B1240" s="10" t="s">
        <v>18</v>
      </c>
      <c r="C1240" s="10" t="s">
        <v>1152</v>
      </c>
      <c r="D1240" s="10" t="s">
        <v>3</v>
      </c>
      <c r="E1240" s="11" t="s">
        <v>41</v>
      </c>
      <c r="F1240" s="11" t="s">
        <v>21</v>
      </c>
      <c r="G1240" s="18"/>
      <c r="H1240" s="18"/>
      <c r="I1240" s="18"/>
      <c r="J1240" s="18"/>
      <c r="K1240" s="18"/>
      <c r="L1240" s="18"/>
      <c r="M1240" s="19">
        <v>44728.0</v>
      </c>
      <c r="N1240" s="15">
        <v>0.7916666666666666</v>
      </c>
      <c r="O1240" s="15">
        <v>0.875</v>
      </c>
      <c r="P1240" s="16">
        <f t="shared" si="105"/>
        <v>0.08333333333</v>
      </c>
      <c r="Q1240" s="17" t="s">
        <v>1284</v>
      </c>
    </row>
    <row r="1241">
      <c r="A1241" s="10" t="s">
        <v>1285</v>
      </c>
      <c r="B1241" s="10" t="s">
        <v>18</v>
      </c>
      <c r="C1241" s="10" t="s">
        <v>1152</v>
      </c>
      <c r="D1241" s="10" t="s">
        <v>508</v>
      </c>
      <c r="E1241" s="11" t="s">
        <v>310</v>
      </c>
      <c r="F1241" s="11" t="s">
        <v>21</v>
      </c>
      <c r="G1241" s="18"/>
      <c r="H1241" s="18"/>
      <c r="I1241" s="18"/>
      <c r="J1241" s="18"/>
      <c r="K1241" s="18"/>
      <c r="L1241" s="18"/>
      <c r="M1241" s="48">
        <v>44728.0</v>
      </c>
      <c r="N1241" s="15">
        <v>0.8333333333333334</v>
      </c>
      <c r="O1241" s="15">
        <v>0.875</v>
      </c>
      <c r="P1241" s="16">
        <f t="shared" si="105"/>
        <v>0.04166666667</v>
      </c>
      <c r="Q1241" s="17" t="s">
        <v>1286</v>
      </c>
    </row>
    <row r="1242">
      <c r="A1242" s="37" t="s">
        <v>1287</v>
      </c>
      <c r="B1242" s="10" t="s">
        <v>18</v>
      </c>
      <c r="C1242" s="10" t="s">
        <v>1152</v>
      </c>
      <c r="D1242" s="10" t="s">
        <v>158</v>
      </c>
      <c r="E1242" s="11" t="s">
        <v>310</v>
      </c>
      <c r="F1242" s="11" t="s">
        <v>21</v>
      </c>
      <c r="G1242" s="18"/>
      <c r="H1242" s="18"/>
      <c r="I1242" s="18"/>
      <c r="J1242" s="18"/>
      <c r="K1242" s="18"/>
      <c r="L1242" s="18"/>
      <c r="M1242" s="48">
        <v>44728.0</v>
      </c>
      <c r="N1242" s="15">
        <v>0.7916666666666666</v>
      </c>
      <c r="O1242" s="15">
        <v>0.875</v>
      </c>
      <c r="P1242" s="25">
        <v>0.08333333333333333</v>
      </c>
      <c r="Q1242" s="17" t="s">
        <v>1288</v>
      </c>
    </row>
    <row r="1243">
      <c r="A1243" s="10" t="s">
        <v>1143</v>
      </c>
      <c r="B1243" s="10" t="s">
        <v>560</v>
      </c>
      <c r="C1243" s="10" t="s">
        <v>1152</v>
      </c>
      <c r="D1243" s="10" t="s">
        <v>508</v>
      </c>
      <c r="E1243" s="11" t="s">
        <v>41</v>
      </c>
      <c r="F1243" s="11" t="s">
        <v>21</v>
      </c>
      <c r="G1243" s="18"/>
      <c r="H1243" s="18"/>
      <c r="I1243" s="18"/>
      <c r="J1243" s="18"/>
      <c r="K1243" s="18"/>
      <c r="L1243" s="18"/>
      <c r="M1243" s="19">
        <v>44728.0</v>
      </c>
      <c r="N1243" s="15">
        <v>0.5416666666666666</v>
      </c>
      <c r="O1243" s="15">
        <v>0.5416666666666666</v>
      </c>
      <c r="P1243" s="16">
        <f t="shared" ref="P1243:P1244" si="106">O1243-N1243</f>
        <v>0</v>
      </c>
      <c r="Q1243" s="17" t="s">
        <v>1289</v>
      </c>
    </row>
    <row r="1244">
      <c r="A1244" s="10" t="s">
        <v>1105</v>
      </c>
      <c r="B1244" s="10" t="s">
        <v>560</v>
      </c>
      <c r="C1244" s="10" t="s">
        <v>1164</v>
      </c>
      <c r="D1244" s="10" t="s">
        <v>900</v>
      </c>
      <c r="E1244" s="11" t="s">
        <v>46</v>
      </c>
      <c r="F1244" s="11" t="s">
        <v>21</v>
      </c>
      <c r="G1244" s="18"/>
      <c r="H1244" s="18"/>
      <c r="I1244" s="18"/>
      <c r="J1244" s="18"/>
      <c r="K1244" s="18"/>
      <c r="L1244" s="18"/>
      <c r="M1244" s="48">
        <v>44728.0</v>
      </c>
      <c r="N1244" s="15">
        <v>0.5416666666666666</v>
      </c>
      <c r="O1244" s="15">
        <v>0.7083333333333334</v>
      </c>
      <c r="P1244" s="16">
        <f t="shared" si="106"/>
        <v>0.1666666667</v>
      </c>
      <c r="Q1244" s="17" t="s">
        <v>1290</v>
      </c>
    </row>
    <row r="1245">
      <c r="A1245" s="10" t="s">
        <v>1269</v>
      </c>
      <c r="B1245" s="10" t="s">
        <v>18</v>
      </c>
      <c r="C1245" s="10" t="s">
        <v>1152</v>
      </c>
      <c r="D1245" s="10" t="s">
        <v>114</v>
      </c>
      <c r="E1245" s="11" t="s">
        <v>41</v>
      </c>
      <c r="F1245" s="11" t="s">
        <v>21</v>
      </c>
      <c r="G1245" s="18"/>
      <c r="H1245" s="18"/>
      <c r="I1245" s="18"/>
      <c r="J1245" s="18"/>
      <c r="K1245" s="18"/>
      <c r="L1245" s="18"/>
      <c r="M1245" s="48">
        <v>44728.0</v>
      </c>
      <c r="N1245" s="15">
        <v>0.5416666666666666</v>
      </c>
      <c r="O1245" s="15">
        <v>0.875</v>
      </c>
      <c r="P1245" s="25">
        <v>0.3333333333333333</v>
      </c>
      <c r="Q1245" s="17" t="s">
        <v>1291</v>
      </c>
    </row>
    <row r="1246">
      <c r="A1246" s="10" t="s">
        <v>956</v>
      </c>
      <c r="B1246" s="10" t="s">
        <v>560</v>
      </c>
      <c r="C1246" s="10" t="s">
        <v>1164</v>
      </c>
      <c r="D1246" s="10" t="s">
        <v>900</v>
      </c>
      <c r="E1246" s="11" t="s">
        <v>41</v>
      </c>
      <c r="F1246" s="11" t="s">
        <v>21</v>
      </c>
      <c r="G1246" s="18"/>
      <c r="H1246" s="18"/>
      <c r="I1246" s="18"/>
      <c r="J1246" s="18"/>
      <c r="K1246" s="18"/>
      <c r="L1246" s="18"/>
      <c r="M1246" s="48">
        <v>44728.0</v>
      </c>
      <c r="N1246" s="15">
        <v>0.75</v>
      </c>
      <c r="O1246" s="15">
        <v>0.875</v>
      </c>
      <c r="P1246" s="25">
        <v>0.125</v>
      </c>
      <c r="Q1246" s="17" t="s">
        <v>1292</v>
      </c>
    </row>
    <row r="1247">
      <c r="A1247" s="10" t="s">
        <v>1293</v>
      </c>
      <c r="B1247" s="10" t="s">
        <v>18</v>
      </c>
      <c r="C1247" s="10" t="s">
        <v>1164</v>
      </c>
      <c r="D1247" s="10" t="s">
        <v>900</v>
      </c>
      <c r="E1247" s="11" t="s">
        <v>310</v>
      </c>
      <c r="F1247" s="11" t="s">
        <v>21</v>
      </c>
      <c r="G1247" s="18"/>
      <c r="H1247" s="18"/>
      <c r="I1247" s="18"/>
      <c r="J1247" s="18"/>
      <c r="K1247" s="18"/>
      <c r="L1247" s="18"/>
      <c r="M1247" s="48">
        <v>44728.0</v>
      </c>
      <c r="N1247" s="15">
        <v>0.7083333333333334</v>
      </c>
      <c r="O1247" s="15">
        <v>0.75</v>
      </c>
      <c r="P1247" s="25">
        <v>0.041666666666666664</v>
      </c>
      <c r="Q1247" s="17" t="s">
        <v>1294</v>
      </c>
    </row>
    <row r="1248">
      <c r="A1248" s="10" t="s">
        <v>861</v>
      </c>
      <c r="B1248" s="10" t="s">
        <v>560</v>
      </c>
      <c r="C1248" s="10" t="s">
        <v>24</v>
      </c>
      <c r="D1248" s="10" t="s">
        <v>25</v>
      </c>
      <c r="E1248" s="11" t="s">
        <v>41</v>
      </c>
      <c r="F1248" s="11" t="s">
        <v>21</v>
      </c>
      <c r="G1248" s="18"/>
      <c r="H1248" s="18"/>
      <c r="I1248" s="18"/>
      <c r="J1248" s="18"/>
      <c r="K1248" s="18"/>
      <c r="L1248" s="18"/>
      <c r="M1248" s="48">
        <v>44728.0</v>
      </c>
      <c r="N1248" s="15">
        <v>0.7083333333333334</v>
      </c>
      <c r="O1248" s="15">
        <v>0.875</v>
      </c>
      <c r="P1248" s="16">
        <f t="shared" ref="P1248:P1255" si="107">O1248-N1248</f>
        <v>0.1666666667</v>
      </c>
      <c r="Q1248" s="17" t="s">
        <v>1295</v>
      </c>
    </row>
    <row r="1249">
      <c r="A1249" s="10" t="s">
        <v>788</v>
      </c>
      <c r="B1249" s="10" t="s">
        <v>560</v>
      </c>
      <c r="C1249" s="10" t="s">
        <v>24</v>
      </c>
      <c r="D1249" s="10" t="s">
        <v>25</v>
      </c>
      <c r="E1249" s="11" t="s">
        <v>1255</v>
      </c>
      <c r="F1249" s="11" t="s">
        <v>21</v>
      </c>
      <c r="G1249" s="18"/>
      <c r="H1249" s="18"/>
      <c r="I1249" s="18"/>
      <c r="J1249" s="18"/>
      <c r="K1249" s="18"/>
      <c r="L1249" s="18"/>
      <c r="M1249" s="48">
        <v>44728.0</v>
      </c>
      <c r="N1249" s="15">
        <v>0.625</v>
      </c>
      <c r="O1249" s="15">
        <v>0.7083333333333334</v>
      </c>
      <c r="P1249" s="16">
        <f t="shared" si="107"/>
        <v>0.08333333333</v>
      </c>
      <c r="Q1249" s="17" t="s">
        <v>1296</v>
      </c>
    </row>
    <row r="1250">
      <c r="A1250" s="10" t="s">
        <v>873</v>
      </c>
      <c r="B1250" s="10" t="s">
        <v>18</v>
      </c>
      <c r="C1250" s="10" t="s">
        <v>1152</v>
      </c>
      <c r="D1250" s="10" t="s">
        <v>508</v>
      </c>
      <c r="E1250" s="11" t="s">
        <v>20</v>
      </c>
      <c r="F1250" s="11" t="s">
        <v>21</v>
      </c>
      <c r="G1250" s="18"/>
      <c r="H1250" s="18"/>
      <c r="I1250" s="18"/>
      <c r="J1250" s="18"/>
      <c r="K1250" s="18"/>
      <c r="L1250" s="18"/>
      <c r="M1250" s="19">
        <v>44729.0</v>
      </c>
      <c r="N1250" s="15">
        <v>0.5416666666666666</v>
      </c>
      <c r="O1250" s="15">
        <v>0.5416666666666666</v>
      </c>
      <c r="P1250" s="16">
        <f t="shared" si="107"/>
        <v>0</v>
      </c>
      <c r="Q1250" s="17" t="s">
        <v>20</v>
      </c>
    </row>
    <row r="1251">
      <c r="A1251" s="10" t="s">
        <v>1143</v>
      </c>
      <c r="B1251" s="10" t="s">
        <v>560</v>
      </c>
      <c r="C1251" s="10" t="s">
        <v>1152</v>
      </c>
      <c r="D1251" s="10" t="s">
        <v>508</v>
      </c>
      <c r="E1251" s="11" t="s">
        <v>43</v>
      </c>
      <c r="F1251" s="11" t="s">
        <v>21</v>
      </c>
      <c r="G1251" s="18"/>
      <c r="H1251" s="18"/>
      <c r="I1251" s="18"/>
      <c r="J1251" s="18"/>
      <c r="K1251" s="18"/>
      <c r="L1251" s="18"/>
      <c r="M1251" s="19">
        <v>44729.0</v>
      </c>
      <c r="N1251" s="15">
        <v>0.5416666666666666</v>
      </c>
      <c r="O1251" s="15">
        <v>0.7291666666666666</v>
      </c>
      <c r="P1251" s="16">
        <f t="shared" si="107"/>
        <v>0.1875</v>
      </c>
      <c r="Q1251" s="17" t="s">
        <v>1297</v>
      </c>
    </row>
    <row r="1252">
      <c r="A1252" s="10" t="s">
        <v>1013</v>
      </c>
      <c r="B1252" s="10" t="s">
        <v>18</v>
      </c>
      <c r="C1252" s="10" t="s">
        <v>1152</v>
      </c>
      <c r="D1252" s="10" t="s">
        <v>3</v>
      </c>
      <c r="E1252" s="11" t="s">
        <v>987</v>
      </c>
      <c r="F1252" s="11" t="s">
        <v>21</v>
      </c>
      <c r="G1252" s="18"/>
      <c r="H1252" s="18"/>
      <c r="I1252" s="18"/>
      <c r="J1252" s="18"/>
      <c r="K1252" s="18"/>
      <c r="L1252" s="18"/>
      <c r="M1252" s="19">
        <v>44729.0</v>
      </c>
      <c r="N1252" s="15">
        <v>0.5416666666666666</v>
      </c>
      <c r="O1252" s="15">
        <v>0.6666666666666666</v>
      </c>
      <c r="P1252" s="16">
        <f t="shared" si="107"/>
        <v>0.125</v>
      </c>
      <c r="Q1252" s="17" t="s">
        <v>1298</v>
      </c>
    </row>
    <row r="1253">
      <c r="A1253" s="10" t="s">
        <v>1262</v>
      </c>
      <c r="B1253" s="10" t="s">
        <v>18</v>
      </c>
      <c r="C1253" s="10" t="s">
        <v>1152</v>
      </c>
      <c r="D1253" s="10" t="s">
        <v>3</v>
      </c>
      <c r="E1253" s="11" t="s">
        <v>43</v>
      </c>
      <c r="F1253" s="11" t="s">
        <v>21</v>
      </c>
      <c r="G1253" s="18"/>
      <c r="H1253" s="18"/>
      <c r="I1253" s="18"/>
      <c r="J1253" s="18"/>
      <c r="K1253" s="18"/>
      <c r="L1253" s="18"/>
      <c r="M1253" s="19">
        <v>44729.0</v>
      </c>
      <c r="N1253" s="15">
        <v>0.6666666666666666</v>
      </c>
      <c r="O1253" s="15">
        <v>0.7083333333333334</v>
      </c>
      <c r="P1253" s="16">
        <f t="shared" si="107"/>
        <v>0.04166666667</v>
      </c>
      <c r="Q1253" s="17" t="s">
        <v>1299</v>
      </c>
    </row>
    <row r="1254">
      <c r="A1254" s="10" t="s">
        <v>1245</v>
      </c>
      <c r="B1254" s="10" t="s">
        <v>560</v>
      </c>
      <c r="C1254" s="10" t="s">
        <v>1152</v>
      </c>
      <c r="D1254" s="10" t="s">
        <v>3</v>
      </c>
      <c r="E1254" s="11" t="s">
        <v>41</v>
      </c>
      <c r="F1254" s="11" t="s">
        <v>21</v>
      </c>
      <c r="G1254" s="18"/>
      <c r="H1254" s="18"/>
      <c r="I1254" s="18"/>
      <c r="J1254" s="18"/>
      <c r="K1254" s="18"/>
      <c r="L1254" s="18"/>
      <c r="M1254" s="19">
        <v>44729.0</v>
      </c>
      <c r="N1254" s="15">
        <v>0.75</v>
      </c>
      <c r="O1254" s="15">
        <v>0.875</v>
      </c>
      <c r="P1254" s="16">
        <f t="shared" si="107"/>
        <v>0.125</v>
      </c>
      <c r="Q1254" s="17" t="s">
        <v>1300</v>
      </c>
    </row>
    <row r="1255">
      <c r="A1255" s="10" t="s">
        <v>1285</v>
      </c>
      <c r="B1255" s="10" t="s">
        <v>18</v>
      </c>
      <c r="C1255" s="10" t="s">
        <v>1152</v>
      </c>
      <c r="D1255" s="10" t="s">
        <v>508</v>
      </c>
      <c r="E1255" s="11" t="s">
        <v>53</v>
      </c>
      <c r="F1255" s="11" t="s">
        <v>21</v>
      </c>
      <c r="G1255" s="18"/>
      <c r="H1255" s="18"/>
      <c r="I1255" s="18"/>
      <c r="J1255" s="18"/>
      <c r="K1255" s="18"/>
      <c r="L1255" s="18"/>
      <c r="M1255" s="48">
        <v>44729.0</v>
      </c>
      <c r="N1255" s="15">
        <v>0.7083333333333334</v>
      </c>
      <c r="O1255" s="15">
        <v>0.7083333333333334</v>
      </c>
      <c r="P1255" s="16">
        <f t="shared" si="107"/>
        <v>0</v>
      </c>
      <c r="Q1255" s="17" t="s">
        <v>20</v>
      </c>
    </row>
    <row r="1256">
      <c r="A1256" s="10" t="s">
        <v>1301</v>
      </c>
      <c r="B1256" s="10" t="s">
        <v>18</v>
      </c>
      <c r="C1256" s="10" t="s">
        <v>1152</v>
      </c>
      <c r="D1256" s="10" t="s">
        <v>508</v>
      </c>
      <c r="E1256" s="11" t="s">
        <v>41</v>
      </c>
      <c r="F1256" s="11" t="s">
        <v>21</v>
      </c>
      <c r="G1256" s="18"/>
      <c r="H1256" s="18"/>
      <c r="I1256" s="18"/>
      <c r="J1256" s="18"/>
      <c r="K1256" s="18"/>
      <c r="L1256" s="18"/>
      <c r="M1256" s="48">
        <v>44729.0</v>
      </c>
      <c r="N1256" s="15">
        <v>0.7291666666666666</v>
      </c>
      <c r="O1256" s="15">
        <v>0.875</v>
      </c>
      <c r="P1256" s="25"/>
      <c r="Q1256" s="17" t="s">
        <v>1302</v>
      </c>
    </row>
    <row r="1257">
      <c r="A1257" s="10" t="s">
        <v>1269</v>
      </c>
      <c r="B1257" s="10" t="s">
        <v>18</v>
      </c>
      <c r="C1257" s="10" t="s">
        <v>1152</v>
      </c>
      <c r="D1257" s="10" t="s">
        <v>114</v>
      </c>
      <c r="E1257" s="11" t="s">
        <v>41</v>
      </c>
      <c r="F1257" s="11" t="s">
        <v>21</v>
      </c>
      <c r="G1257" s="18"/>
      <c r="H1257" s="18"/>
      <c r="I1257" s="18"/>
      <c r="J1257" s="18"/>
      <c r="K1257" s="18"/>
      <c r="L1257" s="18"/>
      <c r="M1257" s="48">
        <v>44729.0</v>
      </c>
      <c r="N1257" s="15">
        <v>0.5416666666666666</v>
      </c>
      <c r="O1257" s="15">
        <v>0.875</v>
      </c>
      <c r="P1257" s="25">
        <v>0.3333333333333333</v>
      </c>
      <c r="Q1257" s="17" t="s">
        <v>1303</v>
      </c>
    </row>
    <row r="1258">
      <c r="A1258" s="10" t="s">
        <v>1161</v>
      </c>
      <c r="B1258" s="10" t="s">
        <v>18</v>
      </c>
      <c r="C1258" s="10" t="s">
        <v>1152</v>
      </c>
      <c r="D1258" s="10" t="s">
        <v>3</v>
      </c>
      <c r="E1258" s="11" t="s">
        <v>563</v>
      </c>
      <c r="F1258" s="11" t="s">
        <v>21</v>
      </c>
      <c r="G1258" s="18"/>
      <c r="H1258" s="18"/>
      <c r="I1258" s="18"/>
      <c r="J1258" s="18"/>
      <c r="K1258" s="18"/>
      <c r="L1258" s="18"/>
      <c r="M1258" s="48">
        <v>44729.0</v>
      </c>
      <c r="N1258" s="15">
        <v>0.8333333333333334</v>
      </c>
      <c r="O1258" s="15">
        <v>0.8333333333333334</v>
      </c>
      <c r="P1258" s="16">
        <f t="shared" ref="P1258:P1261" si="108">O1258-N1258</f>
        <v>0</v>
      </c>
      <c r="Q1258" s="17" t="s">
        <v>1304</v>
      </c>
    </row>
    <row r="1259">
      <c r="A1259" s="10" t="s">
        <v>861</v>
      </c>
      <c r="B1259" s="10" t="s">
        <v>560</v>
      </c>
      <c r="C1259" s="10" t="s">
        <v>24</v>
      </c>
      <c r="D1259" s="10" t="s">
        <v>25</v>
      </c>
      <c r="E1259" s="11" t="s">
        <v>41</v>
      </c>
      <c r="F1259" s="11" t="s">
        <v>21</v>
      </c>
      <c r="G1259" s="18"/>
      <c r="H1259" s="18"/>
      <c r="I1259" s="18"/>
      <c r="J1259" s="18"/>
      <c r="K1259" s="18"/>
      <c r="L1259" s="18"/>
      <c r="M1259" s="48">
        <v>44729.0</v>
      </c>
      <c r="N1259" s="15">
        <v>0.5416666666666666</v>
      </c>
      <c r="O1259" s="15">
        <v>0.8125</v>
      </c>
      <c r="P1259" s="16">
        <f t="shared" si="108"/>
        <v>0.2708333333</v>
      </c>
      <c r="Q1259" s="17" t="s">
        <v>1305</v>
      </c>
    </row>
    <row r="1260">
      <c r="A1260" s="10" t="s">
        <v>956</v>
      </c>
      <c r="B1260" s="10" t="s">
        <v>560</v>
      </c>
      <c r="C1260" s="10" t="s">
        <v>1164</v>
      </c>
      <c r="D1260" s="10" t="s">
        <v>900</v>
      </c>
      <c r="E1260" s="11" t="s">
        <v>1255</v>
      </c>
      <c r="F1260" s="11" t="s">
        <v>21</v>
      </c>
      <c r="G1260" s="18"/>
      <c r="H1260" s="18"/>
      <c r="I1260" s="18"/>
      <c r="J1260" s="18"/>
      <c r="K1260" s="18"/>
      <c r="L1260" s="18"/>
      <c r="M1260" s="48">
        <v>44729.0</v>
      </c>
      <c r="N1260" s="15">
        <v>0.5416666666666666</v>
      </c>
      <c r="O1260" s="15">
        <v>0.7916666666666666</v>
      </c>
      <c r="P1260" s="16">
        <f t="shared" si="108"/>
        <v>0.25</v>
      </c>
      <c r="Q1260" s="17" t="s">
        <v>1306</v>
      </c>
    </row>
    <row r="1261">
      <c r="A1261" s="10" t="s">
        <v>1072</v>
      </c>
      <c r="B1261" s="10" t="s">
        <v>18</v>
      </c>
      <c r="C1261" s="10" t="s">
        <v>1164</v>
      </c>
      <c r="D1261" s="10" t="s">
        <v>900</v>
      </c>
      <c r="E1261" s="11" t="s">
        <v>41</v>
      </c>
      <c r="F1261" s="11" t="s">
        <v>21</v>
      </c>
      <c r="G1261" s="18"/>
      <c r="H1261" s="18"/>
      <c r="I1261" s="18"/>
      <c r="J1261" s="18"/>
      <c r="K1261" s="18"/>
      <c r="L1261" s="18"/>
      <c r="M1261" s="48">
        <v>44729.0</v>
      </c>
      <c r="N1261" s="15">
        <v>0.7916666666666666</v>
      </c>
      <c r="O1261" s="15">
        <v>0.875</v>
      </c>
      <c r="P1261" s="16">
        <f t="shared" si="108"/>
        <v>0.08333333333</v>
      </c>
      <c r="Q1261" s="17" t="s">
        <v>1307</v>
      </c>
    </row>
    <row r="1262">
      <c r="A1262" s="37" t="s">
        <v>1287</v>
      </c>
      <c r="B1262" s="10" t="s">
        <v>18</v>
      </c>
      <c r="C1262" s="10" t="s">
        <v>1152</v>
      </c>
      <c r="D1262" s="10" t="s">
        <v>158</v>
      </c>
      <c r="E1262" s="11" t="s">
        <v>41</v>
      </c>
      <c r="F1262" s="11" t="s">
        <v>21</v>
      </c>
      <c r="G1262" s="18"/>
      <c r="H1262" s="18"/>
      <c r="I1262" s="18"/>
      <c r="J1262" s="18"/>
      <c r="K1262" s="18"/>
      <c r="L1262" s="18"/>
      <c r="M1262" s="48">
        <v>44729.0</v>
      </c>
      <c r="N1262" s="15">
        <v>0.625</v>
      </c>
      <c r="O1262" s="15">
        <v>0.8333333333333334</v>
      </c>
      <c r="P1262" s="25">
        <v>0.20833333333333334</v>
      </c>
      <c r="Q1262" s="17" t="s">
        <v>1308</v>
      </c>
    </row>
    <row r="1263">
      <c r="A1263" s="10" t="s">
        <v>1269</v>
      </c>
      <c r="B1263" s="10" t="s">
        <v>18</v>
      </c>
      <c r="C1263" s="10" t="s">
        <v>1152</v>
      </c>
      <c r="D1263" s="10" t="s">
        <v>114</v>
      </c>
      <c r="E1263" s="11" t="s">
        <v>43</v>
      </c>
      <c r="F1263" s="11" t="s">
        <v>21</v>
      </c>
      <c r="G1263" s="18"/>
      <c r="H1263" s="18"/>
      <c r="I1263" s="18"/>
      <c r="J1263" s="18"/>
      <c r="K1263" s="18"/>
      <c r="L1263" s="18"/>
      <c r="M1263" s="48">
        <v>44732.0</v>
      </c>
      <c r="N1263" s="15">
        <v>0.5416666666666666</v>
      </c>
      <c r="O1263" s="15">
        <v>0.875</v>
      </c>
      <c r="P1263" s="25">
        <v>0.3333333333333333</v>
      </c>
      <c r="Q1263" s="17" t="s">
        <v>1309</v>
      </c>
    </row>
    <row r="1264">
      <c r="A1264" s="10" t="s">
        <v>1161</v>
      </c>
      <c r="B1264" s="10" t="s">
        <v>18</v>
      </c>
      <c r="C1264" s="10" t="s">
        <v>1152</v>
      </c>
      <c r="D1264" s="10" t="s">
        <v>3</v>
      </c>
      <c r="E1264" s="11" t="s">
        <v>20</v>
      </c>
      <c r="F1264" s="11" t="s">
        <v>21</v>
      </c>
      <c r="G1264" s="18"/>
      <c r="H1264" s="18"/>
      <c r="I1264" s="18"/>
      <c r="J1264" s="18"/>
      <c r="K1264" s="18"/>
      <c r="L1264" s="18"/>
      <c r="M1264" s="48">
        <v>44732.0</v>
      </c>
      <c r="N1264" s="15">
        <v>0.8333333333333334</v>
      </c>
      <c r="O1264" s="15">
        <v>0.8333333333333334</v>
      </c>
      <c r="P1264" s="16">
        <f t="shared" ref="P1264:P1265" si="109">O1264-N1264</f>
        <v>0</v>
      </c>
      <c r="Q1264" s="17" t="s">
        <v>1310</v>
      </c>
    </row>
    <row r="1265">
      <c r="A1265" s="10" t="s">
        <v>1245</v>
      </c>
      <c r="B1265" s="10" t="s">
        <v>560</v>
      </c>
      <c r="C1265" s="10" t="s">
        <v>1152</v>
      </c>
      <c r="D1265" s="10" t="s">
        <v>3</v>
      </c>
      <c r="E1265" s="11" t="s">
        <v>43</v>
      </c>
      <c r="F1265" s="11" t="s">
        <v>21</v>
      </c>
      <c r="G1265" s="18"/>
      <c r="H1265" s="18"/>
      <c r="I1265" s="18"/>
      <c r="J1265" s="18"/>
      <c r="K1265" s="18"/>
      <c r="L1265" s="18"/>
      <c r="M1265" s="48">
        <v>44732.0</v>
      </c>
      <c r="N1265" s="15">
        <v>0.5416666666666666</v>
      </c>
      <c r="O1265" s="15">
        <v>0.8333333333333334</v>
      </c>
      <c r="P1265" s="16">
        <f t="shared" si="109"/>
        <v>0.2916666667</v>
      </c>
      <c r="Q1265" s="17" t="s">
        <v>1311</v>
      </c>
    </row>
    <row r="1266">
      <c r="A1266" s="37" t="s">
        <v>1287</v>
      </c>
      <c r="B1266" s="10" t="s">
        <v>18</v>
      </c>
      <c r="C1266" s="10" t="s">
        <v>1152</v>
      </c>
      <c r="D1266" s="10" t="s">
        <v>158</v>
      </c>
      <c r="E1266" s="11" t="s">
        <v>41</v>
      </c>
      <c r="F1266" s="11" t="s">
        <v>21</v>
      </c>
      <c r="G1266" s="18"/>
      <c r="H1266" s="18"/>
      <c r="I1266" s="18"/>
      <c r="J1266" s="18"/>
      <c r="K1266" s="18"/>
      <c r="L1266" s="18"/>
      <c r="M1266" s="48">
        <v>44732.0</v>
      </c>
      <c r="N1266" s="15">
        <v>0.7083333333333334</v>
      </c>
      <c r="O1266" s="15">
        <v>0.8333333333333334</v>
      </c>
      <c r="P1266" s="25">
        <v>0.125</v>
      </c>
      <c r="Q1266" s="17" t="s">
        <v>1312</v>
      </c>
    </row>
    <row r="1267">
      <c r="A1267" s="10" t="s">
        <v>1072</v>
      </c>
      <c r="B1267" s="10" t="s">
        <v>18</v>
      </c>
      <c r="C1267" s="10" t="s">
        <v>1164</v>
      </c>
      <c r="D1267" s="10" t="s">
        <v>900</v>
      </c>
      <c r="E1267" s="11" t="s">
        <v>987</v>
      </c>
      <c r="F1267" s="11" t="s">
        <v>21</v>
      </c>
      <c r="G1267" s="18"/>
      <c r="H1267" s="18"/>
      <c r="I1267" s="18"/>
      <c r="J1267" s="18"/>
      <c r="K1267" s="18"/>
      <c r="L1267" s="18"/>
      <c r="M1267" s="48">
        <v>44732.0</v>
      </c>
      <c r="N1267" s="15">
        <v>0.5416666666666666</v>
      </c>
      <c r="O1267" s="15">
        <v>0.6666666666666666</v>
      </c>
      <c r="P1267" s="25">
        <v>0.125</v>
      </c>
      <c r="Q1267" s="17" t="s">
        <v>1313</v>
      </c>
    </row>
    <row r="1268">
      <c r="A1268" s="10" t="s">
        <v>1314</v>
      </c>
      <c r="B1268" s="10" t="s">
        <v>18</v>
      </c>
      <c r="C1268" s="10" t="s">
        <v>1164</v>
      </c>
      <c r="D1268" s="10" t="s">
        <v>900</v>
      </c>
      <c r="E1268" s="11" t="s">
        <v>310</v>
      </c>
      <c r="F1268" s="11" t="s">
        <v>21</v>
      </c>
      <c r="G1268" s="18"/>
      <c r="H1268" s="18"/>
      <c r="I1268" s="18"/>
      <c r="J1268" s="18"/>
      <c r="K1268" s="18"/>
      <c r="L1268" s="18"/>
      <c r="M1268" s="48">
        <v>44732.0</v>
      </c>
      <c r="N1268" s="15">
        <v>0.6666666666666666</v>
      </c>
      <c r="O1268" s="15">
        <v>0.875</v>
      </c>
      <c r="P1268" s="25">
        <v>0.20833333333333334</v>
      </c>
      <c r="Q1268" s="17" t="s">
        <v>1315</v>
      </c>
    </row>
    <row r="1269">
      <c r="A1269" s="10" t="s">
        <v>1143</v>
      </c>
      <c r="B1269" s="10" t="s">
        <v>560</v>
      </c>
      <c r="C1269" s="10" t="s">
        <v>1152</v>
      </c>
      <c r="D1269" s="10" t="s">
        <v>508</v>
      </c>
      <c r="E1269" s="11" t="s">
        <v>310</v>
      </c>
      <c r="F1269" s="11" t="s">
        <v>21</v>
      </c>
      <c r="G1269" s="18"/>
      <c r="H1269" s="18"/>
      <c r="I1269" s="18"/>
      <c r="J1269" s="18"/>
      <c r="K1269" s="18"/>
      <c r="L1269" s="18"/>
      <c r="M1269" s="19">
        <v>44732.0</v>
      </c>
      <c r="N1269" s="15">
        <v>0.8333333333333334</v>
      </c>
      <c r="O1269" s="15">
        <v>0.8333333333333334</v>
      </c>
      <c r="P1269" s="16">
        <f>O1269-N1269</f>
        <v>0</v>
      </c>
      <c r="Q1269" s="17" t="s">
        <v>1316</v>
      </c>
    </row>
    <row r="1270">
      <c r="A1270" s="10" t="s">
        <v>1301</v>
      </c>
      <c r="B1270" s="10" t="s">
        <v>18</v>
      </c>
      <c r="C1270" s="10" t="s">
        <v>1152</v>
      </c>
      <c r="D1270" s="10" t="s">
        <v>508</v>
      </c>
      <c r="E1270" s="11" t="s">
        <v>41</v>
      </c>
      <c r="F1270" s="11" t="s">
        <v>21</v>
      </c>
      <c r="G1270" s="18"/>
      <c r="H1270" s="18"/>
      <c r="I1270" s="18"/>
      <c r="J1270" s="18"/>
      <c r="K1270" s="18"/>
      <c r="L1270" s="18"/>
      <c r="M1270" s="48">
        <v>44732.0</v>
      </c>
      <c r="N1270" s="15">
        <v>0.5416666666666666</v>
      </c>
      <c r="O1270" s="15">
        <v>0.875</v>
      </c>
      <c r="P1270" s="25">
        <v>0.3333333333333333</v>
      </c>
      <c r="Q1270" s="17" t="s">
        <v>1317</v>
      </c>
    </row>
    <row r="1271">
      <c r="A1271" s="10" t="s">
        <v>751</v>
      </c>
      <c r="B1271" s="10" t="s">
        <v>560</v>
      </c>
      <c r="C1271" s="10" t="s">
        <v>1152</v>
      </c>
      <c r="D1271" s="10" t="s">
        <v>3</v>
      </c>
      <c r="E1271" s="11" t="s">
        <v>341</v>
      </c>
      <c r="F1271" s="11" t="s">
        <v>21</v>
      </c>
      <c r="G1271" s="18"/>
      <c r="H1271" s="18"/>
      <c r="I1271" s="18"/>
      <c r="J1271" s="18"/>
      <c r="K1271" s="18"/>
      <c r="L1271" s="18"/>
      <c r="M1271" s="19">
        <v>44732.0</v>
      </c>
      <c r="N1271" s="15">
        <v>0.875</v>
      </c>
      <c r="O1271" s="15">
        <v>0.875</v>
      </c>
      <c r="P1271" s="16">
        <f t="shared" ref="P1271:P1272" si="110">O1271-N1271</f>
        <v>0</v>
      </c>
      <c r="Q1271" s="17" t="s">
        <v>1318</v>
      </c>
    </row>
    <row r="1272">
      <c r="A1272" s="10" t="s">
        <v>861</v>
      </c>
      <c r="B1272" s="10" t="s">
        <v>560</v>
      </c>
      <c r="C1272" s="10" t="s">
        <v>24</v>
      </c>
      <c r="D1272" s="10" t="s">
        <v>25</v>
      </c>
      <c r="E1272" s="11" t="s">
        <v>41</v>
      </c>
      <c r="F1272" s="11" t="s">
        <v>21</v>
      </c>
      <c r="G1272" s="18"/>
      <c r="H1272" s="18"/>
      <c r="I1272" s="18"/>
      <c r="J1272" s="18"/>
      <c r="K1272" s="18"/>
      <c r="L1272" s="18"/>
      <c r="M1272" s="19">
        <v>44732.0</v>
      </c>
      <c r="N1272" s="15">
        <v>0.5416666666666666</v>
      </c>
      <c r="O1272" s="15">
        <v>0.75</v>
      </c>
      <c r="P1272" s="16">
        <f t="shared" si="110"/>
        <v>0.2083333333</v>
      </c>
      <c r="Q1272" s="17" t="s">
        <v>1319</v>
      </c>
    </row>
    <row r="1273">
      <c r="A1273" s="10" t="s">
        <v>1320</v>
      </c>
      <c r="B1273" s="10" t="s">
        <v>560</v>
      </c>
      <c r="C1273" s="10" t="s">
        <v>1152</v>
      </c>
      <c r="D1273" s="10" t="s">
        <v>114</v>
      </c>
      <c r="E1273" s="11" t="s">
        <v>41</v>
      </c>
      <c r="F1273" s="11" t="s">
        <v>21</v>
      </c>
      <c r="G1273" s="18"/>
      <c r="H1273" s="18"/>
      <c r="I1273" s="18"/>
      <c r="J1273" s="18"/>
      <c r="K1273" s="18"/>
      <c r="L1273" s="18"/>
      <c r="M1273" s="48">
        <v>44733.0</v>
      </c>
      <c r="N1273" s="15">
        <v>0.6041666666666666</v>
      </c>
      <c r="O1273" s="15">
        <v>0.875</v>
      </c>
      <c r="P1273" s="25">
        <v>0.2708333333333333</v>
      </c>
      <c r="Q1273" s="17" t="s">
        <v>1321</v>
      </c>
    </row>
    <row r="1274">
      <c r="A1274" s="10" t="s">
        <v>1013</v>
      </c>
      <c r="B1274" s="10" t="s">
        <v>18</v>
      </c>
      <c r="C1274" s="10" t="s">
        <v>1152</v>
      </c>
      <c r="D1274" s="10" t="s">
        <v>3</v>
      </c>
      <c r="E1274" s="11" t="s">
        <v>341</v>
      </c>
      <c r="F1274" s="11" t="s">
        <v>21</v>
      </c>
      <c r="G1274" s="18"/>
      <c r="H1274" s="18"/>
      <c r="I1274" s="18"/>
      <c r="J1274" s="18"/>
      <c r="K1274" s="18"/>
      <c r="L1274" s="18"/>
      <c r="M1274" s="48">
        <v>44733.0</v>
      </c>
      <c r="N1274" s="15">
        <v>0.6666666666666666</v>
      </c>
      <c r="O1274" s="15">
        <v>0.6666666666666666</v>
      </c>
      <c r="P1274" s="16">
        <f t="shared" ref="P1274:P1276" si="111">O1274-N1274</f>
        <v>0</v>
      </c>
      <c r="Q1274" s="17" t="s">
        <v>1318</v>
      </c>
    </row>
    <row r="1275">
      <c r="A1275" s="10" t="s">
        <v>1262</v>
      </c>
      <c r="B1275" s="10" t="s">
        <v>18</v>
      </c>
      <c r="C1275" s="10" t="s">
        <v>1152</v>
      </c>
      <c r="D1275" s="10" t="s">
        <v>3</v>
      </c>
      <c r="E1275" s="11" t="s">
        <v>341</v>
      </c>
      <c r="F1275" s="11" t="s">
        <v>21</v>
      </c>
      <c r="G1275" s="18"/>
      <c r="H1275" s="18"/>
      <c r="I1275" s="18"/>
      <c r="J1275" s="18"/>
      <c r="K1275" s="18"/>
      <c r="L1275" s="18"/>
      <c r="M1275" s="48">
        <v>44733.0</v>
      </c>
      <c r="N1275" s="15">
        <v>0.6666666666666666</v>
      </c>
      <c r="O1275" s="15">
        <v>0.6666666666666666</v>
      </c>
      <c r="P1275" s="16">
        <f t="shared" si="111"/>
        <v>0</v>
      </c>
      <c r="Q1275" s="17" t="s">
        <v>1318</v>
      </c>
    </row>
    <row r="1276">
      <c r="A1276" s="10" t="s">
        <v>1322</v>
      </c>
      <c r="B1276" s="10" t="s">
        <v>18</v>
      </c>
      <c r="C1276" s="10" t="s">
        <v>1152</v>
      </c>
      <c r="D1276" s="10" t="s">
        <v>3</v>
      </c>
      <c r="E1276" s="11" t="s">
        <v>41</v>
      </c>
      <c r="F1276" s="11" t="s">
        <v>21</v>
      </c>
      <c r="G1276" s="18"/>
      <c r="H1276" s="18"/>
      <c r="I1276" s="18"/>
      <c r="J1276" s="18"/>
      <c r="K1276" s="18"/>
      <c r="L1276" s="18"/>
      <c r="M1276" s="48">
        <v>44733.0</v>
      </c>
      <c r="N1276" s="15">
        <v>0.625</v>
      </c>
      <c r="O1276" s="15">
        <v>0.875</v>
      </c>
      <c r="P1276" s="16">
        <f t="shared" si="111"/>
        <v>0.25</v>
      </c>
      <c r="Q1276" s="17" t="s">
        <v>1323</v>
      </c>
    </row>
    <row r="1277">
      <c r="A1277" s="10" t="s">
        <v>1279</v>
      </c>
      <c r="B1277" s="10" t="s">
        <v>18</v>
      </c>
      <c r="C1277" s="10" t="s">
        <v>1152</v>
      </c>
      <c r="D1277" s="10" t="s">
        <v>508</v>
      </c>
      <c r="E1277" s="11" t="s">
        <v>341</v>
      </c>
      <c r="F1277" s="11" t="s">
        <v>21</v>
      </c>
      <c r="G1277" s="18"/>
      <c r="H1277" s="18"/>
      <c r="I1277" s="18"/>
      <c r="J1277" s="18"/>
      <c r="K1277" s="18"/>
      <c r="L1277" s="18"/>
      <c r="M1277" s="48">
        <v>44733.0</v>
      </c>
      <c r="N1277" s="15">
        <v>0.5416666666666666</v>
      </c>
      <c r="O1277" s="15">
        <v>0.5416666666666666</v>
      </c>
      <c r="P1277" s="22">
        <v>0.0</v>
      </c>
      <c r="Q1277" s="17" t="s">
        <v>655</v>
      </c>
    </row>
    <row r="1278" ht="24.0" customHeight="1">
      <c r="A1278" s="10" t="s">
        <v>925</v>
      </c>
      <c r="B1278" s="10" t="s">
        <v>18</v>
      </c>
      <c r="C1278" s="10" t="s">
        <v>1152</v>
      </c>
      <c r="D1278" s="10" t="s">
        <v>508</v>
      </c>
      <c r="E1278" s="11" t="s">
        <v>341</v>
      </c>
      <c r="F1278" s="11" t="s">
        <v>21</v>
      </c>
      <c r="G1278" s="18"/>
      <c r="H1278" s="18"/>
      <c r="I1278" s="18"/>
      <c r="J1278" s="18"/>
      <c r="K1278" s="18"/>
      <c r="L1278" s="18"/>
      <c r="M1278" s="19">
        <v>44733.0</v>
      </c>
      <c r="N1278" s="15">
        <v>0.5416666666666666</v>
      </c>
      <c r="O1278" s="15">
        <v>0.5416666666666666</v>
      </c>
      <c r="P1278" s="16">
        <f t="shared" ref="P1278:P1279" si="112">O1278-N1278</f>
        <v>0</v>
      </c>
      <c r="Q1278" s="17" t="s">
        <v>655</v>
      </c>
    </row>
    <row r="1279">
      <c r="A1279" s="10" t="s">
        <v>1143</v>
      </c>
      <c r="B1279" s="10" t="s">
        <v>560</v>
      </c>
      <c r="C1279" s="10" t="s">
        <v>1152</v>
      </c>
      <c r="D1279" s="10" t="s">
        <v>508</v>
      </c>
      <c r="E1279" s="11" t="s">
        <v>41</v>
      </c>
      <c r="F1279" s="11" t="s">
        <v>21</v>
      </c>
      <c r="G1279" s="18"/>
      <c r="H1279" s="18"/>
      <c r="I1279" s="18"/>
      <c r="J1279" s="18"/>
      <c r="K1279" s="18"/>
      <c r="L1279" s="18"/>
      <c r="M1279" s="19">
        <v>44733.0</v>
      </c>
      <c r="N1279" s="15">
        <v>0.5416666666666666</v>
      </c>
      <c r="O1279" s="15">
        <v>0.875</v>
      </c>
      <c r="P1279" s="16">
        <f t="shared" si="112"/>
        <v>0.3333333333</v>
      </c>
      <c r="Q1279" s="17" t="s">
        <v>1324</v>
      </c>
    </row>
    <row r="1280">
      <c r="A1280" s="10" t="s">
        <v>1269</v>
      </c>
      <c r="B1280" s="10" t="s">
        <v>18</v>
      </c>
      <c r="C1280" s="10" t="s">
        <v>1152</v>
      </c>
      <c r="D1280" s="10" t="s">
        <v>114</v>
      </c>
      <c r="E1280" s="11" t="s">
        <v>341</v>
      </c>
      <c r="F1280" s="11" t="s">
        <v>21</v>
      </c>
      <c r="G1280" s="18"/>
      <c r="H1280" s="18"/>
      <c r="I1280" s="18"/>
      <c r="J1280" s="18"/>
      <c r="K1280" s="18"/>
      <c r="L1280" s="18"/>
      <c r="M1280" s="48">
        <v>44733.0</v>
      </c>
      <c r="N1280" s="15"/>
      <c r="O1280" s="15"/>
      <c r="P1280" s="25"/>
      <c r="Q1280" s="17" t="s">
        <v>655</v>
      </c>
    </row>
    <row r="1281">
      <c r="A1281" s="10" t="s">
        <v>1172</v>
      </c>
      <c r="B1281" s="10" t="s">
        <v>18</v>
      </c>
      <c r="C1281" s="10" t="s">
        <v>1152</v>
      </c>
      <c r="D1281" s="10" t="s">
        <v>3</v>
      </c>
      <c r="E1281" s="11" t="s">
        <v>28</v>
      </c>
      <c r="F1281" s="11" t="s">
        <v>21</v>
      </c>
      <c r="G1281" s="18"/>
      <c r="H1281" s="18"/>
      <c r="I1281" s="18"/>
      <c r="J1281" s="18"/>
      <c r="K1281" s="18"/>
      <c r="L1281" s="18"/>
      <c r="M1281" s="48">
        <v>44733.0</v>
      </c>
      <c r="N1281" s="15">
        <v>0.5416666666666666</v>
      </c>
      <c r="O1281" s="15">
        <v>0.5416666666666666</v>
      </c>
      <c r="P1281" s="16">
        <f t="shared" ref="P1281:P1284" si="113">O1281-N1281</f>
        <v>0</v>
      </c>
      <c r="Q1281" s="17" t="s">
        <v>1325</v>
      </c>
    </row>
    <row r="1282">
      <c r="A1282" s="10" t="s">
        <v>1314</v>
      </c>
      <c r="B1282" s="10" t="s">
        <v>18</v>
      </c>
      <c r="C1282" s="10" t="s">
        <v>1164</v>
      </c>
      <c r="D1282" s="10" t="s">
        <v>900</v>
      </c>
      <c r="E1282" s="11" t="s">
        <v>43</v>
      </c>
      <c r="F1282" s="11" t="s">
        <v>21</v>
      </c>
      <c r="G1282" s="18"/>
      <c r="H1282" s="18"/>
      <c r="I1282" s="18"/>
      <c r="J1282" s="18"/>
      <c r="K1282" s="18"/>
      <c r="L1282" s="18"/>
      <c r="M1282" s="48">
        <v>44733.0</v>
      </c>
      <c r="N1282" s="15">
        <v>0.5416666666666666</v>
      </c>
      <c r="O1282" s="15">
        <v>0.7916666666666666</v>
      </c>
      <c r="P1282" s="25">
        <f t="shared" si="113"/>
        <v>0.25</v>
      </c>
      <c r="Q1282" s="17" t="s">
        <v>1326</v>
      </c>
    </row>
    <row r="1283">
      <c r="A1283" s="10" t="s">
        <v>1105</v>
      </c>
      <c r="B1283" s="10" t="s">
        <v>560</v>
      </c>
      <c r="C1283" s="10" t="s">
        <v>1164</v>
      </c>
      <c r="D1283" s="10" t="s">
        <v>900</v>
      </c>
      <c r="E1283" s="11" t="s">
        <v>41</v>
      </c>
      <c r="F1283" s="11" t="s">
        <v>21</v>
      </c>
      <c r="G1283" s="18"/>
      <c r="H1283" s="18"/>
      <c r="I1283" s="18"/>
      <c r="J1283" s="18"/>
      <c r="K1283" s="18"/>
      <c r="L1283" s="18"/>
      <c r="M1283" s="48">
        <v>44733.0</v>
      </c>
      <c r="N1283" s="15">
        <v>0.7916666666666666</v>
      </c>
      <c r="O1283" s="15">
        <v>0.875</v>
      </c>
      <c r="P1283" s="25">
        <f t="shared" si="113"/>
        <v>0.08333333333</v>
      </c>
      <c r="Q1283" s="17" t="s">
        <v>1327</v>
      </c>
    </row>
    <row r="1284">
      <c r="A1284" s="10" t="s">
        <v>861</v>
      </c>
      <c r="B1284" s="10" t="s">
        <v>560</v>
      </c>
      <c r="C1284" s="10" t="s">
        <v>24</v>
      </c>
      <c r="D1284" s="10" t="s">
        <v>25</v>
      </c>
      <c r="E1284" s="11" t="s">
        <v>41</v>
      </c>
      <c r="F1284" s="11" t="s">
        <v>21</v>
      </c>
      <c r="G1284" s="18"/>
      <c r="H1284" s="18"/>
      <c r="I1284" s="18"/>
      <c r="J1284" s="18"/>
      <c r="K1284" s="18"/>
      <c r="L1284" s="18"/>
      <c r="M1284" s="48">
        <v>44733.0</v>
      </c>
      <c r="N1284" s="15">
        <v>0.5416666666666666</v>
      </c>
      <c r="O1284" s="15">
        <v>0.8125</v>
      </c>
      <c r="P1284" s="25">
        <f t="shared" si="113"/>
        <v>0.2708333333</v>
      </c>
      <c r="Q1284" s="17" t="s">
        <v>1328</v>
      </c>
    </row>
    <row r="1285">
      <c r="A1285" s="10" t="s">
        <v>1301</v>
      </c>
      <c r="B1285" s="10" t="s">
        <v>18</v>
      </c>
      <c r="C1285" s="10" t="s">
        <v>1152</v>
      </c>
      <c r="D1285" s="10" t="s">
        <v>508</v>
      </c>
      <c r="E1285" s="11" t="s">
        <v>41</v>
      </c>
      <c r="F1285" s="11" t="s">
        <v>21</v>
      </c>
      <c r="G1285" s="18"/>
      <c r="H1285" s="18"/>
      <c r="I1285" s="18"/>
      <c r="J1285" s="18"/>
      <c r="K1285" s="18"/>
      <c r="L1285" s="18"/>
      <c r="M1285" s="48">
        <v>44733.0</v>
      </c>
      <c r="N1285" s="15">
        <v>0.5416666666666666</v>
      </c>
      <c r="O1285" s="15">
        <v>0.5416666666666666</v>
      </c>
      <c r="P1285" s="25">
        <v>0.0</v>
      </c>
      <c r="Q1285" s="17" t="s">
        <v>1329</v>
      </c>
    </row>
    <row r="1286">
      <c r="A1286" s="37" t="s">
        <v>1287</v>
      </c>
      <c r="B1286" s="10" t="s">
        <v>18</v>
      </c>
      <c r="C1286" s="10" t="s">
        <v>1152</v>
      </c>
      <c r="D1286" s="10" t="s">
        <v>158</v>
      </c>
      <c r="E1286" s="11" t="s">
        <v>41</v>
      </c>
      <c r="F1286" s="11" t="s">
        <v>21</v>
      </c>
      <c r="G1286" s="18"/>
      <c r="H1286" s="18"/>
      <c r="I1286" s="18"/>
      <c r="J1286" s="18"/>
      <c r="K1286" s="18"/>
      <c r="L1286" s="18"/>
      <c r="M1286" s="48">
        <v>44733.0</v>
      </c>
      <c r="N1286" s="15">
        <v>0.625</v>
      </c>
      <c r="O1286" s="15">
        <v>0.875</v>
      </c>
      <c r="P1286" s="25">
        <v>0.25</v>
      </c>
      <c r="Q1286" s="17" t="s">
        <v>1330</v>
      </c>
    </row>
    <row r="1287">
      <c r="A1287" s="10" t="s">
        <v>1013</v>
      </c>
      <c r="B1287" s="10" t="s">
        <v>18</v>
      </c>
      <c r="C1287" s="10" t="s">
        <v>1152</v>
      </c>
      <c r="D1287" s="10" t="s">
        <v>3</v>
      </c>
      <c r="E1287" s="11" t="s">
        <v>379</v>
      </c>
      <c r="F1287" s="11" t="s">
        <v>21</v>
      </c>
      <c r="G1287" s="18"/>
      <c r="H1287" s="18"/>
      <c r="I1287" s="18"/>
      <c r="J1287" s="18"/>
      <c r="K1287" s="18"/>
      <c r="L1287" s="18"/>
      <c r="M1287" s="48">
        <v>44734.0</v>
      </c>
      <c r="N1287" s="15">
        <v>0.625</v>
      </c>
      <c r="O1287" s="15">
        <v>0.625</v>
      </c>
      <c r="P1287" s="25">
        <v>0.0</v>
      </c>
      <c r="Q1287" s="17" t="s">
        <v>655</v>
      </c>
    </row>
    <row r="1288">
      <c r="A1288" s="37" t="s">
        <v>1112</v>
      </c>
      <c r="B1288" s="10" t="s">
        <v>560</v>
      </c>
      <c r="C1288" s="10" t="s">
        <v>1152</v>
      </c>
      <c r="D1288" s="10" t="s">
        <v>3</v>
      </c>
      <c r="E1288" s="11" t="s">
        <v>563</v>
      </c>
      <c r="F1288" s="11" t="s">
        <v>21</v>
      </c>
      <c r="G1288" s="18"/>
      <c r="H1288" s="18"/>
      <c r="I1288" s="18"/>
      <c r="J1288" s="18"/>
      <c r="K1288" s="18"/>
      <c r="L1288" s="18"/>
      <c r="M1288" s="48">
        <v>44734.0</v>
      </c>
      <c r="N1288" s="15">
        <v>0.625</v>
      </c>
      <c r="O1288" s="15">
        <v>0.625</v>
      </c>
      <c r="P1288" s="25">
        <v>0.0</v>
      </c>
      <c r="Q1288" s="17" t="s">
        <v>655</v>
      </c>
    </row>
    <row r="1289">
      <c r="A1289" s="10" t="s">
        <v>861</v>
      </c>
      <c r="B1289" s="10" t="s">
        <v>560</v>
      </c>
      <c r="C1289" s="10" t="s">
        <v>24</v>
      </c>
      <c r="D1289" s="10" t="s">
        <v>25</v>
      </c>
      <c r="E1289" s="11" t="s">
        <v>41</v>
      </c>
      <c r="F1289" s="11" t="s">
        <v>21</v>
      </c>
      <c r="G1289" s="18"/>
      <c r="H1289" s="18"/>
      <c r="I1289" s="18"/>
      <c r="J1289" s="18"/>
      <c r="K1289" s="18"/>
      <c r="L1289" s="18"/>
      <c r="M1289" s="48">
        <v>44734.0</v>
      </c>
      <c r="N1289" s="15">
        <v>0.5416666666666666</v>
      </c>
      <c r="O1289" s="15">
        <v>0.75</v>
      </c>
      <c r="P1289" s="16">
        <f t="shared" ref="P1289:P1296" si="114">O1289-N1289</f>
        <v>0.2083333333</v>
      </c>
      <c r="Q1289" s="17" t="s">
        <v>1331</v>
      </c>
    </row>
    <row r="1290">
      <c r="A1290" s="10" t="s">
        <v>1059</v>
      </c>
      <c r="B1290" s="10" t="s">
        <v>560</v>
      </c>
      <c r="C1290" s="10" t="s">
        <v>24</v>
      </c>
      <c r="D1290" s="10" t="s">
        <v>25</v>
      </c>
      <c r="E1290" s="11" t="s">
        <v>341</v>
      </c>
      <c r="F1290" s="11" t="s">
        <v>21</v>
      </c>
      <c r="G1290" s="18"/>
      <c r="H1290" s="18"/>
      <c r="I1290" s="18"/>
      <c r="J1290" s="18"/>
      <c r="K1290" s="18"/>
      <c r="L1290" s="18"/>
      <c r="M1290" s="48">
        <v>44734.0</v>
      </c>
      <c r="N1290" s="15">
        <v>0.75</v>
      </c>
      <c r="O1290" s="15">
        <v>0.8125</v>
      </c>
      <c r="P1290" s="16">
        <f t="shared" si="114"/>
        <v>0.0625</v>
      </c>
      <c r="Q1290" s="17" t="s">
        <v>1332</v>
      </c>
    </row>
    <row r="1291">
      <c r="A1291" s="10" t="s">
        <v>1322</v>
      </c>
      <c r="B1291" s="10" t="s">
        <v>18</v>
      </c>
      <c r="C1291" s="10" t="s">
        <v>1152</v>
      </c>
      <c r="D1291" s="10" t="s">
        <v>3</v>
      </c>
      <c r="E1291" s="11" t="s">
        <v>41</v>
      </c>
      <c r="F1291" s="11" t="s">
        <v>21</v>
      </c>
      <c r="G1291" s="18"/>
      <c r="H1291" s="18"/>
      <c r="I1291" s="18"/>
      <c r="J1291" s="18"/>
      <c r="K1291" s="18"/>
      <c r="L1291" s="18"/>
      <c r="M1291" s="48">
        <v>44734.0</v>
      </c>
      <c r="N1291" s="15">
        <v>0.625</v>
      </c>
      <c r="O1291" s="15">
        <v>0.8333333333333334</v>
      </c>
      <c r="P1291" s="16">
        <f t="shared" si="114"/>
        <v>0.2083333333</v>
      </c>
      <c r="Q1291" s="17" t="s">
        <v>1333</v>
      </c>
    </row>
    <row r="1292">
      <c r="A1292" s="10" t="s">
        <v>1301</v>
      </c>
      <c r="B1292" s="10" t="s">
        <v>18</v>
      </c>
      <c r="C1292" s="10" t="s">
        <v>1152</v>
      </c>
      <c r="D1292" s="10" t="s">
        <v>508</v>
      </c>
      <c r="E1292" s="11" t="s">
        <v>41</v>
      </c>
      <c r="F1292" s="11" t="s">
        <v>21</v>
      </c>
      <c r="G1292" s="18"/>
      <c r="H1292" s="18"/>
      <c r="I1292" s="18"/>
      <c r="J1292" s="18"/>
      <c r="K1292" s="18"/>
      <c r="L1292" s="18"/>
      <c r="M1292" s="48">
        <v>44734.0</v>
      </c>
      <c r="N1292" s="15">
        <v>0.5416666666666666</v>
      </c>
      <c r="O1292" s="15">
        <v>0.5416666666666666</v>
      </c>
      <c r="P1292" s="16">
        <f t="shared" si="114"/>
        <v>0</v>
      </c>
      <c r="Q1292" s="17" t="s">
        <v>1329</v>
      </c>
    </row>
    <row r="1293">
      <c r="A1293" s="10" t="s">
        <v>1143</v>
      </c>
      <c r="B1293" s="10" t="s">
        <v>560</v>
      </c>
      <c r="C1293" s="10" t="s">
        <v>1152</v>
      </c>
      <c r="D1293" s="10" t="s">
        <v>508</v>
      </c>
      <c r="E1293" s="11" t="s">
        <v>41</v>
      </c>
      <c r="F1293" s="11" t="s">
        <v>21</v>
      </c>
      <c r="G1293" s="18"/>
      <c r="H1293" s="18"/>
      <c r="I1293" s="18"/>
      <c r="J1293" s="18"/>
      <c r="K1293" s="18"/>
      <c r="L1293" s="18"/>
      <c r="M1293" s="19">
        <v>44734.0</v>
      </c>
      <c r="N1293" s="15">
        <v>0.5416666666666666</v>
      </c>
      <c r="O1293" s="15">
        <v>0.875</v>
      </c>
      <c r="P1293" s="16">
        <f t="shared" si="114"/>
        <v>0.3333333333</v>
      </c>
      <c r="Q1293" s="17" t="s">
        <v>1334</v>
      </c>
    </row>
    <row r="1294">
      <c r="A1294" s="10" t="s">
        <v>1105</v>
      </c>
      <c r="B1294" s="10" t="s">
        <v>560</v>
      </c>
      <c r="C1294" s="10" t="s">
        <v>1164</v>
      </c>
      <c r="D1294" s="10" t="s">
        <v>900</v>
      </c>
      <c r="E1294" s="11" t="s">
        <v>46</v>
      </c>
      <c r="F1294" s="11" t="s">
        <v>21</v>
      </c>
      <c r="G1294" s="18"/>
      <c r="H1294" s="18"/>
      <c r="I1294" s="18"/>
      <c r="J1294" s="18"/>
      <c r="K1294" s="18"/>
      <c r="L1294" s="18"/>
      <c r="M1294" s="48">
        <v>44734.0</v>
      </c>
      <c r="N1294" s="15"/>
      <c r="O1294" s="15"/>
      <c r="P1294" s="16">
        <f t="shared" si="114"/>
        <v>0</v>
      </c>
      <c r="Q1294" s="17" t="s">
        <v>1335</v>
      </c>
    </row>
    <row r="1295">
      <c r="A1295" s="10" t="s">
        <v>1336</v>
      </c>
      <c r="B1295" s="10" t="s">
        <v>18</v>
      </c>
      <c r="C1295" s="10" t="s">
        <v>1164</v>
      </c>
      <c r="D1295" s="10" t="s">
        <v>900</v>
      </c>
      <c r="E1295" s="11" t="s">
        <v>41</v>
      </c>
      <c r="F1295" s="11" t="s">
        <v>21</v>
      </c>
      <c r="G1295" s="18"/>
      <c r="H1295" s="18"/>
      <c r="I1295" s="18"/>
      <c r="J1295" s="18"/>
      <c r="K1295" s="18"/>
      <c r="L1295" s="18"/>
      <c r="M1295" s="48">
        <v>44734.0</v>
      </c>
      <c r="N1295" s="15">
        <v>0.625</v>
      </c>
      <c r="O1295" s="15">
        <v>0.875</v>
      </c>
      <c r="P1295" s="16">
        <f t="shared" si="114"/>
        <v>0.25</v>
      </c>
      <c r="Q1295" s="17" t="s">
        <v>1337</v>
      </c>
    </row>
    <row r="1296">
      <c r="A1296" s="10" t="s">
        <v>1293</v>
      </c>
      <c r="B1296" s="10" t="s">
        <v>18</v>
      </c>
      <c r="C1296" s="10" t="s">
        <v>1164</v>
      </c>
      <c r="D1296" s="10" t="s">
        <v>900</v>
      </c>
      <c r="E1296" s="11" t="s">
        <v>46</v>
      </c>
      <c r="F1296" s="11" t="s">
        <v>21</v>
      </c>
      <c r="G1296" s="18"/>
      <c r="H1296" s="18"/>
      <c r="I1296" s="18"/>
      <c r="J1296" s="18"/>
      <c r="K1296" s="18"/>
      <c r="L1296" s="18"/>
      <c r="M1296" s="48">
        <v>44734.0</v>
      </c>
      <c r="N1296" s="15">
        <v>0.5416666666666666</v>
      </c>
      <c r="O1296" s="15">
        <v>0.625</v>
      </c>
      <c r="P1296" s="16">
        <f t="shared" si="114"/>
        <v>0.08333333333</v>
      </c>
      <c r="Q1296" s="17" t="s">
        <v>1338</v>
      </c>
    </row>
    <row r="1297">
      <c r="A1297" s="71" t="s">
        <v>1320</v>
      </c>
      <c r="B1297" s="71" t="s">
        <v>560</v>
      </c>
      <c r="C1297" s="10" t="s">
        <v>1152</v>
      </c>
      <c r="D1297" s="71" t="s">
        <v>114</v>
      </c>
      <c r="E1297" s="72" t="s">
        <v>41</v>
      </c>
      <c r="F1297" s="11" t="s">
        <v>21</v>
      </c>
      <c r="G1297" s="73"/>
      <c r="H1297" s="73"/>
      <c r="I1297" s="73"/>
      <c r="J1297" s="73"/>
      <c r="K1297" s="73"/>
      <c r="L1297" s="73"/>
      <c r="M1297" s="74">
        <v>44734.0</v>
      </c>
      <c r="N1297" s="75">
        <v>0.5416666666666666</v>
      </c>
      <c r="O1297" s="75">
        <v>0.875</v>
      </c>
      <c r="P1297" s="76">
        <v>0.3333333333333333</v>
      </c>
      <c r="Q1297" s="77" t="s">
        <v>1339</v>
      </c>
    </row>
    <row r="1298" ht="24.0" customHeight="1">
      <c r="A1298" s="10" t="s">
        <v>925</v>
      </c>
      <c r="B1298" s="10" t="s">
        <v>18</v>
      </c>
      <c r="C1298" s="10" t="s">
        <v>1152</v>
      </c>
      <c r="D1298" s="10" t="s">
        <v>508</v>
      </c>
      <c r="E1298" s="11" t="s">
        <v>563</v>
      </c>
      <c r="F1298" s="11" t="s">
        <v>21</v>
      </c>
      <c r="G1298" s="18"/>
      <c r="H1298" s="18"/>
      <c r="I1298" s="18"/>
      <c r="J1298" s="18"/>
      <c r="K1298" s="18"/>
      <c r="L1298" s="18"/>
      <c r="M1298" s="19">
        <v>44734.0</v>
      </c>
      <c r="N1298" s="15">
        <v>0.5416666666666666</v>
      </c>
      <c r="O1298" s="15">
        <v>0.5416666666666666</v>
      </c>
      <c r="P1298" s="16">
        <f t="shared" ref="P1298:P1304" si="115">O1298-N1298</f>
        <v>0</v>
      </c>
      <c r="Q1298" s="17" t="s">
        <v>655</v>
      </c>
    </row>
    <row r="1299">
      <c r="A1299" s="37" t="s">
        <v>1287</v>
      </c>
      <c r="B1299" s="10" t="s">
        <v>18</v>
      </c>
      <c r="C1299" s="10" t="s">
        <v>1152</v>
      </c>
      <c r="D1299" s="10" t="s">
        <v>158</v>
      </c>
      <c r="E1299" s="11" t="s">
        <v>28</v>
      </c>
      <c r="F1299" s="11" t="s">
        <v>21</v>
      </c>
      <c r="G1299" s="18"/>
      <c r="H1299" s="18"/>
      <c r="I1299" s="18"/>
      <c r="J1299" s="18"/>
      <c r="K1299" s="18"/>
      <c r="L1299" s="18"/>
      <c r="M1299" s="48">
        <v>44734.0</v>
      </c>
      <c r="N1299" s="15">
        <v>0.625</v>
      </c>
      <c r="O1299" s="15">
        <v>0.875</v>
      </c>
      <c r="P1299" s="16">
        <f t="shared" si="115"/>
        <v>0.25</v>
      </c>
      <c r="Q1299" s="17" t="s">
        <v>1340</v>
      </c>
    </row>
    <row r="1300">
      <c r="A1300" s="37" t="s">
        <v>1112</v>
      </c>
      <c r="B1300" s="10" t="s">
        <v>560</v>
      </c>
      <c r="C1300" s="10" t="s">
        <v>1152</v>
      </c>
      <c r="D1300" s="10" t="s">
        <v>3</v>
      </c>
      <c r="E1300" s="11" t="s">
        <v>379</v>
      </c>
      <c r="F1300" s="11" t="s">
        <v>21</v>
      </c>
      <c r="G1300" s="18"/>
      <c r="H1300" s="18"/>
      <c r="I1300" s="18"/>
      <c r="J1300" s="18"/>
      <c r="K1300" s="18"/>
      <c r="L1300" s="18"/>
      <c r="M1300" s="48">
        <v>44735.0</v>
      </c>
      <c r="N1300" s="15">
        <v>0.625</v>
      </c>
      <c r="O1300" s="15">
        <v>0.625</v>
      </c>
      <c r="P1300" s="16">
        <f t="shared" si="115"/>
        <v>0</v>
      </c>
      <c r="Q1300" s="17" t="s">
        <v>655</v>
      </c>
    </row>
    <row r="1301">
      <c r="A1301" s="10" t="s">
        <v>1336</v>
      </c>
      <c r="B1301" s="10" t="s">
        <v>18</v>
      </c>
      <c r="C1301" s="10" t="s">
        <v>1164</v>
      </c>
      <c r="D1301" s="10" t="s">
        <v>900</v>
      </c>
      <c r="E1301" s="11" t="s">
        <v>41</v>
      </c>
      <c r="F1301" s="11" t="s">
        <v>21</v>
      </c>
      <c r="G1301" s="18"/>
      <c r="H1301" s="18"/>
      <c r="I1301" s="18"/>
      <c r="J1301" s="18"/>
      <c r="K1301" s="18"/>
      <c r="L1301" s="18"/>
      <c r="M1301" s="48">
        <v>44735.0</v>
      </c>
      <c r="N1301" s="15">
        <v>0.5416666666666666</v>
      </c>
      <c r="O1301" s="15">
        <v>0.875</v>
      </c>
      <c r="P1301" s="16">
        <f t="shared" si="115"/>
        <v>0.3333333333</v>
      </c>
      <c r="Q1301" s="17" t="s">
        <v>1341</v>
      </c>
    </row>
    <row r="1302">
      <c r="A1302" s="10" t="s">
        <v>1293</v>
      </c>
      <c r="B1302" s="10" t="s">
        <v>18</v>
      </c>
      <c r="C1302" s="10" t="s">
        <v>1152</v>
      </c>
      <c r="D1302" s="10" t="s">
        <v>3</v>
      </c>
      <c r="E1302" s="11" t="s">
        <v>46</v>
      </c>
      <c r="F1302" s="11" t="s">
        <v>21</v>
      </c>
      <c r="G1302" s="18"/>
      <c r="H1302" s="18"/>
      <c r="I1302" s="18"/>
      <c r="J1302" s="18"/>
      <c r="K1302" s="18"/>
      <c r="L1302" s="18"/>
      <c r="M1302" s="48">
        <v>44735.0</v>
      </c>
      <c r="N1302" s="15">
        <v>0.625</v>
      </c>
      <c r="O1302" s="15">
        <v>0.75</v>
      </c>
      <c r="P1302" s="16">
        <f t="shared" si="115"/>
        <v>0.125</v>
      </c>
      <c r="Q1302" s="17" t="s">
        <v>1342</v>
      </c>
    </row>
    <row r="1303">
      <c r="A1303" s="10" t="s">
        <v>1322</v>
      </c>
      <c r="B1303" s="10" t="s">
        <v>18</v>
      </c>
      <c r="C1303" s="10" t="s">
        <v>1152</v>
      </c>
      <c r="D1303" s="10" t="s">
        <v>3</v>
      </c>
      <c r="E1303" s="11" t="s">
        <v>28</v>
      </c>
      <c r="F1303" s="11" t="s">
        <v>21</v>
      </c>
      <c r="G1303" s="18"/>
      <c r="H1303" s="18"/>
      <c r="I1303" s="18"/>
      <c r="J1303" s="18"/>
      <c r="K1303" s="18"/>
      <c r="L1303" s="18"/>
      <c r="M1303" s="48">
        <v>44735.0</v>
      </c>
      <c r="N1303" s="15">
        <v>0.625</v>
      </c>
      <c r="O1303" s="15">
        <v>0.625</v>
      </c>
      <c r="P1303" s="16">
        <f t="shared" si="115"/>
        <v>0</v>
      </c>
      <c r="Q1303" s="17" t="s">
        <v>1343</v>
      </c>
    </row>
    <row r="1304">
      <c r="A1304" s="10" t="s">
        <v>861</v>
      </c>
      <c r="B1304" s="10" t="s">
        <v>560</v>
      </c>
      <c r="C1304" s="10" t="s">
        <v>24</v>
      </c>
      <c r="D1304" s="10" t="s">
        <v>25</v>
      </c>
      <c r="E1304" s="11" t="s">
        <v>41</v>
      </c>
      <c r="F1304" s="11" t="s">
        <v>21</v>
      </c>
      <c r="G1304" s="18"/>
      <c r="H1304" s="18"/>
      <c r="I1304" s="18"/>
      <c r="J1304" s="18"/>
      <c r="K1304" s="18"/>
      <c r="L1304" s="18"/>
      <c r="M1304" s="48">
        <v>44735.0</v>
      </c>
      <c r="N1304" s="15">
        <v>0.5416666666666666</v>
      </c>
      <c r="O1304" s="15">
        <v>0.8125</v>
      </c>
      <c r="P1304" s="16">
        <f t="shared" si="115"/>
        <v>0.2708333333</v>
      </c>
      <c r="Q1304" s="17" t="s">
        <v>1344</v>
      </c>
    </row>
    <row r="1305">
      <c r="A1305" s="10" t="s">
        <v>1345</v>
      </c>
      <c r="B1305" s="10" t="s">
        <v>18</v>
      </c>
      <c r="C1305" s="10" t="s">
        <v>1152</v>
      </c>
      <c r="D1305" s="10" t="s">
        <v>1346</v>
      </c>
      <c r="E1305" s="11" t="s">
        <v>41</v>
      </c>
      <c r="F1305" s="11" t="s">
        <v>21</v>
      </c>
      <c r="G1305" s="18"/>
      <c r="H1305" s="18"/>
      <c r="I1305" s="18"/>
      <c r="J1305" s="18"/>
      <c r="K1305" s="18"/>
      <c r="L1305" s="18"/>
      <c r="M1305" s="48">
        <v>44735.0</v>
      </c>
      <c r="N1305" s="15">
        <v>0.625</v>
      </c>
      <c r="O1305" s="15">
        <v>0.8333333333333334</v>
      </c>
      <c r="P1305" s="22">
        <v>0.20833333333333334</v>
      </c>
      <c r="Q1305" s="17" t="s">
        <v>1347</v>
      </c>
    </row>
    <row r="1306">
      <c r="A1306" s="10" t="s">
        <v>1348</v>
      </c>
      <c r="B1306" s="10" t="s">
        <v>18</v>
      </c>
      <c r="C1306" s="10" t="s">
        <v>1152</v>
      </c>
      <c r="D1306" s="10" t="s">
        <v>3</v>
      </c>
      <c r="E1306" s="11" t="s">
        <v>41</v>
      </c>
      <c r="F1306" s="11" t="s">
        <v>21</v>
      </c>
      <c r="G1306" s="18"/>
      <c r="H1306" s="18"/>
      <c r="I1306" s="18"/>
      <c r="J1306" s="18"/>
      <c r="K1306" s="18"/>
      <c r="L1306" s="18"/>
      <c r="M1306" s="48">
        <v>44735.0</v>
      </c>
      <c r="N1306" s="15">
        <v>0.75</v>
      </c>
      <c r="O1306" s="15">
        <v>0.8333333333333334</v>
      </c>
      <c r="P1306" s="16">
        <f t="shared" ref="P1306:P1316" si="116">O1306-N1306</f>
        <v>0.08333333333</v>
      </c>
      <c r="Q1306" s="17" t="s">
        <v>1349</v>
      </c>
    </row>
    <row r="1307">
      <c r="A1307" s="10" t="s">
        <v>1143</v>
      </c>
      <c r="B1307" s="10" t="s">
        <v>560</v>
      </c>
      <c r="C1307" s="10" t="s">
        <v>1152</v>
      </c>
      <c r="D1307" s="10" t="s">
        <v>508</v>
      </c>
      <c r="E1307" s="11" t="s">
        <v>41</v>
      </c>
      <c r="F1307" s="11" t="s">
        <v>21</v>
      </c>
      <c r="G1307" s="18"/>
      <c r="H1307" s="18"/>
      <c r="I1307" s="18"/>
      <c r="J1307" s="18"/>
      <c r="K1307" s="18"/>
      <c r="L1307" s="18"/>
      <c r="M1307" s="19">
        <v>44735.0</v>
      </c>
      <c r="N1307" s="15">
        <v>0.5416666666666666</v>
      </c>
      <c r="O1307" s="15">
        <v>0.875</v>
      </c>
      <c r="P1307" s="16">
        <f t="shared" si="116"/>
        <v>0.3333333333</v>
      </c>
      <c r="Q1307" s="17" t="s">
        <v>1350</v>
      </c>
    </row>
    <row r="1308">
      <c r="A1308" s="10" t="s">
        <v>1301</v>
      </c>
      <c r="B1308" s="10" t="s">
        <v>18</v>
      </c>
      <c r="C1308" s="10" t="s">
        <v>1152</v>
      </c>
      <c r="D1308" s="10" t="s">
        <v>508</v>
      </c>
      <c r="E1308" s="11" t="s">
        <v>310</v>
      </c>
      <c r="F1308" s="11" t="s">
        <v>21</v>
      </c>
      <c r="G1308" s="18"/>
      <c r="H1308" s="18"/>
      <c r="I1308" s="18"/>
      <c r="J1308" s="18"/>
      <c r="K1308" s="18"/>
      <c r="L1308" s="18"/>
      <c r="M1308" s="48">
        <v>44735.0</v>
      </c>
      <c r="N1308" s="15">
        <v>0.5416666666666666</v>
      </c>
      <c r="O1308" s="15">
        <v>0.5416666666666666</v>
      </c>
      <c r="P1308" s="16">
        <f t="shared" si="116"/>
        <v>0</v>
      </c>
      <c r="Q1308" s="17" t="s">
        <v>1351</v>
      </c>
    </row>
    <row r="1309">
      <c r="A1309" s="10" t="s">
        <v>1112</v>
      </c>
      <c r="B1309" s="10" t="s">
        <v>560</v>
      </c>
      <c r="C1309" s="10" t="s">
        <v>1152</v>
      </c>
      <c r="D1309" s="10" t="s">
        <v>3</v>
      </c>
      <c r="E1309" s="11" t="s">
        <v>20</v>
      </c>
      <c r="F1309" s="11" t="s">
        <v>21</v>
      </c>
      <c r="G1309" s="18"/>
      <c r="H1309" s="18"/>
      <c r="I1309" s="18"/>
      <c r="J1309" s="18"/>
      <c r="K1309" s="18"/>
      <c r="L1309" s="18"/>
      <c r="M1309" s="48">
        <v>44736.0</v>
      </c>
      <c r="N1309" s="15">
        <v>0.75</v>
      </c>
      <c r="O1309" s="15">
        <v>0.75</v>
      </c>
      <c r="P1309" s="16">
        <f t="shared" si="116"/>
        <v>0</v>
      </c>
      <c r="Q1309" s="17" t="s">
        <v>565</v>
      </c>
    </row>
    <row r="1310">
      <c r="A1310" s="10" t="s">
        <v>1293</v>
      </c>
      <c r="B1310" s="10" t="s">
        <v>18</v>
      </c>
      <c r="C1310" s="10" t="s">
        <v>1152</v>
      </c>
      <c r="D1310" s="10" t="s">
        <v>3</v>
      </c>
      <c r="E1310" s="11" t="s">
        <v>28</v>
      </c>
      <c r="F1310" s="11" t="s">
        <v>21</v>
      </c>
      <c r="G1310" s="18"/>
      <c r="H1310" s="18"/>
      <c r="I1310" s="18"/>
      <c r="J1310" s="18"/>
      <c r="K1310" s="18"/>
      <c r="L1310" s="18"/>
      <c r="M1310" s="48">
        <v>44736.0</v>
      </c>
      <c r="N1310" s="15">
        <v>0.75</v>
      </c>
      <c r="O1310" s="15">
        <v>0.75</v>
      </c>
      <c r="P1310" s="16">
        <f t="shared" si="116"/>
        <v>0</v>
      </c>
      <c r="Q1310" s="17" t="s">
        <v>1352</v>
      </c>
    </row>
    <row r="1311">
      <c r="A1311" s="10" t="s">
        <v>1322</v>
      </c>
      <c r="B1311" s="10" t="s">
        <v>18</v>
      </c>
      <c r="C1311" s="10" t="s">
        <v>1152</v>
      </c>
      <c r="D1311" s="10" t="s">
        <v>3</v>
      </c>
      <c r="E1311" s="11" t="s">
        <v>53</v>
      </c>
      <c r="F1311" s="11" t="s">
        <v>21</v>
      </c>
      <c r="G1311" s="18"/>
      <c r="H1311" s="18"/>
      <c r="I1311" s="18"/>
      <c r="J1311" s="18"/>
      <c r="K1311" s="18"/>
      <c r="L1311" s="18"/>
      <c r="M1311" s="48">
        <v>44736.0</v>
      </c>
      <c r="N1311" s="15">
        <v>0.75</v>
      </c>
      <c r="O1311" s="15">
        <v>0.75</v>
      </c>
      <c r="P1311" s="16">
        <f t="shared" si="116"/>
        <v>0</v>
      </c>
      <c r="Q1311" s="17" t="s">
        <v>1353</v>
      </c>
    </row>
    <row r="1312">
      <c r="A1312" s="10" t="s">
        <v>1348</v>
      </c>
      <c r="B1312" s="10" t="s">
        <v>18</v>
      </c>
      <c r="C1312" s="10" t="s">
        <v>1152</v>
      </c>
      <c r="D1312" s="10" t="s">
        <v>3</v>
      </c>
      <c r="E1312" s="11" t="s">
        <v>46</v>
      </c>
      <c r="F1312" s="11" t="s">
        <v>21</v>
      </c>
      <c r="G1312" s="18"/>
      <c r="H1312" s="18"/>
      <c r="I1312" s="18"/>
      <c r="J1312" s="18"/>
      <c r="K1312" s="18"/>
      <c r="L1312" s="18"/>
      <c r="M1312" s="48">
        <v>44736.0</v>
      </c>
      <c r="N1312" s="15">
        <v>0.75</v>
      </c>
      <c r="O1312" s="15">
        <v>0.75</v>
      </c>
      <c r="P1312" s="16">
        <f t="shared" si="116"/>
        <v>0</v>
      </c>
      <c r="Q1312" s="17" t="s">
        <v>1354</v>
      </c>
    </row>
    <row r="1313">
      <c r="A1313" s="10" t="s">
        <v>1094</v>
      </c>
      <c r="B1313" s="10" t="s">
        <v>18</v>
      </c>
      <c r="C1313" s="10" t="s">
        <v>1152</v>
      </c>
      <c r="D1313" s="10" t="s">
        <v>3</v>
      </c>
      <c r="E1313" s="11" t="s">
        <v>370</v>
      </c>
      <c r="F1313" s="11" t="s">
        <v>21</v>
      </c>
      <c r="G1313" s="18"/>
      <c r="H1313" s="18"/>
      <c r="I1313" s="18"/>
      <c r="J1313" s="18"/>
      <c r="K1313" s="18"/>
      <c r="L1313" s="18"/>
      <c r="M1313" s="48">
        <v>44736.0</v>
      </c>
      <c r="N1313" s="15">
        <v>0.75</v>
      </c>
      <c r="O1313" s="15">
        <v>0.75</v>
      </c>
      <c r="P1313" s="16">
        <f t="shared" si="116"/>
        <v>0</v>
      </c>
      <c r="Q1313" s="17"/>
    </row>
    <row r="1314">
      <c r="A1314" s="10" t="s">
        <v>1355</v>
      </c>
      <c r="B1314" s="10" t="s">
        <v>18</v>
      </c>
      <c r="C1314" s="10" t="s">
        <v>1164</v>
      </c>
      <c r="D1314" s="10" t="s">
        <v>900</v>
      </c>
      <c r="E1314" s="11" t="s">
        <v>41</v>
      </c>
      <c r="F1314" s="11" t="s">
        <v>21</v>
      </c>
      <c r="G1314" s="18"/>
      <c r="H1314" s="18"/>
      <c r="I1314" s="18"/>
      <c r="J1314" s="18"/>
      <c r="K1314" s="18"/>
      <c r="L1314" s="18"/>
      <c r="M1314" s="48">
        <v>44736.0</v>
      </c>
      <c r="N1314" s="15">
        <v>0.7916666666666666</v>
      </c>
      <c r="O1314" s="15">
        <v>0.875</v>
      </c>
      <c r="P1314" s="16">
        <f t="shared" si="116"/>
        <v>0.08333333333</v>
      </c>
      <c r="Q1314" s="17" t="s">
        <v>1356</v>
      </c>
    </row>
    <row r="1315">
      <c r="A1315" s="10" t="s">
        <v>1336</v>
      </c>
      <c r="B1315" s="10" t="s">
        <v>18</v>
      </c>
      <c r="C1315" s="10" t="s">
        <v>1164</v>
      </c>
      <c r="D1315" s="10" t="s">
        <v>900</v>
      </c>
      <c r="E1315" s="11" t="s">
        <v>43</v>
      </c>
      <c r="F1315" s="11" t="s">
        <v>21</v>
      </c>
      <c r="G1315" s="18"/>
      <c r="H1315" s="18"/>
      <c r="I1315" s="18"/>
      <c r="J1315" s="18"/>
      <c r="K1315" s="18"/>
      <c r="L1315" s="18"/>
      <c r="M1315" s="48">
        <v>44736.0</v>
      </c>
      <c r="N1315" s="15">
        <v>0.5416666666666666</v>
      </c>
      <c r="O1315" s="15">
        <v>0.7916666666666666</v>
      </c>
      <c r="P1315" s="16">
        <f t="shared" si="116"/>
        <v>0.25</v>
      </c>
      <c r="Q1315" s="17" t="s">
        <v>1357</v>
      </c>
    </row>
    <row r="1316">
      <c r="A1316" s="10" t="s">
        <v>861</v>
      </c>
      <c r="B1316" s="10" t="s">
        <v>560</v>
      </c>
      <c r="C1316" s="10" t="s">
        <v>24</v>
      </c>
      <c r="D1316" s="10" t="s">
        <v>25</v>
      </c>
      <c r="E1316" s="11" t="s">
        <v>41</v>
      </c>
      <c r="F1316" s="11" t="s">
        <v>21</v>
      </c>
      <c r="G1316" s="18"/>
      <c r="H1316" s="18"/>
      <c r="I1316" s="18"/>
      <c r="J1316" s="18"/>
      <c r="K1316" s="18"/>
      <c r="L1316" s="18"/>
      <c r="M1316" s="48">
        <v>44736.0</v>
      </c>
      <c r="N1316" s="15">
        <v>0.5416666666666666</v>
      </c>
      <c r="O1316" s="15">
        <v>0.7916666666666666</v>
      </c>
      <c r="P1316" s="16">
        <f t="shared" si="116"/>
        <v>0.25</v>
      </c>
      <c r="Q1316" s="17" t="s">
        <v>1358</v>
      </c>
    </row>
    <row r="1317">
      <c r="A1317" s="10" t="s">
        <v>1179</v>
      </c>
      <c r="B1317" s="10" t="s">
        <v>18</v>
      </c>
      <c r="C1317" s="10" t="s">
        <v>1152</v>
      </c>
      <c r="D1317" s="10" t="s">
        <v>114</v>
      </c>
      <c r="E1317" s="11" t="s">
        <v>563</v>
      </c>
      <c r="F1317" s="11" t="s">
        <v>21</v>
      </c>
      <c r="G1317" s="18"/>
      <c r="H1317" s="18"/>
      <c r="I1317" s="18"/>
      <c r="J1317" s="18"/>
      <c r="K1317" s="18"/>
      <c r="L1317" s="18"/>
      <c r="M1317" s="48">
        <v>44736.0</v>
      </c>
      <c r="N1317" s="15"/>
      <c r="O1317" s="15"/>
      <c r="P1317" s="25"/>
      <c r="Q1317" s="17" t="s">
        <v>655</v>
      </c>
    </row>
    <row r="1318">
      <c r="A1318" s="10" t="s">
        <v>1320</v>
      </c>
      <c r="B1318" s="10" t="s">
        <v>18</v>
      </c>
      <c r="C1318" s="10" t="s">
        <v>1152</v>
      </c>
      <c r="D1318" s="10" t="s">
        <v>114</v>
      </c>
      <c r="E1318" s="11" t="s">
        <v>41</v>
      </c>
      <c r="F1318" s="11" t="s">
        <v>21</v>
      </c>
      <c r="G1318" s="18"/>
      <c r="H1318" s="18"/>
      <c r="I1318" s="18"/>
      <c r="J1318" s="18"/>
      <c r="K1318" s="18"/>
      <c r="L1318" s="18"/>
      <c r="M1318" s="48">
        <v>44736.0</v>
      </c>
      <c r="N1318" s="15">
        <v>0.5416666666666666</v>
      </c>
      <c r="O1318" s="15">
        <v>0.875</v>
      </c>
      <c r="P1318" s="25">
        <v>0.3333333333333333</v>
      </c>
      <c r="Q1318" s="17" t="s">
        <v>1359</v>
      </c>
    </row>
    <row r="1319">
      <c r="A1319" s="10" t="s">
        <v>816</v>
      </c>
      <c r="B1319" s="10" t="s">
        <v>560</v>
      </c>
      <c r="C1319" s="10" t="s">
        <v>1152</v>
      </c>
      <c r="D1319" s="10" t="s">
        <v>158</v>
      </c>
      <c r="E1319" s="11" t="s">
        <v>987</v>
      </c>
      <c r="F1319" s="11" t="s">
        <v>21</v>
      </c>
      <c r="G1319" s="18"/>
      <c r="H1319" s="18"/>
      <c r="I1319" s="18"/>
      <c r="J1319" s="18"/>
      <c r="K1319" s="18"/>
      <c r="L1319" s="18"/>
      <c r="M1319" s="48">
        <v>44736.0</v>
      </c>
      <c r="N1319" s="15">
        <v>0.75</v>
      </c>
      <c r="O1319" s="15">
        <v>0.7916666666666666</v>
      </c>
      <c r="P1319" s="25"/>
      <c r="Q1319" s="17" t="s">
        <v>1360</v>
      </c>
    </row>
    <row r="1320">
      <c r="A1320" s="60" t="s">
        <v>1023</v>
      </c>
      <c r="B1320" s="10" t="s">
        <v>18</v>
      </c>
      <c r="C1320" s="10" t="s">
        <v>1152</v>
      </c>
      <c r="D1320" s="10" t="s">
        <v>3</v>
      </c>
      <c r="E1320" s="11" t="s">
        <v>53</v>
      </c>
      <c r="F1320" s="11" t="s">
        <v>21</v>
      </c>
      <c r="G1320" s="18"/>
      <c r="H1320" s="18"/>
      <c r="I1320" s="18"/>
      <c r="J1320" s="18"/>
      <c r="K1320" s="18"/>
      <c r="L1320" s="18"/>
      <c r="M1320" s="48">
        <v>44736.0</v>
      </c>
      <c r="N1320" s="15">
        <v>0.75</v>
      </c>
      <c r="O1320" s="15">
        <v>0.75</v>
      </c>
      <c r="P1320" s="16">
        <f t="shared" ref="P1320:P1322" si="117">O1320-N1320</f>
        <v>0</v>
      </c>
      <c r="Q1320" s="17" t="s">
        <v>1361</v>
      </c>
    </row>
    <row r="1321">
      <c r="A1321" s="10" t="s">
        <v>1143</v>
      </c>
      <c r="B1321" s="10" t="s">
        <v>560</v>
      </c>
      <c r="C1321" s="10" t="s">
        <v>1152</v>
      </c>
      <c r="D1321" s="10" t="s">
        <v>508</v>
      </c>
      <c r="E1321" s="11" t="s">
        <v>41</v>
      </c>
      <c r="F1321" s="11" t="s">
        <v>21</v>
      </c>
      <c r="G1321" s="18"/>
      <c r="H1321" s="18"/>
      <c r="I1321" s="18"/>
      <c r="J1321" s="18"/>
      <c r="K1321" s="18"/>
      <c r="L1321" s="18"/>
      <c r="M1321" s="48">
        <v>44736.0</v>
      </c>
      <c r="N1321" s="15">
        <v>0.5416666666666666</v>
      </c>
      <c r="O1321" s="15">
        <v>0.875</v>
      </c>
      <c r="P1321" s="16">
        <f t="shared" si="117"/>
        <v>0.3333333333</v>
      </c>
      <c r="Q1321" s="17" t="s">
        <v>1362</v>
      </c>
    </row>
    <row r="1322">
      <c r="A1322" s="10" t="s">
        <v>1363</v>
      </c>
      <c r="B1322" s="10" t="s">
        <v>18</v>
      </c>
      <c r="C1322" s="10" t="s">
        <v>1152</v>
      </c>
      <c r="D1322" s="10" t="s">
        <v>3</v>
      </c>
      <c r="E1322" s="11" t="s">
        <v>41</v>
      </c>
      <c r="F1322" s="11" t="s">
        <v>21</v>
      </c>
      <c r="G1322" s="18"/>
      <c r="H1322" s="18"/>
      <c r="I1322" s="18"/>
      <c r="J1322" s="18"/>
      <c r="K1322" s="18"/>
      <c r="L1322" s="18"/>
      <c r="M1322" s="48">
        <v>44736.0</v>
      </c>
      <c r="N1322" s="15">
        <v>0.75</v>
      </c>
      <c r="O1322" s="15">
        <v>0.8333333333333334</v>
      </c>
      <c r="P1322" s="16">
        <f t="shared" si="117"/>
        <v>0.08333333333</v>
      </c>
      <c r="Q1322" s="17" t="s">
        <v>1364</v>
      </c>
    </row>
    <row r="1323">
      <c r="A1323" s="10" t="s">
        <v>1279</v>
      </c>
      <c r="B1323" s="10" t="s">
        <v>18</v>
      </c>
      <c r="C1323" s="10" t="s">
        <v>1152</v>
      </c>
      <c r="D1323" s="10" t="s">
        <v>508</v>
      </c>
      <c r="E1323" s="11" t="s">
        <v>563</v>
      </c>
      <c r="F1323" s="11" t="s">
        <v>21</v>
      </c>
      <c r="G1323" s="18"/>
      <c r="H1323" s="18"/>
      <c r="I1323" s="18"/>
      <c r="J1323" s="18"/>
      <c r="K1323" s="18"/>
      <c r="L1323" s="18"/>
      <c r="M1323" s="48">
        <v>44736.0</v>
      </c>
      <c r="N1323" s="15">
        <v>0.5416666666666666</v>
      </c>
      <c r="O1323" s="15">
        <v>0.5416666666666666</v>
      </c>
      <c r="P1323" s="22">
        <v>0.0</v>
      </c>
      <c r="Q1323" s="17" t="s">
        <v>655</v>
      </c>
    </row>
    <row r="1324" ht="25.5" customHeight="1">
      <c r="A1324" s="10" t="s">
        <v>1365</v>
      </c>
      <c r="B1324" s="10" t="s">
        <v>18</v>
      </c>
      <c r="C1324" s="10" t="s">
        <v>1152</v>
      </c>
      <c r="D1324" s="10" t="s">
        <v>508</v>
      </c>
      <c r="E1324" s="11" t="s">
        <v>370</v>
      </c>
      <c r="F1324" s="11" t="s">
        <v>21</v>
      </c>
      <c r="G1324" s="18"/>
      <c r="H1324" s="18"/>
      <c r="I1324" s="18"/>
      <c r="J1324" s="18"/>
      <c r="K1324" s="18"/>
      <c r="L1324" s="18"/>
      <c r="M1324" s="19">
        <v>44736.0</v>
      </c>
      <c r="N1324" s="24">
        <v>0.7083333333333334</v>
      </c>
      <c r="O1324" s="15">
        <v>0.7083333333333334</v>
      </c>
      <c r="P1324" s="16">
        <f>O1324-N1324</f>
        <v>0</v>
      </c>
      <c r="Q1324" s="17" t="s">
        <v>655</v>
      </c>
    </row>
    <row r="1325">
      <c r="A1325" s="10" t="s">
        <v>1345</v>
      </c>
      <c r="B1325" s="10" t="s">
        <v>18</v>
      </c>
      <c r="C1325" s="10" t="s">
        <v>1152</v>
      </c>
      <c r="D1325" s="10" t="s">
        <v>1346</v>
      </c>
      <c r="E1325" s="11" t="s">
        <v>41</v>
      </c>
      <c r="F1325" s="11" t="s">
        <v>21</v>
      </c>
      <c r="G1325" s="18"/>
      <c r="H1325" s="18"/>
      <c r="I1325" s="18"/>
      <c r="J1325" s="18"/>
      <c r="K1325" s="18"/>
      <c r="L1325" s="18"/>
      <c r="M1325" s="48">
        <v>44736.0</v>
      </c>
      <c r="N1325" s="15">
        <v>0.625</v>
      </c>
      <c r="O1325" s="15">
        <v>0.7916666666666666</v>
      </c>
      <c r="P1325" s="22">
        <v>0.16666666666666666</v>
      </c>
      <c r="Q1325" s="17" t="s">
        <v>1366</v>
      </c>
    </row>
    <row r="1326">
      <c r="A1326" s="10" t="s">
        <v>1091</v>
      </c>
      <c r="B1326" s="10" t="s">
        <v>18</v>
      </c>
      <c r="C1326" s="10" t="s">
        <v>1152</v>
      </c>
      <c r="D1326" s="10" t="s">
        <v>508</v>
      </c>
      <c r="E1326" s="11" t="s">
        <v>656</v>
      </c>
      <c r="F1326" s="11" t="s">
        <v>21</v>
      </c>
      <c r="G1326" s="18"/>
      <c r="H1326" s="18"/>
      <c r="I1326" s="18"/>
      <c r="J1326" s="18"/>
      <c r="K1326" s="18"/>
      <c r="L1326" s="18"/>
      <c r="M1326" s="19">
        <v>44736.0</v>
      </c>
      <c r="N1326" s="24">
        <v>0.7083333333333334</v>
      </c>
      <c r="O1326" s="15">
        <v>0.7083333333333334</v>
      </c>
      <c r="P1326" s="16">
        <f t="shared" ref="P1326:P1342" si="118">O1326-N1326</f>
        <v>0</v>
      </c>
      <c r="Q1326" s="17" t="s">
        <v>341</v>
      </c>
    </row>
    <row r="1327">
      <c r="A1327" s="10" t="s">
        <v>1127</v>
      </c>
      <c r="B1327" s="10" t="s">
        <v>18</v>
      </c>
      <c r="C1327" s="10" t="s">
        <v>1152</v>
      </c>
      <c r="D1327" s="10" t="s">
        <v>3</v>
      </c>
      <c r="E1327" s="11" t="s">
        <v>563</v>
      </c>
      <c r="F1327" s="11" t="s">
        <v>21</v>
      </c>
      <c r="G1327" s="18"/>
      <c r="H1327" s="18"/>
      <c r="I1327" s="18"/>
      <c r="J1327" s="18"/>
      <c r="K1327" s="18"/>
      <c r="L1327" s="18"/>
      <c r="M1327" s="19">
        <v>44739.0</v>
      </c>
      <c r="N1327" s="15">
        <v>0.5416666666666666</v>
      </c>
      <c r="O1327" s="15">
        <v>0.5416666666666666</v>
      </c>
      <c r="P1327" s="16">
        <f t="shared" si="118"/>
        <v>0</v>
      </c>
      <c r="Q1327" s="17" t="s">
        <v>1200</v>
      </c>
    </row>
    <row r="1328">
      <c r="A1328" s="10" t="s">
        <v>1129</v>
      </c>
      <c r="B1328" s="10" t="s">
        <v>18</v>
      </c>
      <c r="C1328" s="10" t="s">
        <v>1152</v>
      </c>
      <c r="D1328" s="10" t="s">
        <v>3</v>
      </c>
      <c r="E1328" s="11" t="s">
        <v>563</v>
      </c>
      <c r="F1328" s="11" t="s">
        <v>21</v>
      </c>
      <c r="G1328" s="18"/>
      <c r="H1328" s="18"/>
      <c r="I1328" s="18"/>
      <c r="J1328" s="18"/>
      <c r="K1328" s="18"/>
      <c r="L1328" s="18"/>
      <c r="M1328" s="19">
        <v>44739.0</v>
      </c>
      <c r="N1328" s="15">
        <v>0.5416666666666666</v>
      </c>
      <c r="O1328" s="15">
        <v>0.5416666666666666</v>
      </c>
      <c r="P1328" s="16">
        <f t="shared" si="118"/>
        <v>0</v>
      </c>
      <c r="Q1328" s="17" t="s">
        <v>1200</v>
      </c>
    </row>
    <row r="1329">
      <c r="A1329" s="10" t="s">
        <v>1094</v>
      </c>
      <c r="B1329" s="10" t="s">
        <v>18</v>
      </c>
      <c r="C1329" s="10" t="s">
        <v>1152</v>
      </c>
      <c r="D1329" s="10" t="s">
        <v>3</v>
      </c>
      <c r="E1329" s="11" t="s">
        <v>563</v>
      </c>
      <c r="F1329" s="11" t="s">
        <v>21</v>
      </c>
      <c r="G1329" s="18"/>
      <c r="H1329" s="18"/>
      <c r="I1329" s="18"/>
      <c r="J1329" s="18"/>
      <c r="K1329" s="18"/>
      <c r="L1329" s="18"/>
      <c r="M1329" s="19">
        <v>44739.0</v>
      </c>
      <c r="N1329" s="15">
        <v>0.7916666666666666</v>
      </c>
      <c r="O1329" s="15">
        <v>0.7916666666666666</v>
      </c>
      <c r="P1329" s="16">
        <f t="shared" si="118"/>
        <v>0</v>
      </c>
      <c r="Q1329" s="17"/>
    </row>
    <row r="1330">
      <c r="A1330" s="10" t="s">
        <v>1367</v>
      </c>
      <c r="B1330" s="10" t="s">
        <v>18</v>
      </c>
      <c r="C1330" s="10" t="s">
        <v>1152</v>
      </c>
      <c r="D1330" s="10" t="s">
        <v>3</v>
      </c>
      <c r="E1330" s="11" t="s">
        <v>563</v>
      </c>
      <c r="F1330" s="11" t="s">
        <v>21</v>
      </c>
      <c r="G1330" s="18"/>
      <c r="H1330" s="18"/>
      <c r="I1330" s="18"/>
      <c r="J1330" s="18"/>
      <c r="K1330" s="18"/>
      <c r="L1330" s="18"/>
      <c r="M1330" s="19">
        <v>44739.0</v>
      </c>
      <c r="N1330" s="15">
        <v>0.6666666666666666</v>
      </c>
      <c r="O1330" s="15">
        <v>0.7916666666666666</v>
      </c>
      <c r="P1330" s="16">
        <f t="shared" si="118"/>
        <v>0.125</v>
      </c>
      <c r="Q1330" s="17" t="s">
        <v>1368</v>
      </c>
    </row>
    <row r="1331">
      <c r="A1331" s="10" t="s">
        <v>1091</v>
      </c>
      <c r="B1331" s="10" t="s">
        <v>18</v>
      </c>
      <c r="C1331" s="10" t="s">
        <v>1152</v>
      </c>
      <c r="D1331" s="10" t="s">
        <v>508</v>
      </c>
      <c r="E1331" s="11" t="s">
        <v>563</v>
      </c>
      <c r="F1331" s="11" t="s">
        <v>21</v>
      </c>
      <c r="G1331" s="18"/>
      <c r="H1331" s="18"/>
      <c r="I1331" s="18"/>
      <c r="J1331" s="18"/>
      <c r="K1331" s="18"/>
      <c r="L1331" s="18"/>
      <c r="M1331" s="19">
        <v>44739.0</v>
      </c>
      <c r="N1331" s="24">
        <v>0.7083333333333334</v>
      </c>
      <c r="O1331" s="15">
        <v>0.7083333333333334</v>
      </c>
      <c r="P1331" s="16">
        <f t="shared" si="118"/>
        <v>0</v>
      </c>
      <c r="Q1331" s="17" t="s">
        <v>951</v>
      </c>
    </row>
    <row r="1332" ht="25.5" customHeight="1">
      <c r="A1332" s="10" t="s">
        <v>596</v>
      </c>
      <c r="B1332" s="10" t="s">
        <v>18</v>
      </c>
      <c r="C1332" s="10" t="s">
        <v>1152</v>
      </c>
      <c r="D1332" s="10" t="s">
        <v>508</v>
      </c>
      <c r="E1332" s="11" t="s">
        <v>563</v>
      </c>
      <c r="F1332" s="11" t="s">
        <v>21</v>
      </c>
      <c r="G1332" s="18"/>
      <c r="H1332" s="18"/>
      <c r="I1332" s="18"/>
      <c r="J1332" s="18"/>
      <c r="K1332" s="18"/>
      <c r="L1332" s="18"/>
      <c r="M1332" s="19">
        <v>44739.0</v>
      </c>
      <c r="N1332" s="24">
        <v>0.7083333333333334</v>
      </c>
      <c r="O1332" s="15">
        <v>0.7083333333333334</v>
      </c>
      <c r="P1332" s="16">
        <f t="shared" si="118"/>
        <v>0</v>
      </c>
      <c r="Q1332" s="17" t="s">
        <v>951</v>
      </c>
    </row>
    <row r="1333">
      <c r="A1333" s="10" t="s">
        <v>1143</v>
      </c>
      <c r="B1333" s="10" t="s">
        <v>560</v>
      </c>
      <c r="C1333" s="10" t="s">
        <v>1152</v>
      </c>
      <c r="D1333" s="10" t="s">
        <v>508</v>
      </c>
      <c r="E1333" s="11" t="s">
        <v>41</v>
      </c>
      <c r="F1333" s="11" t="s">
        <v>21</v>
      </c>
      <c r="G1333" s="18"/>
      <c r="H1333" s="18"/>
      <c r="I1333" s="18"/>
      <c r="J1333" s="18"/>
      <c r="K1333" s="18"/>
      <c r="L1333" s="18"/>
      <c r="M1333" s="48">
        <v>44739.0</v>
      </c>
      <c r="N1333" s="15">
        <v>0.5416666666666666</v>
      </c>
      <c r="O1333" s="15">
        <v>0.875</v>
      </c>
      <c r="P1333" s="16">
        <f t="shared" si="118"/>
        <v>0.3333333333</v>
      </c>
      <c r="Q1333" s="17" t="s">
        <v>1369</v>
      </c>
    </row>
    <row r="1334">
      <c r="A1334" s="10" t="s">
        <v>1059</v>
      </c>
      <c r="B1334" s="10" t="s">
        <v>560</v>
      </c>
      <c r="C1334" s="10" t="s">
        <v>24</v>
      </c>
      <c r="D1334" s="10" t="s">
        <v>25</v>
      </c>
      <c r="E1334" s="11" t="s">
        <v>1017</v>
      </c>
      <c r="F1334" s="11" t="s">
        <v>21</v>
      </c>
      <c r="G1334" s="18"/>
      <c r="H1334" s="18"/>
      <c r="I1334" s="18"/>
      <c r="J1334" s="18"/>
      <c r="K1334" s="18"/>
      <c r="L1334" s="18"/>
      <c r="M1334" s="48">
        <v>44739.0</v>
      </c>
      <c r="N1334" s="15">
        <v>0.5416666666666666</v>
      </c>
      <c r="O1334" s="15">
        <v>0.5416666666666666</v>
      </c>
      <c r="P1334" s="16">
        <f t="shared" si="118"/>
        <v>0</v>
      </c>
      <c r="Q1334" s="17" t="s">
        <v>569</v>
      </c>
    </row>
    <row r="1335">
      <c r="A1335" s="10" t="s">
        <v>1363</v>
      </c>
      <c r="B1335" s="10" t="s">
        <v>18</v>
      </c>
      <c r="C1335" s="10" t="s">
        <v>1152</v>
      </c>
      <c r="D1335" s="10" t="s">
        <v>3</v>
      </c>
      <c r="E1335" s="11" t="s">
        <v>46</v>
      </c>
      <c r="F1335" s="11" t="s">
        <v>21</v>
      </c>
      <c r="G1335" s="18"/>
      <c r="H1335" s="18"/>
      <c r="I1335" s="18"/>
      <c r="J1335" s="18"/>
      <c r="K1335" s="18"/>
      <c r="L1335" s="18"/>
      <c r="M1335" s="48">
        <v>44739.0</v>
      </c>
      <c r="N1335" s="15">
        <v>0.5416666666666666</v>
      </c>
      <c r="O1335" s="15">
        <v>0.625</v>
      </c>
      <c r="P1335" s="16">
        <f t="shared" si="118"/>
        <v>0.08333333333</v>
      </c>
      <c r="Q1335" s="17" t="s">
        <v>1370</v>
      </c>
    </row>
    <row r="1336">
      <c r="A1336" s="10" t="s">
        <v>861</v>
      </c>
      <c r="B1336" s="10" t="s">
        <v>560</v>
      </c>
      <c r="C1336" s="10" t="s">
        <v>24</v>
      </c>
      <c r="D1336" s="10" t="s">
        <v>25</v>
      </c>
      <c r="E1336" s="11" t="s">
        <v>41</v>
      </c>
      <c r="F1336" s="11" t="s">
        <v>21</v>
      </c>
      <c r="G1336" s="18"/>
      <c r="H1336" s="18"/>
      <c r="I1336" s="18"/>
      <c r="J1336" s="18"/>
      <c r="K1336" s="18"/>
      <c r="L1336" s="18"/>
      <c r="M1336" s="48">
        <v>44739.0</v>
      </c>
      <c r="N1336" s="15">
        <v>0.5416666666666666</v>
      </c>
      <c r="O1336" s="15">
        <v>0.8125</v>
      </c>
      <c r="P1336" s="16">
        <f t="shared" si="118"/>
        <v>0.2708333333</v>
      </c>
      <c r="Q1336" s="17" t="s">
        <v>1371</v>
      </c>
    </row>
    <row r="1337">
      <c r="A1337" s="10" t="s">
        <v>1372</v>
      </c>
      <c r="B1337" s="10" t="s">
        <v>18</v>
      </c>
      <c r="C1337" s="10" t="s">
        <v>1152</v>
      </c>
      <c r="D1337" s="10" t="s">
        <v>158</v>
      </c>
      <c r="E1337" s="11" t="s">
        <v>28</v>
      </c>
      <c r="F1337" s="11" t="s">
        <v>21</v>
      </c>
      <c r="G1337" s="18"/>
      <c r="H1337" s="18"/>
      <c r="I1337" s="18"/>
      <c r="J1337" s="18"/>
      <c r="K1337" s="18"/>
      <c r="L1337" s="18"/>
      <c r="M1337" s="48">
        <v>44739.0</v>
      </c>
      <c r="N1337" s="15">
        <v>0.75</v>
      </c>
      <c r="O1337" s="15">
        <v>0.7916666666666666</v>
      </c>
      <c r="P1337" s="16">
        <f t="shared" si="118"/>
        <v>0.04166666667</v>
      </c>
      <c r="Q1337" s="17" t="s">
        <v>1373</v>
      </c>
    </row>
    <row r="1338">
      <c r="A1338" s="10" t="s">
        <v>1374</v>
      </c>
      <c r="B1338" s="10" t="s">
        <v>18</v>
      </c>
      <c r="C1338" s="10" t="s">
        <v>1152</v>
      </c>
      <c r="D1338" s="10" t="s">
        <v>3</v>
      </c>
      <c r="E1338" s="11" t="s">
        <v>41</v>
      </c>
      <c r="F1338" s="11" t="s">
        <v>21</v>
      </c>
      <c r="G1338" s="18"/>
      <c r="H1338" s="18"/>
      <c r="I1338" s="18"/>
      <c r="J1338" s="18"/>
      <c r="K1338" s="18"/>
      <c r="L1338" s="18"/>
      <c r="M1338" s="48">
        <v>44739.0</v>
      </c>
      <c r="N1338" s="15">
        <v>0.8333333333333334</v>
      </c>
      <c r="O1338" s="15">
        <v>0.875</v>
      </c>
      <c r="P1338" s="16">
        <f t="shared" si="118"/>
        <v>0.04166666667</v>
      </c>
      <c r="Q1338" s="17" t="s">
        <v>1375</v>
      </c>
    </row>
    <row r="1339">
      <c r="A1339" s="10" t="s">
        <v>1320</v>
      </c>
      <c r="B1339" s="10" t="s">
        <v>18</v>
      </c>
      <c r="C1339" s="10" t="s">
        <v>1152</v>
      </c>
      <c r="D1339" s="10" t="s">
        <v>114</v>
      </c>
      <c r="E1339" s="11" t="s">
        <v>41</v>
      </c>
      <c r="F1339" s="11" t="s">
        <v>21</v>
      </c>
      <c r="G1339" s="18"/>
      <c r="H1339" s="18"/>
      <c r="I1339" s="18"/>
      <c r="J1339" s="18"/>
      <c r="K1339" s="18"/>
      <c r="L1339" s="18"/>
      <c r="M1339" s="48">
        <v>44739.0</v>
      </c>
      <c r="N1339" s="15">
        <v>0.5416666666666666</v>
      </c>
      <c r="O1339" s="15">
        <v>0.875</v>
      </c>
      <c r="P1339" s="16">
        <f t="shared" si="118"/>
        <v>0.3333333333</v>
      </c>
      <c r="Q1339" s="17" t="s">
        <v>1376</v>
      </c>
    </row>
    <row r="1340">
      <c r="A1340" s="10" t="s">
        <v>1377</v>
      </c>
      <c r="B1340" s="10" t="s">
        <v>18</v>
      </c>
      <c r="C1340" s="10" t="s">
        <v>1164</v>
      </c>
      <c r="D1340" s="10" t="s">
        <v>900</v>
      </c>
      <c r="E1340" s="11" t="s">
        <v>43</v>
      </c>
      <c r="F1340" s="11" t="s">
        <v>21</v>
      </c>
      <c r="G1340" s="18"/>
      <c r="H1340" s="18"/>
      <c r="I1340" s="18"/>
      <c r="J1340" s="18"/>
      <c r="K1340" s="18"/>
      <c r="L1340" s="18"/>
      <c r="M1340" s="48">
        <v>44739.0</v>
      </c>
      <c r="N1340" s="15">
        <v>0.75</v>
      </c>
      <c r="O1340" s="15">
        <v>0.8333333333333334</v>
      </c>
      <c r="P1340" s="16">
        <f t="shared" si="118"/>
        <v>0.08333333333</v>
      </c>
      <c r="Q1340" s="17" t="s">
        <v>1378</v>
      </c>
    </row>
    <row r="1341">
      <c r="A1341" s="10" t="s">
        <v>1379</v>
      </c>
      <c r="B1341" s="10" t="s">
        <v>18</v>
      </c>
      <c r="C1341" s="10" t="s">
        <v>1164</v>
      </c>
      <c r="D1341" s="10" t="s">
        <v>900</v>
      </c>
      <c r="E1341" s="11" t="s">
        <v>46</v>
      </c>
      <c r="F1341" s="11" t="s">
        <v>21</v>
      </c>
      <c r="G1341" s="18"/>
      <c r="H1341" s="18"/>
      <c r="I1341" s="18"/>
      <c r="J1341" s="18"/>
      <c r="K1341" s="18"/>
      <c r="L1341" s="18"/>
      <c r="M1341" s="48">
        <v>44739.0</v>
      </c>
      <c r="N1341" s="15">
        <v>0.5416666666666666</v>
      </c>
      <c r="O1341" s="15">
        <v>0.75</v>
      </c>
      <c r="P1341" s="16">
        <f t="shared" si="118"/>
        <v>0.2083333333</v>
      </c>
      <c r="Q1341" s="17" t="s">
        <v>1380</v>
      </c>
    </row>
    <row r="1342">
      <c r="A1342" s="10" t="s">
        <v>1381</v>
      </c>
      <c r="B1342" s="10" t="s">
        <v>18</v>
      </c>
      <c r="C1342" s="10" t="s">
        <v>1164</v>
      </c>
      <c r="D1342" s="10" t="s">
        <v>900</v>
      </c>
      <c r="E1342" s="11" t="s">
        <v>310</v>
      </c>
      <c r="F1342" s="11" t="s">
        <v>21</v>
      </c>
      <c r="G1342" s="18"/>
      <c r="H1342" s="18"/>
      <c r="I1342" s="18"/>
      <c r="J1342" s="18"/>
      <c r="K1342" s="18"/>
      <c r="L1342" s="18"/>
      <c r="M1342" s="48">
        <v>44739.0</v>
      </c>
      <c r="N1342" s="15">
        <v>0.8333333333333334</v>
      </c>
      <c r="O1342" s="15">
        <v>0.875</v>
      </c>
      <c r="P1342" s="16">
        <f t="shared" si="118"/>
        <v>0.04166666667</v>
      </c>
      <c r="Q1342" s="17" t="s">
        <v>1382</v>
      </c>
    </row>
    <row r="1343">
      <c r="A1343" s="10" t="s">
        <v>1345</v>
      </c>
      <c r="B1343" s="10" t="s">
        <v>18</v>
      </c>
      <c r="C1343" s="10" t="s">
        <v>1152</v>
      </c>
      <c r="D1343" s="10" t="s">
        <v>1346</v>
      </c>
      <c r="E1343" s="11" t="s">
        <v>28</v>
      </c>
      <c r="F1343" s="11" t="s">
        <v>21</v>
      </c>
      <c r="G1343" s="18"/>
      <c r="H1343" s="18"/>
      <c r="I1343" s="18"/>
      <c r="J1343" s="18"/>
      <c r="K1343" s="18"/>
      <c r="L1343" s="18"/>
      <c r="M1343" s="48">
        <v>44739.0</v>
      </c>
      <c r="N1343" s="15">
        <v>0.6041666666666666</v>
      </c>
      <c r="O1343" s="15">
        <v>0.8333333333333334</v>
      </c>
      <c r="P1343" s="22">
        <v>0.22916666666666666</v>
      </c>
      <c r="Q1343" s="78" t="s">
        <v>1383</v>
      </c>
    </row>
    <row r="1344">
      <c r="A1344" s="10" t="s">
        <v>1005</v>
      </c>
      <c r="B1344" s="10" t="s">
        <v>18</v>
      </c>
      <c r="C1344" s="10" t="s">
        <v>1152</v>
      </c>
      <c r="D1344" s="10" t="s">
        <v>3</v>
      </c>
      <c r="E1344" s="11" t="s">
        <v>341</v>
      </c>
      <c r="F1344" s="11" t="s">
        <v>21</v>
      </c>
      <c r="G1344" s="18"/>
      <c r="H1344" s="18"/>
      <c r="I1344" s="18"/>
      <c r="J1344" s="18"/>
      <c r="K1344" s="18"/>
      <c r="L1344" s="18"/>
      <c r="M1344" s="48">
        <v>44740.0</v>
      </c>
      <c r="N1344" s="15">
        <v>0.5416666666666666</v>
      </c>
      <c r="O1344" s="15">
        <v>0.5416666666666666</v>
      </c>
      <c r="P1344" s="16">
        <f t="shared" ref="P1344:P1349" si="119">O1344-N1344</f>
        <v>0</v>
      </c>
      <c r="Q1344" s="17" t="s">
        <v>1200</v>
      </c>
    </row>
    <row r="1345">
      <c r="A1345" s="10" t="s">
        <v>1127</v>
      </c>
      <c r="B1345" s="10" t="s">
        <v>18</v>
      </c>
      <c r="C1345" s="10" t="s">
        <v>1152</v>
      </c>
      <c r="D1345" s="10" t="s">
        <v>3</v>
      </c>
      <c r="E1345" s="11" t="s">
        <v>20</v>
      </c>
      <c r="F1345" s="11" t="s">
        <v>21</v>
      </c>
      <c r="G1345" s="18"/>
      <c r="H1345" s="18"/>
      <c r="I1345" s="18"/>
      <c r="J1345" s="18"/>
      <c r="K1345" s="18"/>
      <c r="L1345" s="18"/>
      <c r="M1345" s="48">
        <v>44740.0</v>
      </c>
      <c r="N1345" s="15">
        <v>0.625</v>
      </c>
      <c r="O1345" s="15">
        <v>0.625</v>
      </c>
      <c r="P1345" s="16">
        <f t="shared" si="119"/>
        <v>0</v>
      </c>
      <c r="Q1345" s="17" t="s">
        <v>565</v>
      </c>
    </row>
    <row r="1346">
      <c r="A1346" s="10" t="s">
        <v>1129</v>
      </c>
      <c r="B1346" s="10" t="s">
        <v>18</v>
      </c>
      <c r="C1346" s="10" t="s">
        <v>1152</v>
      </c>
      <c r="D1346" s="10" t="s">
        <v>3</v>
      </c>
      <c r="E1346" s="11" t="s">
        <v>20</v>
      </c>
      <c r="F1346" s="11" t="s">
        <v>21</v>
      </c>
      <c r="G1346" s="18"/>
      <c r="H1346" s="18"/>
      <c r="I1346" s="18"/>
      <c r="J1346" s="18"/>
      <c r="K1346" s="18"/>
      <c r="L1346" s="18"/>
      <c r="M1346" s="48">
        <v>44740.0</v>
      </c>
      <c r="N1346" s="15">
        <v>0.625</v>
      </c>
      <c r="O1346" s="15">
        <v>0.625</v>
      </c>
      <c r="P1346" s="16">
        <f t="shared" si="119"/>
        <v>0</v>
      </c>
      <c r="Q1346" s="17" t="s">
        <v>565</v>
      </c>
    </row>
    <row r="1347">
      <c r="A1347" s="10" t="s">
        <v>1094</v>
      </c>
      <c r="B1347" s="10" t="s">
        <v>18</v>
      </c>
      <c r="C1347" s="10" t="s">
        <v>1152</v>
      </c>
      <c r="D1347" s="10" t="s">
        <v>3</v>
      </c>
      <c r="E1347" s="11" t="s">
        <v>20</v>
      </c>
      <c r="F1347" s="11" t="s">
        <v>21</v>
      </c>
      <c r="G1347" s="18"/>
      <c r="H1347" s="18"/>
      <c r="I1347" s="18"/>
      <c r="J1347" s="18"/>
      <c r="K1347" s="18"/>
      <c r="L1347" s="18"/>
      <c r="M1347" s="48">
        <v>44740.0</v>
      </c>
      <c r="N1347" s="15">
        <v>0.625</v>
      </c>
      <c r="O1347" s="15">
        <v>0.625</v>
      </c>
      <c r="P1347" s="16">
        <f t="shared" si="119"/>
        <v>0</v>
      </c>
      <c r="Q1347" s="17" t="s">
        <v>565</v>
      </c>
    </row>
    <row r="1348">
      <c r="A1348" s="10" t="s">
        <v>1367</v>
      </c>
      <c r="B1348" s="10" t="s">
        <v>18</v>
      </c>
      <c r="C1348" s="10" t="s">
        <v>1152</v>
      </c>
      <c r="D1348" s="10" t="s">
        <v>3</v>
      </c>
      <c r="E1348" s="11" t="s">
        <v>20</v>
      </c>
      <c r="F1348" s="11" t="s">
        <v>21</v>
      </c>
      <c r="G1348" s="18"/>
      <c r="H1348" s="18"/>
      <c r="I1348" s="18"/>
      <c r="J1348" s="18"/>
      <c r="K1348" s="18"/>
      <c r="L1348" s="18"/>
      <c r="M1348" s="48">
        <v>44740.0</v>
      </c>
      <c r="N1348" s="15">
        <v>0.6666666666666666</v>
      </c>
      <c r="O1348" s="15">
        <v>0.6666666666666666</v>
      </c>
      <c r="P1348" s="16">
        <f t="shared" si="119"/>
        <v>0</v>
      </c>
      <c r="Q1348" s="17" t="s">
        <v>565</v>
      </c>
    </row>
    <row r="1349">
      <c r="A1349" s="10" t="s">
        <v>1374</v>
      </c>
      <c r="B1349" s="10" t="s">
        <v>18</v>
      </c>
      <c r="C1349" s="10" t="s">
        <v>1152</v>
      </c>
      <c r="D1349" s="10" t="s">
        <v>3</v>
      </c>
      <c r="E1349" s="11" t="s">
        <v>43</v>
      </c>
      <c r="F1349" s="11" t="s">
        <v>21</v>
      </c>
      <c r="G1349" s="18"/>
      <c r="H1349" s="18"/>
      <c r="I1349" s="18"/>
      <c r="J1349" s="18"/>
      <c r="K1349" s="18"/>
      <c r="L1349" s="18"/>
      <c r="M1349" s="48">
        <v>44740.0</v>
      </c>
      <c r="N1349" s="15">
        <v>0.5416666666666666</v>
      </c>
      <c r="O1349" s="15">
        <v>0.625</v>
      </c>
      <c r="P1349" s="16">
        <f t="shared" si="119"/>
        <v>0.08333333333</v>
      </c>
      <c r="Q1349" s="17" t="s">
        <v>1384</v>
      </c>
    </row>
    <row r="1350">
      <c r="A1350" s="10" t="s">
        <v>1279</v>
      </c>
      <c r="B1350" s="10" t="s">
        <v>18</v>
      </c>
      <c r="C1350" s="10" t="s">
        <v>1152</v>
      </c>
      <c r="D1350" s="10" t="s">
        <v>508</v>
      </c>
      <c r="E1350" s="11" t="s">
        <v>20</v>
      </c>
      <c r="F1350" s="11" t="s">
        <v>21</v>
      </c>
      <c r="G1350" s="18"/>
      <c r="H1350" s="18"/>
      <c r="I1350" s="18"/>
      <c r="J1350" s="18"/>
      <c r="K1350" s="18"/>
      <c r="L1350" s="18"/>
      <c r="M1350" s="48">
        <v>44740.0</v>
      </c>
      <c r="N1350" s="15">
        <v>0.6666666666666666</v>
      </c>
      <c r="O1350" s="15">
        <v>0.6666666666666666</v>
      </c>
      <c r="P1350" s="22">
        <v>0.0</v>
      </c>
      <c r="Q1350" s="17" t="s">
        <v>20</v>
      </c>
    </row>
    <row r="1351" ht="25.5" customHeight="1">
      <c r="A1351" s="10" t="s">
        <v>596</v>
      </c>
      <c r="B1351" s="10" t="s">
        <v>18</v>
      </c>
      <c r="C1351" s="10" t="s">
        <v>1152</v>
      </c>
      <c r="D1351" s="10" t="s">
        <v>508</v>
      </c>
      <c r="E1351" s="11" t="s">
        <v>20</v>
      </c>
      <c r="F1351" s="11" t="s">
        <v>21</v>
      </c>
      <c r="G1351" s="18"/>
      <c r="H1351" s="18"/>
      <c r="I1351" s="18"/>
      <c r="J1351" s="18"/>
      <c r="K1351" s="18"/>
      <c r="L1351" s="18"/>
      <c r="M1351" s="19">
        <v>44740.0</v>
      </c>
      <c r="N1351" s="24">
        <v>0.7083333333333334</v>
      </c>
      <c r="O1351" s="15">
        <v>0.7083333333333334</v>
      </c>
      <c r="P1351" s="16">
        <f t="shared" ref="P1351:P1361" si="120">O1351-N1351</f>
        <v>0</v>
      </c>
      <c r="Q1351" s="17" t="s">
        <v>20</v>
      </c>
    </row>
    <row r="1352">
      <c r="A1352" s="10" t="s">
        <v>1091</v>
      </c>
      <c r="B1352" s="10" t="s">
        <v>18</v>
      </c>
      <c r="C1352" s="10" t="s">
        <v>1152</v>
      </c>
      <c r="D1352" s="10" t="s">
        <v>508</v>
      </c>
      <c r="E1352" s="11" t="s">
        <v>20</v>
      </c>
      <c r="F1352" s="11" t="s">
        <v>21</v>
      </c>
      <c r="G1352" s="18"/>
      <c r="H1352" s="18"/>
      <c r="I1352" s="18"/>
      <c r="J1352" s="18"/>
      <c r="K1352" s="18"/>
      <c r="L1352" s="18"/>
      <c r="M1352" s="19">
        <v>44740.0</v>
      </c>
      <c r="N1352" s="24">
        <v>0.7083333333333334</v>
      </c>
      <c r="O1352" s="15">
        <v>0.7083333333333334</v>
      </c>
      <c r="P1352" s="16">
        <f t="shared" si="120"/>
        <v>0</v>
      </c>
      <c r="Q1352" s="17" t="s">
        <v>20</v>
      </c>
    </row>
    <row r="1353">
      <c r="A1353" s="10" t="s">
        <v>1143</v>
      </c>
      <c r="B1353" s="10" t="s">
        <v>560</v>
      </c>
      <c r="C1353" s="10" t="s">
        <v>1152</v>
      </c>
      <c r="D1353" s="10" t="s">
        <v>508</v>
      </c>
      <c r="E1353" s="11" t="s">
        <v>987</v>
      </c>
      <c r="F1353" s="11" t="s">
        <v>21</v>
      </c>
      <c r="G1353" s="18"/>
      <c r="H1353" s="18"/>
      <c r="I1353" s="18"/>
      <c r="J1353" s="18"/>
      <c r="K1353" s="18"/>
      <c r="L1353" s="18"/>
      <c r="M1353" s="48">
        <v>44740.0</v>
      </c>
      <c r="N1353" s="15">
        <v>0.5416666666666666</v>
      </c>
      <c r="O1353" s="15">
        <v>0.75</v>
      </c>
      <c r="P1353" s="16">
        <f t="shared" si="120"/>
        <v>0.2083333333</v>
      </c>
      <c r="Q1353" s="17" t="s">
        <v>1385</v>
      </c>
    </row>
    <row r="1354">
      <c r="A1354" s="79" t="s">
        <v>1386</v>
      </c>
      <c r="B1354" s="29" t="s">
        <v>18</v>
      </c>
      <c r="C1354" s="10" t="s">
        <v>1152</v>
      </c>
      <c r="D1354" s="29" t="s">
        <v>3</v>
      </c>
      <c r="E1354" s="41" t="s">
        <v>43</v>
      </c>
      <c r="F1354" s="11" t="s">
        <v>21</v>
      </c>
      <c r="G1354" s="31"/>
      <c r="H1354" s="31"/>
      <c r="I1354" s="31"/>
      <c r="J1354" s="31"/>
      <c r="K1354" s="31"/>
      <c r="L1354" s="31"/>
      <c r="M1354" s="80">
        <v>44740.0</v>
      </c>
      <c r="N1354" s="43">
        <v>0.6666666666666666</v>
      </c>
      <c r="O1354" s="43">
        <v>0.75</v>
      </c>
      <c r="P1354" s="16">
        <f t="shared" si="120"/>
        <v>0.08333333333</v>
      </c>
      <c r="Q1354" s="81" t="s">
        <v>1387</v>
      </c>
    </row>
    <row r="1355">
      <c r="A1355" s="10" t="s">
        <v>1154</v>
      </c>
      <c r="B1355" s="10" t="s">
        <v>18</v>
      </c>
      <c r="C1355" s="10" t="s">
        <v>1152</v>
      </c>
      <c r="D1355" s="10" t="s">
        <v>3</v>
      </c>
      <c r="E1355" s="11" t="s">
        <v>656</v>
      </c>
      <c r="F1355" s="11" t="s">
        <v>21</v>
      </c>
      <c r="G1355" s="18"/>
      <c r="H1355" s="18"/>
      <c r="I1355" s="18"/>
      <c r="J1355" s="18"/>
      <c r="K1355" s="18"/>
      <c r="L1355" s="18"/>
      <c r="M1355" s="80">
        <v>44740.0</v>
      </c>
      <c r="N1355" s="43">
        <v>0.75</v>
      </c>
      <c r="O1355" s="43">
        <v>0.75</v>
      </c>
      <c r="P1355" s="16">
        <f t="shared" si="120"/>
        <v>0</v>
      </c>
      <c r="Q1355" s="17"/>
    </row>
    <row r="1356">
      <c r="A1356" s="10" t="s">
        <v>1388</v>
      </c>
      <c r="B1356" s="10" t="s">
        <v>18</v>
      </c>
      <c r="C1356" s="10" t="s">
        <v>1152</v>
      </c>
      <c r="D1356" s="10" t="s">
        <v>3</v>
      </c>
      <c r="E1356" s="11" t="s">
        <v>41</v>
      </c>
      <c r="F1356" s="11" t="s">
        <v>21</v>
      </c>
      <c r="G1356" s="18"/>
      <c r="H1356" s="18"/>
      <c r="I1356" s="18"/>
      <c r="J1356" s="18"/>
      <c r="K1356" s="18"/>
      <c r="L1356" s="18"/>
      <c r="M1356" s="80">
        <v>44740.0</v>
      </c>
      <c r="N1356" s="15">
        <v>0.7916666666666666</v>
      </c>
      <c r="O1356" s="15">
        <v>0.8333333333333334</v>
      </c>
      <c r="P1356" s="16">
        <f t="shared" si="120"/>
        <v>0.04166666667</v>
      </c>
      <c r="Q1356" s="17" t="s">
        <v>1389</v>
      </c>
    </row>
    <row r="1357" ht="24.0" customHeight="1">
      <c r="A1357" s="10" t="s">
        <v>925</v>
      </c>
      <c r="B1357" s="10" t="s">
        <v>18</v>
      </c>
      <c r="C1357" s="10" t="s">
        <v>1152</v>
      </c>
      <c r="D1357" s="10" t="s">
        <v>508</v>
      </c>
      <c r="E1357" s="11" t="s">
        <v>20</v>
      </c>
      <c r="F1357" s="11" t="s">
        <v>21</v>
      </c>
      <c r="G1357" s="18"/>
      <c r="H1357" s="18"/>
      <c r="I1357" s="18"/>
      <c r="J1357" s="18"/>
      <c r="K1357" s="18"/>
      <c r="L1357" s="18"/>
      <c r="M1357" s="19">
        <v>44740.0</v>
      </c>
      <c r="N1357" s="15">
        <v>0.8333333333333334</v>
      </c>
      <c r="O1357" s="15">
        <v>0.8333333333333334</v>
      </c>
      <c r="P1357" s="16">
        <f t="shared" si="120"/>
        <v>0</v>
      </c>
      <c r="Q1357" s="17" t="s">
        <v>20</v>
      </c>
    </row>
    <row r="1358">
      <c r="A1358" s="10" t="s">
        <v>1013</v>
      </c>
      <c r="B1358" s="10" t="s">
        <v>18</v>
      </c>
      <c r="C1358" s="10" t="s">
        <v>1152</v>
      </c>
      <c r="D1358" s="10" t="s">
        <v>3</v>
      </c>
      <c r="E1358" s="11" t="s">
        <v>20</v>
      </c>
      <c r="F1358" s="11" t="s">
        <v>21</v>
      </c>
      <c r="G1358" s="18"/>
      <c r="H1358" s="18"/>
      <c r="I1358" s="18"/>
      <c r="J1358" s="18"/>
      <c r="K1358" s="18"/>
      <c r="L1358" s="18"/>
      <c r="M1358" s="48">
        <v>44740.0</v>
      </c>
      <c r="N1358" s="15">
        <v>0.875</v>
      </c>
      <c r="O1358" s="15">
        <v>0.875</v>
      </c>
      <c r="P1358" s="16">
        <f t="shared" si="120"/>
        <v>0</v>
      </c>
      <c r="Q1358" s="17" t="s">
        <v>565</v>
      </c>
    </row>
    <row r="1359">
      <c r="A1359" s="10" t="s">
        <v>1301</v>
      </c>
      <c r="B1359" s="10" t="s">
        <v>18</v>
      </c>
      <c r="C1359" s="10" t="s">
        <v>1152</v>
      </c>
      <c r="D1359" s="10" t="s">
        <v>508</v>
      </c>
      <c r="E1359" s="11" t="s">
        <v>41</v>
      </c>
      <c r="F1359" s="11" t="s">
        <v>21</v>
      </c>
      <c r="G1359" s="18"/>
      <c r="H1359" s="18"/>
      <c r="I1359" s="18"/>
      <c r="J1359" s="18"/>
      <c r="K1359" s="18"/>
      <c r="L1359" s="18"/>
      <c r="M1359" s="48">
        <v>44740.0</v>
      </c>
      <c r="N1359" s="15">
        <v>0.75</v>
      </c>
      <c r="O1359" s="15">
        <v>0.875</v>
      </c>
      <c r="P1359" s="16">
        <f t="shared" si="120"/>
        <v>0.125</v>
      </c>
      <c r="Q1359" s="17" t="s">
        <v>1390</v>
      </c>
    </row>
    <row r="1360">
      <c r="A1360" s="10" t="s">
        <v>1381</v>
      </c>
      <c r="B1360" s="10" t="s">
        <v>18</v>
      </c>
      <c r="C1360" s="10" t="s">
        <v>1164</v>
      </c>
      <c r="D1360" s="10" t="s">
        <v>900</v>
      </c>
      <c r="E1360" s="11" t="s">
        <v>46</v>
      </c>
      <c r="F1360" s="11" t="s">
        <v>21</v>
      </c>
      <c r="G1360" s="18"/>
      <c r="H1360" s="18"/>
      <c r="I1360" s="18"/>
      <c r="J1360" s="18"/>
      <c r="K1360" s="18"/>
      <c r="L1360" s="18"/>
      <c r="M1360" s="48">
        <v>44740.0</v>
      </c>
      <c r="N1360" s="15">
        <v>0.5416666666666666</v>
      </c>
      <c r="O1360" s="15">
        <v>0.625</v>
      </c>
      <c r="P1360" s="16">
        <f t="shared" si="120"/>
        <v>0.08333333333</v>
      </c>
      <c r="Q1360" s="17" t="s">
        <v>1391</v>
      </c>
    </row>
    <row r="1361">
      <c r="A1361" s="10" t="s">
        <v>1392</v>
      </c>
      <c r="B1361" s="10" t="s">
        <v>18</v>
      </c>
      <c r="C1361" s="10" t="s">
        <v>1164</v>
      </c>
      <c r="D1361" s="10" t="s">
        <v>900</v>
      </c>
      <c r="E1361" s="11" t="s">
        <v>41</v>
      </c>
      <c r="F1361" s="11" t="s">
        <v>21</v>
      </c>
      <c r="G1361" s="18"/>
      <c r="H1361" s="18"/>
      <c r="I1361" s="18"/>
      <c r="J1361" s="18"/>
      <c r="K1361" s="18"/>
      <c r="L1361" s="18"/>
      <c r="M1361" s="48">
        <v>44740.0</v>
      </c>
      <c r="N1361" s="15">
        <v>0.625</v>
      </c>
      <c r="O1361" s="15">
        <v>0.875</v>
      </c>
      <c r="P1361" s="16">
        <f t="shared" si="120"/>
        <v>0.25</v>
      </c>
      <c r="Q1361" s="17" t="s">
        <v>1393</v>
      </c>
    </row>
    <row r="1362">
      <c r="A1362" s="10" t="s">
        <v>1179</v>
      </c>
      <c r="B1362" s="10" t="s">
        <v>18</v>
      </c>
      <c r="C1362" s="10" t="s">
        <v>1152</v>
      </c>
      <c r="D1362" s="10" t="s">
        <v>114</v>
      </c>
      <c r="E1362" s="11" t="s">
        <v>20</v>
      </c>
      <c r="F1362" s="11" t="s">
        <v>21</v>
      </c>
      <c r="G1362" s="18"/>
      <c r="H1362" s="18"/>
      <c r="I1362" s="18"/>
      <c r="J1362" s="18"/>
      <c r="K1362" s="18"/>
      <c r="L1362" s="18"/>
      <c r="M1362" s="48">
        <v>44740.0</v>
      </c>
      <c r="N1362" s="15"/>
      <c r="O1362" s="15"/>
      <c r="P1362" s="25"/>
      <c r="Q1362" s="17" t="s">
        <v>20</v>
      </c>
    </row>
    <row r="1363">
      <c r="A1363" s="10" t="s">
        <v>1320</v>
      </c>
      <c r="B1363" s="10" t="s">
        <v>560</v>
      </c>
      <c r="C1363" s="10" t="s">
        <v>1152</v>
      </c>
      <c r="D1363" s="10" t="s">
        <v>114</v>
      </c>
      <c r="E1363" s="11" t="s">
        <v>41</v>
      </c>
      <c r="F1363" s="11" t="s">
        <v>21</v>
      </c>
      <c r="G1363" s="18"/>
      <c r="H1363" s="18"/>
      <c r="I1363" s="18"/>
      <c r="J1363" s="18"/>
      <c r="K1363" s="18"/>
      <c r="L1363" s="18"/>
      <c r="M1363" s="48">
        <v>44740.0</v>
      </c>
      <c r="N1363" s="15">
        <v>0.5416666666666666</v>
      </c>
      <c r="O1363" s="15">
        <v>0.875</v>
      </c>
      <c r="P1363" s="25">
        <v>0.3333333333333333</v>
      </c>
      <c r="Q1363" s="17" t="s">
        <v>1394</v>
      </c>
    </row>
    <row r="1364">
      <c r="A1364" s="10" t="s">
        <v>1269</v>
      </c>
      <c r="B1364" s="10" t="s">
        <v>18</v>
      </c>
      <c r="C1364" s="10" t="s">
        <v>1152</v>
      </c>
      <c r="D1364" s="10" t="s">
        <v>114</v>
      </c>
      <c r="E1364" s="11" t="s">
        <v>656</v>
      </c>
      <c r="F1364" s="11" t="s">
        <v>21</v>
      </c>
      <c r="G1364" s="18"/>
      <c r="H1364" s="18"/>
      <c r="I1364" s="18"/>
      <c r="J1364" s="18"/>
      <c r="K1364" s="18"/>
      <c r="L1364" s="18"/>
      <c r="M1364" s="48">
        <v>44740.0</v>
      </c>
      <c r="N1364" s="15"/>
      <c r="O1364" s="15"/>
      <c r="P1364" s="25"/>
      <c r="Q1364" s="17" t="s">
        <v>1395</v>
      </c>
    </row>
    <row r="1365">
      <c r="A1365" s="10" t="s">
        <v>1396</v>
      </c>
      <c r="B1365" s="10" t="s">
        <v>18</v>
      </c>
      <c r="C1365" s="10" t="s">
        <v>1152</v>
      </c>
      <c r="D1365" s="10" t="s">
        <v>158</v>
      </c>
      <c r="E1365" s="11" t="s">
        <v>41</v>
      </c>
      <c r="F1365" s="11" t="s">
        <v>21</v>
      </c>
      <c r="G1365" s="18"/>
      <c r="H1365" s="18"/>
      <c r="I1365" s="18"/>
      <c r="J1365" s="18"/>
      <c r="K1365" s="18"/>
      <c r="L1365" s="18"/>
      <c r="M1365" s="48">
        <v>44740.0</v>
      </c>
      <c r="N1365" s="15">
        <v>0.8333333333333334</v>
      </c>
      <c r="O1365" s="15">
        <v>0.875</v>
      </c>
      <c r="P1365" s="25">
        <v>0.041666666666666664</v>
      </c>
      <c r="Q1365" s="17" t="s">
        <v>1397</v>
      </c>
    </row>
    <row r="1366">
      <c r="A1366" s="10" t="s">
        <v>1015</v>
      </c>
      <c r="B1366" s="10" t="s">
        <v>18</v>
      </c>
      <c r="C1366" s="10" t="s">
        <v>1152</v>
      </c>
      <c r="D1366" s="10" t="s">
        <v>158</v>
      </c>
      <c r="E1366" s="11" t="s">
        <v>20</v>
      </c>
      <c r="F1366" s="11" t="s">
        <v>21</v>
      </c>
      <c r="G1366" s="18"/>
      <c r="H1366" s="18"/>
      <c r="I1366" s="18"/>
      <c r="J1366" s="18"/>
      <c r="K1366" s="18"/>
      <c r="L1366" s="18"/>
      <c r="M1366" s="48">
        <v>44740.0</v>
      </c>
      <c r="N1366" s="15"/>
      <c r="O1366" s="15"/>
      <c r="P1366" s="25"/>
      <c r="Q1366" s="17"/>
    </row>
    <row r="1367">
      <c r="A1367" s="10" t="s">
        <v>1293</v>
      </c>
      <c r="B1367" s="10" t="s">
        <v>18</v>
      </c>
      <c r="C1367" s="10" t="s">
        <v>1152</v>
      </c>
      <c r="D1367" s="10" t="s">
        <v>3</v>
      </c>
      <c r="E1367" s="11" t="s">
        <v>53</v>
      </c>
      <c r="F1367" s="11" t="s">
        <v>21</v>
      </c>
      <c r="G1367" s="18"/>
      <c r="H1367" s="18"/>
      <c r="I1367" s="18"/>
      <c r="J1367" s="18"/>
      <c r="K1367" s="18"/>
      <c r="L1367" s="18"/>
      <c r="M1367" s="48">
        <v>44740.0</v>
      </c>
      <c r="N1367" s="15">
        <v>0.875</v>
      </c>
      <c r="O1367" s="15">
        <v>0.875</v>
      </c>
      <c r="P1367" s="16">
        <f t="shared" ref="P1367:P1373" si="121">O1367-N1367</f>
        <v>0</v>
      </c>
      <c r="Q1367" s="17" t="s">
        <v>1395</v>
      </c>
    </row>
    <row r="1368">
      <c r="A1368" s="10" t="s">
        <v>1154</v>
      </c>
      <c r="B1368" s="10" t="s">
        <v>18</v>
      </c>
      <c r="C1368" s="10" t="s">
        <v>1152</v>
      </c>
      <c r="D1368" s="10" t="s">
        <v>3</v>
      </c>
      <c r="E1368" s="11" t="s">
        <v>563</v>
      </c>
      <c r="F1368" s="11" t="s">
        <v>21</v>
      </c>
      <c r="G1368" s="18"/>
      <c r="H1368" s="18"/>
      <c r="I1368" s="18"/>
      <c r="J1368" s="18"/>
      <c r="K1368" s="18"/>
      <c r="L1368" s="18"/>
      <c r="M1368" s="48">
        <v>44740.0</v>
      </c>
      <c r="N1368" s="15">
        <v>0.5416666666666666</v>
      </c>
      <c r="O1368" s="15">
        <v>0.5416666666666666</v>
      </c>
      <c r="P1368" s="16">
        <f t="shared" si="121"/>
        <v>0</v>
      </c>
      <c r="Q1368" s="17" t="s">
        <v>1395</v>
      </c>
    </row>
    <row r="1369">
      <c r="A1369" s="10" t="s">
        <v>1388</v>
      </c>
      <c r="B1369" s="10" t="s">
        <v>18</v>
      </c>
      <c r="C1369" s="10" t="s">
        <v>1152</v>
      </c>
      <c r="D1369" s="10" t="s">
        <v>3</v>
      </c>
      <c r="E1369" s="11" t="s">
        <v>28</v>
      </c>
      <c r="F1369" s="11" t="s">
        <v>21</v>
      </c>
      <c r="G1369" s="18"/>
      <c r="H1369" s="18"/>
      <c r="I1369" s="18"/>
      <c r="J1369" s="18"/>
      <c r="K1369" s="18"/>
      <c r="L1369" s="18"/>
      <c r="M1369" s="64">
        <v>44741.0</v>
      </c>
      <c r="N1369" s="15">
        <v>0.5416666666666666</v>
      </c>
      <c r="O1369" s="15">
        <v>0.5833333333333334</v>
      </c>
      <c r="P1369" s="16">
        <f t="shared" si="121"/>
        <v>0.04166666667</v>
      </c>
      <c r="Q1369" s="17" t="s">
        <v>1398</v>
      </c>
    </row>
    <row r="1370">
      <c r="A1370" s="10" t="s">
        <v>1301</v>
      </c>
      <c r="B1370" s="10" t="s">
        <v>18</v>
      </c>
      <c r="C1370" s="10" t="s">
        <v>1152</v>
      </c>
      <c r="D1370" s="10" t="s">
        <v>508</v>
      </c>
      <c r="E1370" s="11" t="s">
        <v>28</v>
      </c>
      <c r="F1370" s="11" t="s">
        <v>21</v>
      </c>
      <c r="G1370" s="18"/>
      <c r="H1370" s="18"/>
      <c r="I1370" s="18"/>
      <c r="J1370" s="18"/>
      <c r="K1370" s="18"/>
      <c r="L1370" s="18"/>
      <c r="M1370" s="48">
        <v>44741.0</v>
      </c>
      <c r="N1370" s="15">
        <v>0.5416666666666666</v>
      </c>
      <c r="O1370" s="15">
        <v>0.5833333333333334</v>
      </c>
      <c r="P1370" s="16">
        <f t="shared" si="121"/>
        <v>0.04166666667</v>
      </c>
      <c r="Q1370" s="17" t="s">
        <v>1399</v>
      </c>
    </row>
    <row r="1371">
      <c r="A1371" s="10" t="s">
        <v>1363</v>
      </c>
      <c r="B1371" s="10" t="s">
        <v>18</v>
      </c>
      <c r="C1371" s="10" t="s">
        <v>1152</v>
      </c>
      <c r="D1371" s="10" t="s">
        <v>3</v>
      </c>
      <c r="E1371" s="11" t="s">
        <v>46</v>
      </c>
      <c r="F1371" s="11" t="s">
        <v>21</v>
      </c>
      <c r="G1371" s="18"/>
      <c r="H1371" s="18"/>
      <c r="I1371" s="18"/>
      <c r="J1371" s="18"/>
      <c r="K1371" s="18"/>
      <c r="L1371" s="18"/>
      <c r="M1371" s="48">
        <v>44741.0</v>
      </c>
      <c r="N1371" s="15">
        <v>0.625</v>
      </c>
      <c r="O1371" s="15">
        <v>0.7083333333333334</v>
      </c>
      <c r="P1371" s="16">
        <f t="shared" si="121"/>
        <v>0.08333333333</v>
      </c>
      <c r="Q1371" s="17" t="s">
        <v>1400</v>
      </c>
    </row>
    <row r="1372">
      <c r="A1372" s="10" t="s">
        <v>1386</v>
      </c>
      <c r="B1372" s="10" t="s">
        <v>18</v>
      </c>
      <c r="C1372" s="10" t="s">
        <v>1152</v>
      </c>
      <c r="D1372" s="10" t="s">
        <v>3</v>
      </c>
      <c r="E1372" s="11" t="s">
        <v>341</v>
      </c>
      <c r="F1372" s="11" t="s">
        <v>21</v>
      </c>
      <c r="G1372" s="18"/>
      <c r="H1372" s="18"/>
      <c r="I1372" s="18"/>
      <c r="J1372" s="18"/>
      <c r="K1372" s="18"/>
      <c r="L1372" s="18"/>
      <c r="M1372" s="48">
        <v>44741.0</v>
      </c>
      <c r="N1372" s="15">
        <v>0.7083333333333334</v>
      </c>
      <c r="O1372" s="15">
        <v>0.7083333333333334</v>
      </c>
      <c r="P1372" s="16">
        <f t="shared" si="121"/>
        <v>0</v>
      </c>
      <c r="Q1372" s="17" t="s">
        <v>1395</v>
      </c>
    </row>
    <row r="1373">
      <c r="A1373" s="10" t="s">
        <v>1374</v>
      </c>
      <c r="B1373" s="10" t="s">
        <v>18</v>
      </c>
      <c r="C1373" s="10" t="s">
        <v>1152</v>
      </c>
      <c r="D1373" s="10" t="s">
        <v>3</v>
      </c>
      <c r="E1373" s="11" t="s">
        <v>341</v>
      </c>
      <c r="F1373" s="11" t="s">
        <v>21</v>
      </c>
      <c r="G1373" s="18"/>
      <c r="H1373" s="18"/>
      <c r="I1373" s="18"/>
      <c r="J1373" s="18"/>
      <c r="K1373" s="18"/>
      <c r="L1373" s="18"/>
      <c r="M1373" s="48">
        <v>44741.0</v>
      </c>
      <c r="N1373" s="15">
        <v>0.7083333333333334</v>
      </c>
      <c r="O1373" s="15">
        <v>0.7083333333333334</v>
      </c>
      <c r="P1373" s="16">
        <f t="shared" si="121"/>
        <v>0</v>
      </c>
      <c r="Q1373" s="17" t="s">
        <v>1395</v>
      </c>
    </row>
    <row r="1374">
      <c r="A1374" s="10" t="s">
        <v>1392</v>
      </c>
      <c r="B1374" s="10" t="s">
        <v>18</v>
      </c>
      <c r="C1374" s="10" t="s">
        <v>1164</v>
      </c>
      <c r="D1374" s="10" t="s">
        <v>900</v>
      </c>
      <c r="E1374" s="11" t="s">
        <v>1281</v>
      </c>
      <c r="F1374" s="11" t="s">
        <v>21</v>
      </c>
      <c r="G1374" s="18">
        <v>44740.0</v>
      </c>
      <c r="H1374" s="82">
        <v>44742.0</v>
      </c>
      <c r="I1374" s="12"/>
      <c r="J1374" s="18"/>
      <c r="K1374" s="18"/>
      <c r="L1374" s="18"/>
      <c r="M1374" s="48">
        <v>44741.0</v>
      </c>
      <c r="N1374" s="15">
        <v>0.5416666666666666</v>
      </c>
      <c r="O1374" s="15">
        <v>0.75</v>
      </c>
      <c r="P1374" s="83">
        <v>0.20833333333333334</v>
      </c>
      <c r="Q1374" s="17" t="s">
        <v>1401</v>
      </c>
    </row>
    <row r="1375">
      <c r="A1375" s="10" t="s">
        <v>1402</v>
      </c>
      <c r="B1375" s="10" t="s">
        <v>18</v>
      </c>
      <c r="C1375" s="10" t="s">
        <v>1152</v>
      </c>
      <c r="D1375" s="10" t="s">
        <v>508</v>
      </c>
      <c r="E1375" s="11" t="s">
        <v>310</v>
      </c>
      <c r="F1375" s="11" t="s">
        <v>21</v>
      </c>
      <c r="G1375" s="18"/>
      <c r="H1375" s="18"/>
      <c r="I1375" s="18"/>
      <c r="J1375" s="18"/>
      <c r="K1375" s="18"/>
      <c r="L1375" s="18"/>
      <c r="M1375" s="48">
        <v>44741.0</v>
      </c>
      <c r="N1375" s="15">
        <v>0.7083333333333334</v>
      </c>
      <c r="O1375" s="15">
        <v>0.875</v>
      </c>
      <c r="P1375" s="83">
        <v>0.16666666666666666</v>
      </c>
      <c r="Q1375" s="17" t="s">
        <v>1403</v>
      </c>
    </row>
    <row r="1376">
      <c r="A1376" s="10" t="s">
        <v>1404</v>
      </c>
      <c r="B1376" s="10" t="s">
        <v>18</v>
      </c>
      <c r="C1376" s="10" t="s">
        <v>1164</v>
      </c>
      <c r="D1376" s="10" t="s">
        <v>900</v>
      </c>
      <c r="E1376" s="11" t="s">
        <v>41</v>
      </c>
      <c r="F1376" s="11" t="s">
        <v>21</v>
      </c>
      <c r="G1376" s="18">
        <v>44741.0</v>
      </c>
      <c r="H1376" s="18">
        <v>44741.0</v>
      </c>
      <c r="I1376" s="18"/>
      <c r="J1376" s="18"/>
      <c r="K1376" s="18"/>
      <c r="L1376" s="18"/>
      <c r="M1376" s="48">
        <v>44741.0</v>
      </c>
      <c r="N1376" s="15">
        <v>0.75</v>
      </c>
      <c r="O1376" s="15">
        <v>0.8333333333333334</v>
      </c>
      <c r="P1376" s="83">
        <v>0.08333333333333333</v>
      </c>
      <c r="Q1376" s="17" t="s">
        <v>1405</v>
      </c>
    </row>
    <row r="1377">
      <c r="A1377" s="10" t="s">
        <v>1396</v>
      </c>
      <c r="B1377" s="10" t="s">
        <v>18</v>
      </c>
      <c r="C1377" s="10" t="s">
        <v>1152</v>
      </c>
      <c r="D1377" s="10" t="s">
        <v>158</v>
      </c>
      <c r="E1377" s="11" t="s">
        <v>28</v>
      </c>
      <c r="F1377" s="11" t="s">
        <v>21</v>
      </c>
      <c r="G1377" s="18"/>
      <c r="H1377" s="18"/>
      <c r="I1377" s="18"/>
      <c r="J1377" s="18"/>
      <c r="K1377" s="18"/>
      <c r="L1377" s="18"/>
      <c r="M1377" s="48">
        <v>44741.0</v>
      </c>
      <c r="N1377" s="15">
        <v>0.75</v>
      </c>
      <c r="O1377" s="15">
        <v>0.875</v>
      </c>
      <c r="P1377" s="83">
        <v>0.08333333333333333</v>
      </c>
      <c r="Q1377" s="17" t="s">
        <v>1406</v>
      </c>
    </row>
    <row r="1378">
      <c r="A1378" s="10" t="s">
        <v>788</v>
      </c>
      <c r="B1378" s="10" t="s">
        <v>560</v>
      </c>
      <c r="C1378" s="10" t="s">
        <v>1164</v>
      </c>
      <c r="D1378" s="10" t="s">
        <v>900</v>
      </c>
      <c r="E1378" s="11" t="s">
        <v>310</v>
      </c>
      <c r="F1378" s="11" t="s">
        <v>21</v>
      </c>
      <c r="G1378" s="18"/>
      <c r="H1378" s="18"/>
      <c r="I1378" s="18"/>
      <c r="J1378" s="18"/>
      <c r="K1378" s="18"/>
      <c r="L1378" s="18"/>
      <c r="M1378" s="48">
        <v>44741.0</v>
      </c>
      <c r="N1378" s="15">
        <v>0.8333333333333334</v>
      </c>
      <c r="O1378" s="15">
        <v>0.875</v>
      </c>
      <c r="P1378" s="83">
        <v>0.041666666666666664</v>
      </c>
      <c r="Q1378" s="17" t="s">
        <v>1407</v>
      </c>
    </row>
    <row r="1379">
      <c r="A1379" s="10" t="s">
        <v>881</v>
      </c>
      <c r="B1379" s="10" t="s">
        <v>560</v>
      </c>
      <c r="C1379" s="10" t="s">
        <v>1152</v>
      </c>
      <c r="D1379" s="10" t="s">
        <v>114</v>
      </c>
      <c r="E1379" s="11" t="s">
        <v>1017</v>
      </c>
      <c r="F1379" s="11" t="s">
        <v>21</v>
      </c>
      <c r="G1379" s="18"/>
      <c r="H1379" s="18"/>
      <c r="I1379" s="18"/>
      <c r="J1379" s="18"/>
      <c r="K1379" s="18"/>
      <c r="L1379" s="18"/>
      <c r="M1379" s="48">
        <v>44741.0</v>
      </c>
      <c r="N1379" s="15"/>
      <c r="O1379" s="15"/>
      <c r="P1379" s="83"/>
      <c r="Q1379" s="17" t="s">
        <v>1097</v>
      </c>
    </row>
    <row r="1380">
      <c r="A1380" s="10" t="s">
        <v>1269</v>
      </c>
      <c r="B1380" s="10" t="s">
        <v>18</v>
      </c>
      <c r="C1380" s="10" t="s">
        <v>1152</v>
      </c>
      <c r="D1380" s="10" t="s">
        <v>114</v>
      </c>
      <c r="E1380" s="11" t="s">
        <v>563</v>
      </c>
      <c r="F1380" s="11" t="s">
        <v>21</v>
      </c>
      <c r="G1380" s="18"/>
      <c r="H1380" s="18"/>
      <c r="I1380" s="18"/>
      <c r="J1380" s="18"/>
      <c r="K1380" s="18"/>
      <c r="L1380" s="18"/>
      <c r="M1380" s="48">
        <v>44741.0</v>
      </c>
      <c r="N1380" s="15"/>
      <c r="O1380" s="15"/>
      <c r="P1380" s="25"/>
      <c r="Q1380" s="17" t="s">
        <v>1097</v>
      </c>
    </row>
    <row r="1381">
      <c r="A1381" s="10" t="s">
        <v>1320</v>
      </c>
      <c r="B1381" s="10" t="s">
        <v>560</v>
      </c>
      <c r="C1381" s="10" t="s">
        <v>1152</v>
      </c>
      <c r="D1381" s="10" t="s">
        <v>114</v>
      </c>
      <c r="E1381" s="11" t="s">
        <v>41</v>
      </c>
      <c r="F1381" s="11" t="s">
        <v>21</v>
      </c>
      <c r="G1381" s="18"/>
      <c r="H1381" s="18"/>
      <c r="I1381" s="18"/>
      <c r="J1381" s="18"/>
      <c r="K1381" s="18"/>
      <c r="L1381" s="18"/>
      <c r="M1381" s="48">
        <v>44741.0</v>
      </c>
      <c r="N1381" s="15">
        <v>0.5416666666666666</v>
      </c>
      <c r="O1381" s="15">
        <v>0.875</v>
      </c>
      <c r="P1381" s="25">
        <v>0.3333333333333333</v>
      </c>
      <c r="Q1381" s="17" t="s">
        <v>1408</v>
      </c>
    </row>
    <row r="1382">
      <c r="A1382" s="10" t="s">
        <v>1218</v>
      </c>
      <c r="B1382" s="10" t="s">
        <v>18</v>
      </c>
      <c r="C1382" s="10" t="s">
        <v>1152</v>
      </c>
      <c r="D1382" s="10" t="s">
        <v>508</v>
      </c>
      <c r="E1382" s="11" t="s">
        <v>563</v>
      </c>
      <c r="F1382" s="11" t="s">
        <v>21</v>
      </c>
      <c r="G1382" s="18"/>
      <c r="H1382" s="18"/>
      <c r="I1382" s="18"/>
      <c r="J1382" s="18"/>
      <c r="K1382" s="18"/>
      <c r="L1382" s="18"/>
      <c r="M1382" s="48">
        <v>44741.0</v>
      </c>
      <c r="N1382" s="24">
        <v>0.5416666666666666</v>
      </c>
      <c r="O1382" s="15">
        <v>0.5416666666666666</v>
      </c>
      <c r="P1382" s="16">
        <f t="shared" ref="P1382:P1384" si="122">O1382-N1382</f>
        <v>0</v>
      </c>
      <c r="Q1382" s="17" t="s">
        <v>1264</v>
      </c>
    </row>
    <row r="1383">
      <c r="A1383" s="10" t="s">
        <v>861</v>
      </c>
      <c r="B1383" s="10" t="s">
        <v>560</v>
      </c>
      <c r="C1383" s="10" t="s">
        <v>24</v>
      </c>
      <c r="D1383" s="10" t="s">
        <v>25</v>
      </c>
      <c r="E1383" s="11" t="s">
        <v>41</v>
      </c>
      <c r="F1383" s="11" t="s">
        <v>1409</v>
      </c>
      <c r="G1383" s="18"/>
      <c r="H1383" s="18"/>
      <c r="I1383" s="18"/>
      <c r="J1383" s="18"/>
      <c r="K1383" s="18"/>
      <c r="L1383" s="18"/>
      <c r="M1383" s="48">
        <v>44741.0</v>
      </c>
      <c r="N1383" s="24">
        <v>0.5416666666666666</v>
      </c>
      <c r="O1383" s="15">
        <v>0.8125</v>
      </c>
      <c r="P1383" s="16">
        <f t="shared" si="122"/>
        <v>0.2708333333</v>
      </c>
      <c r="Q1383" s="17" t="s">
        <v>1410</v>
      </c>
    </row>
    <row r="1384">
      <c r="A1384" s="10" t="s">
        <v>1363</v>
      </c>
      <c r="B1384" s="10" t="s">
        <v>18</v>
      </c>
      <c r="C1384" s="10" t="s">
        <v>1152</v>
      </c>
      <c r="D1384" s="10" t="s">
        <v>3</v>
      </c>
      <c r="E1384" s="11" t="s">
        <v>43</v>
      </c>
      <c r="F1384" s="11"/>
      <c r="G1384" s="18"/>
      <c r="H1384" s="18"/>
      <c r="I1384" s="18"/>
      <c r="J1384" s="18"/>
      <c r="K1384" s="18"/>
      <c r="L1384" s="18"/>
      <c r="M1384" s="48">
        <v>44742.0</v>
      </c>
      <c r="N1384" s="15">
        <v>0.625</v>
      </c>
      <c r="O1384" s="15">
        <v>0.7083333333333334</v>
      </c>
      <c r="P1384" s="16">
        <f t="shared" si="122"/>
        <v>0.08333333333</v>
      </c>
      <c r="Q1384" s="17" t="s">
        <v>1411</v>
      </c>
    </row>
    <row r="1385">
      <c r="A1385" s="10" t="s">
        <v>1402</v>
      </c>
      <c r="B1385" s="10" t="s">
        <v>18</v>
      </c>
      <c r="C1385" s="10" t="s">
        <v>1152</v>
      </c>
      <c r="D1385" s="10" t="s">
        <v>508</v>
      </c>
      <c r="E1385" s="11" t="s">
        <v>46</v>
      </c>
      <c r="F1385" s="11" t="s">
        <v>21</v>
      </c>
      <c r="G1385" s="18"/>
      <c r="H1385" s="18"/>
      <c r="I1385" s="18"/>
      <c r="J1385" s="18"/>
      <c r="K1385" s="18"/>
      <c r="L1385" s="18"/>
      <c r="M1385" s="48">
        <v>44742.0</v>
      </c>
      <c r="N1385" s="15">
        <v>0.5416666666666666</v>
      </c>
      <c r="O1385" s="15">
        <v>0.5833333333333334</v>
      </c>
      <c r="P1385" s="83">
        <v>0.041666666666666664</v>
      </c>
      <c r="Q1385" s="17" t="s">
        <v>1412</v>
      </c>
    </row>
    <row r="1386">
      <c r="A1386" s="10" t="s">
        <v>1218</v>
      </c>
      <c r="B1386" s="10" t="s">
        <v>18</v>
      </c>
      <c r="C1386" s="10" t="s">
        <v>1152</v>
      </c>
      <c r="D1386" s="10" t="s">
        <v>508</v>
      </c>
      <c r="E1386" s="11" t="s">
        <v>20</v>
      </c>
      <c r="F1386" s="11" t="s">
        <v>21</v>
      </c>
      <c r="G1386" s="18"/>
      <c r="H1386" s="18"/>
      <c r="I1386" s="18"/>
      <c r="J1386" s="18"/>
      <c r="K1386" s="18"/>
      <c r="L1386" s="18"/>
      <c r="M1386" s="48">
        <v>44742.0</v>
      </c>
      <c r="N1386" s="24">
        <v>0.5416666666666666</v>
      </c>
      <c r="O1386" s="15">
        <v>0.5416666666666666</v>
      </c>
      <c r="P1386" s="16">
        <f t="shared" ref="P1386:P1407" si="123">O1386-N1386</f>
        <v>0</v>
      </c>
      <c r="Q1386" s="17" t="s">
        <v>1264</v>
      </c>
    </row>
    <row r="1387">
      <c r="A1387" s="84" t="s">
        <v>1413</v>
      </c>
      <c r="B1387" s="10" t="s">
        <v>560</v>
      </c>
      <c r="C1387" s="10" t="s">
        <v>1152</v>
      </c>
      <c r="D1387" s="10" t="s">
        <v>508</v>
      </c>
      <c r="E1387" s="11" t="s">
        <v>41</v>
      </c>
      <c r="F1387" s="11" t="s">
        <v>21</v>
      </c>
      <c r="G1387" s="18"/>
      <c r="H1387" s="18"/>
      <c r="I1387" s="18"/>
      <c r="J1387" s="18"/>
      <c r="K1387" s="18"/>
      <c r="L1387" s="18"/>
      <c r="M1387" s="48">
        <v>44742.0</v>
      </c>
      <c r="N1387" s="15">
        <v>0.7291666666666666</v>
      </c>
      <c r="O1387" s="15">
        <v>0.875</v>
      </c>
      <c r="P1387" s="16">
        <f t="shared" si="123"/>
        <v>0.1458333333</v>
      </c>
      <c r="Q1387" s="17" t="s">
        <v>1414</v>
      </c>
    </row>
    <row r="1388">
      <c r="A1388" s="10" t="s">
        <v>1269</v>
      </c>
      <c r="B1388" s="10" t="s">
        <v>18</v>
      </c>
      <c r="C1388" s="10" t="s">
        <v>1152</v>
      </c>
      <c r="D1388" s="10" t="s">
        <v>114</v>
      </c>
      <c r="E1388" s="11" t="s">
        <v>20</v>
      </c>
      <c r="F1388" s="11"/>
      <c r="G1388" s="18"/>
      <c r="H1388" s="18"/>
      <c r="I1388" s="18"/>
      <c r="J1388" s="18"/>
      <c r="K1388" s="18"/>
      <c r="L1388" s="18"/>
      <c r="M1388" s="48">
        <v>44742.0</v>
      </c>
      <c r="N1388" s="15"/>
      <c r="O1388" s="15"/>
      <c r="P1388" s="16">
        <f t="shared" si="123"/>
        <v>0</v>
      </c>
      <c r="Q1388" s="17" t="s">
        <v>1097</v>
      </c>
    </row>
    <row r="1389">
      <c r="A1389" s="10" t="s">
        <v>1320</v>
      </c>
      <c r="B1389" s="10" t="s">
        <v>560</v>
      </c>
      <c r="C1389" s="10" t="s">
        <v>1152</v>
      </c>
      <c r="D1389" s="10" t="s">
        <v>114</v>
      </c>
      <c r="E1389" s="11" t="s">
        <v>41</v>
      </c>
      <c r="F1389" s="11"/>
      <c r="G1389" s="18"/>
      <c r="H1389" s="18"/>
      <c r="I1389" s="18"/>
      <c r="J1389" s="18"/>
      <c r="K1389" s="18"/>
      <c r="L1389" s="18"/>
      <c r="M1389" s="48">
        <v>44742.0</v>
      </c>
      <c r="N1389" s="15">
        <v>0.5416666666666666</v>
      </c>
      <c r="O1389" s="15">
        <v>0.8333333333333334</v>
      </c>
      <c r="P1389" s="16">
        <f t="shared" si="123"/>
        <v>0.2916666667</v>
      </c>
      <c r="Q1389" s="17" t="s">
        <v>1415</v>
      </c>
    </row>
    <row r="1390">
      <c r="A1390" s="10" t="s">
        <v>935</v>
      </c>
      <c r="B1390" s="10" t="s">
        <v>560</v>
      </c>
      <c r="C1390" s="10" t="s">
        <v>1164</v>
      </c>
      <c r="D1390" s="10" t="s">
        <v>900</v>
      </c>
      <c r="E1390" s="11" t="s">
        <v>987</v>
      </c>
      <c r="F1390" s="11" t="s">
        <v>21</v>
      </c>
      <c r="G1390" s="18"/>
      <c r="H1390" s="18"/>
      <c r="I1390" s="18"/>
      <c r="J1390" s="18"/>
      <c r="K1390" s="18"/>
      <c r="L1390" s="18"/>
      <c r="M1390" s="48">
        <v>44742.0</v>
      </c>
      <c r="N1390" s="15">
        <v>0.5416666666666666</v>
      </c>
      <c r="O1390" s="15">
        <v>0.875</v>
      </c>
      <c r="P1390" s="16">
        <f t="shared" si="123"/>
        <v>0.3333333333</v>
      </c>
      <c r="Q1390" s="17" t="s">
        <v>1416</v>
      </c>
    </row>
    <row r="1391">
      <c r="A1391" s="10" t="s">
        <v>1417</v>
      </c>
      <c r="B1391" s="10" t="s">
        <v>18</v>
      </c>
      <c r="C1391" s="10" t="s">
        <v>1152</v>
      </c>
      <c r="D1391" s="10" t="s">
        <v>3</v>
      </c>
      <c r="E1391" s="11" t="s">
        <v>41</v>
      </c>
      <c r="F1391" s="11"/>
      <c r="G1391" s="18"/>
      <c r="H1391" s="18"/>
      <c r="I1391" s="18"/>
      <c r="J1391" s="18"/>
      <c r="K1391" s="18"/>
      <c r="L1391" s="18"/>
      <c r="M1391" s="48">
        <v>44742.0</v>
      </c>
      <c r="N1391" s="15">
        <v>0.7916666666666666</v>
      </c>
      <c r="O1391" s="15">
        <v>0.875</v>
      </c>
      <c r="P1391" s="16">
        <f t="shared" si="123"/>
        <v>0.08333333333</v>
      </c>
      <c r="Q1391" s="17" t="s">
        <v>1418</v>
      </c>
    </row>
    <row r="1392">
      <c r="A1392" s="10" t="s">
        <v>861</v>
      </c>
      <c r="B1392" s="10" t="s">
        <v>560</v>
      </c>
      <c r="C1392" s="10" t="s">
        <v>24</v>
      </c>
      <c r="D1392" s="10" t="s">
        <v>25</v>
      </c>
      <c r="E1392" s="11" t="s">
        <v>41</v>
      </c>
      <c r="F1392" s="11"/>
      <c r="G1392" s="18"/>
      <c r="H1392" s="18"/>
      <c r="I1392" s="18"/>
      <c r="J1392" s="18"/>
      <c r="K1392" s="18"/>
      <c r="L1392" s="18"/>
      <c r="M1392" s="48">
        <v>44742.0</v>
      </c>
      <c r="N1392" s="15">
        <v>0.5416666666666666</v>
      </c>
      <c r="O1392" s="15">
        <v>0.8125</v>
      </c>
      <c r="P1392" s="16">
        <f t="shared" si="123"/>
        <v>0.2708333333</v>
      </c>
      <c r="Q1392" s="17" t="s">
        <v>1419</v>
      </c>
    </row>
    <row r="1393">
      <c r="A1393" s="10" t="s">
        <v>1154</v>
      </c>
      <c r="B1393" s="10" t="s">
        <v>18</v>
      </c>
      <c r="C1393" s="10" t="s">
        <v>1152</v>
      </c>
      <c r="D1393" s="10" t="s">
        <v>3</v>
      </c>
      <c r="E1393" s="11" t="s">
        <v>20</v>
      </c>
      <c r="F1393" s="11"/>
      <c r="G1393" s="18"/>
      <c r="H1393" s="18"/>
      <c r="I1393" s="18"/>
      <c r="J1393" s="18"/>
      <c r="K1393" s="18"/>
      <c r="L1393" s="18"/>
      <c r="M1393" s="48">
        <v>44742.0</v>
      </c>
      <c r="N1393" s="15">
        <v>0.875</v>
      </c>
      <c r="O1393" s="15">
        <v>0.875</v>
      </c>
      <c r="P1393" s="16">
        <f t="shared" si="123"/>
        <v>0</v>
      </c>
      <c r="Q1393" s="17" t="s">
        <v>655</v>
      </c>
    </row>
    <row r="1394">
      <c r="A1394" s="10" t="s">
        <v>1392</v>
      </c>
      <c r="B1394" s="10" t="s">
        <v>18</v>
      </c>
      <c r="C1394" s="10" t="s">
        <v>1164</v>
      </c>
      <c r="D1394" s="10" t="s">
        <v>900</v>
      </c>
      <c r="E1394" s="11" t="s">
        <v>310</v>
      </c>
      <c r="F1394" s="11" t="s">
        <v>21</v>
      </c>
      <c r="G1394" s="18"/>
      <c r="H1394" s="18"/>
      <c r="I1394" s="18"/>
      <c r="J1394" s="18"/>
      <c r="K1394" s="18"/>
      <c r="L1394" s="18"/>
      <c r="M1394" s="48">
        <v>44742.0</v>
      </c>
      <c r="N1394" s="15"/>
      <c r="O1394" s="15"/>
      <c r="P1394" s="16">
        <f t="shared" si="123"/>
        <v>0</v>
      </c>
      <c r="Q1394" s="17" t="s">
        <v>1420</v>
      </c>
    </row>
    <row r="1395" ht="17.25" customHeight="1">
      <c r="A1395" s="10" t="s">
        <v>1301</v>
      </c>
      <c r="B1395" s="10" t="s">
        <v>18</v>
      </c>
      <c r="C1395" s="10" t="s">
        <v>1152</v>
      </c>
      <c r="D1395" s="10" t="s">
        <v>508</v>
      </c>
      <c r="E1395" s="11" t="s">
        <v>20</v>
      </c>
      <c r="F1395" s="11" t="s">
        <v>21</v>
      </c>
      <c r="G1395" s="18"/>
      <c r="H1395" s="18"/>
      <c r="I1395" s="18"/>
      <c r="J1395" s="18"/>
      <c r="K1395" s="18"/>
      <c r="L1395" s="18"/>
      <c r="M1395" s="48">
        <v>44743.0</v>
      </c>
      <c r="N1395" s="15">
        <v>0.5833333333333334</v>
      </c>
      <c r="O1395" s="15">
        <v>0.5833333333333334</v>
      </c>
      <c r="P1395" s="16">
        <f t="shared" si="123"/>
        <v>0</v>
      </c>
      <c r="Q1395" s="17" t="s">
        <v>20</v>
      </c>
    </row>
    <row r="1396">
      <c r="A1396" s="84" t="s">
        <v>1413</v>
      </c>
      <c r="B1396" s="10" t="s">
        <v>560</v>
      </c>
      <c r="C1396" s="10" t="s">
        <v>1152</v>
      </c>
      <c r="D1396" s="10" t="s">
        <v>508</v>
      </c>
      <c r="E1396" s="11" t="s">
        <v>46</v>
      </c>
      <c r="F1396" s="11" t="s">
        <v>21</v>
      </c>
      <c r="G1396" s="18"/>
      <c r="H1396" s="18"/>
      <c r="I1396" s="18"/>
      <c r="J1396" s="18"/>
      <c r="K1396" s="18"/>
      <c r="L1396" s="18"/>
      <c r="M1396" s="48">
        <v>44743.0</v>
      </c>
      <c r="N1396" s="15">
        <v>0.5416666666666666</v>
      </c>
      <c r="O1396" s="15">
        <v>0.75</v>
      </c>
      <c r="P1396" s="16">
        <f t="shared" si="123"/>
        <v>0.2083333333</v>
      </c>
      <c r="Q1396" s="17" t="s">
        <v>1421</v>
      </c>
    </row>
    <row r="1397">
      <c r="A1397" s="10" t="s">
        <v>1422</v>
      </c>
      <c r="B1397" s="10" t="s">
        <v>18</v>
      </c>
      <c r="C1397" s="10" t="s">
        <v>1152</v>
      </c>
      <c r="D1397" s="10" t="s">
        <v>508</v>
      </c>
      <c r="E1397" s="11" t="s">
        <v>310</v>
      </c>
      <c r="F1397" s="11" t="s">
        <v>1423</v>
      </c>
      <c r="G1397" s="48">
        <v>44743.0</v>
      </c>
      <c r="H1397" s="48">
        <v>44746.0</v>
      </c>
      <c r="I1397" s="12">
        <v>14.0</v>
      </c>
      <c r="J1397" s="48">
        <v>44743.0</v>
      </c>
      <c r="K1397" s="18"/>
      <c r="L1397" s="18"/>
      <c r="M1397" s="48">
        <v>44743.0</v>
      </c>
      <c r="N1397" s="15">
        <v>0.75</v>
      </c>
      <c r="O1397" s="15">
        <v>0.875</v>
      </c>
      <c r="P1397" s="16">
        <f t="shared" si="123"/>
        <v>0.125</v>
      </c>
      <c r="Q1397" s="17" t="s">
        <v>1424</v>
      </c>
    </row>
    <row r="1398">
      <c r="A1398" s="10" t="s">
        <v>1425</v>
      </c>
      <c r="B1398" s="10" t="s">
        <v>18</v>
      </c>
      <c r="C1398" s="10" t="s">
        <v>1152</v>
      </c>
      <c r="D1398" s="10" t="s">
        <v>3</v>
      </c>
      <c r="E1398" s="11" t="s">
        <v>41</v>
      </c>
      <c r="F1398" s="11" t="s">
        <v>1423</v>
      </c>
      <c r="G1398" s="18"/>
      <c r="H1398" s="18"/>
      <c r="I1398" s="18"/>
      <c r="J1398" s="18"/>
      <c r="K1398" s="18"/>
      <c r="L1398" s="18"/>
      <c r="M1398" s="48">
        <v>44743.0</v>
      </c>
      <c r="N1398" s="15">
        <v>0.625</v>
      </c>
      <c r="O1398" s="15">
        <v>0.8333333333333334</v>
      </c>
      <c r="P1398" s="16">
        <f t="shared" si="123"/>
        <v>0.2083333333</v>
      </c>
      <c r="Q1398" s="17" t="s">
        <v>1426</v>
      </c>
    </row>
    <row r="1399">
      <c r="A1399" s="10" t="s">
        <v>1320</v>
      </c>
      <c r="B1399" s="10" t="s">
        <v>560</v>
      </c>
      <c r="C1399" s="10" t="s">
        <v>1152</v>
      </c>
      <c r="D1399" s="10" t="s">
        <v>114</v>
      </c>
      <c r="E1399" s="11" t="s">
        <v>41</v>
      </c>
      <c r="F1399" s="11"/>
      <c r="G1399" s="18"/>
      <c r="H1399" s="18"/>
      <c r="I1399" s="18"/>
      <c r="J1399" s="18"/>
      <c r="K1399" s="18"/>
      <c r="L1399" s="18"/>
      <c r="M1399" s="48">
        <v>44743.0</v>
      </c>
      <c r="N1399" s="15">
        <v>0.5416666666666666</v>
      </c>
      <c r="O1399" s="15">
        <v>0.875</v>
      </c>
      <c r="P1399" s="16">
        <f t="shared" si="123"/>
        <v>0.3333333333</v>
      </c>
      <c r="Q1399" s="17" t="s">
        <v>1427</v>
      </c>
    </row>
    <row r="1400">
      <c r="A1400" s="10" t="s">
        <v>935</v>
      </c>
      <c r="B1400" s="10" t="s">
        <v>560</v>
      </c>
      <c r="C1400" s="10" t="s">
        <v>1164</v>
      </c>
      <c r="D1400" s="10" t="s">
        <v>900</v>
      </c>
      <c r="E1400" s="11" t="s">
        <v>41</v>
      </c>
      <c r="F1400" s="11" t="s">
        <v>21</v>
      </c>
      <c r="G1400" s="18"/>
      <c r="H1400" s="18"/>
      <c r="I1400" s="18"/>
      <c r="J1400" s="18"/>
      <c r="K1400" s="18"/>
      <c r="L1400" s="18"/>
      <c r="M1400" s="48">
        <v>44743.0</v>
      </c>
      <c r="N1400" s="15">
        <v>0.5416666666666666</v>
      </c>
      <c r="O1400" s="15">
        <v>0.875</v>
      </c>
      <c r="P1400" s="16">
        <f t="shared" si="123"/>
        <v>0.3333333333</v>
      </c>
      <c r="Q1400" s="17" t="s">
        <v>1428</v>
      </c>
    </row>
    <row r="1401">
      <c r="A1401" s="10" t="s">
        <v>1234</v>
      </c>
      <c r="B1401" s="10" t="s">
        <v>18</v>
      </c>
      <c r="C1401" s="10" t="s">
        <v>1152</v>
      </c>
      <c r="D1401" s="10" t="s">
        <v>3</v>
      </c>
      <c r="E1401" s="11" t="s">
        <v>563</v>
      </c>
      <c r="F1401" s="11"/>
      <c r="G1401" s="18"/>
      <c r="H1401" s="18"/>
      <c r="I1401" s="18"/>
      <c r="J1401" s="18"/>
      <c r="K1401" s="18"/>
      <c r="L1401" s="18"/>
      <c r="M1401" s="48">
        <v>44743.0</v>
      </c>
      <c r="N1401" s="15">
        <v>0.875</v>
      </c>
      <c r="O1401" s="15">
        <v>0.875</v>
      </c>
      <c r="P1401" s="16">
        <f t="shared" si="123"/>
        <v>0</v>
      </c>
      <c r="Q1401" s="17" t="s">
        <v>655</v>
      </c>
    </row>
    <row r="1402">
      <c r="A1402" s="10" t="s">
        <v>1386</v>
      </c>
      <c r="B1402" s="10" t="s">
        <v>18</v>
      </c>
      <c r="C1402" s="10" t="s">
        <v>1152</v>
      </c>
      <c r="D1402" s="10" t="s">
        <v>3</v>
      </c>
      <c r="E1402" s="11" t="s">
        <v>563</v>
      </c>
      <c r="F1402" s="11"/>
      <c r="G1402" s="18"/>
      <c r="H1402" s="18"/>
      <c r="I1402" s="18"/>
      <c r="J1402" s="18"/>
      <c r="K1402" s="18"/>
      <c r="L1402" s="18"/>
      <c r="M1402" s="48">
        <v>44743.0</v>
      </c>
      <c r="N1402" s="15">
        <v>0.875</v>
      </c>
      <c r="O1402" s="15">
        <v>0.875</v>
      </c>
      <c r="P1402" s="16">
        <f t="shared" si="123"/>
        <v>0</v>
      </c>
      <c r="Q1402" s="17" t="s">
        <v>655</v>
      </c>
    </row>
    <row r="1403">
      <c r="A1403" s="10" t="s">
        <v>861</v>
      </c>
      <c r="B1403" s="10" t="s">
        <v>560</v>
      </c>
      <c r="C1403" s="10" t="s">
        <v>24</v>
      </c>
      <c r="D1403" s="10" t="s">
        <v>25</v>
      </c>
      <c r="E1403" s="11" t="s">
        <v>41</v>
      </c>
      <c r="F1403" s="11"/>
      <c r="G1403" s="18"/>
      <c r="H1403" s="18"/>
      <c r="I1403" s="18"/>
      <c r="J1403" s="18"/>
      <c r="K1403" s="18"/>
      <c r="L1403" s="18"/>
      <c r="M1403" s="48">
        <v>44743.0</v>
      </c>
      <c r="N1403" s="15">
        <v>0.5416666666666666</v>
      </c>
      <c r="O1403" s="15">
        <v>0.7916666666666666</v>
      </c>
      <c r="P1403" s="16">
        <f t="shared" si="123"/>
        <v>0.25</v>
      </c>
      <c r="Q1403" s="17" t="s">
        <v>1429</v>
      </c>
    </row>
    <row r="1404">
      <c r="A1404" s="10" t="s">
        <v>1374</v>
      </c>
      <c r="B1404" s="10" t="s">
        <v>18</v>
      </c>
      <c r="C1404" s="10" t="s">
        <v>1152</v>
      </c>
      <c r="D1404" s="10" t="s">
        <v>3</v>
      </c>
      <c r="E1404" s="11" t="s">
        <v>563</v>
      </c>
      <c r="F1404" s="11"/>
      <c r="G1404" s="18"/>
      <c r="H1404" s="18"/>
      <c r="I1404" s="18"/>
      <c r="J1404" s="18"/>
      <c r="K1404" s="18"/>
      <c r="L1404" s="18"/>
      <c r="M1404" s="48">
        <v>44743.0</v>
      </c>
      <c r="N1404" s="15">
        <v>0.875</v>
      </c>
      <c r="O1404" s="15">
        <v>0.875</v>
      </c>
      <c r="P1404" s="16">
        <f t="shared" si="123"/>
        <v>0</v>
      </c>
      <c r="Q1404" s="17" t="s">
        <v>655</v>
      </c>
    </row>
    <row r="1405">
      <c r="A1405" s="10" t="s">
        <v>968</v>
      </c>
      <c r="B1405" s="10" t="s">
        <v>18</v>
      </c>
      <c r="C1405" s="10" t="s">
        <v>1152</v>
      </c>
      <c r="D1405" s="10" t="s">
        <v>3</v>
      </c>
      <c r="E1405" s="11" t="s">
        <v>563</v>
      </c>
      <c r="F1405" s="11"/>
      <c r="G1405" s="18"/>
      <c r="H1405" s="18"/>
      <c r="I1405" s="18"/>
      <c r="J1405" s="18"/>
      <c r="K1405" s="18"/>
      <c r="L1405" s="18"/>
      <c r="M1405" s="48">
        <v>44743.0</v>
      </c>
      <c r="N1405" s="15">
        <v>0.875</v>
      </c>
      <c r="O1405" s="15">
        <v>0.875</v>
      </c>
      <c r="P1405" s="16">
        <f t="shared" si="123"/>
        <v>0</v>
      </c>
      <c r="Q1405" s="17" t="s">
        <v>655</v>
      </c>
    </row>
    <row r="1406">
      <c r="A1406" s="10" t="s">
        <v>1417</v>
      </c>
      <c r="B1406" s="10" t="s">
        <v>18</v>
      </c>
      <c r="C1406" s="10" t="s">
        <v>1152</v>
      </c>
      <c r="D1406" s="10" t="s">
        <v>3</v>
      </c>
      <c r="E1406" s="11" t="s">
        <v>310</v>
      </c>
      <c r="F1406" s="11"/>
      <c r="G1406" s="18"/>
      <c r="H1406" s="18"/>
      <c r="I1406" s="18"/>
      <c r="J1406" s="18"/>
      <c r="K1406" s="18"/>
      <c r="L1406" s="18"/>
      <c r="M1406" s="48">
        <v>44743.0</v>
      </c>
      <c r="N1406" s="15">
        <v>0.875</v>
      </c>
      <c r="O1406" s="15">
        <v>0.875</v>
      </c>
      <c r="P1406" s="16">
        <f t="shared" si="123"/>
        <v>0</v>
      </c>
      <c r="Q1406" s="17" t="s">
        <v>655</v>
      </c>
    </row>
    <row r="1407">
      <c r="A1407" s="10" t="s">
        <v>1005</v>
      </c>
      <c r="B1407" s="10" t="s">
        <v>18</v>
      </c>
      <c r="C1407" s="10" t="s">
        <v>1152</v>
      </c>
      <c r="D1407" s="10" t="s">
        <v>3</v>
      </c>
      <c r="E1407" s="11" t="s">
        <v>370</v>
      </c>
      <c r="F1407" s="11" t="s">
        <v>21</v>
      </c>
      <c r="G1407" s="18"/>
      <c r="H1407" s="18"/>
      <c r="I1407" s="18"/>
      <c r="J1407" s="18"/>
      <c r="K1407" s="18"/>
      <c r="L1407" s="18"/>
      <c r="M1407" s="48">
        <v>44743.0</v>
      </c>
      <c r="N1407" s="15">
        <v>0.5416666666666666</v>
      </c>
      <c r="O1407" s="15">
        <v>0.5416666666666666</v>
      </c>
      <c r="P1407" s="16">
        <f t="shared" si="123"/>
        <v>0</v>
      </c>
      <c r="Q1407" s="17" t="s">
        <v>1200</v>
      </c>
    </row>
    <row r="1408">
      <c r="A1408" s="10" t="s">
        <v>836</v>
      </c>
      <c r="B1408" s="10" t="s">
        <v>18</v>
      </c>
      <c r="C1408" s="10" t="s">
        <v>1152</v>
      </c>
      <c r="D1408" s="10" t="s">
        <v>114</v>
      </c>
      <c r="E1408" s="11" t="s">
        <v>563</v>
      </c>
      <c r="F1408" s="11"/>
      <c r="G1408" s="18"/>
      <c r="H1408" s="18"/>
      <c r="I1408" s="18"/>
      <c r="J1408" s="18"/>
      <c r="K1408" s="18"/>
      <c r="L1408" s="18"/>
      <c r="M1408" s="48">
        <v>44743.0</v>
      </c>
      <c r="N1408" s="15"/>
      <c r="O1408" s="15"/>
      <c r="P1408" s="25"/>
      <c r="Q1408" s="17" t="s">
        <v>1097</v>
      </c>
    </row>
    <row r="1409">
      <c r="A1409" s="10" t="s">
        <v>1425</v>
      </c>
      <c r="B1409" s="10" t="s">
        <v>18</v>
      </c>
      <c r="C1409" s="10" t="s">
        <v>1152</v>
      </c>
      <c r="D1409" s="10" t="s">
        <v>3</v>
      </c>
      <c r="E1409" s="11" t="s">
        <v>28</v>
      </c>
      <c r="F1409" s="11"/>
      <c r="G1409" s="18"/>
      <c r="H1409" s="18"/>
      <c r="I1409" s="18"/>
      <c r="J1409" s="18"/>
      <c r="K1409" s="18"/>
      <c r="L1409" s="18"/>
      <c r="M1409" s="48">
        <v>44746.0</v>
      </c>
      <c r="N1409" s="15">
        <v>0.5416666666666666</v>
      </c>
      <c r="O1409" s="15">
        <v>0.625</v>
      </c>
      <c r="P1409" s="16">
        <f>O1409-N1409</f>
        <v>0.08333333333</v>
      </c>
      <c r="Q1409" s="17" t="s">
        <v>1430</v>
      </c>
    </row>
    <row r="1410">
      <c r="A1410" s="10" t="s">
        <v>1431</v>
      </c>
      <c r="B1410" s="10" t="s">
        <v>18</v>
      </c>
      <c r="C1410" s="10" t="s">
        <v>1152</v>
      </c>
      <c r="D1410" s="10" t="s">
        <v>508</v>
      </c>
      <c r="E1410" s="11" t="s">
        <v>43</v>
      </c>
      <c r="F1410" s="11" t="s">
        <v>1432</v>
      </c>
      <c r="G1410" s="18">
        <v>44746.0</v>
      </c>
      <c r="H1410" s="18">
        <v>44746.0</v>
      </c>
      <c r="I1410" s="12">
        <v>1.0</v>
      </c>
      <c r="J1410" s="18">
        <v>44746.0</v>
      </c>
      <c r="K1410" s="18">
        <v>44746.0</v>
      </c>
      <c r="L1410" s="12">
        <v>3.0</v>
      </c>
      <c r="M1410" s="48">
        <v>44746.0</v>
      </c>
      <c r="N1410" s="15">
        <v>0.625</v>
      </c>
      <c r="O1410" s="15">
        <v>0.7916666666666666</v>
      </c>
      <c r="P1410" s="25">
        <v>0.16666666666666666</v>
      </c>
      <c r="Q1410" s="17" t="s">
        <v>1433</v>
      </c>
    </row>
    <row r="1411">
      <c r="A1411" s="10" t="s">
        <v>1422</v>
      </c>
      <c r="B1411" s="10" t="s">
        <v>18</v>
      </c>
      <c r="C1411" s="10" t="s">
        <v>1152</v>
      </c>
      <c r="D1411" s="10" t="s">
        <v>508</v>
      </c>
      <c r="E1411" s="11" t="s">
        <v>310</v>
      </c>
      <c r="F1411" s="11" t="s">
        <v>1423</v>
      </c>
      <c r="G1411" s="48">
        <v>44743.0</v>
      </c>
      <c r="H1411" s="48">
        <v>44746.0</v>
      </c>
      <c r="I1411" s="12">
        <v>14.0</v>
      </c>
      <c r="J1411" s="48">
        <v>44743.0</v>
      </c>
      <c r="K1411" s="18"/>
      <c r="L1411" s="18"/>
      <c r="M1411" s="48">
        <v>44746.0</v>
      </c>
      <c r="N1411" s="15">
        <v>0.5416666666666666</v>
      </c>
      <c r="O1411" s="15">
        <v>0.5833333333333334</v>
      </c>
      <c r="P1411" s="16">
        <f t="shared" ref="P1411:P1417" si="124">O1411-N1411</f>
        <v>0.04166666667</v>
      </c>
      <c r="Q1411" s="17" t="s">
        <v>1434</v>
      </c>
    </row>
    <row r="1412">
      <c r="A1412" s="10" t="s">
        <v>1005</v>
      </c>
      <c r="B1412" s="10" t="s">
        <v>18</v>
      </c>
      <c r="C1412" s="10" t="s">
        <v>1152</v>
      </c>
      <c r="D1412" s="10" t="s">
        <v>3</v>
      </c>
      <c r="E1412" s="11" t="s">
        <v>563</v>
      </c>
      <c r="F1412" s="11" t="s">
        <v>21</v>
      </c>
      <c r="G1412" s="18"/>
      <c r="H1412" s="18"/>
      <c r="I1412" s="18"/>
      <c r="J1412" s="18"/>
      <c r="K1412" s="18"/>
      <c r="L1412" s="18"/>
      <c r="M1412" s="48">
        <v>44746.0</v>
      </c>
      <c r="N1412" s="15">
        <v>0.5416666666666666</v>
      </c>
      <c r="O1412" s="15">
        <v>0.5416666666666666</v>
      </c>
      <c r="P1412" s="16">
        <f t="shared" si="124"/>
        <v>0</v>
      </c>
      <c r="Q1412" s="17" t="s">
        <v>1200</v>
      </c>
    </row>
    <row r="1413">
      <c r="A1413" s="84" t="s">
        <v>1262</v>
      </c>
      <c r="B1413" s="10" t="s">
        <v>18</v>
      </c>
      <c r="C1413" s="10" t="s">
        <v>1152</v>
      </c>
      <c r="D1413" s="10" t="s">
        <v>3</v>
      </c>
      <c r="E1413" s="11" t="s">
        <v>563</v>
      </c>
      <c r="F1413" s="11" t="s">
        <v>21</v>
      </c>
      <c r="G1413" s="18"/>
      <c r="H1413" s="18"/>
      <c r="I1413" s="18"/>
      <c r="J1413" s="18"/>
      <c r="K1413" s="18"/>
      <c r="L1413" s="18"/>
      <c r="M1413" s="48">
        <v>44746.0</v>
      </c>
      <c r="N1413" s="15">
        <v>0.5416666666666666</v>
      </c>
      <c r="O1413" s="15">
        <v>0.5416666666666666</v>
      </c>
      <c r="P1413" s="16">
        <f t="shared" si="124"/>
        <v>0</v>
      </c>
      <c r="Q1413" s="17" t="s">
        <v>1200</v>
      </c>
    </row>
    <row r="1414">
      <c r="A1414" s="10" t="s">
        <v>1435</v>
      </c>
      <c r="B1414" s="10" t="s">
        <v>560</v>
      </c>
      <c r="C1414" s="10" t="s">
        <v>1152</v>
      </c>
      <c r="D1414" s="10" t="s">
        <v>3</v>
      </c>
      <c r="E1414" s="11" t="s">
        <v>41</v>
      </c>
      <c r="F1414" s="11" t="s">
        <v>1423</v>
      </c>
      <c r="G1414" s="18"/>
      <c r="H1414" s="18"/>
      <c r="I1414" s="18"/>
      <c r="J1414" s="18"/>
      <c r="K1414" s="18"/>
      <c r="L1414" s="18"/>
      <c r="M1414" s="48">
        <v>44746.0</v>
      </c>
      <c r="N1414" s="15">
        <v>0.625</v>
      </c>
      <c r="O1414" s="15">
        <v>0.8333333333333334</v>
      </c>
      <c r="P1414" s="16">
        <f t="shared" si="124"/>
        <v>0.2083333333</v>
      </c>
      <c r="Q1414" s="17" t="s">
        <v>1436</v>
      </c>
    </row>
    <row r="1415">
      <c r="A1415" s="10" t="s">
        <v>861</v>
      </c>
      <c r="B1415" s="10" t="s">
        <v>560</v>
      </c>
      <c r="C1415" s="10" t="s">
        <v>24</v>
      </c>
      <c r="D1415" s="10" t="s">
        <v>25</v>
      </c>
      <c r="E1415" s="11" t="s">
        <v>41</v>
      </c>
      <c r="F1415" s="11" t="s">
        <v>1409</v>
      </c>
      <c r="G1415" s="18"/>
      <c r="H1415" s="18"/>
      <c r="I1415" s="18"/>
      <c r="J1415" s="18"/>
      <c r="K1415" s="18"/>
      <c r="L1415" s="18"/>
      <c r="M1415" s="48">
        <v>44746.0</v>
      </c>
      <c r="N1415" s="15">
        <v>0.5416666666666666</v>
      </c>
      <c r="O1415" s="15">
        <v>0.8125</v>
      </c>
      <c r="P1415" s="16">
        <f t="shared" si="124"/>
        <v>0.2708333333</v>
      </c>
      <c r="Q1415" s="17" t="s">
        <v>1437</v>
      </c>
    </row>
    <row r="1416">
      <c r="A1416" s="10" t="s">
        <v>935</v>
      </c>
      <c r="B1416" s="10" t="s">
        <v>560</v>
      </c>
      <c r="C1416" s="10" t="s">
        <v>1164</v>
      </c>
      <c r="D1416" s="10" t="s">
        <v>900</v>
      </c>
      <c r="E1416" s="11" t="s">
        <v>987</v>
      </c>
      <c r="F1416" s="11" t="s">
        <v>21</v>
      </c>
      <c r="G1416" s="18"/>
      <c r="H1416" s="18"/>
      <c r="I1416" s="18"/>
      <c r="J1416" s="18"/>
      <c r="K1416" s="18"/>
      <c r="L1416" s="18"/>
      <c r="M1416" s="48">
        <v>44746.0</v>
      </c>
      <c r="N1416" s="15">
        <v>0.5416666666666666</v>
      </c>
      <c r="O1416" s="15">
        <v>0.7083333333333334</v>
      </c>
      <c r="P1416" s="16">
        <f t="shared" si="124"/>
        <v>0.1666666667</v>
      </c>
      <c r="Q1416" s="17" t="s">
        <v>1438</v>
      </c>
    </row>
    <row r="1417">
      <c r="A1417" s="10" t="s">
        <v>788</v>
      </c>
      <c r="B1417" s="10" t="s">
        <v>560</v>
      </c>
      <c r="C1417" s="10" t="s">
        <v>1164</v>
      </c>
      <c r="D1417" s="10" t="s">
        <v>900</v>
      </c>
      <c r="E1417" s="11" t="s">
        <v>41</v>
      </c>
      <c r="F1417" s="11" t="s">
        <v>21</v>
      </c>
      <c r="G1417" s="18">
        <v>44746.0</v>
      </c>
      <c r="H1417" s="18">
        <v>44747.0</v>
      </c>
      <c r="I1417" s="12">
        <v>8.0</v>
      </c>
      <c r="J1417" s="18">
        <v>44746.0</v>
      </c>
      <c r="K1417" s="18"/>
      <c r="L1417" s="18"/>
      <c r="M1417" s="48">
        <v>44746.0</v>
      </c>
      <c r="N1417" s="15">
        <v>0.7916666666666666</v>
      </c>
      <c r="O1417" s="15">
        <v>0.875</v>
      </c>
      <c r="P1417" s="16">
        <f t="shared" si="124"/>
        <v>0.08333333333</v>
      </c>
      <c r="Q1417" s="17" t="s">
        <v>1439</v>
      </c>
    </row>
    <row r="1418">
      <c r="A1418" s="10" t="s">
        <v>956</v>
      </c>
      <c r="B1418" s="10" t="s">
        <v>560</v>
      </c>
      <c r="C1418" s="10" t="s">
        <v>1164</v>
      </c>
      <c r="D1418" s="10" t="s">
        <v>900</v>
      </c>
      <c r="E1418" s="11" t="s">
        <v>341</v>
      </c>
      <c r="F1418" s="11" t="s">
        <v>21</v>
      </c>
      <c r="G1418" s="18"/>
      <c r="H1418" s="18"/>
      <c r="I1418" s="18"/>
      <c r="J1418" s="18"/>
      <c r="K1418" s="18"/>
      <c r="L1418" s="18"/>
      <c r="M1418" s="48">
        <v>44747.0</v>
      </c>
      <c r="N1418" s="15"/>
      <c r="O1418" s="15"/>
      <c r="P1418" s="25"/>
      <c r="Q1418" s="17" t="s">
        <v>655</v>
      </c>
    </row>
    <row r="1419">
      <c r="A1419" s="10" t="s">
        <v>1404</v>
      </c>
      <c r="B1419" s="10" t="s">
        <v>18</v>
      </c>
      <c r="C1419" s="10" t="s">
        <v>1164</v>
      </c>
      <c r="D1419" s="10" t="s">
        <v>900</v>
      </c>
      <c r="E1419" s="11" t="s">
        <v>43</v>
      </c>
      <c r="F1419" s="11" t="s">
        <v>21</v>
      </c>
      <c r="G1419" s="18"/>
      <c r="H1419" s="18"/>
      <c r="I1419" s="18"/>
      <c r="J1419" s="18"/>
      <c r="K1419" s="18"/>
      <c r="L1419" s="18"/>
      <c r="M1419" s="48">
        <v>44747.0</v>
      </c>
      <c r="N1419" s="15"/>
      <c r="O1419" s="15"/>
      <c r="P1419" s="25"/>
      <c r="Q1419" s="17" t="s">
        <v>1440</v>
      </c>
    </row>
    <row r="1420">
      <c r="A1420" s="10" t="s">
        <v>1198</v>
      </c>
      <c r="B1420" s="10" t="s">
        <v>560</v>
      </c>
      <c r="C1420" s="10" t="s">
        <v>1152</v>
      </c>
      <c r="D1420" s="10" t="s">
        <v>3</v>
      </c>
      <c r="E1420" s="11" t="s">
        <v>341</v>
      </c>
      <c r="F1420" s="11" t="s">
        <v>21</v>
      </c>
      <c r="G1420" s="18"/>
      <c r="H1420" s="18"/>
      <c r="I1420" s="18"/>
      <c r="J1420" s="18"/>
      <c r="K1420" s="18"/>
      <c r="L1420" s="18"/>
      <c r="M1420" s="48">
        <v>44747.0</v>
      </c>
      <c r="N1420" s="15">
        <v>0.6666666666666666</v>
      </c>
      <c r="O1420" s="15">
        <v>0.6666666666666666</v>
      </c>
      <c r="P1420" s="16">
        <f t="shared" ref="P1420:P1423" si="125">O1420-N1420</f>
        <v>0</v>
      </c>
      <c r="Q1420" s="17" t="s">
        <v>655</v>
      </c>
    </row>
    <row r="1421">
      <c r="A1421" s="10" t="s">
        <v>1196</v>
      </c>
      <c r="B1421" s="10" t="s">
        <v>560</v>
      </c>
      <c r="C1421" s="10" t="s">
        <v>1152</v>
      </c>
      <c r="D1421" s="10" t="s">
        <v>3</v>
      </c>
      <c r="E1421" s="11" t="s">
        <v>341</v>
      </c>
      <c r="F1421" s="11" t="s">
        <v>21</v>
      </c>
      <c r="G1421" s="18"/>
      <c r="H1421" s="18"/>
      <c r="I1421" s="18"/>
      <c r="J1421" s="18"/>
      <c r="K1421" s="18"/>
      <c r="L1421" s="18"/>
      <c r="M1421" s="48">
        <v>44747.0</v>
      </c>
      <c r="N1421" s="15">
        <v>0.6666666666666666</v>
      </c>
      <c r="O1421" s="15">
        <v>0.6666666666666666</v>
      </c>
      <c r="P1421" s="16">
        <f t="shared" si="125"/>
        <v>0</v>
      </c>
      <c r="Q1421" s="17" t="s">
        <v>655</v>
      </c>
    </row>
    <row r="1422">
      <c r="A1422" s="10" t="s">
        <v>788</v>
      </c>
      <c r="B1422" s="10" t="s">
        <v>560</v>
      </c>
      <c r="C1422" s="10" t="s">
        <v>1164</v>
      </c>
      <c r="D1422" s="10" t="s">
        <v>900</v>
      </c>
      <c r="E1422" s="11" t="s">
        <v>43</v>
      </c>
      <c r="F1422" s="11" t="s">
        <v>21</v>
      </c>
      <c r="G1422" s="18">
        <v>44746.0</v>
      </c>
      <c r="H1422" s="18">
        <v>44747.0</v>
      </c>
      <c r="I1422" s="12">
        <v>8.0</v>
      </c>
      <c r="J1422" s="18">
        <v>44746.0</v>
      </c>
      <c r="K1422" s="18"/>
      <c r="L1422" s="18"/>
      <c r="M1422" s="48">
        <v>44747.0</v>
      </c>
      <c r="N1422" s="15">
        <v>0.5416666666666666</v>
      </c>
      <c r="O1422" s="15">
        <v>0.7083333333333334</v>
      </c>
      <c r="P1422" s="16">
        <f t="shared" si="125"/>
        <v>0.1666666667</v>
      </c>
      <c r="Q1422" s="17" t="s">
        <v>1441</v>
      </c>
    </row>
    <row r="1423">
      <c r="A1423" s="10" t="s">
        <v>1435</v>
      </c>
      <c r="B1423" s="10" t="s">
        <v>560</v>
      </c>
      <c r="C1423" s="10" t="s">
        <v>1152</v>
      </c>
      <c r="D1423" s="10" t="s">
        <v>3</v>
      </c>
      <c r="E1423" s="11" t="s">
        <v>41</v>
      </c>
      <c r="F1423" s="11" t="s">
        <v>1423</v>
      </c>
      <c r="G1423" s="18"/>
      <c r="H1423" s="18"/>
      <c r="I1423" s="18"/>
      <c r="J1423" s="18"/>
      <c r="K1423" s="18"/>
      <c r="L1423" s="18"/>
      <c r="M1423" s="48">
        <v>44747.0</v>
      </c>
      <c r="N1423" s="15">
        <v>0.625</v>
      </c>
      <c r="O1423" s="15">
        <v>0.875</v>
      </c>
      <c r="P1423" s="16">
        <f t="shared" si="125"/>
        <v>0.25</v>
      </c>
      <c r="Q1423" s="17" t="s">
        <v>1442</v>
      </c>
    </row>
    <row r="1424">
      <c r="A1424" s="10" t="s">
        <v>1443</v>
      </c>
      <c r="B1424" s="10" t="s">
        <v>18</v>
      </c>
      <c r="C1424" s="10" t="s">
        <v>1152</v>
      </c>
      <c r="D1424" s="10" t="s">
        <v>508</v>
      </c>
      <c r="E1424" s="11" t="s">
        <v>41</v>
      </c>
      <c r="F1424" s="11" t="s">
        <v>1423</v>
      </c>
      <c r="G1424" s="18">
        <v>44747.0</v>
      </c>
      <c r="H1424" s="18">
        <v>44749.0</v>
      </c>
      <c r="I1424" s="12">
        <v>12.0</v>
      </c>
      <c r="J1424" s="18">
        <v>44747.0</v>
      </c>
      <c r="K1424" s="18"/>
      <c r="L1424" s="18"/>
      <c r="M1424" s="18">
        <v>44747.0</v>
      </c>
      <c r="N1424" s="15">
        <v>0.7083333333333334</v>
      </c>
      <c r="O1424" s="15">
        <v>0.875</v>
      </c>
      <c r="P1424" s="25">
        <v>0.16666666666666666</v>
      </c>
      <c r="Q1424" s="17" t="s">
        <v>1444</v>
      </c>
    </row>
    <row r="1425">
      <c r="A1425" s="10" t="s">
        <v>1355</v>
      </c>
      <c r="B1425" s="10" t="s">
        <v>18</v>
      </c>
      <c r="C1425" s="10" t="s">
        <v>1164</v>
      </c>
      <c r="D1425" s="10" t="s">
        <v>900</v>
      </c>
      <c r="E1425" s="11" t="s">
        <v>46</v>
      </c>
      <c r="F1425" s="11" t="s">
        <v>21</v>
      </c>
      <c r="G1425" s="18"/>
      <c r="H1425" s="18"/>
      <c r="I1425" s="18"/>
      <c r="J1425" s="18"/>
      <c r="K1425" s="18"/>
      <c r="L1425" s="18"/>
      <c r="M1425" s="48">
        <v>44747.0</v>
      </c>
      <c r="N1425" s="15">
        <v>0.7083333333333334</v>
      </c>
      <c r="O1425" s="15">
        <v>0.7916666666666666</v>
      </c>
      <c r="P1425" s="25">
        <v>0.08333333333333333</v>
      </c>
      <c r="Q1425" s="17" t="s">
        <v>1445</v>
      </c>
    </row>
    <row r="1426">
      <c r="A1426" s="10" t="s">
        <v>1143</v>
      </c>
      <c r="B1426" s="10" t="s">
        <v>560</v>
      </c>
      <c r="C1426" s="10" t="s">
        <v>1152</v>
      </c>
      <c r="D1426" s="10" t="s">
        <v>508</v>
      </c>
      <c r="E1426" s="11" t="s">
        <v>1255</v>
      </c>
      <c r="F1426" s="11" t="s">
        <v>21</v>
      </c>
      <c r="G1426" s="18"/>
      <c r="H1426" s="18"/>
      <c r="I1426" s="18"/>
      <c r="J1426" s="18"/>
      <c r="K1426" s="18"/>
      <c r="L1426" s="18"/>
      <c r="M1426" s="48">
        <v>44747.0</v>
      </c>
      <c r="N1426" s="15">
        <v>0.6666666666666666</v>
      </c>
      <c r="O1426" s="15">
        <v>0.7083333333333334</v>
      </c>
      <c r="P1426" s="16">
        <f t="shared" ref="P1426:P1427" si="126">O1426-N1426</f>
        <v>0.04166666667</v>
      </c>
      <c r="Q1426" s="17" t="s">
        <v>1446</v>
      </c>
    </row>
    <row r="1427">
      <c r="A1427" s="10" t="s">
        <v>1105</v>
      </c>
      <c r="B1427" s="10" t="s">
        <v>560</v>
      </c>
      <c r="C1427" s="10" t="s">
        <v>1164</v>
      </c>
      <c r="D1427" s="10" t="s">
        <v>900</v>
      </c>
      <c r="E1427" s="11" t="s">
        <v>41</v>
      </c>
      <c r="F1427" s="11" t="s">
        <v>21</v>
      </c>
      <c r="G1427" s="18"/>
      <c r="H1427" s="18"/>
      <c r="I1427" s="18"/>
      <c r="J1427" s="18"/>
      <c r="K1427" s="18"/>
      <c r="L1427" s="18"/>
      <c r="M1427" s="48">
        <v>44747.0</v>
      </c>
      <c r="N1427" s="15">
        <v>0.7916666666666666</v>
      </c>
      <c r="O1427" s="15">
        <v>0.875</v>
      </c>
      <c r="P1427" s="16">
        <f t="shared" si="126"/>
        <v>0.08333333333</v>
      </c>
      <c r="Q1427" s="17" t="s">
        <v>1447</v>
      </c>
    </row>
    <row r="1428">
      <c r="A1428" s="10" t="s">
        <v>1320</v>
      </c>
      <c r="B1428" s="10" t="s">
        <v>560</v>
      </c>
      <c r="C1428" s="10" t="s">
        <v>1152</v>
      </c>
      <c r="D1428" s="10" t="s">
        <v>158</v>
      </c>
      <c r="E1428" s="11" t="s">
        <v>41</v>
      </c>
      <c r="F1428" s="11"/>
      <c r="G1428" s="18"/>
      <c r="H1428" s="18"/>
      <c r="I1428" s="18"/>
      <c r="J1428" s="18"/>
      <c r="K1428" s="18"/>
      <c r="L1428" s="18"/>
      <c r="M1428" s="48">
        <v>44747.0</v>
      </c>
      <c r="N1428" s="15">
        <v>0.625</v>
      </c>
      <c r="O1428" s="15">
        <v>0.875</v>
      </c>
      <c r="P1428" s="25">
        <v>0.20833333333333334</v>
      </c>
      <c r="Q1428" s="17" t="s">
        <v>1448</v>
      </c>
    </row>
    <row r="1429">
      <c r="A1429" s="10" t="s">
        <v>861</v>
      </c>
      <c r="B1429" s="10" t="s">
        <v>560</v>
      </c>
      <c r="C1429" s="10" t="s">
        <v>24</v>
      </c>
      <c r="D1429" s="10" t="s">
        <v>25</v>
      </c>
      <c r="E1429" s="11" t="s">
        <v>41</v>
      </c>
      <c r="F1429" s="11"/>
      <c r="G1429" s="18"/>
      <c r="H1429" s="18"/>
      <c r="I1429" s="18"/>
      <c r="J1429" s="18"/>
      <c r="K1429" s="18"/>
      <c r="L1429" s="18"/>
      <c r="M1429" s="48">
        <v>44747.0</v>
      </c>
      <c r="N1429" s="15">
        <v>0.5416666666666666</v>
      </c>
      <c r="O1429" s="15">
        <v>0.8125</v>
      </c>
      <c r="P1429" s="16">
        <f>O1429-N1429</f>
        <v>0.2708333333</v>
      </c>
      <c r="Q1429" s="17" t="s">
        <v>1449</v>
      </c>
    </row>
    <row r="1430">
      <c r="A1430" s="10" t="s">
        <v>1381</v>
      </c>
      <c r="B1430" s="10" t="s">
        <v>18</v>
      </c>
      <c r="C1430" s="10" t="s">
        <v>1164</v>
      </c>
      <c r="D1430" s="10" t="s">
        <v>900</v>
      </c>
      <c r="E1430" s="11" t="s">
        <v>310</v>
      </c>
      <c r="F1430" s="11" t="s">
        <v>21</v>
      </c>
      <c r="G1430" s="18"/>
      <c r="H1430" s="18"/>
      <c r="I1430" s="18"/>
      <c r="J1430" s="18"/>
      <c r="K1430" s="18"/>
      <c r="L1430" s="18"/>
      <c r="M1430" s="48">
        <v>44747.0</v>
      </c>
      <c r="N1430" s="15"/>
      <c r="O1430" s="15"/>
      <c r="P1430" s="25"/>
      <c r="Q1430" s="17" t="s">
        <v>1097</v>
      </c>
    </row>
    <row r="1431">
      <c r="A1431" s="10" t="s">
        <v>1379</v>
      </c>
      <c r="B1431" s="10" t="s">
        <v>18</v>
      </c>
      <c r="C1431" s="10" t="s">
        <v>1164</v>
      </c>
      <c r="D1431" s="10" t="s">
        <v>900</v>
      </c>
      <c r="E1431" s="11" t="s">
        <v>310</v>
      </c>
      <c r="F1431" s="11" t="s">
        <v>21</v>
      </c>
      <c r="G1431" s="18"/>
      <c r="H1431" s="18"/>
      <c r="I1431" s="18"/>
      <c r="J1431" s="18"/>
      <c r="K1431" s="18"/>
      <c r="L1431" s="18"/>
      <c r="M1431" s="48">
        <v>44747.0</v>
      </c>
      <c r="N1431" s="15"/>
      <c r="O1431" s="15"/>
      <c r="P1431" s="25"/>
      <c r="Q1431" s="17" t="s">
        <v>1097</v>
      </c>
    </row>
    <row r="1432">
      <c r="A1432" s="10" t="s">
        <v>1336</v>
      </c>
      <c r="B1432" s="10" t="s">
        <v>18</v>
      </c>
      <c r="C1432" s="10" t="s">
        <v>1164</v>
      </c>
      <c r="D1432" s="10" t="s">
        <v>900</v>
      </c>
      <c r="E1432" s="11" t="s">
        <v>656</v>
      </c>
      <c r="F1432" s="11" t="s">
        <v>21</v>
      </c>
      <c r="G1432" s="18"/>
      <c r="H1432" s="18"/>
      <c r="I1432" s="18"/>
      <c r="J1432" s="18"/>
      <c r="K1432" s="18"/>
      <c r="L1432" s="18"/>
      <c r="M1432" s="48">
        <v>44747.0</v>
      </c>
      <c r="N1432" s="15"/>
      <c r="O1432" s="15"/>
      <c r="P1432" s="25"/>
      <c r="Q1432" s="17" t="s">
        <v>1097</v>
      </c>
    </row>
    <row r="1433">
      <c r="A1433" s="10" t="s">
        <v>1105</v>
      </c>
      <c r="B1433" s="10" t="s">
        <v>560</v>
      </c>
      <c r="C1433" s="10" t="s">
        <v>1164</v>
      </c>
      <c r="D1433" s="10" t="s">
        <v>900</v>
      </c>
      <c r="E1433" s="11" t="s">
        <v>43</v>
      </c>
      <c r="F1433" s="11" t="s">
        <v>21</v>
      </c>
      <c r="G1433" s="18"/>
      <c r="H1433" s="18"/>
      <c r="I1433" s="18"/>
      <c r="J1433" s="18"/>
      <c r="K1433" s="18"/>
      <c r="L1433" s="18"/>
      <c r="M1433" s="48">
        <v>44748.0</v>
      </c>
      <c r="N1433" s="15">
        <v>0.5416666666666666</v>
      </c>
      <c r="O1433" s="15">
        <v>0.6666666666666666</v>
      </c>
      <c r="P1433" s="25">
        <v>0.125</v>
      </c>
      <c r="Q1433" s="17" t="s">
        <v>1450</v>
      </c>
    </row>
    <row r="1434">
      <c r="A1434" s="10" t="s">
        <v>1379</v>
      </c>
      <c r="B1434" s="10" t="s">
        <v>18</v>
      </c>
      <c r="C1434" s="10" t="s">
        <v>1164</v>
      </c>
      <c r="D1434" s="10" t="s">
        <v>900</v>
      </c>
      <c r="E1434" s="11" t="s">
        <v>310</v>
      </c>
      <c r="F1434" s="11" t="s">
        <v>21</v>
      </c>
      <c r="G1434" s="18"/>
      <c r="H1434" s="18"/>
      <c r="I1434" s="18"/>
      <c r="J1434" s="18"/>
      <c r="K1434" s="18"/>
      <c r="L1434" s="18"/>
      <c r="M1434" s="48">
        <v>44748.0</v>
      </c>
      <c r="N1434" s="15">
        <v>0.6666666666666666</v>
      </c>
      <c r="O1434" s="15">
        <v>0.875</v>
      </c>
      <c r="P1434" s="25">
        <v>0.20833333333333334</v>
      </c>
      <c r="Q1434" s="17" t="s">
        <v>1451</v>
      </c>
    </row>
    <row r="1435">
      <c r="A1435" s="10" t="s">
        <v>1443</v>
      </c>
      <c r="B1435" s="10" t="s">
        <v>18</v>
      </c>
      <c r="C1435" s="10" t="s">
        <v>1152</v>
      </c>
      <c r="D1435" s="10" t="s">
        <v>508</v>
      </c>
      <c r="E1435" s="11" t="s">
        <v>41</v>
      </c>
      <c r="F1435" s="11" t="s">
        <v>1423</v>
      </c>
      <c r="G1435" s="18">
        <v>44747.0</v>
      </c>
      <c r="H1435" s="18">
        <v>44749.0</v>
      </c>
      <c r="I1435" s="12">
        <v>12.0</v>
      </c>
      <c r="J1435" s="18">
        <v>44747.0</v>
      </c>
      <c r="K1435" s="18"/>
      <c r="L1435" s="18"/>
      <c r="M1435" s="18">
        <v>44747.0</v>
      </c>
      <c r="N1435" s="15">
        <v>0.7083333333333334</v>
      </c>
      <c r="O1435" s="15">
        <v>0.875</v>
      </c>
      <c r="P1435" s="25">
        <v>0.16666666666666666</v>
      </c>
      <c r="Q1435" s="17" t="s">
        <v>1444</v>
      </c>
    </row>
    <row r="1436">
      <c r="A1436" s="10" t="s">
        <v>1435</v>
      </c>
      <c r="B1436" s="10" t="s">
        <v>560</v>
      </c>
      <c r="C1436" s="10" t="s">
        <v>1152</v>
      </c>
      <c r="D1436" s="10" t="s">
        <v>3</v>
      </c>
      <c r="E1436" s="11" t="s">
        <v>41</v>
      </c>
      <c r="F1436" s="11" t="s">
        <v>1423</v>
      </c>
      <c r="G1436" s="18"/>
      <c r="H1436" s="18"/>
      <c r="I1436" s="18"/>
      <c r="J1436" s="18"/>
      <c r="K1436" s="18"/>
      <c r="L1436" s="18"/>
      <c r="M1436" s="18">
        <v>44747.0</v>
      </c>
      <c r="N1436" s="15">
        <v>0.625</v>
      </c>
      <c r="O1436" s="15">
        <v>0.875</v>
      </c>
      <c r="P1436" s="16">
        <f t="shared" ref="P1436:P1437" si="127">O1436-N1436</f>
        <v>0.25</v>
      </c>
      <c r="Q1436" s="17" t="s">
        <v>1452</v>
      </c>
    </row>
    <row r="1437">
      <c r="A1437" s="10" t="s">
        <v>861</v>
      </c>
      <c r="B1437" s="10" t="s">
        <v>560</v>
      </c>
      <c r="C1437" s="10" t="s">
        <v>24</v>
      </c>
      <c r="D1437" s="10" t="s">
        <v>25</v>
      </c>
      <c r="E1437" s="11" t="s">
        <v>41</v>
      </c>
      <c r="F1437" s="11" t="s">
        <v>1409</v>
      </c>
      <c r="G1437" s="18"/>
      <c r="H1437" s="18"/>
      <c r="I1437" s="18"/>
      <c r="J1437" s="18"/>
      <c r="K1437" s="18"/>
      <c r="L1437" s="18"/>
      <c r="M1437" s="18">
        <v>44748.0</v>
      </c>
      <c r="N1437" s="15">
        <v>0.5416666666666666</v>
      </c>
      <c r="O1437" s="15">
        <v>0.75</v>
      </c>
      <c r="P1437" s="16">
        <f t="shared" si="127"/>
        <v>0.2083333333</v>
      </c>
      <c r="Q1437" s="17" t="s">
        <v>1453</v>
      </c>
    </row>
    <row r="1438">
      <c r="A1438" s="10" t="s">
        <v>1443</v>
      </c>
      <c r="B1438" s="10" t="s">
        <v>18</v>
      </c>
      <c r="C1438" s="10" t="s">
        <v>1152</v>
      </c>
      <c r="D1438" s="10" t="s">
        <v>508</v>
      </c>
      <c r="E1438" s="11" t="s">
        <v>41</v>
      </c>
      <c r="F1438" s="11" t="s">
        <v>1423</v>
      </c>
      <c r="G1438" s="18">
        <v>44747.0</v>
      </c>
      <c r="H1438" s="18">
        <v>44749.0</v>
      </c>
      <c r="I1438" s="12">
        <v>12.0</v>
      </c>
      <c r="J1438" s="18">
        <v>44747.0</v>
      </c>
      <c r="K1438" s="18"/>
      <c r="L1438" s="18"/>
      <c r="M1438" s="18">
        <v>44748.0</v>
      </c>
      <c r="N1438" s="15">
        <v>0.5416666666666666</v>
      </c>
      <c r="O1438" s="15">
        <v>0.7916666666666666</v>
      </c>
      <c r="P1438" s="25">
        <v>0.25</v>
      </c>
      <c r="Q1438" s="17" t="s">
        <v>1454</v>
      </c>
    </row>
    <row r="1439">
      <c r="A1439" s="10" t="s">
        <v>1320</v>
      </c>
      <c r="B1439" s="10" t="s">
        <v>560</v>
      </c>
      <c r="C1439" s="10" t="s">
        <v>1152</v>
      </c>
      <c r="D1439" s="10" t="s">
        <v>158</v>
      </c>
      <c r="E1439" s="11" t="s">
        <v>41</v>
      </c>
      <c r="F1439" s="11"/>
      <c r="G1439" s="46" t="s">
        <v>1051</v>
      </c>
      <c r="H1439" s="18"/>
      <c r="I1439" s="18"/>
      <c r="J1439" s="18"/>
      <c r="K1439" s="18"/>
      <c r="L1439" s="18"/>
      <c r="M1439" s="48">
        <v>44748.0</v>
      </c>
      <c r="N1439" s="15">
        <v>0.625</v>
      </c>
      <c r="O1439" s="15">
        <v>0.875</v>
      </c>
      <c r="P1439" s="25">
        <v>0.20833333333333334</v>
      </c>
      <c r="Q1439" s="17" t="s">
        <v>1455</v>
      </c>
    </row>
    <row r="1440">
      <c r="A1440" s="10" t="s">
        <v>1435</v>
      </c>
      <c r="B1440" s="10" t="s">
        <v>560</v>
      </c>
      <c r="C1440" s="10" t="s">
        <v>1152</v>
      </c>
      <c r="D1440" s="10" t="s">
        <v>3</v>
      </c>
      <c r="E1440" s="11" t="s">
        <v>41</v>
      </c>
      <c r="F1440" s="11" t="s">
        <v>1423</v>
      </c>
      <c r="G1440" s="18"/>
      <c r="H1440" s="18"/>
      <c r="I1440" s="18"/>
      <c r="J1440" s="18"/>
      <c r="K1440" s="18"/>
      <c r="L1440" s="18"/>
      <c r="M1440" s="18">
        <v>44748.0</v>
      </c>
      <c r="N1440" s="15">
        <v>0.625</v>
      </c>
      <c r="O1440" s="15">
        <v>0.875</v>
      </c>
      <c r="P1440" s="16">
        <f>O1440-N1440</f>
        <v>0.25</v>
      </c>
      <c r="Q1440" s="17" t="s">
        <v>1452</v>
      </c>
    </row>
    <row r="1441">
      <c r="A1441" s="10" t="s">
        <v>968</v>
      </c>
      <c r="B1441" s="10" t="s">
        <v>560</v>
      </c>
      <c r="C1441" s="10" t="s">
        <v>1152</v>
      </c>
      <c r="D1441" s="10" t="s">
        <v>3</v>
      </c>
      <c r="E1441" s="11" t="s">
        <v>20</v>
      </c>
      <c r="F1441" s="11"/>
      <c r="G1441" s="18"/>
      <c r="H1441" s="18"/>
      <c r="I1441" s="18"/>
      <c r="J1441" s="18"/>
      <c r="K1441" s="18"/>
      <c r="L1441" s="18"/>
      <c r="M1441" s="18">
        <v>44749.0</v>
      </c>
      <c r="N1441" s="15"/>
      <c r="O1441" s="15"/>
      <c r="P1441" s="25"/>
      <c r="Q1441" s="17" t="s">
        <v>1456</v>
      </c>
    </row>
    <row r="1442">
      <c r="A1442" s="10" t="s">
        <v>1363</v>
      </c>
      <c r="B1442" s="10" t="s">
        <v>18</v>
      </c>
      <c r="C1442" s="10" t="s">
        <v>1152</v>
      </c>
      <c r="D1442" s="10" t="s">
        <v>3</v>
      </c>
      <c r="E1442" s="11" t="s">
        <v>341</v>
      </c>
      <c r="F1442" s="11"/>
      <c r="G1442" s="18"/>
      <c r="H1442" s="18"/>
      <c r="I1442" s="18"/>
      <c r="J1442" s="18"/>
      <c r="K1442" s="18"/>
      <c r="L1442" s="18"/>
      <c r="M1442" s="18">
        <v>44749.0</v>
      </c>
      <c r="N1442" s="15"/>
      <c r="O1442" s="15"/>
      <c r="P1442" s="25"/>
      <c r="Q1442" s="17" t="s">
        <v>1097</v>
      </c>
    </row>
    <row r="1443">
      <c r="A1443" s="10" t="s">
        <v>1234</v>
      </c>
      <c r="B1443" s="10" t="s">
        <v>18</v>
      </c>
      <c r="C1443" s="10" t="s">
        <v>1152</v>
      </c>
      <c r="D1443" s="10" t="s">
        <v>3</v>
      </c>
      <c r="E1443" s="11" t="s">
        <v>20</v>
      </c>
      <c r="F1443" s="11"/>
      <c r="G1443" s="18"/>
      <c r="H1443" s="18"/>
      <c r="I1443" s="18"/>
      <c r="J1443" s="18"/>
      <c r="K1443" s="18"/>
      <c r="L1443" s="18"/>
      <c r="M1443" s="18">
        <v>44749.0</v>
      </c>
      <c r="N1443" s="15">
        <v>0.875</v>
      </c>
      <c r="O1443" s="15">
        <v>0.875</v>
      </c>
      <c r="P1443" s="16">
        <f t="shared" ref="P1443:P1448" si="128">O1443-N1443</f>
        <v>0</v>
      </c>
      <c r="Q1443" s="17" t="s">
        <v>655</v>
      </c>
    </row>
    <row r="1444">
      <c r="A1444" s="10" t="s">
        <v>1005</v>
      </c>
      <c r="B1444" s="10" t="s">
        <v>18</v>
      </c>
      <c r="C1444" s="10" t="s">
        <v>1152</v>
      </c>
      <c r="D1444" s="10" t="s">
        <v>3</v>
      </c>
      <c r="E1444" s="11" t="s">
        <v>32</v>
      </c>
      <c r="F1444" s="11" t="s">
        <v>21</v>
      </c>
      <c r="G1444" s="18"/>
      <c r="H1444" s="18"/>
      <c r="I1444" s="18"/>
      <c r="J1444" s="18"/>
      <c r="K1444" s="18"/>
      <c r="L1444" s="18"/>
      <c r="M1444" s="18">
        <v>44749.0</v>
      </c>
      <c r="N1444" s="15">
        <v>0.875</v>
      </c>
      <c r="O1444" s="15">
        <v>0.875</v>
      </c>
      <c r="P1444" s="16">
        <f t="shared" si="128"/>
        <v>0</v>
      </c>
      <c r="Q1444" s="17" t="s">
        <v>1200</v>
      </c>
    </row>
    <row r="1445">
      <c r="A1445" s="10" t="s">
        <v>1386</v>
      </c>
      <c r="B1445" s="10" t="s">
        <v>18</v>
      </c>
      <c r="C1445" s="10" t="s">
        <v>1152</v>
      </c>
      <c r="D1445" s="10" t="s">
        <v>3</v>
      </c>
      <c r="E1445" s="11" t="s">
        <v>20</v>
      </c>
      <c r="F1445" s="11"/>
      <c r="G1445" s="18"/>
      <c r="H1445" s="18"/>
      <c r="I1445" s="18"/>
      <c r="J1445" s="18"/>
      <c r="K1445" s="18"/>
      <c r="L1445" s="18"/>
      <c r="M1445" s="18">
        <v>44749.0</v>
      </c>
      <c r="N1445" s="15">
        <v>0.875</v>
      </c>
      <c r="O1445" s="15">
        <v>0.875</v>
      </c>
      <c r="P1445" s="16">
        <f t="shared" si="128"/>
        <v>0</v>
      </c>
      <c r="Q1445" s="17" t="s">
        <v>655</v>
      </c>
    </row>
    <row r="1446">
      <c r="A1446" s="10" t="s">
        <v>1374</v>
      </c>
      <c r="B1446" s="10" t="s">
        <v>18</v>
      </c>
      <c r="C1446" s="10" t="s">
        <v>1152</v>
      </c>
      <c r="D1446" s="10" t="s">
        <v>3</v>
      </c>
      <c r="E1446" s="11" t="s">
        <v>20</v>
      </c>
      <c r="F1446" s="11"/>
      <c r="G1446" s="18"/>
      <c r="H1446" s="18"/>
      <c r="I1446" s="18"/>
      <c r="J1446" s="18"/>
      <c r="K1446" s="18"/>
      <c r="L1446" s="18"/>
      <c r="M1446" s="18">
        <v>44749.0</v>
      </c>
      <c r="N1446" s="15">
        <v>0.875</v>
      </c>
      <c r="O1446" s="15">
        <v>0.875</v>
      </c>
      <c r="P1446" s="16">
        <f t="shared" si="128"/>
        <v>0</v>
      </c>
      <c r="Q1446" s="17" t="s">
        <v>655</v>
      </c>
    </row>
    <row r="1447">
      <c r="A1447" s="84" t="s">
        <v>1262</v>
      </c>
      <c r="B1447" s="10" t="s">
        <v>18</v>
      </c>
      <c r="C1447" s="10" t="s">
        <v>1152</v>
      </c>
      <c r="D1447" s="10" t="s">
        <v>3</v>
      </c>
      <c r="E1447" s="11" t="s">
        <v>20</v>
      </c>
      <c r="F1447" s="11" t="s">
        <v>21</v>
      </c>
      <c r="G1447" s="18"/>
      <c r="H1447" s="18"/>
      <c r="I1447" s="18"/>
      <c r="J1447" s="18"/>
      <c r="K1447" s="18"/>
      <c r="L1447" s="18"/>
      <c r="M1447" s="18">
        <v>44749.0</v>
      </c>
      <c r="N1447" s="15">
        <v>0.875</v>
      </c>
      <c r="O1447" s="15">
        <v>0.875</v>
      </c>
      <c r="P1447" s="16">
        <f t="shared" si="128"/>
        <v>0</v>
      </c>
      <c r="Q1447" s="17" t="s">
        <v>1200</v>
      </c>
    </row>
    <row r="1448">
      <c r="A1448" s="10" t="s">
        <v>1143</v>
      </c>
      <c r="B1448" s="10" t="s">
        <v>560</v>
      </c>
      <c r="C1448" s="10" t="s">
        <v>1152</v>
      </c>
      <c r="D1448" s="10" t="s">
        <v>508</v>
      </c>
      <c r="E1448" s="11" t="s">
        <v>341</v>
      </c>
      <c r="F1448" s="11" t="s">
        <v>21</v>
      </c>
      <c r="G1448" s="18"/>
      <c r="H1448" s="18"/>
      <c r="I1448" s="18"/>
      <c r="J1448" s="18"/>
      <c r="K1448" s="18"/>
      <c r="L1448" s="18"/>
      <c r="M1448" s="48">
        <v>44749.0</v>
      </c>
      <c r="N1448" s="15">
        <v>0.7083333333333334</v>
      </c>
      <c r="O1448" s="15">
        <v>0.7083333333333334</v>
      </c>
      <c r="P1448" s="16">
        <f t="shared" si="128"/>
        <v>0</v>
      </c>
      <c r="Q1448" s="17" t="s">
        <v>655</v>
      </c>
    </row>
    <row r="1449">
      <c r="A1449" s="10" t="s">
        <v>1402</v>
      </c>
      <c r="B1449" s="10" t="s">
        <v>18</v>
      </c>
      <c r="C1449" s="10" t="s">
        <v>1152</v>
      </c>
      <c r="D1449" s="10" t="s">
        <v>508</v>
      </c>
      <c r="E1449" s="11" t="s">
        <v>28</v>
      </c>
      <c r="F1449" s="11" t="s">
        <v>21</v>
      </c>
      <c r="G1449" s="18"/>
      <c r="H1449" s="18"/>
      <c r="I1449" s="18"/>
      <c r="J1449" s="18"/>
      <c r="K1449" s="18"/>
      <c r="L1449" s="18"/>
      <c r="M1449" s="48">
        <v>44749.0</v>
      </c>
      <c r="N1449" s="15">
        <v>0.5416666666666666</v>
      </c>
      <c r="O1449" s="15">
        <v>0.5416666666666666</v>
      </c>
      <c r="P1449" s="83">
        <v>0.0</v>
      </c>
      <c r="Q1449" s="17" t="s">
        <v>1457</v>
      </c>
    </row>
    <row r="1450">
      <c r="A1450" s="10" t="s">
        <v>1443</v>
      </c>
      <c r="B1450" s="10" t="s">
        <v>18</v>
      </c>
      <c r="C1450" s="10" t="s">
        <v>1152</v>
      </c>
      <c r="D1450" s="10" t="s">
        <v>508</v>
      </c>
      <c r="E1450" s="11" t="s">
        <v>41</v>
      </c>
      <c r="F1450" s="11" t="s">
        <v>1423</v>
      </c>
      <c r="G1450" s="18">
        <v>44747.0</v>
      </c>
      <c r="H1450" s="18">
        <v>44749.0</v>
      </c>
      <c r="I1450" s="12">
        <v>12.0</v>
      </c>
      <c r="J1450" s="18">
        <v>44747.0</v>
      </c>
      <c r="K1450" s="18"/>
      <c r="L1450" s="18"/>
      <c r="M1450" s="18">
        <v>44749.0</v>
      </c>
      <c r="N1450" s="15">
        <v>0.5416666666666666</v>
      </c>
      <c r="O1450" s="15">
        <v>0.6666666666666666</v>
      </c>
      <c r="P1450" s="25">
        <v>0.125</v>
      </c>
      <c r="Q1450" s="17" t="s">
        <v>1458</v>
      </c>
    </row>
    <row r="1451">
      <c r="A1451" s="10" t="s">
        <v>1355</v>
      </c>
      <c r="B1451" s="10" t="s">
        <v>18</v>
      </c>
      <c r="C1451" s="10" t="s">
        <v>1164</v>
      </c>
      <c r="D1451" s="10" t="s">
        <v>900</v>
      </c>
      <c r="E1451" s="11" t="s">
        <v>43</v>
      </c>
      <c r="F1451" s="11" t="s">
        <v>21</v>
      </c>
      <c r="G1451" s="18"/>
      <c r="H1451" s="18"/>
      <c r="I1451" s="18"/>
      <c r="J1451" s="18"/>
      <c r="K1451" s="18"/>
      <c r="L1451" s="18"/>
      <c r="M1451" s="48">
        <v>44749.0</v>
      </c>
      <c r="N1451" s="15">
        <v>0.5416666666666666</v>
      </c>
      <c r="O1451" s="15">
        <v>0.625</v>
      </c>
      <c r="P1451" s="25">
        <v>0.08333333333333333</v>
      </c>
      <c r="Q1451" s="17" t="s">
        <v>1459</v>
      </c>
    </row>
    <row r="1452">
      <c r="A1452" s="10" t="s">
        <v>1392</v>
      </c>
      <c r="B1452" s="10" t="s">
        <v>18</v>
      </c>
      <c r="C1452" s="10" t="s">
        <v>1164</v>
      </c>
      <c r="D1452" s="10" t="s">
        <v>900</v>
      </c>
      <c r="E1452" s="11" t="s">
        <v>310</v>
      </c>
      <c r="F1452" s="11" t="s">
        <v>21</v>
      </c>
      <c r="G1452" s="18"/>
      <c r="H1452" s="18"/>
      <c r="I1452" s="18"/>
      <c r="J1452" s="18"/>
      <c r="K1452" s="18"/>
      <c r="L1452" s="18"/>
      <c r="M1452" s="48">
        <v>44749.0</v>
      </c>
      <c r="N1452" s="24">
        <v>0.625</v>
      </c>
      <c r="O1452" s="15">
        <v>0.75</v>
      </c>
      <c r="P1452" s="25">
        <v>0.125</v>
      </c>
      <c r="Q1452" s="17" t="s">
        <v>1460</v>
      </c>
    </row>
    <row r="1453">
      <c r="A1453" s="10" t="s">
        <v>1379</v>
      </c>
      <c r="B1453" s="10" t="s">
        <v>18</v>
      </c>
      <c r="C1453" s="10" t="s">
        <v>1164</v>
      </c>
      <c r="D1453" s="10" t="s">
        <v>900</v>
      </c>
      <c r="E1453" s="11" t="s">
        <v>310</v>
      </c>
      <c r="F1453" s="11" t="s">
        <v>21</v>
      </c>
      <c r="G1453" s="18"/>
      <c r="H1453" s="18"/>
      <c r="I1453" s="18"/>
      <c r="J1453" s="18"/>
      <c r="K1453" s="18"/>
      <c r="L1453" s="18"/>
      <c r="M1453" s="48">
        <v>44749.0</v>
      </c>
      <c r="N1453" s="15">
        <v>0.75</v>
      </c>
      <c r="O1453" s="15">
        <v>0.875</v>
      </c>
      <c r="P1453" s="25">
        <v>0.125</v>
      </c>
      <c r="Q1453" s="17" t="s">
        <v>1461</v>
      </c>
    </row>
    <row r="1454">
      <c r="A1454" s="10" t="s">
        <v>1462</v>
      </c>
      <c r="B1454" s="10" t="s">
        <v>18</v>
      </c>
      <c r="C1454" s="10" t="s">
        <v>1152</v>
      </c>
      <c r="D1454" s="10" t="s">
        <v>3</v>
      </c>
      <c r="E1454" s="11" t="s">
        <v>43</v>
      </c>
      <c r="F1454" s="11" t="s">
        <v>1432</v>
      </c>
      <c r="G1454" s="48">
        <v>44749.0</v>
      </c>
      <c r="H1454" s="48">
        <v>44749.0</v>
      </c>
      <c r="I1454" s="12">
        <v>8.0</v>
      </c>
      <c r="J1454" s="48">
        <v>44749.0</v>
      </c>
      <c r="K1454" s="48">
        <v>44749.0</v>
      </c>
      <c r="L1454" s="12">
        <v>2.0</v>
      </c>
      <c r="M1454" s="48">
        <v>44749.0</v>
      </c>
      <c r="N1454" s="15">
        <v>0.6666666666666666</v>
      </c>
      <c r="O1454" s="15">
        <v>0.75</v>
      </c>
      <c r="P1454" s="25">
        <v>0.08333333333333333</v>
      </c>
      <c r="Q1454" s="17" t="s">
        <v>1463</v>
      </c>
    </row>
    <row r="1455">
      <c r="A1455" s="10" t="s">
        <v>1435</v>
      </c>
      <c r="B1455" s="10" t="s">
        <v>560</v>
      </c>
      <c r="C1455" s="10" t="s">
        <v>1152</v>
      </c>
      <c r="D1455" s="10" t="s">
        <v>3</v>
      </c>
      <c r="E1455" s="11" t="s">
        <v>41</v>
      </c>
      <c r="F1455" s="11" t="s">
        <v>1423</v>
      </c>
      <c r="G1455" s="18"/>
      <c r="H1455" s="18"/>
      <c r="I1455" s="18"/>
      <c r="J1455" s="18"/>
      <c r="K1455" s="18"/>
      <c r="L1455" s="18"/>
      <c r="M1455" s="48">
        <v>44749.0</v>
      </c>
      <c r="N1455" s="15">
        <v>0.625</v>
      </c>
      <c r="O1455" s="15">
        <v>0.8333333333333334</v>
      </c>
      <c r="P1455" s="16">
        <f t="shared" ref="P1455:P1456" si="129">O1455-N1455</f>
        <v>0.2083333333</v>
      </c>
      <c r="Q1455" s="17" t="s">
        <v>1464</v>
      </c>
    </row>
    <row r="1456">
      <c r="A1456" s="10" t="s">
        <v>861</v>
      </c>
      <c r="B1456" s="10" t="s">
        <v>560</v>
      </c>
      <c r="C1456" s="10" t="s">
        <v>24</v>
      </c>
      <c r="D1456" s="10" t="s">
        <v>25</v>
      </c>
      <c r="E1456" s="11" t="s">
        <v>41</v>
      </c>
      <c r="F1456" s="11" t="s">
        <v>1409</v>
      </c>
      <c r="G1456" s="18"/>
      <c r="H1456" s="18"/>
      <c r="I1456" s="18"/>
      <c r="J1456" s="18"/>
      <c r="K1456" s="18"/>
      <c r="L1456" s="18"/>
      <c r="M1456" s="48">
        <v>44749.0</v>
      </c>
      <c r="N1456" s="15">
        <v>0.5416666666666666</v>
      </c>
      <c r="O1456" s="15">
        <v>0.7916666666666666</v>
      </c>
      <c r="P1456" s="16">
        <f t="shared" si="129"/>
        <v>0.25</v>
      </c>
      <c r="Q1456" s="17" t="s">
        <v>1465</v>
      </c>
    </row>
    <row r="1457">
      <c r="A1457" s="10" t="s">
        <v>1320</v>
      </c>
      <c r="B1457" s="10" t="s">
        <v>560</v>
      </c>
      <c r="C1457" s="10" t="s">
        <v>1152</v>
      </c>
      <c r="D1457" s="10" t="s">
        <v>158</v>
      </c>
      <c r="E1457" s="11" t="s">
        <v>41</v>
      </c>
      <c r="F1457" s="11"/>
      <c r="G1457" s="46" t="s">
        <v>1051</v>
      </c>
      <c r="H1457" s="18"/>
      <c r="I1457" s="18"/>
      <c r="J1457" s="18"/>
      <c r="K1457" s="18"/>
      <c r="L1457" s="18"/>
      <c r="M1457" s="48">
        <v>44749.0</v>
      </c>
      <c r="N1457" s="85">
        <v>0.625</v>
      </c>
      <c r="O1457" s="52">
        <v>0.9166666666666666</v>
      </c>
      <c r="P1457" s="52">
        <v>0.2916666666666667</v>
      </c>
      <c r="Q1457" s="17" t="s">
        <v>1466</v>
      </c>
    </row>
    <row r="1458">
      <c r="A1458" s="10" t="s">
        <v>1059</v>
      </c>
      <c r="B1458" s="10" t="s">
        <v>560</v>
      </c>
      <c r="C1458" s="10" t="s">
        <v>24</v>
      </c>
      <c r="D1458" s="10" t="s">
        <v>25</v>
      </c>
      <c r="E1458" s="11" t="s">
        <v>20</v>
      </c>
      <c r="F1458" s="11"/>
      <c r="G1458" s="18"/>
      <c r="H1458" s="18"/>
      <c r="I1458" s="18"/>
      <c r="J1458" s="18"/>
      <c r="K1458" s="18"/>
      <c r="L1458" s="18"/>
      <c r="M1458" s="48">
        <v>44749.0</v>
      </c>
      <c r="N1458" s="15">
        <v>0.5416666666666666</v>
      </c>
      <c r="O1458" s="15">
        <v>0.7916666666666666</v>
      </c>
      <c r="P1458" s="16">
        <f>O1458-N1458</f>
        <v>0.25</v>
      </c>
      <c r="Q1458" s="17" t="s">
        <v>1467</v>
      </c>
    </row>
    <row r="1459">
      <c r="A1459" s="10" t="s">
        <v>1462</v>
      </c>
      <c r="B1459" s="10" t="s">
        <v>18</v>
      </c>
      <c r="C1459" s="10" t="s">
        <v>1152</v>
      </c>
      <c r="D1459" s="10" t="s">
        <v>3</v>
      </c>
      <c r="E1459" s="11" t="s">
        <v>20</v>
      </c>
      <c r="F1459" s="11" t="s">
        <v>1432</v>
      </c>
      <c r="G1459" s="48">
        <v>44749.0</v>
      </c>
      <c r="H1459" s="48">
        <v>44749.0</v>
      </c>
      <c r="I1459" s="12">
        <v>8.0</v>
      </c>
      <c r="J1459" s="48">
        <v>44749.0</v>
      </c>
      <c r="K1459" s="48">
        <v>44749.0</v>
      </c>
      <c r="L1459" s="12">
        <v>2.0</v>
      </c>
      <c r="M1459" s="48">
        <v>44750.0</v>
      </c>
      <c r="N1459" s="15">
        <v>0.7916666666666666</v>
      </c>
      <c r="O1459" s="15">
        <v>0.7916666666666666</v>
      </c>
      <c r="P1459" s="25">
        <v>0.08333333333333333</v>
      </c>
      <c r="Q1459" s="17" t="s">
        <v>1467</v>
      </c>
    </row>
    <row r="1460">
      <c r="A1460" s="10" t="s">
        <v>1425</v>
      </c>
      <c r="B1460" s="10" t="s">
        <v>18</v>
      </c>
      <c r="C1460" s="10" t="s">
        <v>1152</v>
      </c>
      <c r="D1460" s="10" t="s">
        <v>3</v>
      </c>
      <c r="E1460" s="11" t="s">
        <v>53</v>
      </c>
      <c r="F1460" s="11"/>
      <c r="G1460" s="18"/>
      <c r="H1460" s="18"/>
      <c r="I1460" s="18"/>
      <c r="J1460" s="18"/>
      <c r="K1460" s="18"/>
      <c r="L1460" s="18"/>
      <c r="M1460" s="48">
        <v>44750.0</v>
      </c>
      <c r="N1460" s="15">
        <v>0.7916666666666666</v>
      </c>
      <c r="O1460" s="15">
        <v>0.7916666666666666</v>
      </c>
      <c r="P1460" s="16">
        <f t="shared" ref="P1460:P1462" si="130">O1460-N1460</f>
        <v>0</v>
      </c>
      <c r="Q1460" s="17" t="s">
        <v>1353</v>
      </c>
    </row>
    <row r="1461">
      <c r="A1461" s="10" t="s">
        <v>344</v>
      </c>
      <c r="B1461" s="10" t="s">
        <v>18</v>
      </c>
      <c r="C1461" s="10" t="s">
        <v>1152</v>
      </c>
      <c r="D1461" s="10" t="s">
        <v>3</v>
      </c>
      <c r="E1461" s="11" t="s">
        <v>20</v>
      </c>
      <c r="F1461" s="11"/>
      <c r="G1461" s="18"/>
      <c r="H1461" s="18"/>
      <c r="I1461" s="18"/>
      <c r="J1461" s="18"/>
      <c r="K1461" s="18"/>
      <c r="L1461" s="18"/>
      <c r="M1461" s="48">
        <v>44750.0</v>
      </c>
      <c r="N1461" s="15">
        <v>0.7916666666666666</v>
      </c>
      <c r="O1461" s="15">
        <v>0.7916666666666666</v>
      </c>
      <c r="P1461" s="16">
        <f t="shared" si="130"/>
        <v>0</v>
      </c>
      <c r="Q1461" s="17" t="s">
        <v>1467</v>
      </c>
    </row>
    <row r="1462">
      <c r="A1462" s="10" t="s">
        <v>1468</v>
      </c>
      <c r="B1462" s="10" t="s">
        <v>18</v>
      </c>
      <c r="C1462" s="10" t="s">
        <v>1152</v>
      </c>
      <c r="D1462" s="10" t="s">
        <v>3</v>
      </c>
      <c r="E1462" s="11" t="s">
        <v>46</v>
      </c>
      <c r="F1462" s="11" t="s">
        <v>1423</v>
      </c>
      <c r="G1462" s="48">
        <v>44750.0</v>
      </c>
      <c r="H1462" s="48">
        <v>44754.0</v>
      </c>
      <c r="I1462" s="12">
        <v>16.0</v>
      </c>
      <c r="J1462" s="48">
        <v>44750.0</v>
      </c>
      <c r="K1462" s="48">
        <v>44755.0</v>
      </c>
      <c r="L1462" s="12">
        <v>12.0</v>
      </c>
      <c r="M1462" s="48">
        <v>44750.0</v>
      </c>
      <c r="N1462" s="15">
        <v>0.625</v>
      </c>
      <c r="O1462" s="15">
        <v>0.7083333333333334</v>
      </c>
      <c r="P1462" s="16">
        <f t="shared" si="130"/>
        <v>0.08333333333</v>
      </c>
      <c r="Q1462" s="17" t="s">
        <v>1469</v>
      </c>
    </row>
    <row r="1463">
      <c r="A1463" s="10" t="s">
        <v>1320</v>
      </c>
      <c r="B1463" s="10" t="s">
        <v>560</v>
      </c>
      <c r="C1463" s="10" t="s">
        <v>1152</v>
      </c>
      <c r="D1463" s="10" t="s">
        <v>158</v>
      </c>
      <c r="E1463" s="11" t="s">
        <v>41</v>
      </c>
      <c r="F1463" s="11"/>
      <c r="G1463" s="46" t="s">
        <v>1051</v>
      </c>
      <c r="H1463" s="18"/>
      <c r="I1463" s="18"/>
      <c r="J1463" s="18"/>
      <c r="K1463" s="18"/>
      <c r="L1463" s="18"/>
      <c r="M1463" s="48">
        <v>44750.0</v>
      </c>
      <c r="N1463" s="52">
        <v>0.625</v>
      </c>
      <c r="O1463" s="52">
        <v>0.9166666666666666</v>
      </c>
      <c r="P1463" s="52">
        <v>0.2916666666666667</v>
      </c>
      <c r="Q1463" s="17" t="s">
        <v>1470</v>
      </c>
    </row>
    <row r="1464">
      <c r="A1464" s="10" t="s">
        <v>1435</v>
      </c>
      <c r="B1464" s="10" t="s">
        <v>560</v>
      </c>
      <c r="C1464" s="10" t="s">
        <v>1152</v>
      </c>
      <c r="D1464" s="10" t="s">
        <v>3</v>
      </c>
      <c r="E1464" s="11" t="s">
        <v>41</v>
      </c>
      <c r="F1464" s="11" t="s">
        <v>1423</v>
      </c>
      <c r="G1464" s="18"/>
      <c r="H1464" s="18"/>
      <c r="I1464" s="18"/>
      <c r="J1464" s="18"/>
      <c r="K1464" s="18"/>
      <c r="L1464" s="18"/>
      <c r="M1464" s="48">
        <v>44750.0</v>
      </c>
      <c r="N1464" s="15">
        <v>0.7083333333333334</v>
      </c>
      <c r="O1464" s="15">
        <v>0.875</v>
      </c>
      <c r="P1464" s="16">
        <f t="shared" ref="P1464:P1467" si="131">O1464-N1464</f>
        <v>0.1666666667</v>
      </c>
      <c r="Q1464" s="17" t="s">
        <v>1471</v>
      </c>
    </row>
    <row r="1465">
      <c r="A1465" s="10" t="s">
        <v>861</v>
      </c>
      <c r="B1465" s="10" t="s">
        <v>560</v>
      </c>
      <c r="C1465" s="10" t="s">
        <v>24</v>
      </c>
      <c r="D1465" s="10" t="s">
        <v>25</v>
      </c>
      <c r="E1465" s="11" t="s">
        <v>41</v>
      </c>
      <c r="F1465" s="11" t="s">
        <v>1409</v>
      </c>
      <c r="G1465" s="18"/>
      <c r="H1465" s="18"/>
      <c r="I1465" s="18"/>
      <c r="J1465" s="18"/>
      <c r="K1465" s="18"/>
      <c r="L1465" s="18"/>
      <c r="M1465" s="48">
        <v>44750.0</v>
      </c>
      <c r="N1465" s="15">
        <v>0.625</v>
      </c>
      <c r="O1465" s="15">
        <v>0.875</v>
      </c>
      <c r="P1465" s="16">
        <f t="shared" si="131"/>
        <v>0.25</v>
      </c>
      <c r="Q1465" s="17" t="s">
        <v>1472</v>
      </c>
    </row>
    <row r="1466">
      <c r="A1466" s="10" t="s">
        <v>676</v>
      </c>
      <c r="B1466" s="10" t="s">
        <v>18</v>
      </c>
      <c r="C1466" s="10" t="s">
        <v>1152</v>
      </c>
      <c r="D1466" s="10" t="s">
        <v>508</v>
      </c>
      <c r="E1466" s="11" t="s">
        <v>20</v>
      </c>
      <c r="F1466" s="11" t="s">
        <v>21</v>
      </c>
      <c r="G1466" s="18"/>
      <c r="H1466" s="18"/>
      <c r="I1466" s="18"/>
      <c r="J1466" s="18"/>
      <c r="K1466" s="18"/>
      <c r="L1466" s="18"/>
      <c r="M1466" s="19">
        <v>44750.0</v>
      </c>
      <c r="N1466" s="15">
        <v>0.8333333333333334</v>
      </c>
      <c r="O1466" s="15">
        <v>0.8333333333333334</v>
      </c>
      <c r="P1466" s="16">
        <f t="shared" si="131"/>
        <v>0</v>
      </c>
      <c r="Q1466" s="17" t="s">
        <v>20</v>
      </c>
    </row>
    <row r="1467">
      <c r="A1467" s="10" t="s">
        <v>1049</v>
      </c>
      <c r="B1467" s="10" t="s">
        <v>18</v>
      </c>
      <c r="C1467" s="10" t="s">
        <v>1152</v>
      </c>
      <c r="D1467" s="10" t="s">
        <v>508</v>
      </c>
      <c r="E1467" s="11" t="s">
        <v>53</v>
      </c>
      <c r="F1467" s="11" t="s">
        <v>21</v>
      </c>
      <c r="G1467" s="18"/>
      <c r="H1467" s="18"/>
      <c r="I1467" s="18"/>
      <c r="J1467" s="18"/>
      <c r="K1467" s="18"/>
      <c r="L1467" s="18"/>
      <c r="M1467" s="19">
        <v>44750.0</v>
      </c>
      <c r="N1467" s="15">
        <v>0.5416666666666666</v>
      </c>
      <c r="O1467" s="15">
        <v>0.5416666666666666</v>
      </c>
      <c r="P1467" s="16">
        <f t="shared" si="131"/>
        <v>0</v>
      </c>
      <c r="Q1467" s="17" t="s">
        <v>20</v>
      </c>
    </row>
    <row r="1468">
      <c r="A1468" s="29" t="s">
        <v>1443</v>
      </c>
      <c r="B1468" s="29" t="s">
        <v>18</v>
      </c>
      <c r="C1468" s="10" t="s">
        <v>1152</v>
      </c>
      <c r="D1468" s="29" t="s">
        <v>508</v>
      </c>
      <c r="E1468" s="41" t="s">
        <v>46</v>
      </c>
      <c r="F1468" s="86" t="s">
        <v>1423</v>
      </c>
      <c r="G1468" s="87">
        <v>44747.0</v>
      </c>
      <c r="H1468" s="87">
        <v>44749.0</v>
      </c>
      <c r="I1468" s="87">
        <v>12.0</v>
      </c>
      <c r="J1468" s="87">
        <v>44747.0</v>
      </c>
      <c r="K1468" s="87"/>
      <c r="L1468" s="87"/>
      <c r="M1468" s="82">
        <v>44750.0</v>
      </c>
      <c r="N1468" s="43">
        <v>0.5416666666666666</v>
      </c>
      <c r="O1468" s="32">
        <v>0.5833333333333334</v>
      </c>
      <c r="P1468" s="34">
        <v>0.0</v>
      </c>
      <c r="Q1468" s="45" t="s">
        <v>1458</v>
      </c>
      <c r="R1468" s="36"/>
      <c r="S1468" s="36"/>
      <c r="T1468" s="36"/>
      <c r="U1468" s="36"/>
      <c r="V1468" s="36"/>
      <c r="W1468" s="36"/>
      <c r="X1468" s="36"/>
      <c r="Y1468" s="36"/>
      <c r="Z1468" s="36"/>
      <c r="AA1468" s="36"/>
      <c r="AB1468" s="36"/>
      <c r="AC1468" s="36"/>
      <c r="AD1468" s="36"/>
      <c r="AE1468" s="36"/>
      <c r="AF1468" s="36"/>
      <c r="AG1468" s="36"/>
      <c r="AH1468" s="36"/>
      <c r="AI1468" s="36"/>
      <c r="AJ1468" s="36"/>
      <c r="AK1468" s="36"/>
      <c r="AL1468" s="36"/>
    </row>
    <row r="1469">
      <c r="A1469" s="10" t="s">
        <v>1417</v>
      </c>
      <c r="B1469" s="10" t="s">
        <v>18</v>
      </c>
      <c r="C1469" s="10" t="s">
        <v>1152</v>
      </c>
      <c r="D1469" s="10" t="s">
        <v>3</v>
      </c>
      <c r="E1469" s="11" t="s">
        <v>43</v>
      </c>
      <c r="F1469" s="11" t="s">
        <v>21</v>
      </c>
      <c r="G1469" s="18"/>
      <c r="H1469" s="18"/>
      <c r="I1469" s="18"/>
      <c r="J1469" s="18"/>
      <c r="K1469" s="18"/>
      <c r="L1469" s="18"/>
      <c r="M1469" s="82">
        <v>44753.0</v>
      </c>
      <c r="N1469" s="32">
        <v>0.625</v>
      </c>
      <c r="O1469" s="15">
        <v>0.7916666666666666</v>
      </c>
      <c r="P1469" s="16">
        <f t="shared" ref="P1469:P1475" si="132">O1469-N1469</f>
        <v>0.1666666667</v>
      </c>
      <c r="Q1469" s="35" t="s">
        <v>1473</v>
      </c>
    </row>
    <row r="1470">
      <c r="A1470" s="10" t="s">
        <v>788</v>
      </c>
      <c r="B1470" s="10" t="s">
        <v>560</v>
      </c>
      <c r="C1470" s="10" t="s">
        <v>1164</v>
      </c>
      <c r="D1470" s="10" t="s">
        <v>900</v>
      </c>
      <c r="E1470" s="11" t="s">
        <v>987</v>
      </c>
      <c r="F1470" s="11" t="s">
        <v>21</v>
      </c>
      <c r="G1470" s="18"/>
      <c r="H1470" s="18"/>
      <c r="I1470" s="18"/>
      <c r="J1470" s="18"/>
      <c r="K1470" s="18"/>
      <c r="L1470" s="18"/>
      <c r="M1470" s="48">
        <v>44753.0</v>
      </c>
      <c r="N1470" s="15">
        <v>0.7083333333333334</v>
      </c>
      <c r="O1470" s="15">
        <v>0.7916666666666666</v>
      </c>
      <c r="P1470" s="16">
        <f t="shared" si="132"/>
        <v>0.08333333333</v>
      </c>
      <c r="Q1470" s="17" t="s">
        <v>1474</v>
      </c>
    </row>
    <row r="1471">
      <c r="A1471" s="10" t="s">
        <v>1379</v>
      </c>
      <c r="B1471" s="10" t="s">
        <v>18</v>
      </c>
      <c r="C1471" s="10" t="s">
        <v>1164</v>
      </c>
      <c r="D1471" s="10" t="s">
        <v>900</v>
      </c>
      <c r="E1471" s="11" t="s">
        <v>310</v>
      </c>
      <c r="F1471" s="11" t="s">
        <v>21</v>
      </c>
      <c r="G1471" s="18"/>
      <c r="H1471" s="18"/>
      <c r="I1471" s="18"/>
      <c r="J1471" s="18"/>
      <c r="K1471" s="18"/>
      <c r="L1471" s="18"/>
      <c r="M1471" s="48">
        <v>44753.0</v>
      </c>
      <c r="N1471" s="15">
        <v>0.7916666666666666</v>
      </c>
      <c r="O1471" s="15">
        <v>0.875</v>
      </c>
      <c r="P1471" s="16">
        <f t="shared" si="132"/>
        <v>0.08333333333</v>
      </c>
      <c r="Q1471" s="17" t="s">
        <v>1475</v>
      </c>
    </row>
    <row r="1472">
      <c r="A1472" s="10" t="s">
        <v>1392</v>
      </c>
      <c r="B1472" s="10" t="s">
        <v>18</v>
      </c>
      <c r="C1472" s="10" t="s">
        <v>1164</v>
      </c>
      <c r="D1472" s="10" t="s">
        <v>900</v>
      </c>
      <c r="E1472" s="11" t="s">
        <v>310</v>
      </c>
      <c r="F1472" s="11" t="s">
        <v>21</v>
      </c>
      <c r="G1472" s="18"/>
      <c r="H1472" s="18"/>
      <c r="I1472" s="18"/>
      <c r="J1472" s="18"/>
      <c r="K1472" s="18"/>
      <c r="L1472" s="18"/>
      <c r="M1472" s="48">
        <v>44753.0</v>
      </c>
      <c r="N1472" s="15">
        <v>0.5416666666666666</v>
      </c>
      <c r="O1472" s="15">
        <v>0.7083333333333334</v>
      </c>
      <c r="P1472" s="16">
        <f t="shared" si="132"/>
        <v>0.1666666667</v>
      </c>
      <c r="Q1472" s="17" t="s">
        <v>1476</v>
      </c>
    </row>
    <row r="1473">
      <c r="A1473" s="10" t="s">
        <v>1477</v>
      </c>
      <c r="B1473" s="10" t="s">
        <v>18</v>
      </c>
      <c r="C1473" s="10" t="s">
        <v>1152</v>
      </c>
      <c r="D1473" s="10" t="s">
        <v>508</v>
      </c>
      <c r="E1473" s="11" t="s">
        <v>1478</v>
      </c>
      <c r="F1473" s="11" t="s">
        <v>1423</v>
      </c>
      <c r="G1473" s="82">
        <v>44753.0</v>
      </c>
      <c r="H1473" s="82">
        <v>44754.0</v>
      </c>
      <c r="I1473" s="88">
        <v>12.0</v>
      </c>
      <c r="J1473" s="82">
        <v>44753.0</v>
      </c>
      <c r="K1473" s="82"/>
      <c r="L1473" s="12">
        <v>5.0</v>
      </c>
      <c r="M1473" s="48">
        <v>44753.0</v>
      </c>
      <c r="N1473" s="15">
        <v>0.5416666666666666</v>
      </c>
      <c r="O1473" s="15">
        <v>0.75</v>
      </c>
      <c r="P1473" s="16">
        <f t="shared" si="132"/>
        <v>0.2083333333</v>
      </c>
      <c r="Q1473" s="35" t="s">
        <v>1479</v>
      </c>
    </row>
    <row r="1474">
      <c r="A1474" s="10" t="s">
        <v>1143</v>
      </c>
      <c r="B1474" s="10" t="s">
        <v>560</v>
      </c>
      <c r="C1474" s="10" t="s">
        <v>1152</v>
      </c>
      <c r="D1474" s="10" t="s">
        <v>508</v>
      </c>
      <c r="E1474" s="11" t="s">
        <v>1017</v>
      </c>
      <c r="F1474" s="11" t="s">
        <v>21</v>
      </c>
      <c r="G1474" s="18"/>
      <c r="H1474" s="18"/>
      <c r="I1474" s="18"/>
      <c r="J1474" s="18"/>
      <c r="K1474" s="18"/>
      <c r="L1474" s="18"/>
      <c r="M1474" s="48">
        <v>44753.0</v>
      </c>
      <c r="N1474" s="15">
        <v>0.7083333333333334</v>
      </c>
      <c r="O1474" s="15">
        <v>0.7083333333333334</v>
      </c>
      <c r="P1474" s="16">
        <f t="shared" si="132"/>
        <v>0</v>
      </c>
      <c r="Q1474" s="17" t="s">
        <v>655</v>
      </c>
    </row>
    <row r="1475">
      <c r="A1475" s="10" t="s">
        <v>861</v>
      </c>
      <c r="B1475" s="10" t="s">
        <v>560</v>
      </c>
      <c r="C1475" s="10" t="s">
        <v>24</v>
      </c>
      <c r="D1475" s="10" t="s">
        <v>25</v>
      </c>
      <c r="E1475" s="11" t="s">
        <v>41</v>
      </c>
      <c r="F1475" s="11" t="s">
        <v>1409</v>
      </c>
      <c r="G1475" s="18"/>
      <c r="H1475" s="18"/>
      <c r="I1475" s="18"/>
      <c r="J1475" s="18"/>
      <c r="K1475" s="18"/>
      <c r="L1475" s="18"/>
      <c r="M1475" s="48">
        <v>44753.0</v>
      </c>
      <c r="N1475" s="15">
        <v>0.7083333333333334</v>
      </c>
      <c r="O1475" s="15">
        <v>0.875</v>
      </c>
      <c r="P1475" s="16">
        <f t="shared" si="132"/>
        <v>0.1666666667</v>
      </c>
      <c r="Q1475" s="17" t="s">
        <v>1480</v>
      </c>
    </row>
    <row r="1476">
      <c r="A1476" s="10" t="s">
        <v>1320</v>
      </c>
      <c r="B1476" s="10" t="s">
        <v>560</v>
      </c>
      <c r="C1476" s="10" t="s">
        <v>1152</v>
      </c>
      <c r="D1476" s="10" t="s">
        <v>158</v>
      </c>
      <c r="E1476" s="11" t="s">
        <v>43</v>
      </c>
      <c r="F1476" s="19"/>
      <c r="G1476" s="18"/>
      <c r="H1476" s="18"/>
      <c r="I1476" s="18"/>
      <c r="J1476" s="18"/>
      <c r="K1476" s="18"/>
      <c r="L1476" s="18"/>
      <c r="M1476" s="48">
        <v>44753.0</v>
      </c>
      <c r="N1476" s="15">
        <v>0.6666666666666666</v>
      </c>
      <c r="O1476" s="15">
        <v>0.875</v>
      </c>
      <c r="P1476" s="25">
        <v>0.20833333333333334</v>
      </c>
      <c r="Q1476" s="17" t="s">
        <v>1481</v>
      </c>
    </row>
    <row r="1477">
      <c r="A1477" s="84" t="s">
        <v>1413</v>
      </c>
      <c r="B1477" s="10" t="s">
        <v>560</v>
      </c>
      <c r="C1477" s="10" t="s">
        <v>1152</v>
      </c>
      <c r="D1477" s="10" t="s">
        <v>508</v>
      </c>
      <c r="E1477" s="11" t="s">
        <v>43</v>
      </c>
      <c r="F1477" s="11" t="s">
        <v>21</v>
      </c>
      <c r="G1477" s="18"/>
      <c r="H1477" s="18"/>
      <c r="I1477" s="18"/>
      <c r="J1477" s="18"/>
      <c r="K1477" s="18"/>
      <c r="L1477" s="18"/>
      <c r="M1477" s="48">
        <v>44754.0</v>
      </c>
      <c r="N1477" s="15">
        <v>0.5416666666666666</v>
      </c>
      <c r="O1477" s="15">
        <v>0.6666666666666666</v>
      </c>
      <c r="P1477" s="16">
        <f>O1477-N1477</f>
        <v>0.125</v>
      </c>
      <c r="Q1477" s="17" t="s">
        <v>1482</v>
      </c>
    </row>
    <row r="1478">
      <c r="A1478" s="10" t="s">
        <v>1468</v>
      </c>
      <c r="B1478" s="10" t="s">
        <v>18</v>
      </c>
      <c r="C1478" s="10" t="s">
        <v>1152</v>
      </c>
      <c r="D1478" s="10" t="s">
        <v>3</v>
      </c>
      <c r="E1478" s="11" t="s">
        <v>41</v>
      </c>
      <c r="F1478" s="11" t="s">
        <v>1423</v>
      </c>
      <c r="K1478" s="18"/>
      <c r="L1478" s="18"/>
      <c r="M1478" s="48">
        <v>44754.0</v>
      </c>
      <c r="N1478" s="15">
        <v>0.5833333333333334</v>
      </c>
      <c r="O1478" s="15">
        <v>0.7916666666666666</v>
      </c>
      <c r="P1478" s="25">
        <v>0.20833333333333334</v>
      </c>
      <c r="Q1478" s="17" t="s">
        <v>1483</v>
      </c>
    </row>
    <row r="1479">
      <c r="A1479" s="10" t="s">
        <v>1435</v>
      </c>
      <c r="B1479" s="10" t="s">
        <v>560</v>
      </c>
      <c r="C1479" s="10" t="s">
        <v>1152</v>
      </c>
      <c r="D1479" s="10" t="s">
        <v>3</v>
      </c>
      <c r="E1479" s="11" t="s">
        <v>41</v>
      </c>
      <c r="F1479" s="11" t="s">
        <v>1409</v>
      </c>
      <c r="G1479" s="18"/>
      <c r="H1479" s="18"/>
      <c r="I1479" s="18"/>
      <c r="J1479" s="18"/>
      <c r="K1479" s="18"/>
      <c r="L1479" s="18"/>
      <c r="M1479" s="48">
        <v>44754.0</v>
      </c>
      <c r="N1479" s="15">
        <v>0.7916666666666666</v>
      </c>
      <c r="O1479" s="15">
        <v>0.8333333333333334</v>
      </c>
      <c r="P1479" s="16">
        <f>O1479-N1479</f>
        <v>0.04166666667</v>
      </c>
      <c r="Q1479" s="17" t="s">
        <v>1484</v>
      </c>
    </row>
    <row r="1480">
      <c r="A1480" s="10" t="s">
        <v>1402</v>
      </c>
      <c r="B1480" s="10" t="s">
        <v>18</v>
      </c>
      <c r="C1480" s="10" t="s">
        <v>1152</v>
      </c>
      <c r="D1480" s="10" t="s">
        <v>508</v>
      </c>
      <c r="E1480" s="11" t="s">
        <v>53</v>
      </c>
      <c r="F1480" s="11" t="s">
        <v>21</v>
      </c>
      <c r="G1480" s="18"/>
      <c r="H1480" s="18"/>
      <c r="I1480" s="18"/>
      <c r="J1480" s="18"/>
      <c r="K1480" s="18"/>
      <c r="L1480" s="18"/>
      <c r="M1480" s="48">
        <v>44754.0</v>
      </c>
      <c r="N1480" s="15">
        <v>0.5416666666666666</v>
      </c>
      <c r="O1480" s="15">
        <v>0.5416666666666666</v>
      </c>
      <c r="P1480" s="83">
        <v>0.0</v>
      </c>
      <c r="Q1480" s="17" t="s">
        <v>20</v>
      </c>
    </row>
    <row r="1481">
      <c r="A1481" s="10" t="s">
        <v>1477</v>
      </c>
      <c r="B1481" s="10" t="s">
        <v>18</v>
      </c>
      <c r="C1481" s="10" t="s">
        <v>1152</v>
      </c>
      <c r="D1481" s="10" t="s">
        <v>508</v>
      </c>
      <c r="E1481" s="11" t="s">
        <v>1478</v>
      </c>
      <c r="F1481" s="11" t="s">
        <v>1423</v>
      </c>
      <c r="G1481" s="82">
        <v>44753.0</v>
      </c>
      <c r="H1481" s="82">
        <v>44754.0</v>
      </c>
      <c r="I1481" s="88">
        <v>12.0</v>
      </c>
      <c r="J1481" s="82">
        <v>44753.0</v>
      </c>
      <c r="K1481" s="82"/>
      <c r="L1481" s="12">
        <v>2.0</v>
      </c>
      <c r="M1481" s="48">
        <v>44754.0</v>
      </c>
      <c r="N1481" s="15">
        <v>0.7916666666666666</v>
      </c>
      <c r="O1481" s="15">
        <v>0.875</v>
      </c>
      <c r="P1481" s="16">
        <f t="shared" ref="P1481:P1490" si="133">O1481-N1481</f>
        <v>0.08333333333</v>
      </c>
      <c r="Q1481" s="35" t="s">
        <v>1485</v>
      </c>
    </row>
    <row r="1482">
      <c r="A1482" s="10" t="s">
        <v>1486</v>
      </c>
      <c r="B1482" s="10" t="s">
        <v>560</v>
      </c>
      <c r="C1482" s="10" t="s">
        <v>1164</v>
      </c>
      <c r="D1482" s="10" t="s">
        <v>900</v>
      </c>
      <c r="E1482" s="11" t="s">
        <v>1478</v>
      </c>
      <c r="F1482" s="11" t="s">
        <v>21</v>
      </c>
      <c r="G1482" s="18"/>
      <c r="H1482" s="18"/>
      <c r="I1482" s="18"/>
      <c r="J1482" s="18"/>
      <c r="K1482" s="18"/>
      <c r="L1482" s="18"/>
      <c r="M1482" s="48">
        <v>44754.0</v>
      </c>
      <c r="N1482" s="15">
        <v>0.5416666666666666</v>
      </c>
      <c r="O1482" s="15">
        <v>0.875</v>
      </c>
      <c r="P1482" s="16">
        <f t="shared" si="133"/>
        <v>0.3333333333</v>
      </c>
      <c r="Q1482" s="17" t="s">
        <v>1487</v>
      </c>
    </row>
    <row r="1483">
      <c r="A1483" s="10" t="s">
        <v>861</v>
      </c>
      <c r="B1483" s="10" t="s">
        <v>560</v>
      </c>
      <c r="C1483" s="10" t="s">
        <v>24</v>
      </c>
      <c r="D1483" s="10" t="s">
        <v>25</v>
      </c>
      <c r="E1483" s="11" t="s">
        <v>41</v>
      </c>
      <c r="F1483" s="11" t="s">
        <v>1409</v>
      </c>
      <c r="G1483" s="18"/>
      <c r="H1483" s="18"/>
      <c r="I1483" s="18"/>
      <c r="J1483" s="18"/>
      <c r="K1483" s="18"/>
      <c r="L1483" s="18"/>
      <c r="M1483" s="48">
        <v>44754.0</v>
      </c>
      <c r="N1483" s="15">
        <v>0.5416666666666666</v>
      </c>
      <c r="O1483" s="15">
        <v>0.8333333333333334</v>
      </c>
      <c r="P1483" s="16">
        <f t="shared" si="133"/>
        <v>0.2916666667</v>
      </c>
      <c r="Q1483" s="17" t="s">
        <v>1488</v>
      </c>
    </row>
    <row r="1484">
      <c r="A1484" s="10" t="s">
        <v>1320</v>
      </c>
      <c r="B1484" s="10" t="s">
        <v>560</v>
      </c>
      <c r="C1484" s="10" t="s">
        <v>1152</v>
      </c>
      <c r="D1484" s="10" t="s">
        <v>158</v>
      </c>
      <c r="E1484" s="11" t="s">
        <v>43</v>
      </c>
      <c r="F1484" s="19"/>
      <c r="G1484" s="18"/>
      <c r="H1484" s="18"/>
      <c r="I1484" s="18"/>
      <c r="J1484" s="18"/>
      <c r="K1484" s="18"/>
      <c r="L1484" s="18"/>
      <c r="M1484" s="48">
        <v>44754.0</v>
      </c>
      <c r="N1484" s="15">
        <v>0.6666666666666666</v>
      </c>
      <c r="O1484" s="15">
        <v>0.7083333333333334</v>
      </c>
      <c r="P1484" s="16">
        <f t="shared" si="133"/>
        <v>0.04166666667</v>
      </c>
      <c r="Q1484" s="17" t="s">
        <v>1489</v>
      </c>
    </row>
    <row r="1485">
      <c r="A1485" s="10" t="s">
        <v>1468</v>
      </c>
      <c r="B1485" s="10" t="s">
        <v>18</v>
      </c>
      <c r="C1485" s="10" t="s">
        <v>1152</v>
      </c>
      <c r="D1485" s="10" t="s">
        <v>3</v>
      </c>
      <c r="E1485" s="11" t="s">
        <v>43</v>
      </c>
      <c r="F1485" s="11" t="s">
        <v>1423</v>
      </c>
      <c r="G1485" s="18"/>
      <c r="H1485" s="18"/>
      <c r="I1485" s="18"/>
      <c r="J1485" s="18"/>
      <c r="K1485" s="18"/>
      <c r="L1485" s="18"/>
      <c r="M1485" s="48">
        <v>44755.0</v>
      </c>
      <c r="N1485" s="15">
        <v>0.5416666666666666</v>
      </c>
      <c r="O1485" s="15">
        <v>0.75</v>
      </c>
      <c r="P1485" s="16">
        <f t="shared" si="133"/>
        <v>0.2083333333</v>
      </c>
      <c r="Q1485" s="17" t="s">
        <v>1490</v>
      </c>
    </row>
    <row r="1486">
      <c r="A1486" s="10" t="s">
        <v>1491</v>
      </c>
      <c r="B1486" s="10" t="s">
        <v>560</v>
      </c>
      <c r="C1486" s="10" t="s">
        <v>1152</v>
      </c>
      <c r="D1486" s="10" t="s">
        <v>3</v>
      </c>
      <c r="E1486" s="11" t="s">
        <v>43</v>
      </c>
      <c r="F1486" s="11" t="s">
        <v>1432</v>
      </c>
      <c r="G1486" s="48">
        <v>44755.0</v>
      </c>
      <c r="H1486" s="48">
        <v>44755.0</v>
      </c>
      <c r="I1486" s="12">
        <v>8.0</v>
      </c>
      <c r="J1486" s="48">
        <v>44755.0</v>
      </c>
      <c r="K1486" s="48">
        <v>44755.0</v>
      </c>
      <c r="L1486" s="12">
        <v>3.0</v>
      </c>
      <c r="M1486" s="48">
        <v>44755.0</v>
      </c>
      <c r="N1486" s="15">
        <v>0.75</v>
      </c>
      <c r="O1486" s="15">
        <v>0.875</v>
      </c>
      <c r="P1486" s="16">
        <f t="shared" si="133"/>
        <v>0.125</v>
      </c>
      <c r="Q1486" s="17" t="s">
        <v>1492</v>
      </c>
    </row>
    <row r="1487">
      <c r="A1487" s="10" t="s">
        <v>1435</v>
      </c>
      <c r="B1487" s="10" t="s">
        <v>560</v>
      </c>
      <c r="C1487" s="10" t="s">
        <v>1152</v>
      </c>
      <c r="D1487" s="10" t="s">
        <v>3</v>
      </c>
      <c r="E1487" s="11" t="s">
        <v>46</v>
      </c>
      <c r="F1487" s="11" t="s">
        <v>1409</v>
      </c>
      <c r="G1487" s="48">
        <v>44746.0</v>
      </c>
      <c r="H1487" s="48">
        <v>44754.0</v>
      </c>
      <c r="I1487" s="12">
        <v>40.0</v>
      </c>
      <c r="J1487" s="48">
        <v>44746.0</v>
      </c>
      <c r="K1487" s="18"/>
      <c r="L1487" s="18"/>
      <c r="M1487" s="48">
        <v>44755.0</v>
      </c>
      <c r="N1487" s="15">
        <v>0.875</v>
      </c>
      <c r="O1487" s="15">
        <v>0.875</v>
      </c>
      <c r="P1487" s="16">
        <f t="shared" si="133"/>
        <v>0</v>
      </c>
      <c r="Q1487" s="17" t="s">
        <v>1493</v>
      </c>
    </row>
    <row r="1488">
      <c r="A1488" s="10" t="s">
        <v>1486</v>
      </c>
      <c r="B1488" s="10" t="s">
        <v>560</v>
      </c>
      <c r="C1488" s="10" t="s">
        <v>1164</v>
      </c>
      <c r="D1488" s="10" t="s">
        <v>900</v>
      </c>
      <c r="E1488" s="11" t="s">
        <v>1478</v>
      </c>
      <c r="F1488" s="11" t="s">
        <v>21</v>
      </c>
      <c r="G1488" s="18"/>
      <c r="H1488" s="18"/>
      <c r="I1488" s="18"/>
      <c r="J1488" s="18"/>
      <c r="K1488" s="18"/>
      <c r="L1488" s="18"/>
      <c r="M1488" s="48">
        <v>44755.0</v>
      </c>
      <c r="N1488" s="15">
        <v>0.5416666666666666</v>
      </c>
      <c r="O1488" s="15">
        <v>0.875</v>
      </c>
      <c r="P1488" s="16">
        <f t="shared" si="133"/>
        <v>0.3333333333</v>
      </c>
      <c r="Q1488" s="17" t="s">
        <v>1494</v>
      </c>
    </row>
    <row r="1489">
      <c r="A1489" s="10" t="s">
        <v>1143</v>
      </c>
      <c r="B1489" s="10" t="s">
        <v>560</v>
      </c>
      <c r="C1489" s="10" t="s">
        <v>1152</v>
      </c>
      <c r="D1489" s="10" t="s">
        <v>508</v>
      </c>
      <c r="E1489" s="11" t="s">
        <v>656</v>
      </c>
      <c r="F1489" s="11" t="s">
        <v>21</v>
      </c>
      <c r="G1489" s="18"/>
      <c r="H1489" s="18"/>
      <c r="I1489" s="18"/>
      <c r="J1489" s="18"/>
      <c r="K1489" s="18"/>
      <c r="L1489" s="18"/>
      <c r="M1489" s="48">
        <v>44755.0</v>
      </c>
      <c r="N1489" s="15">
        <v>0.8333333333333334</v>
      </c>
      <c r="O1489" s="15">
        <v>0.8333333333333334</v>
      </c>
      <c r="P1489" s="16">
        <f t="shared" si="133"/>
        <v>0</v>
      </c>
      <c r="Q1489" s="17" t="s">
        <v>655</v>
      </c>
    </row>
    <row r="1490">
      <c r="A1490" s="10" t="s">
        <v>861</v>
      </c>
      <c r="B1490" s="10" t="s">
        <v>560</v>
      </c>
      <c r="C1490" s="10" t="s">
        <v>24</v>
      </c>
      <c r="D1490" s="10" t="s">
        <v>25</v>
      </c>
      <c r="E1490" s="11" t="s">
        <v>41</v>
      </c>
      <c r="F1490" s="11" t="s">
        <v>1409</v>
      </c>
      <c r="G1490" s="18"/>
      <c r="H1490" s="18"/>
      <c r="I1490" s="18"/>
      <c r="J1490" s="18"/>
      <c r="K1490" s="18"/>
      <c r="L1490" s="18"/>
      <c r="M1490" s="48">
        <v>44755.0</v>
      </c>
      <c r="N1490" s="15">
        <v>0.5416666666666666</v>
      </c>
      <c r="O1490" s="15">
        <v>0.8333333333333334</v>
      </c>
      <c r="P1490" s="16">
        <f t="shared" si="133"/>
        <v>0.2916666667</v>
      </c>
      <c r="Q1490" s="17" t="s">
        <v>1495</v>
      </c>
    </row>
    <row r="1491">
      <c r="A1491" s="29" t="s">
        <v>1443</v>
      </c>
      <c r="B1491" s="29" t="s">
        <v>18</v>
      </c>
      <c r="C1491" s="10" t="s">
        <v>1152</v>
      </c>
      <c r="D1491" s="29" t="s">
        <v>508</v>
      </c>
      <c r="E1491" s="30" t="s">
        <v>20</v>
      </c>
      <c r="F1491" s="86" t="s">
        <v>1423</v>
      </c>
      <c r="G1491" s="87">
        <v>44747.0</v>
      </c>
      <c r="H1491" s="87">
        <v>44749.0</v>
      </c>
      <c r="I1491" s="88">
        <v>7.0</v>
      </c>
      <c r="J1491" s="87">
        <v>44747.0</v>
      </c>
      <c r="K1491" s="82">
        <v>44755.0</v>
      </c>
      <c r="L1491" s="88">
        <v>7.0</v>
      </c>
      <c r="M1491" s="82">
        <v>44755.0</v>
      </c>
      <c r="N1491" s="32">
        <v>0.7083333333333334</v>
      </c>
      <c r="O1491" s="32">
        <v>0.7083333333333334</v>
      </c>
      <c r="P1491" s="34">
        <v>0.0</v>
      </c>
      <c r="Q1491" s="35" t="s">
        <v>1496</v>
      </c>
      <c r="R1491" s="36"/>
      <c r="S1491" s="36"/>
      <c r="T1491" s="36"/>
      <c r="U1491" s="36"/>
      <c r="V1491" s="36"/>
      <c r="W1491" s="36"/>
      <c r="X1491" s="36"/>
      <c r="Y1491" s="36"/>
      <c r="Z1491" s="36"/>
      <c r="AA1491" s="36"/>
      <c r="AB1491" s="36"/>
      <c r="AC1491" s="36"/>
      <c r="AD1491" s="36"/>
      <c r="AE1491" s="36"/>
      <c r="AF1491" s="36"/>
      <c r="AG1491" s="36"/>
      <c r="AH1491" s="36"/>
      <c r="AI1491" s="36"/>
      <c r="AJ1491" s="36"/>
      <c r="AK1491" s="36"/>
      <c r="AL1491" s="36"/>
    </row>
    <row r="1492">
      <c r="A1492" s="10" t="s">
        <v>1477</v>
      </c>
      <c r="B1492" s="10" t="s">
        <v>18</v>
      </c>
      <c r="C1492" s="10" t="s">
        <v>1152</v>
      </c>
      <c r="D1492" s="10" t="s">
        <v>508</v>
      </c>
      <c r="E1492" s="11" t="s">
        <v>1281</v>
      </c>
      <c r="F1492" s="11" t="s">
        <v>1423</v>
      </c>
      <c r="G1492" s="82">
        <v>44753.0</v>
      </c>
      <c r="H1492" s="82">
        <v>44754.0</v>
      </c>
      <c r="I1492" s="88">
        <v>12.0</v>
      </c>
      <c r="J1492" s="82">
        <v>44753.0</v>
      </c>
      <c r="K1492" s="82"/>
      <c r="L1492" s="18"/>
      <c r="M1492" s="48">
        <v>44755.0</v>
      </c>
      <c r="N1492" s="15">
        <v>0.7916666666666666</v>
      </c>
      <c r="O1492" s="15">
        <v>0.7916666666666666</v>
      </c>
      <c r="P1492" s="16">
        <f t="shared" ref="P1492:P1495" si="134">O1492-N1492</f>
        <v>0</v>
      </c>
      <c r="Q1492" s="35" t="s">
        <v>655</v>
      </c>
    </row>
    <row r="1493">
      <c r="A1493" s="10" t="s">
        <v>1320</v>
      </c>
      <c r="B1493" s="10" t="s">
        <v>560</v>
      </c>
      <c r="C1493" s="10" t="s">
        <v>1152</v>
      </c>
      <c r="D1493" s="10" t="s">
        <v>158</v>
      </c>
      <c r="E1493" s="11" t="s">
        <v>43</v>
      </c>
      <c r="F1493" s="19"/>
      <c r="G1493" s="18"/>
      <c r="H1493" s="18"/>
      <c r="I1493" s="18"/>
      <c r="J1493" s="18"/>
      <c r="K1493" s="18"/>
      <c r="L1493" s="18"/>
      <c r="M1493" s="48">
        <v>44755.0</v>
      </c>
      <c r="N1493" s="15">
        <v>0.6666666666666666</v>
      </c>
      <c r="O1493" s="15">
        <v>0.7083333333333334</v>
      </c>
      <c r="P1493" s="16">
        <f t="shared" si="134"/>
        <v>0.04166666667</v>
      </c>
      <c r="Q1493" s="17" t="s">
        <v>1497</v>
      </c>
    </row>
    <row r="1494">
      <c r="A1494" s="81" t="s">
        <v>1498</v>
      </c>
      <c r="B1494" s="29" t="s">
        <v>18</v>
      </c>
      <c r="C1494" s="10" t="s">
        <v>1152</v>
      </c>
      <c r="D1494" s="29" t="s">
        <v>508</v>
      </c>
      <c r="E1494" s="30" t="s">
        <v>41</v>
      </c>
      <c r="F1494" s="86" t="s">
        <v>1423</v>
      </c>
      <c r="G1494" s="82">
        <v>44756.0</v>
      </c>
      <c r="H1494" s="82">
        <v>44756.0</v>
      </c>
      <c r="I1494" s="87"/>
      <c r="J1494" s="87"/>
      <c r="K1494" s="87"/>
      <c r="L1494" s="87"/>
      <c r="M1494" s="82">
        <v>44755.0</v>
      </c>
      <c r="N1494" s="32">
        <v>0.7083333333333334</v>
      </c>
      <c r="O1494" s="32">
        <v>0.8333333333333334</v>
      </c>
      <c r="P1494" s="16">
        <f t="shared" si="134"/>
        <v>0.125</v>
      </c>
      <c r="Q1494" s="35" t="s">
        <v>1499</v>
      </c>
      <c r="R1494" s="36"/>
      <c r="S1494" s="36"/>
      <c r="T1494" s="36"/>
      <c r="U1494" s="36"/>
      <c r="V1494" s="36"/>
      <c r="W1494" s="36"/>
      <c r="X1494" s="36"/>
      <c r="Y1494" s="36"/>
      <c r="Z1494" s="36"/>
      <c r="AA1494" s="36"/>
      <c r="AB1494" s="36"/>
      <c r="AC1494" s="36"/>
      <c r="AD1494" s="36"/>
      <c r="AE1494" s="36"/>
      <c r="AF1494" s="36"/>
      <c r="AG1494" s="36"/>
      <c r="AH1494" s="36"/>
      <c r="AI1494" s="36"/>
      <c r="AJ1494" s="36"/>
      <c r="AK1494" s="36"/>
      <c r="AL1494" s="36"/>
    </row>
    <row r="1495">
      <c r="A1495" s="10" t="s">
        <v>1500</v>
      </c>
      <c r="B1495" s="29" t="s">
        <v>18</v>
      </c>
      <c r="C1495" s="10" t="s">
        <v>1152</v>
      </c>
      <c r="D1495" s="10" t="s">
        <v>3</v>
      </c>
      <c r="E1495" s="11" t="s">
        <v>1478</v>
      </c>
      <c r="F1495" s="11"/>
      <c r="G1495" s="82"/>
      <c r="H1495" s="18"/>
      <c r="I1495" s="18"/>
      <c r="J1495" s="18"/>
      <c r="K1495" s="18"/>
      <c r="L1495" s="18"/>
      <c r="M1495" s="82">
        <v>44756.0</v>
      </c>
      <c r="N1495" s="15">
        <v>0.5416666666666666</v>
      </c>
      <c r="O1495" s="32">
        <v>0.8333333333333334</v>
      </c>
      <c r="P1495" s="16">
        <f t="shared" si="134"/>
        <v>0.2916666667</v>
      </c>
      <c r="Q1495" s="35" t="s">
        <v>1501</v>
      </c>
    </row>
    <row r="1496">
      <c r="A1496" s="10" t="s">
        <v>1363</v>
      </c>
      <c r="B1496" s="10" t="s">
        <v>18</v>
      </c>
      <c r="C1496" s="10" t="s">
        <v>1152</v>
      </c>
      <c r="D1496" s="10" t="s">
        <v>3</v>
      </c>
      <c r="E1496" s="11" t="s">
        <v>656</v>
      </c>
      <c r="F1496" s="86"/>
      <c r="G1496" s="82"/>
      <c r="H1496" s="82"/>
      <c r="I1496" s="18"/>
      <c r="J1496" s="18"/>
      <c r="K1496" s="18"/>
      <c r="L1496" s="18"/>
      <c r="M1496" s="82">
        <v>44756.0</v>
      </c>
      <c r="N1496" s="15"/>
      <c r="O1496" s="15"/>
      <c r="P1496" s="25"/>
      <c r="Q1496" s="17" t="s">
        <v>1097</v>
      </c>
    </row>
    <row r="1497">
      <c r="A1497" s="10" t="s">
        <v>1198</v>
      </c>
      <c r="B1497" s="10" t="s">
        <v>560</v>
      </c>
      <c r="C1497" s="10" t="s">
        <v>1152</v>
      </c>
      <c r="D1497" s="10" t="s">
        <v>3</v>
      </c>
      <c r="E1497" s="11" t="s">
        <v>656</v>
      </c>
      <c r="F1497" s="19"/>
      <c r="G1497" s="18"/>
      <c r="H1497" s="18"/>
      <c r="I1497" s="18"/>
      <c r="J1497" s="18"/>
      <c r="K1497" s="18"/>
      <c r="L1497" s="18"/>
      <c r="M1497" s="82">
        <v>44756.0</v>
      </c>
      <c r="N1497" s="15"/>
      <c r="O1497" s="15"/>
      <c r="P1497" s="25"/>
      <c r="Q1497" s="17" t="s">
        <v>1097</v>
      </c>
    </row>
    <row r="1498">
      <c r="A1498" s="10" t="s">
        <v>1417</v>
      </c>
      <c r="B1498" s="10" t="s">
        <v>18</v>
      </c>
      <c r="C1498" s="10" t="s">
        <v>1152</v>
      </c>
      <c r="D1498" s="10" t="s">
        <v>3</v>
      </c>
      <c r="E1498" s="11" t="s">
        <v>341</v>
      </c>
      <c r="F1498" s="86"/>
      <c r="G1498" s="18"/>
      <c r="H1498" s="18"/>
      <c r="I1498" s="18"/>
      <c r="J1498" s="18"/>
      <c r="K1498" s="18"/>
      <c r="L1498" s="18"/>
      <c r="M1498" s="82">
        <v>44756.0</v>
      </c>
      <c r="N1498" s="15"/>
      <c r="O1498" s="15"/>
      <c r="P1498" s="25"/>
      <c r="Q1498" s="17" t="s">
        <v>1097</v>
      </c>
    </row>
    <row r="1499">
      <c r="A1499" s="10" t="s">
        <v>1196</v>
      </c>
      <c r="B1499" s="10" t="s">
        <v>560</v>
      </c>
      <c r="C1499" s="10" t="s">
        <v>1152</v>
      </c>
      <c r="D1499" s="10" t="s">
        <v>3</v>
      </c>
      <c r="E1499" s="11" t="s">
        <v>1017</v>
      </c>
      <c r="F1499" s="19"/>
      <c r="G1499" s="18"/>
      <c r="H1499" s="18"/>
      <c r="I1499" s="18"/>
      <c r="J1499" s="18"/>
      <c r="K1499" s="18"/>
      <c r="L1499" s="18"/>
      <c r="M1499" s="82">
        <v>44756.0</v>
      </c>
      <c r="N1499" s="15"/>
      <c r="O1499" s="15"/>
      <c r="P1499" s="25"/>
      <c r="Q1499" s="17" t="s">
        <v>1097</v>
      </c>
    </row>
    <row r="1500">
      <c r="A1500" s="81" t="s">
        <v>1498</v>
      </c>
      <c r="B1500" s="29" t="s">
        <v>18</v>
      </c>
      <c r="C1500" s="10" t="s">
        <v>1152</v>
      </c>
      <c r="D1500" s="29" t="s">
        <v>508</v>
      </c>
      <c r="E1500" s="30" t="s">
        <v>41</v>
      </c>
      <c r="F1500" s="86" t="s">
        <v>1423</v>
      </c>
      <c r="G1500" s="82">
        <v>44756.0</v>
      </c>
      <c r="H1500" s="82">
        <v>44757.0</v>
      </c>
      <c r="I1500" s="87"/>
      <c r="J1500" s="82">
        <v>44756.0</v>
      </c>
      <c r="K1500" s="87"/>
      <c r="L1500" s="88">
        <v>10.0</v>
      </c>
      <c r="M1500" s="82">
        <v>44756.0</v>
      </c>
      <c r="N1500" s="32">
        <v>0.5416666666666666</v>
      </c>
      <c r="O1500" s="32">
        <v>0.875</v>
      </c>
      <c r="P1500" s="25">
        <v>0.25</v>
      </c>
      <c r="Q1500" s="35" t="s">
        <v>1502</v>
      </c>
      <c r="R1500" s="36"/>
      <c r="S1500" s="36"/>
      <c r="T1500" s="36"/>
      <c r="U1500" s="36"/>
      <c r="V1500" s="36"/>
      <c r="W1500" s="36"/>
      <c r="X1500" s="36"/>
      <c r="Y1500" s="36"/>
      <c r="Z1500" s="36"/>
      <c r="AA1500" s="36"/>
      <c r="AB1500" s="36"/>
      <c r="AC1500" s="36"/>
      <c r="AD1500" s="36"/>
      <c r="AE1500" s="36"/>
      <c r="AF1500" s="36"/>
      <c r="AG1500" s="36"/>
      <c r="AH1500" s="36"/>
      <c r="AI1500" s="36"/>
      <c r="AJ1500" s="36"/>
      <c r="AK1500" s="36"/>
      <c r="AL1500" s="36"/>
    </row>
    <row r="1501">
      <c r="A1501" s="10" t="s">
        <v>1486</v>
      </c>
      <c r="B1501" s="10" t="s">
        <v>560</v>
      </c>
      <c r="C1501" s="10" t="s">
        <v>1164</v>
      </c>
      <c r="D1501" s="10" t="s">
        <v>900</v>
      </c>
      <c r="E1501" s="11" t="s">
        <v>41</v>
      </c>
      <c r="F1501" s="11" t="s">
        <v>1409</v>
      </c>
      <c r="G1501" s="18">
        <v>44756.0</v>
      </c>
      <c r="H1501" s="18">
        <v>44764.0</v>
      </c>
      <c r="I1501" s="12">
        <v>50.0</v>
      </c>
      <c r="J1501" s="18">
        <v>44756.0</v>
      </c>
      <c r="K1501" s="18"/>
      <c r="L1501" s="18"/>
      <c r="M1501" s="48">
        <v>44756.0</v>
      </c>
      <c r="N1501" s="15">
        <v>0.75</v>
      </c>
      <c r="O1501" s="15">
        <v>0.875</v>
      </c>
      <c r="P1501" s="25">
        <v>0.3333333333333333</v>
      </c>
      <c r="Q1501" s="17" t="s">
        <v>1503</v>
      </c>
    </row>
    <row r="1502">
      <c r="A1502" s="10" t="s">
        <v>1504</v>
      </c>
      <c r="B1502" s="10" t="s">
        <v>637</v>
      </c>
      <c r="C1502" s="10" t="s">
        <v>1152</v>
      </c>
      <c r="D1502" s="10" t="s">
        <v>158</v>
      </c>
      <c r="E1502" s="11" t="s">
        <v>20</v>
      </c>
      <c r="F1502" s="11" t="s">
        <v>21</v>
      </c>
      <c r="G1502" s="18"/>
      <c r="H1502" s="18"/>
      <c r="I1502" s="18"/>
      <c r="J1502" s="18"/>
      <c r="K1502" s="18"/>
      <c r="L1502" s="18"/>
      <c r="M1502" s="48">
        <v>44756.0</v>
      </c>
      <c r="N1502" s="15"/>
      <c r="O1502" s="15"/>
      <c r="P1502" s="25"/>
      <c r="Q1502" s="17" t="s">
        <v>1505</v>
      </c>
    </row>
    <row r="1503">
      <c r="A1503" s="10" t="s">
        <v>1506</v>
      </c>
      <c r="B1503" s="10" t="s">
        <v>18</v>
      </c>
      <c r="C1503" s="10" t="s">
        <v>1152</v>
      </c>
      <c r="D1503" s="10" t="s">
        <v>1346</v>
      </c>
      <c r="E1503" s="11" t="s">
        <v>41</v>
      </c>
      <c r="F1503" s="11" t="s">
        <v>1432</v>
      </c>
      <c r="G1503" s="18">
        <v>44756.0</v>
      </c>
      <c r="H1503" s="18">
        <v>44757.0</v>
      </c>
      <c r="I1503" s="12">
        <v>8.0</v>
      </c>
      <c r="J1503" s="18">
        <v>44756.0</v>
      </c>
      <c r="K1503" s="18"/>
      <c r="L1503" s="18"/>
      <c r="M1503" s="48">
        <v>44756.0</v>
      </c>
      <c r="N1503" s="15">
        <v>0.7083333333333334</v>
      </c>
      <c r="O1503" s="15">
        <v>0.875</v>
      </c>
      <c r="P1503" s="25">
        <v>0.16666666666666666</v>
      </c>
      <c r="Q1503" s="17" t="s">
        <v>1507</v>
      </c>
    </row>
    <row r="1504">
      <c r="A1504" s="10" t="s">
        <v>861</v>
      </c>
      <c r="B1504" s="10" t="s">
        <v>560</v>
      </c>
      <c r="C1504" s="10" t="s">
        <v>24</v>
      </c>
      <c r="D1504" s="10" t="s">
        <v>25</v>
      </c>
      <c r="E1504" s="11" t="s">
        <v>41</v>
      </c>
      <c r="F1504" s="11" t="s">
        <v>1409</v>
      </c>
      <c r="G1504" s="18"/>
      <c r="H1504" s="18"/>
      <c r="I1504" s="18"/>
      <c r="J1504" s="18"/>
      <c r="K1504" s="18"/>
      <c r="L1504" s="18"/>
      <c r="M1504" s="48">
        <v>44756.0</v>
      </c>
      <c r="N1504" s="32">
        <v>0.5416666666666666</v>
      </c>
      <c r="O1504" s="15">
        <v>0.7916666666666666</v>
      </c>
      <c r="P1504" s="16">
        <f>O1504-N1504</f>
        <v>0.25</v>
      </c>
      <c r="Q1504" s="17" t="s">
        <v>1508</v>
      </c>
    </row>
    <row r="1505">
      <c r="A1505" s="10" t="s">
        <v>1491</v>
      </c>
      <c r="B1505" s="10" t="s">
        <v>560</v>
      </c>
      <c r="C1505" s="10" t="s">
        <v>1152</v>
      </c>
      <c r="D1505" s="10" t="s">
        <v>3</v>
      </c>
      <c r="E1505" s="11" t="s">
        <v>656</v>
      </c>
      <c r="F1505" s="19"/>
      <c r="G1505" s="18"/>
      <c r="H1505" s="18"/>
      <c r="I1505" s="18"/>
      <c r="J1505" s="18"/>
      <c r="K1505" s="18"/>
      <c r="L1505" s="18"/>
      <c r="M1505" s="82">
        <v>44756.0</v>
      </c>
      <c r="N1505" s="15"/>
      <c r="O1505" s="15"/>
      <c r="P1505" s="25"/>
      <c r="Q1505" s="17" t="s">
        <v>1097</v>
      </c>
    </row>
    <row r="1506">
      <c r="A1506" s="10" t="s">
        <v>1363</v>
      </c>
      <c r="B1506" s="10" t="s">
        <v>18</v>
      </c>
      <c r="C1506" s="10" t="s">
        <v>1152</v>
      </c>
      <c r="D1506" s="10" t="s">
        <v>3</v>
      </c>
      <c r="E1506" s="11" t="s">
        <v>563</v>
      </c>
      <c r="F1506" s="19"/>
      <c r="G1506" s="18"/>
      <c r="H1506" s="18"/>
      <c r="I1506" s="18"/>
      <c r="J1506" s="18"/>
      <c r="K1506" s="18"/>
      <c r="L1506" s="18"/>
      <c r="M1506" s="82">
        <v>44757.0</v>
      </c>
      <c r="N1506" s="15"/>
      <c r="O1506" s="15"/>
      <c r="P1506" s="25"/>
      <c r="Q1506" s="17" t="s">
        <v>1097</v>
      </c>
    </row>
    <row r="1507">
      <c r="A1507" s="10" t="s">
        <v>1486</v>
      </c>
      <c r="B1507" s="10" t="s">
        <v>560</v>
      </c>
      <c r="C1507" s="10" t="s">
        <v>1164</v>
      </c>
      <c r="D1507" s="10" t="s">
        <v>900</v>
      </c>
      <c r="E1507" s="11" t="s">
        <v>41</v>
      </c>
      <c r="F1507" s="11" t="s">
        <v>1409</v>
      </c>
      <c r="G1507" s="18">
        <v>44756.0</v>
      </c>
      <c r="H1507" s="18">
        <v>44764.0</v>
      </c>
      <c r="I1507" s="12">
        <v>50.0</v>
      </c>
      <c r="J1507" s="18">
        <v>44756.0</v>
      </c>
      <c r="K1507" s="18"/>
      <c r="L1507" s="18"/>
      <c r="M1507" s="48">
        <v>44757.0</v>
      </c>
      <c r="N1507" s="15">
        <v>0.5416666666666666</v>
      </c>
      <c r="O1507" s="15">
        <v>0.875</v>
      </c>
      <c r="P1507" s="25">
        <f t="shared" ref="P1507:P1508" si="135">O1507-N1507</f>
        <v>0.3333333333</v>
      </c>
      <c r="Q1507" s="17" t="s">
        <v>1509</v>
      </c>
    </row>
    <row r="1508">
      <c r="A1508" s="10" t="s">
        <v>1500</v>
      </c>
      <c r="B1508" s="29" t="s">
        <v>18</v>
      </c>
      <c r="C1508" s="10" t="s">
        <v>1152</v>
      </c>
      <c r="D1508" s="10" t="s">
        <v>3</v>
      </c>
      <c r="E1508" s="11" t="s">
        <v>1478</v>
      </c>
      <c r="F1508" s="11" t="s">
        <v>1409</v>
      </c>
      <c r="G1508" s="82"/>
      <c r="H1508" s="18"/>
      <c r="I1508" s="18"/>
      <c r="J1508" s="18"/>
      <c r="K1508" s="18"/>
      <c r="L1508" s="18"/>
      <c r="M1508" s="48">
        <v>44757.0</v>
      </c>
      <c r="N1508" s="15">
        <v>0.625</v>
      </c>
      <c r="O1508" s="32">
        <v>0.8333333333333334</v>
      </c>
      <c r="P1508" s="16">
        <f t="shared" si="135"/>
        <v>0.2083333333</v>
      </c>
      <c r="Q1508" s="35" t="s">
        <v>1510</v>
      </c>
    </row>
    <row r="1509">
      <c r="A1509" s="10" t="s">
        <v>1511</v>
      </c>
      <c r="B1509" s="10" t="s">
        <v>560</v>
      </c>
      <c r="C1509" s="10" t="s">
        <v>1152</v>
      </c>
      <c r="D1509" s="10" t="s">
        <v>158</v>
      </c>
      <c r="E1509" s="11" t="s">
        <v>1478</v>
      </c>
      <c r="F1509" s="19"/>
      <c r="G1509" s="18"/>
      <c r="H1509" s="18"/>
      <c r="I1509" s="18"/>
      <c r="J1509" s="18"/>
      <c r="K1509" s="18"/>
      <c r="L1509" s="18"/>
      <c r="M1509" s="48">
        <v>44757.0</v>
      </c>
      <c r="N1509" s="15">
        <v>0.75</v>
      </c>
      <c r="O1509" s="15">
        <v>0.875</v>
      </c>
      <c r="P1509" s="25">
        <v>0.125</v>
      </c>
      <c r="Q1509" s="17" t="s">
        <v>1512</v>
      </c>
    </row>
    <row r="1510">
      <c r="A1510" s="81" t="s">
        <v>1498</v>
      </c>
      <c r="B1510" s="29" t="s">
        <v>18</v>
      </c>
      <c r="C1510" s="10" t="s">
        <v>1152</v>
      </c>
      <c r="D1510" s="29" t="s">
        <v>508</v>
      </c>
      <c r="E1510" s="30" t="s">
        <v>43</v>
      </c>
      <c r="F1510" s="86" t="s">
        <v>1423</v>
      </c>
      <c r="G1510" s="82">
        <v>44756.0</v>
      </c>
      <c r="H1510" s="82">
        <v>44757.0</v>
      </c>
      <c r="I1510" s="87"/>
      <c r="J1510" s="82">
        <v>44756.0</v>
      </c>
      <c r="K1510" s="82">
        <v>44757.0</v>
      </c>
      <c r="L1510" s="88">
        <v>7.0</v>
      </c>
      <c r="M1510" s="82">
        <v>44757.0</v>
      </c>
      <c r="N1510" s="32">
        <v>0.5833333333333334</v>
      </c>
      <c r="O1510" s="32">
        <v>0.6666666666666666</v>
      </c>
      <c r="P1510" s="25">
        <v>0.08333333333333333</v>
      </c>
      <c r="Q1510" s="35" t="s">
        <v>1513</v>
      </c>
      <c r="R1510" s="36"/>
      <c r="S1510" s="36"/>
      <c r="T1510" s="36"/>
      <c r="U1510" s="36"/>
      <c r="V1510" s="36"/>
      <c r="W1510" s="36"/>
      <c r="X1510" s="36"/>
      <c r="Y1510" s="36"/>
      <c r="Z1510" s="36"/>
      <c r="AA1510" s="36"/>
      <c r="AB1510" s="36"/>
      <c r="AC1510" s="36"/>
      <c r="AD1510" s="36"/>
      <c r="AE1510" s="36"/>
      <c r="AF1510" s="36"/>
      <c r="AG1510" s="36"/>
      <c r="AH1510" s="36"/>
      <c r="AI1510" s="36"/>
      <c r="AJ1510" s="36"/>
      <c r="AK1510" s="36"/>
      <c r="AL1510" s="36"/>
    </row>
    <row r="1511">
      <c r="A1511" s="10" t="s">
        <v>1506</v>
      </c>
      <c r="B1511" s="10" t="s">
        <v>18</v>
      </c>
      <c r="C1511" s="10" t="s">
        <v>1152</v>
      </c>
      <c r="D1511" s="10" t="s">
        <v>1346</v>
      </c>
      <c r="E1511" s="11" t="s">
        <v>43</v>
      </c>
      <c r="F1511" s="11" t="s">
        <v>1432</v>
      </c>
      <c r="G1511" s="18">
        <v>44756.0</v>
      </c>
      <c r="H1511" s="18">
        <v>44757.0</v>
      </c>
      <c r="I1511" s="12">
        <v>8.0</v>
      </c>
      <c r="J1511" s="18">
        <v>44756.0</v>
      </c>
      <c r="K1511" s="18">
        <v>44757.0</v>
      </c>
      <c r="L1511" s="12">
        <v>12.0</v>
      </c>
      <c r="M1511" s="48">
        <v>44757.0</v>
      </c>
      <c r="N1511" s="15">
        <v>0.625</v>
      </c>
      <c r="O1511" s="15">
        <v>0.7916666666666666</v>
      </c>
      <c r="P1511" s="25">
        <v>0.16666666666666666</v>
      </c>
      <c r="Q1511" s="17" t="s">
        <v>1514</v>
      </c>
    </row>
    <row r="1512">
      <c r="A1512" s="81" t="s">
        <v>1515</v>
      </c>
      <c r="B1512" s="29" t="s">
        <v>18</v>
      </c>
      <c r="C1512" s="10" t="s">
        <v>1152</v>
      </c>
      <c r="D1512" s="29" t="s">
        <v>508</v>
      </c>
      <c r="E1512" s="30" t="s">
        <v>310</v>
      </c>
      <c r="F1512" s="86" t="s">
        <v>1423</v>
      </c>
      <c r="G1512" s="82">
        <v>44760.0</v>
      </c>
      <c r="H1512" s="82">
        <v>44761.0</v>
      </c>
      <c r="I1512" s="87"/>
      <c r="J1512" s="18"/>
      <c r="K1512" s="87"/>
      <c r="L1512" s="87"/>
      <c r="M1512" s="82">
        <v>44757.0</v>
      </c>
      <c r="N1512" s="32">
        <v>0.7083333333333334</v>
      </c>
      <c r="O1512" s="32">
        <v>0.875</v>
      </c>
      <c r="P1512" s="16">
        <f t="shared" ref="P1512:P1517" si="136">O1512-N1512</f>
        <v>0.1666666667</v>
      </c>
      <c r="Q1512" s="35" t="s">
        <v>1516</v>
      </c>
      <c r="R1512" s="36"/>
      <c r="S1512" s="36"/>
      <c r="T1512" s="36"/>
      <c r="U1512" s="36"/>
      <c r="V1512" s="36"/>
      <c r="W1512" s="36"/>
      <c r="X1512" s="36"/>
      <c r="Y1512" s="36"/>
      <c r="Z1512" s="36"/>
      <c r="AA1512" s="36"/>
      <c r="AB1512" s="36"/>
      <c r="AC1512" s="36"/>
      <c r="AD1512" s="36"/>
      <c r="AE1512" s="36"/>
      <c r="AF1512" s="36"/>
      <c r="AG1512" s="36"/>
      <c r="AH1512" s="36"/>
      <c r="AI1512" s="36"/>
      <c r="AJ1512" s="36"/>
      <c r="AK1512" s="36"/>
      <c r="AL1512" s="36"/>
    </row>
    <row r="1513">
      <c r="A1513" s="10" t="s">
        <v>861</v>
      </c>
      <c r="B1513" s="10" t="s">
        <v>560</v>
      </c>
      <c r="C1513" s="10" t="s">
        <v>24</v>
      </c>
      <c r="D1513" s="10" t="s">
        <v>25</v>
      </c>
      <c r="E1513" s="11" t="s">
        <v>41</v>
      </c>
      <c r="F1513" s="11" t="s">
        <v>1409</v>
      </c>
      <c r="G1513" s="18"/>
      <c r="H1513" s="18"/>
      <c r="I1513" s="18"/>
      <c r="J1513" s="18"/>
      <c r="K1513" s="18"/>
      <c r="L1513" s="18"/>
      <c r="M1513" s="82">
        <v>44757.0</v>
      </c>
      <c r="N1513" s="15">
        <v>0.5416666666666666</v>
      </c>
      <c r="O1513" s="32">
        <v>0.8125</v>
      </c>
      <c r="P1513" s="16">
        <f t="shared" si="136"/>
        <v>0.2708333333</v>
      </c>
      <c r="Q1513" s="17" t="s">
        <v>1517</v>
      </c>
    </row>
    <row r="1514">
      <c r="A1514" s="81" t="s">
        <v>1515</v>
      </c>
      <c r="B1514" s="29" t="s">
        <v>18</v>
      </c>
      <c r="C1514" s="10" t="s">
        <v>1152</v>
      </c>
      <c r="D1514" s="29" t="s">
        <v>508</v>
      </c>
      <c r="E1514" s="30" t="s">
        <v>43</v>
      </c>
      <c r="F1514" s="86" t="s">
        <v>1423</v>
      </c>
      <c r="G1514" s="82">
        <v>44760.0</v>
      </c>
      <c r="H1514" s="82">
        <v>44761.0</v>
      </c>
      <c r="I1514" s="88">
        <v>8.0</v>
      </c>
      <c r="J1514" s="82">
        <v>44760.0</v>
      </c>
      <c r="K1514" s="82">
        <v>44760.0</v>
      </c>
      <c r="L1514" s="88">
        <v>5.0</v>
      </c>
      <c r="M1514" s="82">
        <v>44760.0</v>
      </c>
      <c r="N1514" s="32">
        <v>0.5416666666666666</v>
      </c>
      <c r="O1514" s="32">
        <v>0.75</v>
      </c>
      <c r="P1514" s="16">
        <f t="shared" si="136"/>
        <v>0.2083333333</v>
      </c>
      <c r="Q1514" s="35" t="s">
        <v>1518</v>
      </c>
      <c r="R1514" s="36"/>
      <c r="S1514" s="36"/>
      <c r="T1514" s="36"/>
      <c r="U1514" s="36"/>
      <c r="V1514" s="36"/>
      <c r="W1514" s="36"/>
      <c r="X1514" s="36"/>
      <c r="Y1514" s="36"/>
      <c r="Z1514" s="36"/>
      <c r="AA1514" s="36"/>
      <c r="AB1514" s="36"/>
      <c r="AC1514" s="36"/>
      <c r="AD1514" s="36"/>
      <c r="AE1514" s="36"/>
      <c r="AF1514" s="36"/>
      <c r="AG1514" s="36"/>
      <c r="AH1514" s="36"/>
      <c r="AI1514" s="36"/>
      <c r="AJ1514" s="36"/>
      <c r="AK1514" s="36"/>
      <c r="AL1514" s="36"/>
    </row>
    <row r="1515">
      <c r="A1515" s="10" t="s">
        <v>1143</v>
      </c>
      <c r="B1515" s="10" t="s">
        <v>560</v>
      </c>
      <c r="C1515" s="10" t="s">
        <v>1152</v>
      </c>
      <c r="D1515" s="10" t="s">
        <v>508</v>
      </c>
      <c r="E1515" s="11" t="s">
        <v>563</v>
      </c>
      <c r="F1515" s="11" t="s">
        <v>21</v>
      </c>
      <c r="G1515" s="18"/>
      <c r="H1515" s="18"/>
      <c r="I1515" s="18"/>
      <c r="J1515" s="18"/>
      <c r="K1515" s="18"/>
      <c r="L1515" s="18"/>
      <c r="M1515" s="48">
        <v>44760.0</v>
      </c>
      <c r="N1515" s="15">
        <v>0.7916666666666666</v>
      </c>
      <c r="O1515" s="15">
        <v>0.7916666666666666</v>
      </c>
      <c r="P1515" s="16">
        <f t="shared" si="136"/>
        <v>0</v>
      </c>
      <c r="Q1515" s="17" t="s">
        <v>655</v>
      </c>
    </row>
    <row r="1516">
      <c r="A1516" s="10" t="s">
        <v>1422</v>
      </c>
      <c r="B1516" s="10" t="s">
        <v>18</v>
      </c>
      <c r="C1516" s="10" t="s">
        <v>1152</v>
      </c>
      <c r="D1516" s="10" t="s">
        <v>508</v>
      </c>
      <c r="E1516" s="11" t="s">
        <v>28</v>
      </c>
      <c r="F1516" s="11" t="s">
        <v>1423</v>
      </c>
      <c r="G1516" s="48">
        <v>44743.0</v>
      </c>
      <c r="H1516" s="48">
        <v>44746.0</v>
      </c>
      <c r="I1516" s="12">
        <v>14.0</v>
      </c>
      <c r="J1516" s="48">
        <v>44743.0</v>
      </c>
      <c r="K1516" s="18"/>
      <c r="L1516" s="18"/>
      <c r="M1516" s="48">
        <v>44760.0</v>
      </c>
      <c r="N1516" s="15">
        <v>0.7916666666666666</v>
      </c>
      <c r="O1516" s="15">
        <v>0.7916666666666666</v>
      </c>
      <c r="P1516" s="16">
        <f t="shared" si="136"/>
        <v>0</v>
      </c>
      <c r="Q1516" s="17" t="s">
        <v>1519</v>
      </c>
    </row>
    <row r="1517">
      <c r="A1517" s="10" t="s">
        <v>1198</v>
      </c>
      <c r="B1517" s="10" t="s">
        <v>560</v>
      </c>
      <c r="C1517" s="10" t="s">
        <v>1152</v>
      </c>
      <c r="D1517" s="10" t="s">
        <v>3</v>
      </c>
      <c r="E1517" s="11" t="s">
        <v>379</v>
      </c>
      <c r="F1517" s="19"/>
      <c r="G1517" s="18"/>
      <c r="H1517" s="18"/>
      <c r="I1517" s="18"/>
      <c r="J1517" s="18"/>
      <c r="K1517" s="18"/>
      <c r="L1517" s="18"/>
      <c r="M1517" s="48">
        <v>44760.0</v>
      </c>
      <c r="N1517" s="15">
        <v>0.7916666666666666</v>
      </c>
      <c r="O1517" s="15">
        <v>0.7916666666666666</v>
      </c>
      <c r="P1517" s="16">
        <f t="shared" si="136"/>
        <v>0</v>
      </c>
      <c r="Q1517" s="17" t="s">
        <v>655</v>
      </c>
    </row>
    <row r="1518">
      <c r="A1518" s="10" t="s">
        <v>1511</v>
      </c>
      <c r="B1518" s="10" t="s">
        <v>560</v>
      </c>
      <c r="C1518" s="10" t="s">
        <v>1152</v>
      </c>
      <c r="D1518" s="10" t="s">
        <v>158</v>
      </c>
      <c r="E1518" s="11" t="s">
        <v>1478</v>
      </c>
      <c r="F1518" s="19"/>
      <c r="G1518" s="18"/>
      <c r="H1518" s="18"/>
      <c r="I1518" s="18"/>
      <c r="J1518" s="18"/>
      <c r="K1518" s="18"/>
      <c r="L1518" s="18"/>
      <c r="M1518" s="48">
        <v>44760.0</v>
      </c>
      <c r="N1518" s="15">
        <v>0.625</v>
      </c>
      <c r="O1518" s="15">
        <v>0.8333333333333334</v>
      </c>
      <c r="P1518" s="25">
        <v>0.20833333333333334</v>
      </c>
      <c r="Q1518" s="17" t="s">
        <v>1512</v>
      </c>
    </row>
    <row r="1519">
      <c r="A1519" s="10" t="s">
        <v>788</v>
      </c>
      <c r="B1519" s="10" t="s">
        <v>560</v>
      </c>
      <c r="C1519" s="10" t="s">
        <v>1164</v>
      </c>
      <c r="D1519" s="10" t="s">
        <v>900</v>
      </c>
      <c r="E1519" s="11" t="s">
        <v>1255</v>
      </c>
      <c r="F1519" s="19"/>
      <c r="G1519" s="18"/>
      <c r="H1519" s="18"/>
      <c r="I1519" s="18"/>
      <c r="J1519" s="18"/>
      <c r="K1519" s="18"/>
      <c r="L1519" s="18"/>
      <c r="M1519" s="48">
        <v>44760.0</v>
      </c>
      <c r="N1519" s="15">
        <v>0.5416666666666666</v>
      </c>
      <c r="O1519" s="15">
        <v>0.6666666666666666</v>
      </c>
      <c r="P1519" s="25">
        <v>0.125</v>
      </c>
      <c r="Q1519" s="17" t="s">
        <v>1520</v>
      </c>
    </row>
    <row r="1520">
      <c r="A1520" s="10" t="s">
        <v>1521</v>
      </c>
      <c r="B1520" s="10" t="s">
        <v>18</v>
      </c>
      <c r="C1520" s="10" t="s">
        <v>1152</v>
      </c>
      <c r="D1520" s="10" t="s">
        <v>1346</v>
      </c>
      <c r="E1520" s="11" t="s">
        <v>1478</v>
      </c>
      <c r="F1520" s="19"/>
      <c r="G1520" s="18"/>
      <c r="H1520" s="18"/>
      <c r="I1520" s="18"/>
      <c r="J1520" s="18"/>
      <c r="K1520" s="18"/>
      <c r="L1520" s="18"/>
      <c r="M1520" s="48">
        <v>44760.0</v>
      </c>
      <c r="N1520" s="15">
        <v>0.6458333333333334</v>
      </c>
      <c r="O1520" s="15">
        <v>0.875</v>
      </c>
      <c r="P1520" s="25">
        <v>0.22916666666666666</v>
      </c>
      <c r="Q1520" s="17" t="s">
        <v>1522</v>
      </c>
    </row>
    <row r="1521">
      <c r="A1521" s="10" t="s">
        <v>1500</v>
      </c>
      <c r="B1521" s="10" t="s">
        <v>18</v>
      </c>
      <c r="C1521" s="10" t="s">
        <v>1152</v>
      </c>
      <c r="D1521" s="10" t="s">
        <v>3</v>
      </c>
      <c r="E1521" s="11" t="s">
        <v>1478</v>
      </c>
      <c r="F1521" s="19"/>
      <c r="G1521" s="18"/>
      <c r="H1521" s="18"/>
      <c r="I1521" s="18"/>
      <c r="J1521" s="18"/>
      <c r="K1521" s="18"/>
      <c r="L1521" s="18"/>
      <c r="M1521" s="48">
        <v>44760.0</v>
      </c>
      <c r="N1521" s="15">
        <v>0.5416666666666666</v>
      </c>
      <c r="O1521" s="15">
        <v>0.8333333333333334</v>
      </c>
      <c r="P1521" s="16">
        <f t="shared" ref="P1521:P1523" si="137">O1521-N1521</f>
        <v>0.2916666667</v>
      </c>
      <c r="Q1521" s="17" t="s">
        <v>1523</v>
      </c>
    </row>
    <row r="1522">
      <c r="A1522" s="10" t="s">
        <v>861</v>
      </c>
      <c r="B1522" s="10" t="s">
        <v>560</v>
      </c>
      <c r="C1522" s="10" t="s">
        <v>24</v>
      </c>
      <c r="D1522" s="10" t="s">
        <v>25</v>
      </c>
      <c r="E1522" s="11" t="s">
        <v>41</v>
      </c>
      <c r="F1522" s="19"/>
      <c r="G1522" s="18"/>
      <c r="H1522" s="18"/>
      <c r="I1522" s="18"/>
      <c r="J1522" s="18"/>
      <c r="K1522" s="18"/>
      <c r="L1522" s="18"/>
      <c r="M1522" s="48">
        <v>44760.0</v>
      </c>
      <c r="N1522" s="15">
        <v>0.5416666666666666</v>
      </c>
      <c r="O1522" s="15">
        <v>0.7708333333333334</v>
      </c>
      <c r="P1522" s="16">
        <f t="shared" si="137"/>
        <v>0.2291666667</v>
      </c>
      <c r="Q1522" s="17" t="s">
        <v>1524</v>
      </c>
    </row>
    <row r="1523">
      <c r="A1523" s="10" t="s">
        <v>1486</v>
      </c>
      <c r="B1523" s="10" t="s">
        <v>560</v>
      </c>
      <c r="C1523" s="10" t="s">
        <v>1164</v>
      </c>
      <c r="D1523" s="10" t="s">
        <v>900</v>
      </c>
      <c r="E1523" s="11" t="s">
        <v>41</v>
      </c>
      <c r="F1523" s="11" t="s">
        <v>1409</v>
      </c>
      <c r="G1523" s="18">
        <v>44756.0</v>
      </c>
      <c r="H1523" s="18">
        <v>44764.0</v>
      </c>
      <c r="I1523" s="12">
        <v>50.0</v>
      </c>
      <c r="J1523" s="18">
        <v>44756.0</v>
      </c>
      <c r="K1523" s="18"/>
      <c r="L1523" s="18"/>
      <c r="M1523" s="48">
        <v>44760.0</v>
      </c>
      <c r="N1523" s="15">
        <v>0.6666666666666666</v>
      </c>
      <c r="O1523" s="15">
        <v>0.875</v>
      </c>
      <c r="P1523" s="16">
        <f t="shared" si="137"/>
        <v>0.2083333333</v>
      </c>
      <c r="Q1523" s="17" t="s">
        <v>1525</v>
      </c>
    </row>
    <row r="1524">
      <c r="A1524" s="10" t="s">
        <v>918</v>
      </c>
      <c r="B1524" s="10" t="s">
        <v>18</v>
      </c>
      <c r="C1524" s="10" t="s">
        <v>1152</v>
      </c>
      <c r="D1524" s="10" t="s">
        <v>158</v>
      </c>
      <c r="E1524" s="11" t="s">
        <v>53</v>
      </c>
      <c r="F1524" s="19"/>
      <c r="G1524" s="18"/>
      <c r="H1524" s="18"/>
      <c r="I1524" s="18"/>
      <c r="J1524" s="18"/>
      <c r="K1524" s="18"/>
      <c r="L1524" s="18"/>
      <c r="M1524" s="48">
        <v>44760.0</v>
      </c>
      <c r="N1524" s="15"/>
      <c r="O1524" s="15"/>
      <c r="P1524" s="25"/>
      <c r="Q1524" s="17" t="s">
        <v>20</v>
      </c>
    </row>
    <row r="1525">
      <c r="A1525" s="10" t="s">
        <v>1491</v>
      </c>
      <c r="B1525" s="10" t="s">
        <v>560</v>
      </c>
      <c r="C1525" s="10" t="s">
        <v>1152</v>
      </c>
      <c r="D1525" s="10" t="s">
        <v>3</v>
      </c>
      <c r="E1525" s="11" t="s">
        <v>20</v>
      </c>
      <c r="F1525" s="19"/>
      <c r="G1525" s="18"/>
      <c r="H1525" s="18"/>
      <c r="I1525" s="18"/>
      <c r="J1525" s="18"/>
      <c r="K1525" s="18"/>
      <c r="L1525" s="18"/>
      <c r="M1525" s="82">
        <v>44761.0</v>
      </c>
      <c r="N1525" s="15"/>
      <c r="O1525" s="15"/>
      <c r="P1525" s="25"/>
      <c r="Q1525" s="17" t="s">
        <v>1097</v>
      </c>
    </row>
    <row r="1526">
      <c r="A1526" s="81" t="s">
        <v>1515</v>
      </c>
      <c r="B1526" s="29" t="s">
        <v>18</v>
      </c>
      <c r="C1526" s="10" t="s">
        <v>1152</v>
      </c>
      <c r="D1526" s="29" t="s">
        <v>508</v>
      </c>
      <c r="E1526" s="30" t="s">
        <v>341</v>
      </c>
      <c r="F1526" s="86" t="s">
        <v>1423</v>
      </c>
      <c r="G1526" s="82">
        <v>44760.0</v>
      </c>
      <c r="H1526" s="82">
        <v>44761.0</v>
      </c>
      <c r="I1526" s="88">
        <v>8.0</v>
      </c>
      <c r="J1526" s="82">
        <v>44760.0</v>
      </c>
      <c r="K1526" s="82">
        <v>44760.0</v>
      </c>
      <c r="L1526" s="88">
        <v>5.0</v>
      </c>
      <c r="M1526" s="82">
        <v>44761.0</v>
      </c>
      <c r="N1526" s="32">
        <v>0.75</v>
      </c>
      <c r="O1526" s="32">
        <v>0.75</v>
      </c>
      <c r="P1526" s="16">
        <f t="shared" ref="P1526:P1530" si="138">O1526-N1526</f>
        <v>0</v>
      </c>
      <c r="Q1526" s="17" t="s">
        <v>1097</v>
      </c>
      <c r="R1526" s="36"/>
      <c r="S1526" s="36"/>
      <c r="T1526" s="36"/>
      <c r="U1526" s="36"/>
      <c r="V1526" s="36"/>
      <c r="W1526" s="36"/>
      <c r="X1526" s="36"/>
      <c r="Y1526" s="36"/>
      <c r="Z1526" s="36"/>
      <c r="AA1526" s="36"/>
      <c r="AB1526" s="36"/>
      <c r="AC1526" s="36"/>
      <c r="AD1526" s="36"/>
      <c r="AE1526" s="36"/>
      <c r="AF1526" s="36"/>
      <c r="AG1526" s="36"/>
      <c r="AH1526" s="36"/>
      <c r="AI1526" s="36"/>
      <c r="AJ1526" s="36"/>
      <c r="AK1526" s="36"/>
      <c r="AL1526" s="36"/>
    </row>
    <row r="1527">
      <c r="A1527" s="81" t="s">
        <v>1498</v>
      </c>
      <c r="B1527" s="29" t="s">
        <v>18</v>
      </c>
      <c r="C1527" s="10" t="s">
        <v>1152</v>
      </c>
      <c r="D1527" s="29" t="s">
        <v>508</v>
      </c>
      <c r="E1527" s="30" t="s">
        <v>341</v>
      </c>
      <c r="F1527" s="86" t="s">
        <v>1423</v>
      </c>
      <c r="G1527" s="82">
        <v>44756.0</v>
      </c>
      <c r="H1527" s="82">
        <v>44757.0</v>
      </c>
      <c r="I1527" s="87"/>
      <c r="J1527" s="82">
        <v>44756.0</v>
      </c>
      <c r="K1527" s="82">
        <v>44757.0</v>
      </c>
      <c r="L1527" s="88">
        <v>7.0</v>
      </c>
      <c r="M1527" s="82">
        <v>44761.0</v>
      </c>
      <c r="N1527" s="32">
        <v>0.6666666666666666</v>
      </c>
      <c r="O1527" s="32">
        <v>0.6666666666666666</v>
      </c>
      <c r="P1527" s="16">
        <f t="shared" si="138"/>
        <v>0</v>
      </c>
      <c r="Q1527" s="17" t="s">
        <v>1097</v>
      </c>
      <c r="R1527" s="36"/>
      <c r="S1527" s="36"/>
      <c r="T1527" s="36"/>
      <c r="U1527" s="36"/>
      <c r="V1527" s="36"/>
      <c r="W1527" s="36"/>
      <c r="X1527" s="36"/>
      <c r="Y1527" s="36"/>
      <c r="Z1527" s="36"/>
      <c r="AA1527" s="36"/>
      <c r="AB1527" s="36"/>
      <c r="AC1527" s="36"/>
      <c r="AD1527" s="36"/>
      <c r="AE1527" s="36"/>
      <c r="AF1527" s="36"/>
      <c r="AG1527" s="36"/>
      <c r="AH1527" s="36"/>
      <c r="AI1527" s="36"/>
      <c r="AJ1527" s="36"/>
      <c r="AK1527" s="36"/>
      <c r="AL1527" s="36"/>
    </row>
    <row r="1528">
      <c r="A1528" s="10" t="s">
        <v>1143</v>
      </c>
      <c r="B1528" s="10" t="s">
        <v>560</v>
      </c>
      <c r="C1528" s="10" t="s">
        <v>1152</v>
      </c>
      <c r="D1528" s="10" t="s">
        <v>508</v>
      </c>
      <c r="E1528" s="11" t="s">
        <v>20</v>
      </c>
      <c r="F1528" s="11" t="s">
        <v>21</v>
      </c>
      <c r="G1528" s="18"/>
      <c r="H1528" s="18"/>
      <c r="I1528" s="18"/>
      <c r="J1528" s="18"/>
      <c r="K1528" s="18"/>
      <c r="L1528" s="18"/>
      <c r="M1528" s="48">
        <v>44761.0</v>
      </c>
      <c r="N1528" s="15">
        <v>0.7916666666666666</v>
      </c>
      <c r="O1528" s="15">
        <v>0.7916666666666666</v>
      </c>
      <c r="P1528" s="16">
        <f t="shared" si="138"/>
        <v>0</v>
      </c>
      <c r="Q1528" s="17" t="s">
        <v>655</v>
      </c>
    </row>
    <row r="1529">
      <c r="A1529" s="81" t="s">
        <v>1526</v>
      </c>
      <c r="B1529" s="81" t="s">
        <v>560</v>
      </c>
      <c r="C1529" s="10" t="s">
        <v>1152</v>
      </c>
      <c r="D1529" s="29" t="s">
        <v>508</v>
      </c>
      <c r="E1529" s="30" t="s">
        <v>41</v>
      </c>
      <c r="F1529" s="30" t="s">
        <v>1409</v>
      </c>
      <c r="G1529" s="82">
        <v>44761.0</v>
      </c>
      <c r="H1529" s="82">
        <v>44769.0</v>
      </c>
      <c r="I1529" s="88">
        <v>40.0</v>
      </c>
      <c r="J1529" s="82">
        <v>44761.0</v>
      </c>
      <c r="K1529" s="87"/>
      <c r="L1529" s="87"/>
      <c r="M1529" s="82">
        <v>44761.0</v>
      </c>
      <c r="N1529" s="32">
        <v>0.75</v>
      </c>
      <c r="O1529" s="32">
        <v>0.875</v>
      </c>
      <c r="P1529" s="16">
        <f t="shared" si="138"/>
        <v>0.125</v>
      </c>
      <c r="Q1529" s="35" t="s">
        <v>1527</v>
      </c>
      <c r="R1529" s="36"/>
      <c r="S1529" s="36"/>
      <c r="T1529" s="36"/>
      <c r="U1529" s="36"/>
      <c r="V1529" s="36"/>
      <c r="W1529" s="36"/>
      <c r="X1529" s="36"/>
      <c r="Y1529" s="36"/>
      <c r="Z1529" s="36"/>
      <c r="AA1529" s="36"/>
      <c r="AB1529" s="36"/>
      <c r="AC1529" s="36"/>
      <c r="AD1529" s="36"/>
      <c r="AE1529" s="36"/>
      <c r="AF1529" s="36"/>
      <c r="AG1529" s="36"/>
      <c r="AH1529" s="36"/>
      <c r="AI1529" s="36"/>
      <c r="AJ1529" s="36"/>
      <c r="AK1529" s="36"/>
      <c r="AL1529" s="36"/>
    </row>
    <row r="1530">
      <c r="A1530" s="10" t="s">
        <v>1392</v>
      </c>
      <c r="B1530" s="10" t="s">
        <v>18</v>
      </c>
      <c r="C1530" s="10" t="s">
        <v>1152</v>
      </c>
      <c r="D1530" s="10" t="s">
        <v>3</v>
      </c>
      <c r="E1530" s="11" t="s">
        <v>43</v>
      </c>
      <c r="F1530" s="11" t="s">
        <v>21</v>
      </c>
      <c r="G1530" s="82">
        <v>44761.0</v>
      </c>
      <c r="H1530" s="82">
        <v>44761.0</v>
      </c>
      <c r="I1530" s="12">
        <v>8.0</v>
      </c>
      <c r="J1530" s="82">
        <v>44761.0</v>
      </c>
      <c r="K1530" s="18"/>
      <c r="L1530" s="18"/>
      <c r="M1530" s="82">
        <v>44761.0</v>
      </c>
      <c r="N1530" s="15">
        <v>0.5416666666666666</v>
      </c>
      <c r="O1530" s="15">
        <v>0.8333333333333334</v>
      </c>
      <c r="P1530" s="16">
        <f t="shared" si="138"/>
        <v>0.2916666667</v>
      </c>
      <c r="Q1530" s="17" t="s">
        <v>1528</v>
      </c>
    </row>
    <row r="1531">
      <c r="A1531" s="10" t="s">
        <v>1198</v>
      </c>
      <c r="B1531" s="10" t="s">
        <v>560</v>
      </c>
      <c r="C1531" s="10" t="s">
        <v>1152</v>
      </c>
      <c r="D1531" s="10" t="s">
        <v>3</v>
      </c>
      <c r="E1531" s="11" t="s">
        <v>20</v>
      </c>
      <c r="F1531" s="19"/>
      <c r="G1531" s="18"/>
      <c r="H1531" s="18"/>
      <c r="I1531" s="18"/>
      <c r="J1531" s="18"/>
      <c r="K1531" s="18"/>
      <c r="L1531" s="18"/>
      <c r="M1531" s="82">
        <v>44761.0</v>
      </c>
      <c r="N1531" s="15"/>
      <c r="O1531" s="15"/>
      <c r="P1531" s="25"/>
      <c r="Q1531" s="17" t="s">
        <v>1097</v>
      </c>
    </row>
    <row r="1532">
      <c r="A1532" s="10" t="s">
        <v>861</v>
      </c>
      <c r="B1532" s="10" t="s">
        <v>560</v>
      </c>
      <c r="C1532" s="10" t="s">
        <v>24</v>
      </c>
      <c r="D1532" s="10" t="s">
        <v>25</v>
      </c>
      <c r="E1532" s="11" t="s">
        <v>41</v>
      </c>
      <c r="F1532" s="11" t="s">
        <v>1409</v>
      </c>
      <c r="G1532" s="18"/>
      <c r="H1532" s="18"/>
      <c r="I1532" s="18"/>
      <c r="J1532" s="18"/>
      <c r="K1532" s="18"/>
      <c r="L1532" s="18"/>
      <c r="M1532" s="82">
        <v>44761.0</v>
      </c>
      <c r="N1532" s="15">
        <v>0.5416666666666666</v>
      </c>
      <c r="O1532" s="15">
        <v>0.7708333333333334</v>
      </c>
      <c r="P1532" s="16">
        <f t="shared" ref="P1532:P1533" si="139">O1532-N1532</f>
        <v>0.2291666667</v>
      </c>
      <c r="Q1532" s="17" t="s">
        <v>1529</v>
      </c>
    </row>
    <row r="1533">
      <c r="A1533" s="10" t="s">
        <v>1486</v>
      </c>
      <c r="B1533" s="10" t="s">
        <v>560</v>
      </c>
      <c r="C1533" s="10" t="s">
        <v>1164</v>
      </c>
      <c r="D1533" s="10" t="s">
        <v>900</v>
      </c>
      <c r="E1533" s="11" t="s">
        <v>41</v>
      </c>
      <c r="F1533" s="11" t="s">
        <v>1409</v>
      </c>
      <c r="G1533" s="18">
        <v>44756.0</v>
      </c>
      <c r="H1533" s="18">
        <v>44764.0</v>
      </c>
      <c r="I1533" s="12">
        <v>50.0</v>
      </c>
      <c r="J1533" s="18">
        <v>44756.0</v>
      </c>
      <c r="K1533" s="18"/>
      <c r="L1533" s="18"/>
      <c r="M1533" s="48">
        <v>44761.0</v>
      </c>
      <c r="N1533" s="15">
        <v>0.5416666666666666</v>
      </c>
      <c r="O1533" s="15">
        <v>0.625</v>
      </c>
      <c r="P1533" s="16">
        <f t="shared" si="139"/>
        <v>0.08333333333</v>
      </c>
      <c r="Q1533" s="17" t="s">
        <v>1530</v>
      </c>
    </row>
    <row r="1534">
      <c r="A1534" s="10" t="s">
        <v>1521</v>
      </c>
      <c r="B1534" s="10" t="s">
        <v>18</v>
      </c>
      <c r="C1534" s="10" t="s">
        <v>1152</v>
      </c>
      <c r="D1534" s="10" t="s">
        <v>1346</v>
      </c>
      <c r="E1534" s="11" t="s">
        <v>1478</v>
      </c>
      <c r="F1534" s="19"/>
      <c r="G1534" s="18"/>
      <c r="H1534" s="18"/>
      <c r="I1534" s="18"/>
      <c r="J1534" s="18"/>
      <c r="K1534" s="18"/>
      <c r="L1534" s="18"/>
      <c r="M1534" s="48">
        <v>44761.0</v>
      </c>
      <c r="N1534" s="15">
        <v>0.625</v>
      </c>
      <c r="O1534" s="15">
        <v>0.7916666666666666</v>
      </c>
      <c r="P1534" s="25">
        <v>0.16666666666666666</v>
      </c>
      <c r="Q1534" s="17" t="s">
        <v>1531</v>
      </c>
    </row>
    <row r="1535">
      <c r="A1535" s="10" t="s">
        <v>1511</v>
      </c>
      <c r="B1535" s="10" t="s">
        <v>560</v>
      </c>
      <c r="C1535" s="10" t="s">
        <v>1152</v>
      </c>
      <c r="D1535" s="10" t="s">
        <v>158</v>
      </c>
      <c r="E1535" s="11" t="s">
        <v>46</v>
      </c>
      <c r="F1535" s="19"/>
      <c r="G1535" s="18"/>
      <c r="H1535" s="18"/>
      <c r="I1535" s="18"/>
      <c r="J1535" s="18"/>
      <c r="K1535" s="18"/>
      <c r="L1535" s="18"/>
      <c r="M1535" s="48">
        <v>44761.0</v>
      </c>
      <c r="N1535" s="15">
        <v>0.6666666666666666</v>
      </c>
      <c r="O1535" s="15">
        <v>0.875</v>
      </c>
      <c r="P1535" s="25">
        <v>0.20833333333333334</v>
      </c>
      <c r="Q1535" s="17" t="s">
        <v>1532</v>
      </c>
    </row>
    <row r="1536">
      <c r="A1536" s="10" t="s">
        <v>1435</v>
      </c>
      <c r="B1536" s="10" t="s">
        <v>560</v>
      </c>
      <c r="C1536" s="10" t="s">
        <v>1152</v>
      </c>
      <c r="D1536" s="10" t="s">
        <v>3</v>
      </c>
      <c r="E1536" s="11" t="s">
        <v>310</v>
      </c>
      <c r="F1536" s="11" t="s">
        <v>1409</v>
      </c>
      <c r="G1536" s="48">
        <v>44746.0</v>
      </c>
      <c r="H1536" s="48">
        <v>44754.0</v>
      </c>
      <c r="I1536" s="12">
        <v>40.0</v>
      </c>
      <c r="J1536" s="48">
        <v>44746.0</v>
      </c>
      <c r="K1536" s="18"/>
      <c r="L1536" s="18"/>
      <c r="M1536" s="48">
        <v>44761.0</v>
      </c>
      <c r="N1536" s="15">
        <v>0.875</v>
      </c>
      <c r="O1536" s="15">
        <v>0.875</v>
      </c>
      <c r="P1536" s="16">
        <f t="shared" ref="P1536:P1539" si="140">O1536-N1536</f>
        <v>0</v>
      </c>
      <c r="Q1536" s="17" t="s">
        <v>1533</v>
      </c>
    </row>
    <row r="1537">
      <c r="A1537" s="10" t="s">
        <v>1534</v>
      </c>
      <c r="B1537" s="10" t="s">
        <v>18</v>
      </c>
      <c r="C1537" s="10" t="s">
        <v>1152</v>
      </c>
      <c r="D1537" s="10" t="s">
        <v>3</v>
      </c>
      <c r="E1537" s="11" t="s">
        <v>43</v>
      </c>
      <c r="F1537" s="11" t="s">
        <v>1432</v>
      </c>
      <c r="G1537" s="48">
        <v>44762.0</v>
      </c>
      <c r="H1537" s="48">
        <v>44762.0</v>
      </c>
      <c r="I1537" s="12">
        <v>6.0</v>
      </c>
      <c r="J1537" s="48">
        <v>44762.0</v>
      </c>
      <c r="K1537" s="18"/>
      <c r="L1537" s="18"/>
      <c r="M1537" s="48">
        <v>44762.0</v>
      </c>
      <c r="N1537" s="15">
        <v>0.5416666666666666</v>
      </c>
      <c r="O1537" s="15">
        <v>0.7916666666666666</v>
      </c>
      <c r="P1537" s="16">
        <f t="shared" si="140"/>
        <v>0.25</v>
      </c>
      <c r="Q1537" s="17" t="s">
        <v>1535</v>
      </c>
    </row>
    <row r="1538">
      <c r="A1538" s="81" t="s">
        <v>1526</v>
      </c>
      <c r="B1538" s="81" t="s">
        <v>560</v>
      </c>
      <c r="C1538" s="10" t="s">
        <v>1152</v>
      </c>
      <c r="D1538" s="29" t="s">
        <v>508</v>
      </c>
      <c r="E1538" s="30" t="s">
        <v>41</v>
      </c>
      <c r="F1538" s="30" t="s">
        <v>1409</v>
      </c>
      <c r="G1538" s="82">
        <v>44761.0</v>
      </c>
      <c r="H1538" s="82">
        <v>44769.0</v>
      </c>
      <c r="I1538" s="88">
        <v>40.0</v>
      </c>
      <c r="J1538" s="82">
        <v>44761.0</v>
      </c>
      <c r="K1538" s="87"/>
      <c r="L1538" s="87"/>
      <c r="M1538" s="82">
        <v>44762.0</v>
      </c>
      <c r="N1538" s="32">
        <v>0.5833333333333334</v>
      </c>
      <c r="O1538" s="32">
        <v>0.875</v>
      </c>
      <c r="P1538" s="16">
        <f t="shared" si="140"/>
        <v>0.2916666667</v>
      </c>
      <c r="Q1538" s="35" t="s">
        <v>1536</v>
      </c>
      <c r="R1538" s="36"/>
      <c r="S1538" s="36"/>
      <c r="T1538" s="36"/>
      <c r="U1538" s="36"/>
      <c r="V1538" s="36"/>
      <c r="W1538" s="36"/>
      <c r="X1538" s="36"/>
      <c r="Y1538" s="36"/>
      <c r="Z1538" s="36"/>
      <c r="AA1538" s="36"/>
      <c r="AB1538" s="36"/>
      <c r="AC1538" s="36"/>
      <c r="AD1538" s="36"/>
      <c r="AE1538" s="36"/>
      <c r="AF1538" s="36"/>
      <c r="AG1538" s="36"/>
      <c r="AH1538" s="36"/>
      <c r="AI1538" s="36"/>
      <c r="AJ1538" s="36"/>
      <c r="AK1538" s="36"/>
      <c r="AL1538" s="36"/>
    </row>
    <row r="1539">
      <c r="A1539" s="10" t="s">
        <v>1486</v>
      </c>
      <c r="B1539" s="10" t="s">
        <v>560</v>
      </c>
      <c r="C1539" s="10" t="s">
        <v>1164</v>
      </c>
      <c r="D1539" s="10" t="s">
        <v>900</v>
      </c>
      <c r="E1539" s="11" t="s">
        <v>41</v>
      </c>
      <c r="F1539" s="11" t="s">
        <v>1409</v>
      </c>
      <c r="G1539" s="18">
        <v>44756.0</v>
      </c>
      <c r="H1539" s="18">
        <v>44764.0</v>
      </c>
      <c r="I1539" s="12">
        <v>50.0</v>
      </c>
      <c r="J1539" s="18">
        <v>44756.0</v>
      </c>
      <c r="K1539" s="18"/>
      <c r="L1539" s="18"/>
      <c r="M1539" s="48">
        <v>44762.0</v>
      </c>
      <c r="N1539" s="15">
        <v>0.625</v>
      </c>
      <c r="O1539" s="15">
        <v>0.875</v>
      </c>
      <c r="P1539" s="16">
        <f t="shared" si="140"/>
        <v>0.25</v>
      </c>
      <c r="Q1539" s="17" t="s">
        <v>1537</v>
      </c>
    </row>
    <row r="1540">
      <c r="A1540" s="10" t="s">
        <v>1521</v>
      </c>
      <c r="B1540" s="10" t="s">
        <v>18</v>
      </c>
      <c r="C1540" s="10" t="s">
        <v>1152</v>
      </c>
      <c r="D1540" s="10" t="s">
        <v>1346</v>
      </c>
      <c r="E1540" s="11" t="s">
        <v>1478</v>
      </c>
      <c r="F1540" s="19"/>
      <c r="G1540" s="18"/>
      <c r="H1540" s="18"/>
      <c r="I1540" s="18"/>
      <c r="J1540" s="18"/>
      <c r="K1540" s="18"/>
      <c r="L1540" s="18"/>
      <c r="M1540" s="48">
        <v>44762.0</v>
      </c>
      <c r="N1540" s="15">
        <v>0.625</v>
      </c>
      <c r="O1540" s="15">
        <v>0.7916666666666666</v>
      </c>
      <c r="P1540" s="25">
        <v>0.16666666666666666</v>
      </c>
      <c r="Q1540" s="17" t="s">
        <v>1538</v>
      </c>
    </row>
    <row r="1541">
      <c r="A1541" s="10" t="s">
        <v>816</v>
      </c>
      <c r="B1541" s="10" t="s">
        <v>18</v>
      </c>
      <c r="C1541" s="10" t="s">
        <v>1152</v>
      </c>
      <c r="D1541" s="10" t="s">
        <v>158</v>
      </c>
      <c r="E1541" s="11" t="s">
        <v>1255</v>
      </c>
      <c r="F1541" s="11" t="s">
        <v>21</v>
      </c>
      <c r="G1541" s="18"/>
      <c r="H1541" s="18"/>
      <c r="I1541" s="18"/>
      <c r="J1541" s="18"/>
      <c r="K1541" s="18"/>
      <c r="L1541" s="18"/>
      <c r="M1541" s="48">
        <v>44762.0</v>
      </c>
      <c r="N1541" s="15">
        <v>0.7083333333333334</v>
      </c>
      <c r="O1541" s="15">
        <v>0.7916666666666666</v>
      </c>
      <c r="P1541" s="25">
        <v>0.08333333333333333</v>
      </c>
      <c r="Q1541" s="17" t="s">
        <v>1539</v>
      </c>
    </row>
    <row r="1542">
      <c r="A1542" s="10" t="s">
        <v>861</v>
      </c>
      <c r="B1542" s="10" t="s">
        <v>560</v>
      </c>
      <c r="C1542" s="10" t="s">
        <v>24</v>
      </c>
      <c r="D1542" s="10" t="s">
        <v>25</v>
      </c>
      <c r="E1542" s="11" t="s">
        <v>41</v>
      </c>
      <c r="F1542" s="11" t="s">
        <v>1409</v>
      </c>
      <c r="G1542" s="18"/>
      <c r="H1542" s="18"/>
      <c r="I1542" s="18"/>
      <c r="J1542" s="18"/>
      <c r="K1542" s="18"/>
      <c r="L1542" s="18"/>
      <c r="M1542" s="48">
        <v>44762.0</v>
      </c>
      <c r="N1542" s="15">
        <v>0.5416666666666666</v>
      </c>
      <c r="O1542" s="15">
        <v>0.75</v>
      </c>
      <c r="P1542" s="16">
        <f>O1542-N1542</f>
        <v>0.2083333333</v>
      </c>
      <c r="Q1542" s="17" t="s">
        <v>1540</v>
      </c>
    </row>
    <row r="1543">
      <c r="A1543" s="10" t="s">
        <v>1431</v>
      </c>
      <c r="B1543" s="10" t="s">
        <v>18</v>
      </c>
      <c r="C1543" s="10" t="s">
        <v>1152</v>
      </c>
      <c r="D1543" s="10" t="s">
        <v>508</v>
      </c>
      <c r="E1543" s="11" t="s">
        <v>43</v>
      </c>
      <c r="F1543" s="11" t="s">
        <v>1432</v>
      </c>
      <c r="G1543" s="18">
        <v>44746.0</v>
      </c>
      <c r="H1543" s="18">
        <v>44746.0</v>
      </c>
      <c r="I1543" s="12">
        <v>1.0</v>
      </c>
      <c r="J1543" s="18">
        <v>44746.0</v>
      </c>
      <c r="K1543" s="18">
        <v>44746.0</v>
      </c>
      <c r="L1543" s="12">
        <v>3.0</v>
      </c>
      <c r="M1543" s="48">
        <v>44762.0</v>
      </c>
      <c r="N1543" s="15">
        <v>0.625</v>
      </c>
      <c r="O1543" s="15">
        <v>0.625</v>
      </c>
      <c r="P1543" s="25">
        <v>0.0</v>
      </c>
      <c r="Q1543" s="17" t="s">
        <v>655</v>
      </c>
    </row>
    <row r="1544">
      <c r="A1544" s="10" t="s">
        <v>788</v>
      </c>
      <c r="B1544" s="10" t="s">
        <v>560</v>
      </c>
      <c r="C1544" s="10" t="s">
        <v>1164</v>
      </c>
      <c r="D1544" s="10" t="s">
        <v>900</v>
      </c>
      <c r="E1544" s="11" t="s">
        <v>20</v>
      </c>
      <c r="F1544" s="19"/>
      <c r="G1544" s="18"/>
      <c r="H1544" s="18"/>
      <c r="I1544" s="18"/>
      <c r="J1544" s="18"/>
      <c r="K1544" s="18"/>
      <c r="L1544" s="18"/>
      <c r="M1544" s="48">
        <v>44762.0</v>
      </c>
      <c r="N1544" s="15"/>
      <c r="O1544" s="15"/>
      <c r="P1544" s="25"/>
      <c r="Q1544" s="17" t="s">
        <v>655</v>
      </c>
    </row>
    <row r="1545">
      <c r="A1545" s="10" t="s">
        <v>956</v>
      </c>
      <c r="B1545" s="10" t="s">
        <v>560</v>
      </c>
      <c r="C1545" s="10" t="s">
        <v>1164</v>
      </c>
      <c r="D1545" s="10" t="s">
        <v>900</v>
      </c>
      <c r="E1545" s="11" t="s">
        <v>20</v>
      </c>
      <c r="F1545" s="19"/>
      <c r="G1545" s="18"/>
      <c r="H1545" s="18"/>
      <c r="I1545" s="18"/>
      <c r="J1545" s="18"/>
      <c r="K1545" s="18"/>
      <c r="L1545" s="18"/>
      <c r="M1545" s="48">
        <v>44762.0</v>
      </c>
      <c r="N1545" s="15"/>
      <c r="O1545" s="15"/>
      <c r="P1545" s="25"/>
      <c r="Q1545" s="17" t="s">
        <v>655</v>
      </c>
    </row>
    <row r="1546">
      <c r="A1546" s="10" t="s">
        <v>1541</v>
      </c>
      <c r="B1546" s="10" t="s">
        <v>560</v>
      </c>
      <c r="C1546" s="10" t="s">
        <v>1152</v>
      </c>
      <c r="D1546" s="10" t="s">
        <v>3</v>
      </c>
      <c r="E1546" s="11" t="s">
        <v>1478</v>
      </c>
      <c r="F1546" s="11" t="s">
        <v>1409</v>
      </c>
      <c r="G1546" s="48">
        <v>44764.0</v>
      </c>
      <c r="H1546" s="48">
        <v>44775.0</v>
      </c>
      <c r="I1546" s="12">
        <v>50.0</v>
      </c>
      <c r="J1546" s="18"/>
      <c r="K1546" s="18"/>
      <c r="L1546" s="18"/>
      <c r="M1546" s="48">
        <v>44763.0</v>
      </c>
      <c r="N1546" s="24">
        <v>0.5416666666666666</v>
      </c>
      <c r="O1546" s="15">
        <v>0.625</v>
      </c>
      <c r="P1546" s="16">
        <f t="shared" ref="P1546:P1550" si="141">O1546-N1546</f>
        <v>0.08333333333</v>
      </c>
      <c r="Q1546" s="17" t="s">
        <v>1542</v>
      </c>
    </row>
    <row r="1547">
      <c r="A1547" s="81" t="s">
        <v>1498</v>
      </c>
      <c r="B1547" s="29" t="s">
        <v>18</v>
      </c>
      <c r="C1547" s="10" t="s">
        <v>1152</v>
      </c>
      <c r="D1547" s="29" t="s">
        <v>508</v>
      </c>
      <c r="E1547" s="30" t="s">
        <v>656</v>
      </c>
      <c r="F1547" s="86" t="s">
        <v>1423</v>
      </c>
      <c r="G1547" s="82">
        <v>44756.0</v>
      </c>
      <c r="H1547" s="82">
        <v>44757.0</v>
      </c>
      <c r="I1547" s="87"/>
      <c r="J1547" s="82">
        <v>44756.0</v>
      </c>
      <c r="K1547" s="82">
        <v>44757.0</v>
      </c>
      <c r="L1547" s="88">
        <v>7.0</v>
      </c>
      <c r="M1547" s="82">
        <v>44763.0</v>
      </c>
      <c r="N1547" s="32">
        <v>0.6666666666666666</v>
      </c>
      <c r="O1547" s="32">
        <v>0.6666666666666666</v>
      </c>
      <c r="P1547" s="16">
        <f t="shared" si="141"/>
        <v>0</v>
      </c>
      <c r="Q1547" s="17" t="s">
        <v>1097</v>
      </c>
      <c r="R1547" s="36"/>
      <c r="S1547" s="36"/>
      <c r="T1547" s="36"/>
      <c r="U1547" s="36"/>
      <c r="V1547" s="36"/>
      <c r="W1547" s="36"/>
      <c r="X1547" s="36"/>
      <c r="Y1547" s="36"/>
      <c r="Z1547" s="36"/>
      <c r="AA1547" s="36"/>
      <c r="AB1547" s="36"/>
      <c r="AC1547" s="36"/>
      <c r="AD1547" s="36"/>
      <c r="AE1547" s="36"/>
      <c r="AF1547" s="36"/>
      <c r="AG1547" s="36"/>
      <c r="AH1547" s="36"/>
      <c r="AI1547" s="36"/>
      <c r="AJ1547" s="36"/>
      <c r="AK1547" s="36"/>
      <c r="AL1547" s="36"/>
    </row>
    <row r="1548">
      <c r="A1548" s="81" t="s">
        <v>1515</v>
      </c>
      <c r="B1548" s="29" t="s">
        <v>18</v>
      </c>
      <c r="C1548" s="10" t="s">
        <v>1152</v>
      </c>
      <c r="D1548" s="29" t="s">
        <v>508</v>
      </c>
      <c r="E1548" s="30" t="s">
        <v>656</v>
      </c>
      <c r="F1548" s="86" t="s">
        <v>1423</v>
      </c>
      <c r="G1548" s="82">
        <v>44760.0</v>
      </c>
      <c r="H1548" s="82">
        <v>44761.0</v>
      </c>
      <c r="I1548" s="88">
        <v>8.0</v>
      </c>
      <c r="J1548" s="82">
        <v>44760.0</v>
      </c>
      <c r="K1548" s="82">
        <v>44760.0</v>
      </c>
      <c r="L1548" s="88">
        <v>5.0</v>
      </c>
      <c r="M1548" s="82">
        <v>44763.0</v>
      </c>
      <c r="N1548" s="32">
        <v>0.75</v>
      </c>
      <c r="O1548" s="32">
        <v>0.75</v>
      </c>
      <c r="P1548" s="16">
        <f t="shared" si="141"/>
        <v>0</v>
      </c>
      <c r="Q1548" s="17" t="s">
        <v>1097</v>
      </c>
      <c r="R1548" s="36"/>
      <c r="S1548" s="36"/>
      <c r="T1548" s="36"/>
      <c r="U1548" s="36"/>
      <c r="V1548" s="36"/>
      <c r="W1548" s="36"/>
      <c r="X1548" s="36"/>
      <c r="Y1548" s="36"/>
      <c r="Z1548" s="36"/>
      <c r="AA1548" s="36"/>
      <c r="AB1548" s="36"/>
      <c r="AC1548" s="36"/>
      <c r="AD1548" s="36"/>
      <c r="AE1548" s="36"/>
      <c r="AF1548" s="36"/>
      <c r="AG1548" s="36"/>
      <c r="AH1548" s="36"/>
      <c r="AI1548" s="36"/>
      <c r="AJ1548" s="36"/>
      <c r="AK1548" s="36"/>
      <c r="AL1548" s="36"/>
    </row>
    <row r="1549">
      <c r="A1549" s="81" t="s">
        <v>1526</v>
      </c>
      <c r="B1549" s="81" t="s">
        <v>560</v>
      </c>
      <c r="C1549" s="10" t="s">
        <v>1152</v>
      </c>
      <c r="D1549" s="29" t="s">
        <v>508</v>
      </c>
      <c r="E1549" s="30" t="s">
        <v>41</v>
      </c>
      <c r="F1549" s="30" t="s">
        <v>1409</v>
      </c>
      <c r="G1549" s="82">
        <v>44761.0</v>
      </c>
      <c r="H1549" s="82">
        <v>44769.0</v>
      </c>
      <c r="I1549" s="88">
        <v>40.0</v>
      </c>
      <c r="J1549" s="82">
        <v>44761.0</v>
      </c>
      <c r="K1549" s="87"/>
      <c r="L1549" s="87"/>
      <c r="M1549" s="82">
        <v>44763.0</v>
      </c>
      <c r="N1549" s="32">
        <v>0.5833333333333334</v>
      </c>
      <c r="O1549" s="32">
        <v>0.875</v>
      </c>
      <c r="P1549" s="16">
        <f t="shared" si="141"/>
        <v>0.2916666667</v>
      </c>
      <c r="Q1549" s="35" t="s">
        <v>1543</v>
      </c>
      <c r="R1549" s="36"/>
      <c r="S1549" s="36"/>
      <c r="T1549" s="36"/>
      <c r="U1549" s="36"/>
      <c r="V1549" s="36"/>
      <c r="W1549" s="36"/>
      <c r="X1549" s="36"/>
      <c r="Y1549" s="36"/>
      <c r="Z1549" s="36"/>
      <c r="AA1549" s="36"/>
      <c r="AB1549" s="36"/>
      <c r="AC1549" s="36"/>
      <c r="AD1549" s="36"/>
      <c r="AE1549" s="36"/>
      <c r="AF1549" s="36"/>
      <c r="AG1549" s="36"/>
      <c r="AH1549" s="36"/>
      <c r="AI1549" s="36"/>
      <c r="AJ1549" s="36"/>
      <c r="AK1549" s="36"/>
      <c r="AL1549" s="36"/>
    </row>
    <row r="1550">
      <c r="A1550" s="10" t="s">
        <v>1486</v>
      </c>
      <c r="B1550" s="10" t="s">
        <v>560</v>
      </c>
      <c r="C1550" s="10" t="s">
        <v>1164</v>
      </c>
      <c r="D1550" s="10" t="s">
        <v>900</v>
      </c>
      <c r="E1550" s="11" t="s">
        <v>41</v>
      </c>
      <c r="F1550" s="11" t="s">
        <v>1409</v>
      </c>
      <c r="G1550" s="18">
        <v>44756.0</v>
      </c>
      <c r="H1550" s="18">
        <v>44764.0</v>
      </c>
      <c r="I1550" s="12">
        <v>50.0</v>
      </c>
      <c r="J1550" s="18">
        <v>44756.0</v>
      </c>
      <c r="K1550" s="18">
        <v>44767.0</v>
      </c>
      <c r="L1550" s="12">
        <v>50.0</v>
      </c>
      <c r="M1550" s="48">
        <v>44763.0</v>
      </c>
      <c r="N1550" s="15">
        <v>0.5416666666666666</v>
      </c>
      <c r="O1550" s="15">
        <v>0.875</v>
      </c>
      <c r="P1550" s="16">
        <f t="shared" si="141"/>
        <v>0.3333333333</v>
      </c>
      <c r="Q1550" s="17" t="s">
        <v>1544</v>
      </c>
    </row>
    <row r="1551">
      <c r="A1551" s="10" t="s">
        <v>816</v>
      </c>
      <c r="B1551" s="10" t="s">
        <v>18</v>
      </c>
      <c r="C1551" s="10" t="s">
        <v>1152</v>
      </c>
      <c r="D1551" s="10" t="s">
        <v>158</v>
      </c>
      <c r="E1551" s="11" t="s">
        <v>1255</v>
      </c>
      <c r="F1551" s="11" t="s">
        <v>21</v>
      </c>
      <c r="G1551" s="18"/>
      <c r="H1551" s="18"/>
      <c r="I1551" s="18"/>
      <c r="J1551" s="18"/>
      <c r="K1551" s="18"/>
      <c r="L1551" s="18"/>
      <c r="M1551" s="48">
        <v>44763.0</v>
      </c>
      <c r="N1551" s="15">
        <v>0.7083333333333334</v>
      </c>
      <c r="O1551" s="15">
        <v>0.8333333333333334</v>
      </c>
      <c r="P1551" s="25">
        <v>0.08333333333333333</v>
      </c>
      <c r="Q1551" s="17" t="s">
        <v>1545</v>
      </c>
    </row>
    <row r="1552">
      <c r="A1552" s="10" t="s">
        <v>1521</v>
      </c>
      <c r="B1552" s="10" t="s">
        <v>18</v>
      </c>
      <c r="C1552" s="10" t="s">
        <v>1152</v>
      </c>
      <c r="D1552" s="10" t="s">
        <v>1346</v>
      </c>
      <c r="E1552" s="11" t="s">
        <v>1478</v>
      </c>
      <c r="F1552" s="19"/>
      <c r="G1552" s="18"/>
      <c r="H1552" s="18"/>
      <c r="I1552" s="18"/>
      <c r="J1552" s="18"/>
      <c r="K1552" s="18"/>
      <c r="L1552" s="18"/>
      <c r="M1552" s="48">
        <v>44763.0</v>
      </c>
      <c r="N1552" s="15">
        <v>0.625</v>
      </c>
      <c r="O1552" s="15">
        <v>0.7916666666666666</v>
      </c>
      <c r="P1552" s="25">
        <v>0.16666666666666666</v>
      </c>
      <c r="Q1552" s="17" t="s">
        <v>1546</v>
      </c>
    </row>
    <row r="1553">
      <c r="A1553" s="10" t="s">
        <v>1363</v>
      </c>
      <c r="B1553" s="10" t="s">
        <v>18</v>
      </c>
      <c r="C1553" s="10" t="s">
        <v>1152</v>
      </c>
      <c r="D1553" s="10" t="s">
        <v>3</v>
      </c>
      <c r="E1553" s="11" t="s">
        <v>20</v>
      </c>
      <c r="F1553" s="19"/>
      <c r="G1553" s="18"/>
      <c r="H1553" s="18"/>
      <c r="I1553" s="18"/>
      <c r="J1553" s="18"/>
      <c r="K1553" s="18"/>
      <c r="L1553" s="18"/>
      <c r="M1553" s="48">
        <v>44763.0</v>
      </c>
      <c r="N1553" s="15"/>
      <c r="O1553" s="15"/>
      <c r="P1553" s="16">
        <f t="shared" ref="P1553:P1554" si="142">O1553-N1553</f>
        <v>0</v>
      </c>
      <c r="Q1553" s="17" t="s">
        <v>1456</v>
      </c>
    </row>
    <row r="1554">
      <c r="A1554" s="10" t="s">
        <v>1500</v>
      </c>
      <c r="B1554" s="10" t="s">
        <v>18</v>
      </c>
      <c r="C1554" s="10" t="s">
        <v>1152</v>
      </c>
      <c r="D1554" s="10" t="s">
        <v>3</v>
      </c>
      <c r="E1554" s="11" t="s">
        <v>28</v>
      </c>
      <c r="F1554" s="11" t="s">
        <v>1409</v>
      </c>
      <c r="G1554" s="18"/>
      <c r="H1554" s="18"/>
      <c r="I1554" s="18"/>
      <c r="J1554" s="18"/>
      <c r="K1554" s="18"/>
      <c r="L1554" s="18"/>
      <c r="M1554" s="48">
        <v>44764.0</v>
      </c>
      <c r="N1554" s="15">
        <v>0.5416666666666666</v>
      </c>
      <c r="O1554" s="15">
        <v>0.5416666666666666</v>
      </c>
      <c r="P1554" s="16">
        <f t="shared" si="142"/>
        <v>0</v>
      </c>
      <c r="Q1554" s="17" t="s">
        <v>1547</v>
      </c>
    </row>
    <row r="1555">
      <c r="A1555" s="10" t="s">
        <v>1521</v>
      </c>
      <c r="B1555" s="10" t="s">
        <v>18</v>
      </c>
      <c r="C1555" s="10" t="s">
        <v>1152</v>
      </c>
      <c r="D1555" s="10" t="s">
        <v>1346</v>
      </c>
      <c r="E1555" s="11" t="s">
        <v>1281</v>
      </c>
      <c r="F1555" s="19"/>
      <c r="G1555" s="18"/>
      <c r="H1555" s="18"/>
      <c r="I1555" s="18"/>
      <c r="J1555" s="18"/>
      <c r="K1555" s="18"/>
      <c r="L1555" s="18"/>
      <c r="M1555" s="48">
        <v>44764.0</v>
      </c>
      <c r="N1555" s="15">
        <v>0.625</v>
      </c>
      <c r="O1555" s="15">
        <v>0.7083333333333334</v>
      </c>
      <c r="P1555" s="25">
        <v>0.08333333333333333</v>
      </c>
      <c r="Q1555" s="17" t="s">
        <v>1548</v>
      </c>
    </row>
    <row r="1556">
      <c r="A1556" s="10" t="s">
        <v>1549</v>
      </c>
      <c r="B1556" s="10" t="s">
        <v>18</v>
      </c>
      <c r="C1556" s="10"/>
      <c r="D1556" s="10" t="s">
        <v>1346</v>
      </c>
      <c r="E1556" s="11" t="s">
        <v>1478</v>
      </c>
      <c r="F1556" s="19"/>
      <c r="G1556" s="18"/>
      <c r="H1556" s="18"/>
      <c r="I1556" s="18"/>
      <c r="J1556" s="18"/>
      <c r="K1556" s="18"/>
      <c r="L1556" s="18"/>
      <c r="M1556" s="48">
        <v>44764.0</v>
      </c>
      <c r="N1556" s="15">
        <v>0.7083333333333334</v>
      </c>
      <c r="O1556" s="15"/>
      <c r="P1556" s="25"/>
      <c r="Q1556" s="17" t="s">
        <v>1550</v>
      </c>
    </row>
    <row r="1557">
      <c r="A1557" s="81" t="s">
        <v>1515</v>
      </c>
      <c r="B1557" s="29" t="s">
        <v>18</v>
      </c>
      <c r="C1557" s="10" t="s">
        <v>1152</v>
      </c>
      <c r="D1557" s="29" t="s">
        <v>508</v>
      </c>
      <c r="E1557" s="30" t="s">
        <v>563</v>
      </c>
      <c r="F1557" s="86" t="s">
        <v>1423</v>
      </c>
      <c r="G1557" s="82">
        <v>44760.0</v>
      </c>
      <c r="H1557" s="82">
        <v>44761.0</v>
      </c>
      <c r="I1557" s="88">
        <v>8.0</v>
      </c>
      <c r="J1557" s="82">
        <v>44760.0</v>
      </c>
      <c r="K1557" s="82">
        <v>44760.0</v>
      </c>
      <c r="L1557" s="88">
        <v>5.0</v>
      </c>
      <c r="M1557" s="82">
        <v>44764.0</v>
      </c>
      <c r="N1557" s="32">
        <v>0.75</v>
      </c>
      <c r="O1557" s="32">
        <v>0.75</v>
      </c>
      <c r="P1557" s="16">
        <f t="shared" ref="P1557:P1561" si="143">O1557-N1557</f>
        <v>0</v>
      </c>
      <c r="Q1557" s="17" t="s">
        <v>1097</v>
      </c>
      <c r="R1557" s="36"/>
      <c r="S1557" s="36"/>
      <c r="T1557" s="36"/>
      <c r="U1557" s="36"/>
      <c r="V1557" s="36"/>
      <c r="W1557" s="36"/>
      <c r="X1557" s="36"/>
      <c r="Y1557" s="36"/>
      <c r="Z1557" s="36"/>
      <c r="AA1557" s="36"/>
      <c r="AB1557" s="36"/>
      <c r="AC1557" s="36"/>
      <c r="AD1557" s="36"/>
      <c r="AE1557" s="36"/>
      <c r="AF1557" s="36"/>
      <c r="AG1557" s="36"/>
      <c r="AH1557" s="36"/>
      <c r="AI1557" s="36"/>
      <c r="AJ1557" s="36"/>
      <c r="AK1557" s="36"/>
      <c r="AL1557" s="36"/>
    </row>
    <row r="1558">
      <c r="A1558" s="81" t="s">
        <v>1498</v>
      </c>
      <c r="B1558" s="29" t="s">
        <v>18</v>
      </c>
      <c r="C1558" s="10" t="s">
        <v>1152</v>
      </c>
      <c r="D1558" s="29" t="s">
        <v>508</v>
      </c>
      <c r="E1558" s="30" t="s">
        <v>563</v>
      </c>
      <c r="F1558" s="86" t="s">
        <v>1423</v>
      </c>
      <c r="G1558" s="82">
        <v>44756.0</v>
      </c>
      <c r="H1558" s="82">
        <v>44757.0</v>
      </c>
      <c r="I1558" s="87"/>
      <c r="J1558" s="82">
        <v>44756.0</v>
      </c>
      <c r="K1558" s="82">
        <v>44757.0</v>
      </c>
      <c r="L1558" s="88">
        <v>7.0</v>
      </c>
      <c r="M1558" s="82">
        <v>44764.0</v>
      </c>
      <c r="N1558" s="32">
        <v>0.6666666666666666</v>
      </c>
      <c r="O1558" s="32">
        <v>0.6666666666666666</v>
      </c>
      <c r="P1558" s="16">
        <f t="shared" si="143"/>
        <v>0</v>
      </c>
      <c r="Q1558" s="17" t="s">
        <v>1097</v>
      </c>
      <c r="R1558" s="36"/>
      <c r="S1558" s="36"/>
      <c r="T1558" s="36"/>
      <c r="U1558" s="36"/>
      <c r="V1558" s="36"/>
      <c r="W1558" s="36"/>
      <c r="X1558" s="36"/>
      <c r="Y1558" s="36"/>
      <c r="Z1558" s="36"/>
      <c r="AA1558" s="36"/>
      <c r="AB1558" s="36"/>
      <c r="AC1558" s="36"/>
      <c r="AD1558" s="36"/>
      <c r="AE1558" s="36"/>
      <c r="AF1558" s="36"/>
      <c r="AG1558" s="36"/>
      <c r="AH1558" s="36"/>
      <c r="AI1558" s="36"/>
      <c r="AJ1558" s="36"/>
      <c r="AK1558" s="36"/>
      <c r="AL1558" s="36"/>
    </row>
    <row r="1559">
      <c r="A1559" s="10" t="s">
        <v>1551</v>
      </c>
      <c r="B1559" s="10" t="s">
        <v>18</v>
      </c>
      <c r="C1559" s="10" t="s">
        <v>1152</v>
      </c>
      <c r="D1559" s="10" t="s">
        <v>3</v>
      </c>
      <c r="E1559" s="11" t="s">
        <v>43</v>
      </c>
      <c r="F1559" s="11" t="s">
        <v>1432</v>
      </c>
      <c r="G1559" s="82">
        <v>44764.0</v>
      </c>
      <c r="H1559" s="82">
        <v>44764.0</v>
      </c>
      <c r="I1559" s="12">
        <v>8.0</v>
      </c>
      <c r="J1559" s="82">
        <v>44764.0</v>
      </c>
      <c r="K1559" s="82">
        <v>44764.0</v>
      </c>
      <c r="L1559" s="12">
        <v>7.0</v>
      </c>
      <c r="M1559" s="82">
        <v>44764.0</v>
      </c>
      <c r="N1559" s="15">
        <v>0.5416666666666666</v>
      </c>
      <c r="O1559" s="15">
        <v>0.8333333333333334</v>
      </c>
      <c r="P1559" s="16">
        <f t="shared" si="143"/>
        <v>0.2916666667</v>
      </c>
      <c r="Q1559" s="17" t="s">
        <v>1552</v>
      </c>
    </row>
    <row r="1560">
      <c r="A1560" s="81" t="s">
        <v>1526</v>
      </c>
      <c r="B1560" s="81" t="s">
        <v>560</v>
      </c>
      <c r="C1560" s="10" t="s">
        <v>1152</v>
      </c>
      <c r="D1560" s="29" t="s">
        <v>508</v>
      </c>
      <c r="E1560" s="30" t="s">
        <v>41</v>
      </c>
      <c r="F1560" s="30" t="s">
        <v>1409</v>
      </c>
      <c r="G1560" s="82">
        <v>44761.0</v>
      </c>
      <c r="H1560" s="82">
        <v>44769.0</v>
      </c>
      <c r="I1560" s="88">
        <v>40.0</v>
      </c>
      <c r="J1560" s="82">
        <v>44761.0</v>
      </c>
      <c r="K1560" s="87"/>
      <c r="L1560" s="87"/>
      <c r="M1560" s="82">
        <v>44764.0</v>
      </c>
      <c r="N1560" s="32">
        <v>0.5833333333333334</v>
      </c>
      <c r="O1560" s="32">
        <v>0.875</v>
      </c>
      <c r="P1560" s="16">
        <f t="shared" si="143"/>
        <v>0.2916666667</v>
      </c>
      <c r="Q1560" s="35" t="s">
        <v>1553</v>
      </c>
      <c r="R1560" s="36"/>
      <c r="S1560" s="36"/>
      <c r="T1560" s="36"/>
      <c r="U1560" s="36"/>
      <c r="V1560" s="36"/>
      <c r="W1560" s="36"/>
      <c r="X1560" s="36"/>
      <c r="Y1560" s="36"/>
      <c r="Z1560" s="36"/>
      <c r="AA1560" s="36"/>
      <c r="AB1560" s="36"/>
      <c r="AC1560" s="36"/>
      <c r="AD1560" s="36"/>
      <c r="AE1560" s="36"/>
      <c r="AF1560" s="36"/>
      <c r="AG1560" s="36"/>
      <c r="AH1560" s="36"/>
      <c r="AI1560" s="36"/>
      <c r="AJ1560" s="36"/>
      <c r="AK1560" s="36"/>
      <c r="AL1560" s="36"/>
    </row>
    <row r="1561">
      <c r="A1561" s="10" t="s">
        <v>1486</v>
      </c>
      <c r="B1561" s="10" t="s">
        <v>560</v>
      </c>
      <c r="C1561" s="10" t="s">
        <v>1164</v>
      </c>
      <c r="D1561" s="10" t="s">
        <v>900</v>
      </c>
      <c r="E1561" s="11" t="s">
        <v>41</v>
      </c>
      <c r="F1561" s="11" t="s">
        <v>1409</v>
      </c>
      <c r="G1561" s="18">
        <v>44756.0</v>
      </c>
      <c r="H1561" s="18">
        <v>44764.0</v>
      </c>
      <c r="I1561" s="12">
        <v>50.0</v>
      </c>
      <c r="J1561" s="18">
        <v>44756.0</v>
      </c>
      <c r="K1561" s="18"/>
      <c r="L1561" s="18"/>
      <c r="M1561" s="48">
        <v>44764.0</v>
      </c>
      <c r="N1561" s="15">
        <v>0.5416666666666666</v>
      </c>
      <c r="O1561" s="15">
        <v>0.875</v>
      </c>
      <c r="P1561" s="16">
        <f t="shared" si="143"/>
        <v>0.3333333333</v>
      </c>
      <c r="Q1561" s="17" t="s">
        <v>1554</v>
      </c>
    </row>
    <row r="1562">
      <c r="A1562" s="10" t="s">
        <v>1506</v>
      </c>
      <c r="B1562" s="10" t="s">
        <v>18</v>
      </c>
      <c r="C1562" s="10" t="s">
        <v>1152</v>
      </c>
      <c r="D1562" s="10" t="s">
        <v>1346</v>
      </c>
      <c r="E1562" s="11" t="s">
        <v>341</v>
      </c>
      <c r="F1562" s="11" t="s">
        <v>1432</v>
      </c>
      <c r="G1562" s="18">
        <v>44756.0</v>
      </c>
      <c r="H1562" s="18">
        <v>44757.0</v>
      </c>
      <c r="I1562" s="12">
        <v>8.0</v>
      </c>
      <c r="J1562" s="18">
        <v>44756.0</v>
      </c>
      <c r="K1562" s="18">
        <v>44757.0</v>
      </c>
      <c r="L1562" s="12">
        <v>12.0</v>
      </c>
      <c r="M1562" s="48">
        <v>44767.0</v>
      </c>
      <c r="N1562" s="11"/>
      <c r="O1562" s="11"/>
      <c r="P1562" s="25"/>
      <c r="Q1562" s="17" t="s">
        <v>655</v>
      </c>
    </row>
    <row r="1563">
      <c r="A1563" s="81" t="s">
        <v>1498</v>
      </c>
      <c r="B1563" s="29" t="s">
        <v>18</v>
      </c>
      <c r="C1563" s="10" t="s">
        <v>1152</v>
      </c>
      <c r="D1563" s="29" t="s">
        <v>508</v>
      </c>
      <c r="E1563" s="30" t="s">
        <v>20</v>
      </c>
      <c r="F1563" s="86" t="s">
        <v>1423</v>
      </c>
      <c r="G1563" s="82">
        <v>44756.0</v>
      </c>
      <c r="H1563" s="82">
        <v>44757.0</v>
      </c>
      <c r="I1563" s="87"/>
      <c r="J1563" s="82">
        <v>44756.0</v>
      </c>
      <c r="K1563" s="82">
        <v>44757.0</v>
      </c>
      <c r="L1563" s="88">
        <v>7.0</v>
      </c>
      <c r="M1563" s="82">
        <v>44767.0</v>
      </c>
      <c r="N1563" s="32">
        <v>0.75</v>
      </c>
      <c r="O1563" s="32">
        <v>0.75</v>
      </c>
      <c r="P1563" s="16">
        <f t="shared" ref="P1563:P1564" si="144">O1563-N1563</f>
        <v>0</v>
      </c>
      <c r="Q1563" s="17" t="s">
        <v>20</v>
      </c>
      <c r="R1563" s="36"/>
      <c r="S1563" s="36"/>
      <c r="T1563" s="36"/>
      <c r="U1563" s="36"/>
      <c r="V1563" s="36"/>
      <c r="W1563" s="36"/>
      <c r="X1563" s="36"/>
      <c r="Y1563" s="36"/>
      <c r="Z1563" s="36"/>
      <c r="AA1563" s="36"/>
      <c r="AB1563" s="36"/>
      <c r="AC1563" s="36"/>
      <c r="AD1563" s="36"/>
      <c r="AE1563" s="36"/>
      <c r="AF1563" s="36"/>
      <c r="AG1563" s="36"/>
      <c r="AH1563" s="36"/>
      <c r="AI1563" s="36"/>
      <c r="AJ1563" s="36"/>
      <c r="AK1563" s="36"/>
      <c r="AL1563" s="36"/>
    </row>
    <row r="1564">
      <c r="A1564" s="81" t="s">
        <v>1515</v>
      </c>
      <c r="B1564" s="29" t="s">
        <v>18</v>
      </c>
      <c r="C1564" s="10" t="s">
        <v>1152</v>
      </c>
      <c r="D1564" s="29" t="s">
        <v>508</v>
      </c>
      <c r="E1564" s="30" t="s">
        <v>20</v>
      </c>
      <c r="F1564" s="86" t="s">
        <v>1423</v>
      </c>
      <c r="G1564" s="82">
        <v>44760.0</v>
      </c>
      <c r="H1564" s="82">
        <v>44761.0</v>
      </c>
      <c r="I1564" s="88">
        <v>8.0</v>
      </c>
      <c r="J1564" s="82">
        <v>44760.0</v>
      </c>
      <c r="K1564" s="82">
        <v>44760.0</v>
      </c>
      <c r="L1564" s="88">
        <v>5.0</v>
      </c>
      <c r="M1564" s="82">
        <v>44767.0</v>
      </c>
      <c r="N1564" s="32">
        <v>0.75</v>
      </c>
      <c r="O1564" s="32">
        <v>0.75</v>
      </c>
      <c r="P1564" s="16">
        <f t="shared" si="144"/>
        <v>0</v>
      </c>
      <c r="Q1564" s="17" t="s">
        <v>20</v>
      </c>
      <c r="R1564" s="36"/>
      <c r="S1564" s="36"/>
      <c r="T1564" s="36"/>
      <c r="U1564" s="36"/>
      <c r="V1564" s="36"/>
      <c r="W1564" s="36"/>
      <c r="X1564" s="36"/>
      <c r="Y1564" s="36"/>
      <c r="Z1564" s="36"/>
      <c r="AA1564" s="36"/>
      <c r="AB1564" s="36"/>
      <c r="AC1564" s="36"/>
      <c r="AD1564" s="36"/>
      <c r="AE1564" s="36"/>
      <c r="AF1564" s="36"/>
      <c r="AG1564" s="36"/>
      <c r="AH1564" s="36"/>
      <c r="AI1564" s="36"/>
      <c r="AJ1564" s="36"/>
      <c r="AK1564" s="36"/>
      <c r="AL1564" s="36"/>
    </row>
    <row r="1565">
      <c r="A1565" s="10" t="s">
        <v>1541</v>
      </c>
      <c r="B1565" s="10" t="s">
        <v>560</v>
      </c>
      <c r="C1565" s="10" t="s">
        <v>1152</v>
      </c>
      <c r="D1565" s="10" t="s">
        <v>3</v>
      </c>
      <c r="E1565" s="11" t="s">
        <v>1478</v>
      </c>
      <c r="F1565" s="11" t="s">
        <v>1409</v>
      </c>
      <c r="G1565" s="18">
        <v>44756.0</v>
      </c>
      <c r="H1565" s="18">
        <v>44757.0</v>
      </c>
      <c r="I1565" s="12">
        <v>50.0</v>
      </c>
      <c r="J1565" s="89">
        <v>81267.0</v>
      </c>
      <c r="K1565" s="18"/>
      <c r="L1565" s="18"/>
      <c r="M1565" s="82">
        <v>44767.0</v>
      </c>
      <c r="N1565" s="15">
        <v>0.5416666666666666</v>
      </c>
      <c r="O1565" s="15">
        <v>0.8333333333333334</v>
      </c>
      <c r="P1565" s="25">
        <v>0.2916666666666667</v>
      </c>
      <c r="Q1565" s="17" t="s">
        <v>1555</v>
      </c>
    </row>
    <row r="1566">
      <c r="A1566" s="81" t="s">
        <v>1526</v>
      </c>
      <c r="B1566" s="81" t="s">
        <v>560</v>
      </c>
      <c r="C1566" s="10" t="s">
        <v>1152</v>
      </c>
      <c r="D1566" s="29" t="s">
        <v>508</v>
      </c>
      <c r="E1566" s="30" t="s">
        <v>41</v>
      </c>
      <c r="F1566" s="30" t="s">
        <v>1409</v>
      </c>
      <c r="G1566" s="82">
        <v>44761.0</v>
      </c>
      <c r="H1566" s="82">
        <v>44769.0</v>
      </c>
      <c r="I1566" s="88">
        <v>40.0</v>
      </c>
      <c r="J1566" s="82">
        <v>44761.0</v>
      </c>
      <c r="K1566" s="87"/>
      <c r="L1566" s="87"/>
      <c r="M1566" s="82">
        <v>44767.0</v>
      </c>
      <c r="N1566" s="32">
        <v>0.5833333333333334</v>
      </c>
      <c r="O1566" s="32">
        <v>0.875</v>
      </c>
      <c r="P1566" s="16">
        <f t="shared" ref="P1566:P1567" si="145">O1566-N1566</f>
        <v>0.2916666667</v>
      </c>
      <c r="Q1566" s="35" t="s">
        <v>1556</v>
      </c>
      <c r="R1566" s="36"/>
      <c r="S1566" s="36"/>
      <c r="T1566" s="36"/>
      <c r="U1566" s="36"/>
      <c r="V1566" s="36"/>
      <c r="W1566" s="36"/>
      <c r="X1566" s="36"/>
      <c r="Y1566" s="36"/>
      <c r="Z1566" s="36"/>
      <c r="AA1566" s="36"/>
      <c r="AB1566" s="36"/>
      <c r="AC1566" s="36"/>
      <c r="AD1566" s="36"/>
      <c r="AE1566" s="36"/>
      <c r="AF1566" s="36"/>
      <c r="AG1566" s="36"/>
      <c r="AH1566" s="36"/>
      <c r="AI1566" s="36"/>
      <c r="AJ1566" s="36"/>
      <c r="AK1566" s="36"/>
      <c r="AL1566" s="36"/>
    </row>
    <row r="1567">
      <c r="A1567" s="10" t="s">
        <v>1486</v>
      </c>
      <c r="B1567" s="10" t="s">
        <v>560</v>
      </c>
      <c r="C1567" s="10" t="s">
        <v>1164</v>
      </c>
      <c r="D1567" s="10" t="s">
        <v>900</v>
      </c>
      <c r="E1567" s="11" t="s">
        <v>43</v>
      </c>
      <c r="F1567" s="11" t="s">
        <v>1409</v>
      </c>
      <c r="G1567" s="18">
        <v>44756.0</v>
      </c>
      <c r="H1567" s="18">
        <v>44764.0</v>
      </c>
      <c r="I1567" s="12">
        <v>50.0</v>
      </c>
      <c r="J1567" s="18">
        <v>44756.0</v>
      </c>
      <c r="K1567" s="18">
        <v>44767.0</v>
      </c>
      <c r="L1567" s="12">
        <v>50.0</v>
      </c>
      <c r="M1567" s="48">
        <v>44767.0</v>
      </c>
      <c r="N1567" s="15">
        <v>0.5416666666666666</v>
      </c>
      <c r="O1567" s="15">
        <v>0.75</v>
      </c>
      <c r="P1567" s="16">
        <f t="shared" si="145"/>
        <v>0.2083333333</v>
      </c>
      <c r="Q1567" s="17" t="s">
        <v>1557</v>
      </c>
    </row>
    <row r="1568">
      <c r="A1568" s="10" t="s">
        <v>1549</v>
      </c>
      <c r="B1568" s="10" t="s">
        <v>18</v>
      </c>
      <c r="C1568" s="10"/>
      <c r="D1568" s="10" t="s">
        <v>1346</v>
      </c>
      <c r="E1568" s="11" t="s">
        <v>1478</v>
      </c>
      <c r="F1568" s="19"/>
      <c r="G1568" s="18"/>
      <c r="H1568" s="18"/>
      <c r="I1568" s="18"/>
      <c r="J1568" s="18"/>
      <c r="K1568" s="18"/>
      <c r="L1568" s="18"/>
      <c r="M1568" s="48">
        <v>44767.0</v>
      </c>
      <c r="N1568" s="15"/>
      <c r="O1568" s="15"/>
      <c r="P1568" s="25"/>
      <c r="Q1568" s="17" t="s">
        <v>1558</v>
      </c>
    </row>
    <row r="1569">
      <c r="A1569" s="10" t="s">
        <v>1320</v>
      </c>
      <c r="B1569" s="10" t="s">
        <v>560</v>
      </c>
      <c r="C1569" s="10" t="s">
        <v>1152</v>
      </c>
      <c r="D1569" s="10" t="s">
        <v>158</v>
      </c>
      <c r="E1569" s="11" t="s">
        <v>987</v>
      </c>
      <c r="F1569" s="19"/>
      <c r="G1569" s="18"/>
      <c r="H1569" s="18"/>
      <c r="I1569" s="18"/>
      <c r="J1569" s="18"/>
      <c r="K1569" s="18"/>
      <c r="L1569" s="18"/>
      <c r="M1569" s="48">
        <v>44767.0</v>
      </c>
      <c r="N1569" s="15">
        <v>0.625</v>
      </c>
      <c r="O1569" s="15">
        <v>0.875</v>
      </c>
      <c r="P1569" s="16">
        <f t="shared" ref="P1569:P1571" si="146">O1569-N1569</f>
        <v>0.25</v>
      </c>
      <c r="Q1569" s="17" t="s">
        <v>1559</v>
      </c>
    </row>
    <row r="1570">
      <c r="A1570" s="10" t="s">
        <v>1560</v>
      </c>
      <c r="B1570" s="10" t="s">
        <v>18</v>
      </c>
      <c r="C1570" s="10" t="s">
        <v>1164</v>
      </c>
      <c r="D1570" s="10" t="s">
        <v>900</v>
      </c>
      <c r="E1570" s="11" t="s">
        <v>379</v>
      </c>
      <c r="F1570" s="11" t="s">
        <v>1432</v>
      </c>
      <c r="G1570" s="18"/>
      <c r="H1570" s="18"/>
      <c r="I1570" s="18"/>
      <c r="J1570" s="18"/>
      <c r="K1570" s="18"/>
      <c r="L1570" s="18"/>
      <c r="M1570" s="48">
        <v>44767.0</v>
      </c>
      <c r="N1570" s="15">
        <v>0.75</v>
      </c>
      <c r="O1570" s="15">
        <v>0.7916666666666666</v>
      </c>
      <c r="P1570" s="16">
        <f t="shared" si="146"/>
        <v>0.04166666667</v>
      </c>
      <c r="Q1570" s="17" t="s">
        <v>1561</v>
      </c>
    </row>
    <row r="1571">
      <c r="A1571" s="10" t="s">
        <v>861</v>
      </c>
      <c r="B1571" s="10" t="s">
        <v>18</v>
      </c>
      <c r="C1571" s="10" t="s">
        <v>1164</v>
      </c>
      <c r="D1571" s="10" t="s">
        <v>900</v>
      </c>
      <c r="E1571" s="11" t="s">
        <v>310</v>
      </c>
      <c r="F1571" s="11" t="s">
        <v>1409</v>
      </c>
      <c r="G1571" s="18">
        <v>44763.0</v>
      </c>
      <c r="H1571" s="18"/>
      <c r="I1571" s="18"/>
      <c r="J1571" s="18"/>
      <c r="K1571" s="18"/>
      <c r="L1571" s="18"/>
      <c r="M1571" s="48">
        <v>44767.0</v>
      </c>
      <c r="N1571" s="15">
        <v>0.7916666666666666</v>
      </c>
      <c r="O1571" s="15">
        <v>0.875</v>
      </c>
      <c r="P1571" s="16">
        <f t="shared" si="146"/>
        <v>0.08333333333</v>
      </c>
      <c r="Q1571" s="17" t="s">
        <v>1562</v>
      </c>
    </row>
    <row r="1572">
      <c r="A1572" s="10" t="s">
        <v>1431</v>
      </c>
      <c r="B1572" s="10" t="s">
        <v>18</v>
      </c>
      <c r="C1572" s="10" t="s">
        <v>1152</v>
      </c>
      <c r="D1572" s="10" t="s">
        <v>508</v>
      </c>
      <c r="E1572" s="11" t="s">
        <v>341</v>
      </c>
      <c r="F1572" s="11" t="s">
        <v>1432</v>
      </c>
      <c r="G1572" s="18">
        <v>44746.0</v>
      </c>
      <c r="H1572" s="18">
        <v>44746.0</v>
      </c>
      <c r="I1572" s="12">
        <v>1.0</v>
      </c>
      <c r="J1572" s="18">
        <v>44746.0</v>
      </c>
      <c r="K1572" s="18">
        <v>44746.0</v>
      </c>
      <c r="L1572" s="12">
        <v>3.0</v>
      </c>
      <c r="M1572" s="48">
        <v>44767.0</v>
      </c>
      <c r="N1572" s="15">
        <v>0.625</v>
      </c>
      <c r="O1572" s="15">
        <v>0.625</v>
      </c>
      <c r="P1572" s="25">
        <v>0.0</v>
      </c>
      <c r="Q1572" s="17" t="s">
        <v>655</v>
      </c>
    </row>
    <row r="1573">
      <c r="A1573" s="29" t="s">
        <v>1549</v>
      </c>
      <c r="B1573" s="81" t="s">
        <v>18</v>
      </c>
      <c r="C1573" s="81" t="s">
        <v>1152</v>
      </c>
      <c r="D1573" s="29" t="s">
        <v>1346</v>
      </c>
      <c r="E1573" s="30" t="s">
        <v>28</v>
      </c>
      <c r="F1573" s="42"/>
      <c r="G1573" s="42"/>
      <c r="H1573" s="42"/>
      <c r="I1573" s="42"/>
      <c r="J1573" s="42"/>
      <c r="K1573" s="42"/>
      <c r="L1573" s="42"/>
      <c r="M1573" s="64">
        <v>44768.0</v>
      </c>
      <c r="N1573" s="15">
        <v>0.625</v>
      </c>
      <c r="O1573" s="15">
        <v>0.7291666666666666</v>
      </c>
      <c r="P1573" s="16">
        <f t="shared" ref="P1573:P1601" si="147">O1573-N1573</f>
        <v>0.1041666667</v>
      </c>
      <c r="Q1573" s="35" t="s">
        <v>1563</v>
      </c>
      <c r="R1573" s="36"/>
      <c r="S1573" s="36"/>
      <c r="T1573" s="36"/>
      <c r="U1573" s="36"/>
      <c r="V1573" s="36"/>
      <c r="W1573" s="36"/>
      <c r="X1573" s="36"/>
      <c r="Y1573" s="36"/>
      <c r="Z1573" s="36"/>
      <c r="AA1573" s="36"/>
      <c r="AB1573" s="36"/>
      <c r="AC1573" s="36"/>
      <c r="AD1573" s="36"/>
      <c r="AE1573" s="36"/>
      <c r="AF1573" s="36"/>
      <c r="AG1573" s="36"/>
      <c r="AH1573" s="36"/>
      <c r="AI1573" s="36"/>
      <c r="AJ1573" s="36"/>
      <c r="AK1573" s="36"/>
      <c r="AL1573" s="36"/>
    </row>
    <row r="1574">
      <c r="A1574" s="81" t="s">
        <v>1526</v>
      </c>
      <c r="B1574" s="81" t="s">
        <v>560</v>
      </c>
      <c r="C1574" s="10" t="s">
        <v>1152</v>
      </c>
      <c r="D1574" s="29" t="s">
        <v>508</v>
      </c>
      <c r="E1574" s="30" t="s">
        <v>43</v>
      </c>
      <c r="F1574" s="30" t="s">
        <v>1409</v>
      </c>
      <c r="G1574" s="82">
        <v>44761.0</v>
      </c>
      <c r="H1574" s="82">
        <v>44769.0</v>
      </c>
      <c r="I1574" s="88">
        <v>40.0</v>
      </c>
      <c r="J1574" s="82">
        <v>44761.0</v>
      </c>
      <c r="K1574" s="82">
        <v>44768.0</v>
      </c>
      <c r="L1574" s="88">
        <v>33.0</v>
      </c>
      <c r="M1574" s="82">
        <v>44768.0</v>
      </c>
      <c r="N1574" s="32">
        <v>0.5833333333333334</v>
      </c>
      <c r="O1574" s="32">
        <v>0.7083333333333334</v>
      </c>
      <c r="P1574" s="16">
        <f t="shared" si="147"/>
        <v>0.125</v>
      </c>
      <c r="Q1574" s="35" t="s">
        <v>1564</v>
      </c>
      <c r="R1574" s="36"/>
      <c r="S1574" s="36"/>
      <c r="T1574" s="36"/>
      <c r="U1574" s="36"/>
      <c r="V1574" s="36"/>
      <c r="W1574" s="36"/>
      <c r="X1574" s="36"/>
      <c r="Y1574" s="36"/>
      <c r="Z1574" s="36"/>
      <c r="AA1574" s="36"/>
      <c r="AB1574" s="36"/>
      <c r="AC1574" s="36"/>
      <c r="AD1574" s="36"/>
      <c r="AE1574" s="36"/>
      <c r="AF1574" s="36"/>
      <c r="AG1574" s="36"/>
      <c r="AH1574" s="36"/>
      <c r="AI1574" s="36"/>
      <c r="AJ1574" s="36"/>
      <c r="AK1574" s="36"/>
      <c r="AL1574" s="36"/>
    </row>
    <row r="1575">
      <c r="A1575" s="10" t="s">
        <v>1565</v>
      </c>
      <c r="B1575" s="10" t="s">
        <v>18</v>
      </c>
      <c r="C1575" s="10" t="s">
        <v>1152</v>
      </c>
      <c r="D1575" s="10" t="s">
        <v>3</v>
      </c>
      <c r="E1575" s="11" t="s">
        <v>1281</v>
      </c>
      <c r="F1575" s="11" t="s">
        <v>1432</v>
      </c>
      <c r="G1575" s="82">
        <v>44768.0</v>
      </c>
      <c r="H1575" s="82"/>
      <c r="I1575" s="18"/>
      <c r="J1575" s="82">
        <v>44768.0</v>
      </c>
      <c r="K1575" s="18"/>
      <c r="L1575" s="18"/>
      <c r="M1575" s="82">
        <v>44768.0</v>
      </c>
      <c r="N1575" s="15">
        <v>0.5416666666666666</v>
      </c>
      <c r="O1575" s="15">
        <v>0.625</v>
      </c>
      <c r="P1575" s="16">
        <f t="shared" si="147"/>
        <v>0.08333333333</v>
      </c>
      <c r="Q1575" s="35" t="s">
        <v>1566</v>
      </c>
    </row>
    <row r="1576">
      <c r="A1576" s="10" t="s">
        <v>1435</v>
      </c>
      <c r="B1576" s="10" t="s">
        <v>560</v>
      </c>
      <c r="C1576" s="10" t="s">
        <v>1152</v>
      </c>
      <c r="D1576" s="10" t="s">
        <v>3</v>
      </c>
      <c r="E1576" s="11" t="s">
        <v>43</v>
      </c>
      <c r="F1576" s="11" t="s">
        <v>1423</v>
      </c>
      <c r="G1576" s="82">
        <v>44746.0</v>
      </c>
      <c r="H1576" s="82">
        <v>44754.0</v>
      </c>
      <c r="I1576" s="12">
        <v>40.0</v>
      </c>
      <c r="J1576" s="82">
        <v>44746.0</v>
      </c>
      <c r="K1576" s="82">
        <v>44768.0</v>
      </c>
      <c r="L1576" s="12">
        <v>30.0</v>
      </c>
      <c r="M1576" s="82">
        <v>44768.0</v>
      </c>
      <c r="N1576" s="15">
        <v>0.75</v>
      </c>
      <c r="O1576" s="15">
        <v>0.875</v>
      </c>
      <c r="P1576" s="16">
        <f t="shared" si="147"/>
        <v>0.125</v>
      </c>
      <c r="Q1576" s="17" t="s">
        <v>1567</v>
      </c>
    </row>
    <row r="1577">
      <c r="A1577" s="81" t="s">
        <v>1568</v>
      </c>
      <c r="B1577" s="81" t="s">
        <v>560</v>
      </c>
      <c r="C1577" s="10" t="s">
        <v>1152</v>
      </c>
      <c r="D1577" s="29" t="s">
        <v>508</v>
      </c>
      <c r="E1577" s="30" t="s">
        <v>1478</v>
      </c>
      <c r="F1577" s="30" t="s">
        <v>1409</v>
      </c>
      <c r="G1577" s="82">
        <v>44769.0</v>
      </c>
      <c r="H1577" s="82">
        <v>44804.0</v>
      </c>
      <c r="I1577" s="88">
        <v>160.0</v>
      </c>
      <c r="J1577" s="82"/>
      <c r="K1577" s="82"/>
      <c r="L1577" s="88"/>
      <c r="M1577" s="82">
        <v>44768.0</v>
      </c>
      <c r="N1577" s="32">
        <v>0.75</v>
      </c>
      <c r="O1577" s="32">
        <v>0.875</v>
      </c>
      <c r="P1577" s="16">
        <f t="shared" si="147"/>
        <v>0.125</v>
      </c>
      <c r="Q1577" s="35" t="s">
        <v>1569</v>
      </c>
      <c r="R1577" s="36"/>
      <c r="S1577" s="36"/>
      <c r="T1577" s="36"/>
      <c r="U1577" s="36"/>
      <c r="V1577" s="36"/>
      <c r="W1577" s="36"/>
      <c r="X1577" s="36"/>
      <c r="Y1577" s="36"/>
      <c r="Z1577" s="36"/>
      <c r="AA1577" s="36"/>
      <c r="AB1577" s="36"/>
      <c r="AC1577" s="36"/>
      <c r="AD1577" s="36"/>
      <c r="AE1577" s="36"/>
      <c r="AF1577" s="36"/>
      <c r="AG1577" s="36"/>
      <c r="AH1577" s="36"/>
      <c r="AI1577" s="36"/>
      <c r="AJ1577" s="36"/>
      <c r="AK1577" s="36"/>
      <c r="AL1577" s="36"/>
    </row>
    <row r="1578">
      <c r="A1578" s="10" t="s">
        <v>1570</v>
      </c>
      <c r="B1578" s="10" t="s">
        <v>18</v>
      </c>
      <c r="C1578" s="10" t="s">
        <v>1152</v>
      </c>
      <c r="D1578" s="10" t="s">
        <v>1346</v>
      </c>
      <c r="E1578" s="11" t="s">
        <v>1478</v>
      </c>
      <c r="F1578" s="19"/>
      <c r="G1578" s="18"/>
      <c r="H1578" s="18"/>
      <c r="I1578" s="18"/>
      <c r="J1578" s="18"/>
      <c r="K1578" s="18"/>
      <c r="L1578" s="18"/>
      <c r="M1578" s="82">
        <v>44768.0</v>
      </c>
      <c r="N1578" s="32">
        <v>0.75</v>
      </c>
      <c r="O1578" s="32">
        <v>0.875</v>
      </c>
      <c r="P1578" s="16">
        <f t="shared" si="147"/>
        <v>0.125</v>
      </c>
      <c r="Q1578" s="35" t="s">
        <v>1571</v>
      </c>
    </row>
    <row r="1579">
      <c r="A1579" s="10" t="s">
        <v>1392</v>
      </c>
      <c r="B1579" s="10" t="s">
        <v>18</v>
      </c>
      <c r="C1579" s="10" t="s">
        <v>1152</v>
      </c>
      <c r="D1579" s="10" t="s">
        <v>3</v>
      </c>
      <c r="E1579" s="11" t="s">
        <v>341</v>
      </c>
      <c r="F1579" s="11" t="s">
        <v>21</v>
      </c>
      <c r="G1579" s="82">
        <v>44761.0</v>
      </c>
      <c r="H1579" s="82">
        <v>44761.0</v>
      </c>
      <c r="I1579" s="12">
        <v>8.0</v>
      </c>
      <c r="J1579" s="82">
        <v>44761.0</v>
      </c>
      <c r="K1579" s="18"/>
      <c r="L1579" s="18"/>
      <c r="M1579" s="82">
        <v>44768.0</v>
      </c>
      <c r="N1579" s="32">
        <v>0.875</v>
      </c>
      <c r="O1579" s="32">
        <v>0.875</v>
      </c>
      <c r="P1579" s="16">
        <f t="shared" si="147"/>
        <v>0</v>
      </c>
      <c r="Q1579" s="17" t="s">
        <v>1533</v>
      </c>
    </row>
    <row r="1580">
      <c r="A1580" s="10" t="s">
        <v>751</v>
      </c>
      <c r="B1580" s="10" t="s">
        <v>560</v>
      </c>
      <c r="C1580" s="10" t="s">
        <v>1152</v>
      </c>
      <c r="D1580" s="10" t="s">
        <v>3</v>
      </c>
      <c r="E1580" s="11" t="s">
        <v>1017</v>
      </c>
      <c r="F1580" s="11" t="s">
        <v>21</v>
      </c>
      <c r="G1580" s="18"/>
      <c r="H1580" s="18"/>
      <c r="I1580" s="18"/>
      <c r="J1580" s="18"/>
      <c r="K1580" s="18"/>
      <c r="L1580" s="18"/>
      <c r="M1580" s="82">
        <v>44768.0</v>
      </c>
      <c r="N1580" s="15">
        <v>0.875</v>
      </c>
      <c r="O1580" s="15">
        <v>0.875</v>
      </c>
      <c r="P1580" s="16">
        <f t="shared" si="147"/>
        <v>0</v>
      </c>
      <c r="Q1580" s="17" t="s">
        <v>1318</v>
      </c>
    </row>
    <row r="1581">
      <c r="A1581" s="10" t="s">
        <v>1196</v>
      </c>
      <c r="B1581" s="10" t="s">
        <v>560</v>
      </c>
      <c r="C1581" s="10" t="s">
        <v>1152</v>
      </c>
      <c r="D1581" s="10" t="s">
        <v>3</v>
      </c>
      <c r="E1581" s="11" t="s">
        <v>563</v>
      </c>
      <c r="F1581" s="19"/>
      <c r="G1581" s="18"/>
      <c r="H1581" s="18"/>
      <c r="I1581" s="18"/>
      <c r="J1581" s="18"/>
      <c r="K1581" s="18"/>
      <c r="L1581" s="18"/>
      <c r="M1581" s="82">
        <v>44768.0</v>
      </c>
      <c r="N1581" s="15">
        <v>0.875</v>
      </c>
      <c r="O1581" s="15">
        <v>0.875</v>
      </c>
      <c r="P1581" s="16">
        <f t="shared" si="147"/>
        <v>0</v>
      </c>
      <c r="Q1581" s="17" t="s">
        <v>1097</v>
      </c>
    </row>
    <row r="1582">
      <c r="A1582" s="10" t="s">
        <v>1245</v>
      </c>
      <c r="B1582" s="10" t="s">
        <v>560</v>
      </c>
      <c r="C1582" s="10" t="s">
        <v>1152</v>
      </c>
      <c r="D1582" s="10" t="s">
        <v>3</v>
      </c>
      <c r="E1582" s="11" t="s">
        <v>341</v>
      </c>
      <c r="F1582" s="11" t="s">
        <v>21</v>
      </c>
      <c r="G1582" s="18"/>
      <c r="H1582" s="18"/>
      <c r="I1582" s="18"/>
      <c r="J1582" s="18"/>
      <c r="K1582" s="18"/>
      <c r="L1582" s="18"/>
      <c r="M1582" s="82">
        <v>44768.0</v>
      </c>
      <c r="N1582" s="15">
        <v>0.875</v>
      </c>
      <c r="O1582" s="15">
        <v>0.875</v>
      </c>
      <c r="P1582" s="16">
        <f t="shared" si="147"/>
        <v>0</v>
      </c>
      <c r="Q1582" s="17" t="s">
        <v>1097</v>
      </c>
    </row>
    <row r="1583">
      <c r="A1583" s="10" t="s">
        <v>1534</v>
      </c>
      <c r="B1583" s="10" t="s">
        <v>18</v>
      </c>
      <c r="C1583" s="10" t="s">
        <v>1152</v>
      </c>
      <c r="D1583" s="10" t="s">
        <v>3</v>
      </c>
      <c r="E1583" s="11" t="s">
        <v>341</v>
      </c>
      <c r="F1583" s="11" t="s">
        <v>1432</v>
      </c>
      <c r="G1583" s="48">
        <v>44762.0</v>
      </c>
      <c r="H1583" s="48">
        <v>44762.0</v>
      </c>
      <c r="I1583" s="12">
        <v>6.0</v>
      </c>
      <c r="J1583" s="48">
        <v>44762.0</v>
      </c>
      <c r="K1583" s="18"/>
      <c r="L1583" s="18"/>
      <c r="M1583" s="82">
        <v>44768.0</v>
      </c>
      <c r="N1583" s="15">
        <v>0.875</v>
      </c>
      <c r="O1583" s="15">
        <v>0.875</v>
      </c>
      <c r="P1583" s="16">
        <f t="shared" si="147"/>
        <v>0</v>
      </c>
      <c r="Q1583" s="17" t="s">
        <v>1097</v>
      </c>
    </row>
    <row r="1584">
      <c r="A1584" s="10" t="s">
        <v>861</v>
      </c>
      <c r="B1584" s="10" t="s">
        <v>560</v>
      </c>
      <c r="C1584" s="10" t="s">
        <v>1164</v>
      </c>
      <c r="D1584" s="10" t="s">
        <v>900</v>
      </c>
      <c r="E1584" s="11" t="s">
        <v>1017</v>
      </c>
      <c r="F1584" s="11" t="s">
        <v>1409</v>
      </c>
      <c r="G1584" s="18"/>
      <c r="H1584" s="18"/>
      <c r="I1584" s="18"/>
      <c r="J1584" s="18"/>
      <c r="K1584" s="18"/>
      <c r="L1584" s="18"/>
      <c r="M1584" s="48">
        <v>44768.0</v>
      </c>
      <c r="N1584" s="15"/>
      <c r="O1584" s="15"/>
      <c r="P1584" s="16">
        <f t="shared" si="147"/>
        <v>0</v>
      </c>
      <c r="Q1584" s="17" t="s">
        <v>1097</v>
      </c>
    </row>
    <row r="1585">
      <c r="A1585" s="10" t="s">
        <v>1551</v>
      </c>
      <c r="B1585" s="10" t="s">
        <v>18</v>
      </c>
      <c r="C1585" s="10" t="s">
        <v>1152</v>
      </c>
      <c r="D1585" s="10" t="s">
        <v>3</v>
      </c>
      <c r="E1585" s="11" t="s">
        <v>341</v>
      </c>
      <c r="F1585" s="11" t="s">
        <v>1432</v>
      </c>
      <c r="G1585" s="82">
        <v>44764.0</v>
      </c>
      <c r="H1585" s="82">
        <v>44764.0</v>
      </c>
      <c r="I1585" s="12">
        <v>8.0</v>
      </c>
      <c r="J1585" s="82">
        <v>44764.0</v>
      </c>
      <c r="K1585" s="82">
        <v>44764.0</v>
      </c>
      <c r="L1585" s="12">
        <v>7.0</v>
      </c>
      <c r="M1585" s="48">
        <v>44768.0</v>
      </c>
      <c r="N1585" s="15">
        <v>0.875</v>
      </c>
      <c r="O1585" s="15">
        <v>0.875</v>
      </c>
      <c r="P1585" s="16">
        <f t="shared" si="147"/>
        <v>0</v>
      </c>
      <c r="Q1585" s="17" t="s">
        <v>1097</v>
      </c>
    </row>
    <row r="1586">
      <c r="A1586" s="10" t="s">
        <v>1572</v>
      </c>
      <c r="B1586" s="10" t="s">
        <v>560</v>
      </c>
      <c r="C1586" s="10" t="s">
        <v>1164</v>
      </c>
      <c r="D1586" s="10" t="s">
        <v>900</v>
      </c>
      <c r="E1586" s="11" t="s">
        <v>1478</v>
      </c>
      <c r="F1586" s="11" t="s">
        <v>1409</v>
      </c>
      <c r="G1586" s="18"/>
      <c r="H1586" s="18"/>
      <c r="I1586" s="18"/>
      <c r="J1586" s="18"/>
      <c r="K1586" s="18"/>
      <c r="L1586" s="18"/>
      <c r="M1586" s="48">
        <v>44768.0</v>
      </c>
      <c r="N1586" s="15">
        <v>0.5416666666666666</v>
      </c>
      <c r="O1586" s="15">
        <v>0.875</v>
      </c>
      <c r="P1586" s="16">
        <f t="shared" si="147"/>
        <v>0.3333333333</v>
      </c>
      <c r="Q1586" s="17" t="s">
        <v>1573</v>
      </c>
    </row>
    <row r="1587">
      <c r="A1587" s="10" t="s">
        <v>1468</v>
      </c>
      <c r="B1587" s="10" t="s">
        <v>18</v>
      </c>
      <c r="C1587" s="10" t="s">
        <v>1152</v>
      </c>
      <c r="D1587" s="10" t="s">
        <v>3</v>
      </c>
      <c r="E1587" s="11" t="s">
        <v>341</v>
      </c>
      <c r="F1587" s="11" t="s">
        <v>1423</v>
      </c>
      <c r="G1587" s="18"/>
      <c r="H1587" s="18"/>
      <c r="I1587" s="18"/>
      <c r="J1587" s="18"/>
      <c r="K1587" s="18"/>
      <c r="L1587" s="18"/>
      <c r="M1587" s="48">
        <v>44768.0</v>
      </c>
      <c r="N1587" s="15">
        <v>0.875</v>
      </c>
      <c r="O1587" s="15">
        <v>0.875</v>
      </c>
      <c r="P1587" s="16">
        <f t="shared" si="147"/>
        <v>0</v>
      </c>
      <c r="Q1587" s="17" t="s">
        <v>1097</v>
      </c>
    </row>
    <row r="1588">
      <c r="A1588" s="10" t="s">
        <v>1565</v>
      </c>
      <c r="B1588" s="10" t="s">
        <v>18</v>
      </c>
      <c r="C1588" s="10" t="s">
        <v>1152</v>
      </c>
      <c r="D1588" s="10" t="s">
        <v>3</v>
      </c>
      <c r="E1588" s="11" t="s">
        <v>20</v>
      </c>
      <c r="F1588" s="11" t="s">
        <v>1432</v>
      </c>
      <c r="G1588" s="82">
        <v>44768.0</v>
      </c>
      <c r="H1588" s="82">
        <v>44768.0</v>
      </c>
      <c r="I1588" s="12">
        <v>4.0</v>
      </c>
      <c r="J1588" s="82">
        <v>44768.0</v>
      </c>
      <c r="K1588" s="82">
        <v>44768.0</v>
      </c>
      <c r="L1588" s="12">
        <v>2.0</v>
      </c>
      <c r="M1588" s="82">
        <v>44769.0</v>
      </c>
      <c r="N1588" s="15">
        <v>0.5416666666666666</v>
      </c>
      <c r="O1588" s="15">
        <v>0.5416666666666666</v>
      </c>
      <c r="P1588" s="16">
        <f t="shared" si="147"/>
        <v>0</v>
      </c>
      <c r="Q1588" s="35" t="s">
        <v>1574</v>
      </c>
    </row>
    <row r="1589">
      <c r="A1589" s="10" t="s">
        <v>1388</v>
      </c>
      <c r="B1589" s="10" t="s">
        <v>18</v>
      </c>
      <c r="C1589" s="10" t="s">
        <v>1152</v>
      </c>
      <c r="D1589" s="10" t="s">
        <v>3</v>
      </c>
      <c r="E1589" s="11" t="s">
        <v>53</v>
      </c>
      <c r="F1589" s="11" t="s">
        <v>21</v>
      </c>
      <c r="G1589" s="18"/>
      <c r="H1589" s="18"/>
      <c r="I1589" s="18"/>
      <c r="J1589" s="18"/>
      <c r="K1589" s="18"/>
      <c r="L1589" s="18"/>
      <c r="M1589" s="82">
        <v>44769.0</v>
      </c>
      <c r="N1589" s="15">
        <v>0.5416666666666666</v>
      </c>
      <c r="O1589" s="15">
        <v>0.5416666666666666</v>
      </c>
      <c r="P1589" s="16">
        <f t="shared" si="147"/>
        <v>0</v>
      </c>
      <c r="Q1589" s="17" t="s">
        <v>1097</v>
      </c>
    </row>
    <row r="1590">
      <c r="A1590" s="10" t="s">
        <v>1500</v>
      </c>
      <c r="B1590" s="10" t="s">
        <v>18</v>
      </c>
      <c r="C1590" s="10" t="s">
        <v>1152</v>
      </c>
      <c r="D1590" s="10" t="s">
        <v>3</v>
      </c>
      <c r="E1590" s="11" t="s">
        <v>53</v>
      </c>
      <c r="F1590" s="11" t="s">
        <v>1409</v>
      </c>
      <c r="G1590" s="18"/>
      <c r="H1590" s="18"/>
      <c r="I1590" s="18"/>
      <c r="J1590" s="18"/>
      <c r="K1590" s="18"/>
      <c r="L1590" s="18"/>
      <c r="M1590" s="82">
        <v>44769.0</v>
      </c>
      <c r="N1590" s="15">
        <v>0.5416666666666666</v>
      </c>
      <c r="O1590" s="15">
        <v>0.5416666666666666</v>
      </c>
      <c r="P1590" s="16">
        <f t="shared" si="147"/>
        <v>0</v>
      </c>
      <c r="Q1590" s="17" t="s">
        <v>1097</v>
      </c>
    </row>
    <row r="1591">
      <c r="A1591" s="10" t="s">
        <v>1575</v>
      </c>
      <c r="B1591" s="10" t="s">
        <v>18</v>
      </c>
      <c r="C1591" s="10" t="s">
        <v>1152</v>
      </c>
      <c r="D1591" s="10" t="s">
        <v>3</v>
      </c>
      <c r="E1591" s="11" t="s">
        <v>1478</v>
      </c>
      <c r="F1591" s="11" t="s">
        <v>21</v>
      </c>
      <c r="G1591" s="82"/>
      <c r="H1591" s="18"/>
      <c r="I1591" s="18"/>
      <c r="J1591" s="18"/>
      <c r="K1591" s="18"/>
      <c r="L1591" s="18"/>
      <c r="M1591" s="82">
        <v>44769.0</v>
      </c>
      <c r="N1591" s="15">
        <v>0.8333333333333334</v>
      </c>
      <c r="O1591" s="15">
        <v>0.875</v>
      </c>
      <c r="P1591" s="16">
        <f t="shared" si="147"/>
        <v>0.04166666667</v>
      </c>
      <c r="Q1591" s="17" t="s">
        <v>1576</v>
      </c>
    </row>
    <row r="1592">
      <c r="A1592" s="81" t="s">
        <v>1568</v>
      </c>
      <c r="B1592" s="81" t="s">
        <v>560</v>
      </c>
      <c r="C1592" s="10" t="s">
        <v>1152</v>
      </c>
      <c r="D1592" s="29" t="s">
        <v>508</v>
      </c>
      <c r="E1592" s="30" t="s">
        <v>41</v>
      </c>
      <c r="F1592" s="30" t="s">
        <v>1409</v>
      </c>
      <c r="G1592" s="82">
        <v>44769.0</v>
      </c>
      <c r="H1592" s="82">
        <v>44804.0</v>
      </c>
      <c r="I1592" s="88">
        <v>160.0</v>
      </c>
      <c r="J1592" s="82"/>
      <c r="K1592" s="82"/>
      <c r="L1592" s="88"/>
      <c r="M1592" s="82">
        <v>44769.0</v>
      </c>
      <c r="N1592" s="32">
        <v>0.625</v>
      </c>
      <c r="O1592" s="32">
        <v>0.875</v>
      </c>
      <c r="P1592" s="16">
        <f t="shared" si="147"/>
        <v>0.25</v>
      </c>
      <c r="Q1592" s="35" t="s">
        <v>1577</v>
      </c>
      <c r="R1592" s="36"/>
      <c r="S1592" s="36"/>
      <c r="T1592" s="36"/>
      <c r="U1592" s="36"/>
      <c r="V1592" s="36"/>
      <c r="W1592" s="36"/>
      <c r="X1592" s="36"/>
      <c r="Y1592" s="36"/>
      <c r="Z1592" s="36"/>
      <c r="AA1592" s="36"/>
      <c r="AB1592" s="36"/>
      <c r="AC1592" s="36"/>
      <c r="AD1592" s="36"/>
      <c r="AE1592" s="36"/>
      <c r="AF1592" s="36"/>
      <c r="AG1592" s="36"/>
      <c r="AH1592" s="36"/>
      <c r="AI1592" s="36"/>
      <c r="AJ1592" s="36"/>
      <c r="AK1592" s="36"/>
      <c r="AL1592" s="36"/>
    </row>
    <row r="1593">
      <c r="A1593" s="10" t="s">
        <v>1572</v>
      </c>
      <c r="B1593" s="10" t="s">
        <v>560</v>
      </c>
      <c r="C1593" s="10" t="s">
        <v>1164</v>
      </c>
      <c r="D1593" s="10" t="s">
        <v>900</v>
      </c>
      <c r="E1593" s="11" t="s">
        <v>1478</v>
      </c>
      <c r="F1593" s="11" t="s">
        <v>1409</v>
      </c>
      <c r="G1593" s="18"/>
      <c r="H1593" s="18"/>
      <c r="I1593" s="18"/>
      <c r="J1593" s="18"/>
      <c r="K1593" s="18"/>
      <c r="L1593" s="18"/>
      <c r="M1593" s="48">
        <v>44769.0</v>
      </c>
      <c r="N1593" s="15">
        <v>0.5416666666666666</v>
      </c>
      <c r="O1593" s="15">
        <v>0.8333333333333334</v>
      </c>
      <c r="P1593" s="16">
        <f t="shared" si="147"/>
        <v>0.2916666667</v>
      </c>
      <c r="Q1593" s="17" t="s">
        <v>1578</v>
      </c>
    </row>
    <row r="1594">
      <c r="A1594" s="10" t="s">
        <v>1320</v>
      </c>
      <c r="B1594" s="10" t="s">
        <v>560</v>
      </c>
      <c r="C1594" s="10" t="s">
        <v>1152</v>
      </c>
      <c r="D1594" s="10" t="s">
        <v>158</v>
      </c>
      <c r="E1594" s="11" t="s">
        <v>987</v>
      </c>
      <c r="F1594" s="19"/>
      <c r="G1594" s="18"/>
      <c r="H1594" s="18"/>
      <c r="I1594" s="18"/>
      <c r="J1594" s="18"/>
      <c r="K1594" s="18"/>
      <c r="L1594" s="18"/>
      <c r="M1594" s="48">
        <v>44769.0</v>
      </c>
      <c r="N1594" s="15">
        <v>0.625</v>
      </c>
      <c r="O1594" s="15">
        <v>0.7083333333333334</v>
      </c>
      <c r="P1594" s="16">
        <f t="shared" si="147"/>
        <v>0.08333333333</v>
      </c>
      <c r="Q1594" s="17" t="s">
        <v>1579</v>
      </c>
    </row>
    <row r="1595">
      <c r="A1595" s="10" t="s">
        <v>1486</v>
      </c>
      <c r="B1595" s="10" t="s">
        <v>560</v>
      </c>
      <c r="C1595" s="10" t="s">
        <v>1164</v>
      </c>
      <c r="D1595" s="10" t="s">
        <v>900</v>
      </c>
      <c r="E1595" s="11" t="s">
        <v>987</v>
      </c>
      <c r="F1595" s="11" t="s">
        <v>1409</v>
      </c>
      <c r="G1595" s="18">
        <v>44756.0</v>
      </c>
      <c r="H1595" s="18">
        <v>44764.0</v>
      </c>
      <c r="I1595" s="12">
        <v>50.0</v>
      </c>
      <c r="J1595" s="18">
        <v>44756.0</v>
      </c>
      <c r="K1595" s="18">
        <v>44769.0</v>
      </c>
      <c r="L1595" s="12">
        <v>51.0</v>
      </c>
      <c r="M1595" s="48">
        <v>44769.0</v>
      </c>
      <c r="N1595" s="15">
        <v>0.8333333333333334</v>
      </c>
      <c r="O1595" s="15">
        <v>0.875</v>
      </c>
      <c r="P1595" s="16">
        <f t="shared" si="147"/>
        <v>0.04166666667</v>
      </c>
      <c r="Q1595" s="17" t="s">
        <v>1580</v>
      </c>
    </row>
    <row r="1596">
      <c r="A1596" s="10" t="s">
        <v>1570</v>
      </c>
      <c r="B1596" s="10" t="s">
        <v>18</v>
      </c>
      <c r="C1596" s="10" t="s">
        <v>1152</v>
      </c>
      <c r="D1596" s="10" t="s">
        <v>1346</v>
      </c>
      <c r="E1596" s="11" t="s">
        <v>1478</v>
      </c>
      <c r="F1596" s="19"/>
      <c r="G1596" s="18"/>
      <c r="H1596" s="18"/>
      <c r="I1596" s="18"/>
      <c r="J1596" s="18"/>
      <c r="K1596" s="18"/>
      <c r="L1596" s="18"/>
      <c r="M1596" s="82">
        <v>44769.0</v>
      </c>
      <c r="N1596" s="15">
        <v>0.625</v>
      </c>
      <c r="O1596" s="32">
        <v>0.75</v>
      </c>
      <c r="P1596" s="16">
        <f t="shared" si="147"/>
        <v>0.125</v>
      </c>
      <c r="Q1596" s="35" t="s">
        <v>1581</v>
      </c>
    </row>
    <row r="1597">
      <c r="A1597" s="10" t="s">
        <v>1582</v>
      </c>
      <c r="B1597" s="10" t="s">
        <v>18</v>
      </c>
      <c r="C1597" s="10" t="s">
        <v>1152</v>
      </c>
      <c r="D1597" s="10" t="s">
        <v>3</v>
      </c>
      <c r="E1597" s="11" t="s">
        <v>310</v>
      </c>
      <c r="F1597" s="11" t="s">
        <v>21</v>
      </c>
      <c r="G1597" s="18"/>
      <c r="H1597" s="18"/>
      <c r="I1597" s="12"/>
      <c r="J1597" s="18"/>
      <c r="K1597" s="18"/>
      <c r="L1597" s="18"/>
      <c r="M1597" s="18">
        <v>44770.0</v>
      </c>
      <c r="N1597" s="15">
        <v>0.7916666666666666</v>
      </c>
      <c r="O1597" s="15">
        <v>0.8333333333333334</v>
      </c>
      <c r="P1597" s="16">
        <f t="shared" si="147"/>
        <v>0.04166666667</v>
      </c>
      <c r="Q1597" s="35" t="s">
        <v>1583</v>
      </c>
    </row>
    <row r="1598">
      <c r="A1598" s="10" t="s">
        <v>1575</v>
      </c>
      <c r="B1598" s="10" t="s">
        <v>18</v>
      </c>
      <c r="C1598" s="10" t="s">
        <v>1152</v>
      </c>
      <c r="D1598" s="10" t="s">
        <v>3</v>
      </c>
      <c r="E1598" s="11" t="s">
        <v>41</v>
      </c>
      <c r="F1598" s="11" t="s">
        <v>1423</v>
      </c>
      <c r="G1598" s="18">
        <v>44770.0</v>
      </c>
      <c r="H1598" s="18"/>
      <c r="I1598" s="12"/>
      <c r="J1598" s="18"/>
      <c r="K1598" s="18"/>
      <c r="L1598" s="18"/>
      <c r="M1598" s="18">
        <v>44770.0</v>
      </c>
      <c r="N1598" s="15">
        <v>0.5416666666666666</v>
      </c>
      <c r="O1598" s="15">
        <v>0.7916666666666666</v>
      </c>
      <c r="P1598" s="16">
        <f t="shared" si="147"/>
        <v>0.25</v>
      </c>
      <c r="Q1598" s="35" t="s">
        <v>1584</v>
      </c>
    </row>
    <row r="1599">
      <c r="A1599" s="10" t="s">
        <v>1320</v>
      </c>
      <c r="B1599" s="10" t="s">
        <v>560</v>
      </c>
      <c r="C1599" s="10" t="s">
        <v>1152</v>
      </c>
      <c r="D1599" s="10" t="s">
        <v>158</v>
      </c>
      <c r="E1599" s="11" t="s">
        <v>987</v>
      </c>
      <c r="F1599" s="19"/>
      <c r="G1599" s="18"/>
      <c r="H1599" s="18"/>
      <c r="I1599" s="18"/>
      <c r="J1599" s="18"/>
      <c r="K1599" s="18"/>
      <c r="L1599" s="18"/>
      <c r="M1599" s="48">
        <v>44770.0</v>
      </c>
      <c r="N1599" s="15">
        <v>0.625</v>
      </c>
      <c r="O1599" s="15">
        <v>0.875</v>
      </c>
      <c r="P1599" s="16">
        <f t="shared" si="147"/>
        <v>0.25</v>
      </c>
      <c r="Q1599" s="17" t="s">
        <v>1585</v>
      </c>
    </row>
    <row r="1600">
      <c r="A1600" s="81" t="s">
        <v>1568</v>
      </c>
      <c r="B1600" s="81" t="s">
        <v>560</v>
      </c>
      <c r="C1600" s="10" t="s">
        <v>1152</v>
      </c>
      <c r="D1600" s="29" t="s">
        <v>508</v>
      </c>
      <c r="E1600" s="30" t="s">
        <v>41</v>
      </c>
      <c r="F1600" s="30" t="s">
        <v>1409</v>
      </c>
      <c r="G1600" s="82">
        <v>44769.0</v>
      </c>
      <c r="H1600" s="82">
        <v>44804.0</v>
      </c>
      <c r="I1600" s="88">
        <v>160.0</v>
      </c>
      <c r="J1600" s="82"/>
      <c r="K1600" s="82"/>
      <c r="L1600" s="88"/>
      <c r="M1600" s="82">
        <v>44770.0</v>
      </c>
      <c r="N1600" s="32">
        <v>0.5833333333333334</v>
      </c>
      <c r="O1600" s="32">
        <v>0.875</v>
      </c>
      <c r="P1600" s="16">
        <f t="shared" si="147"/>
        <v>0.2916666667</v>
      </c>
      <c r="Q1600" s="35" t="s">
        <v>1586</v>
      </c>
      <c r="R1600" s="36"/>
      <c r="S1600" s="36"/>
      <c r="T1600" s="36"/>
      <c r="U1600" s="36"/>
      <c r="V1600" s="36"/>
      <c r="W1600" s="36"/>
      <c r="X1600" s="36"/>
      <c r="Y1600" s="36"/>
      <c r="Z1600" s="36"/>
      <c r="AA1600" s="36"/>
      <c r="AB1600" s="36"/>
      <c r="AC1600" s="36"/>
      <c r="AD1600" s="36"/>
      <c r="AE1600" s="36"/>
      <c r="AF1600" s="36"/>
      <c r="AG1600" s="36"/>
      <c r="AH1600" s="36"/>
      <c r="AI1600" s="36"/>
      <c r="AJ1600" s="36"/>
      <c r="AK1600" s="36"/>
      <c r="AL1600" s="36"/>
    </row>
    <row r="1601">
      <c r="A1601" s="10" t="s">
        <v>1570</v>
      </c>
      <c r="B1601" s="10" t="s">
        <v>18</v>
      </c>
      <c r="C1601" s="10" t="s">
        <v>1152</v>
      </c>
      <c r="D1601" s="10" t="s">
        <v>1346</v>
      </c>
      <c r="E1601" s="11" t="s">
        <v>41</v>
      </c>
      <c r="F1601" s="19"/>
      <c r="G1601" s="82">
        <v>44770.0</v>
      </c>
      <c r="H1601" s="82">
        <v>44771.0</v>
      </c>
      <c r="I1601" s="12">
        <v>16.0</v>
      </c>
      <c r="J1601" s="82">
        <v>44770.0</v>
      </c>
      <c r="K1601" s="18"/>
      <c r="L1601" s="18"/>
      <c r="M1601" s="82">
        <v>44770.0</v>
      </c>
      <c r="N1601" s="15">
        <v>0.5416666666666666</v>
      </c>
      <c r="O1601" s="32">
        <v>0.8333333333333334</v>
      </c>
      <c r="P1601" s="16">
        <f t="shared" si="147"/>
        <v>0.2916666667</v>
      </c>
      <c r="Q1601" s="35" t="s">
        <v>1587</v>
      </c>
    </row>
    <row r="1602">
      <c r="A1602" s="10" t="s">
        <v>1521</v>
      </c>
      <c r="B1602" s="10" t="s">
        <v>18</v>
      </c>
      <c r="C1602" s="10" t="s">
        <v>1152</v>
      </c>
      <c r="D1602" s="10" t="s">
        <v>1346</v>
      </c>
      <c r="E1602" s="11" t="s">
        <v>310</v>
      </c>
      <c r="F1602" s="19"/>
      <c r="G1602" s="18"/>
      <c r="H1602" s="18"/>
      <c r="I1602" s="18"/>
      <c r="J1602" s="18"/>
      <c r="K1602" s="18"/>
      <c r="L1602" s="18"/>
      <c r="M1602" s="48">
        <v>44770.0</v>
      </c>
      <c r="N1602" s="15"/>
      <c r="O1602" s="15"/>
      <c r="P1602" s="25"/>
      <c r="Q1602" s="17" t="s">
        <v>1588</v>
      </c>
    </row>
    <row r="1603">
      <c r="A1603" s="10" t="s">
        <v>1572</v>
      </c>
      <c r="B1603" s="10" t="s">
        <v>560</v>
      </c>
      <c r="C1603" s="10" t="s">
        <v>1164</v>
      </c>
      <c r="D1603" s="10" t="s">
        <v>900</v>
      </c>
      <c r="E1603" s="11" t="s">
        <v>1478</v>
      </c>
      <c r="F1603" s="11" t="s">
        <v>1409</v>
      </c>
      <c r="G1603" s="18"/>
      <c r="H1603" s="18"/>
      <c r="I1603" s="18"/>
      <c r="J1603" s="18"/>
      <c r="K1603" s="18"/>
      <c r="L1603" s="18"/>
      <c r="M1603" s="48">
        <v>44770.0</v>
      </c>
      <c r="N1603" s="15">
        <v>0.5416666666666666</v>
      </c>
      <c r="O1603" s="15">
        <v>0.875</v>
      </c>
      <c r="P1603" s="25">
        <v>0.3333333333333333</v>
      </c>
      <c r="Q1603" s="17" t="s">
        <v>1589</v>
      </c>
    </row>
    <row r="1604">
      <c r="A1604" s="10" t="s">
        <v>1570</v>
      </c>
      <c r="B1604" s="10" t="s">
        <v>18</v>
      </c>
      <c r="C1604" s="10" t="s">
        <v>1152</v>
      </c>
      <c r="D1604" s="10" t="s">
        <v>1346</v>
      </c>
      <c r="E1604" s="11" t="s">
        <v>20</v>
      </c>
      <c r="F1604" s="19"/>
      <c r="G1604" s="82">
        <v>44770.0</v>
      </c>
      <c r="H1604" s="82">
        <v>44771.0</v>
      </c>
      <c r="I1604" s="12">
        <v>16.0</v>
      </c>
      <c r="J1604" s="82">
        <v>44770.0</v>
      </c>
      <c r="K1604" s="82">
        <v>44771.0</v>
      </c>
      <c r="L1604" s="12">
        <v>15.0</v>
      </c>
      <c r="M1604" s="82">
        <v>44771.0</v>
      </c>
      <c r="N1604" s="15">
        <v>0.5416666666666666</v>
      </c>
      <c r="O1604" s="32">
        <v>0.625</v>
      </c>
      <c r="P1604" s="16">
        <f t="shared" ref="P1604:P1605" si="148">O1604-N1604</f>
        <v>0.08333333333</v>
      </c>
      <c r="Q1604" s="35" t="s">
        <v>1590</v>
      </c>
    </row>
    <row r="1605">
      <c r="A1605" s="10" t="s">
        <v>1575</v>
      </c>
      <c r="B1605" s="10" t="s">
        <v>18</v>
      </c>
      <c r="C1605" s="10" t="s">
        <v>1152</v>
      </c>
      <c r="D1605" s="10" t="s">
        <v>3</v>
      </c>
      <c r="E1605" s="11" t="s">
        <v>43</v>
      </c>
      <c r="F1605" s="11" t="s">
        <v>1423</v>
      </c>
      <c r="G1605" s="18">
        <v>44770.0</v>
      </c>
      <c r="H1605" s="82">
        <v>44771.0</v>
      </c>
      <c r="I1605" s="12">
        <v>16.0</v>
      </c>
      <c r="J1605" s="18">
        <v>44770.0</v>
      </c>
      <c r="K1605" s="82">
        <v>44771.0</v>
      </c>
      <c r="L1605" s="12">
        <v>11.0</v>
      </c>
      <c r="M1605" s="82">
        <v>44771.0</v>
      </c>
      <c r="N1605" s="15">
        <v>0.5416666666666666</v>
      </c>
      <c r="O1605" s="15">
        <v>0.7083333333333334</v>
      </c>
      <c r="P1605" s="16">
        <f t="shared" si="148"/>
        <v>0.1666666667</v>
      </c>
      <c r="Q1605" s="35" t="s">
        <v>1591</v>
      </c>
    </row>
    <row r="1606">
      <c r="A1606" s="10" t="s">
        <v>1521</v>
      </c>
      <c r="B1606" s="10" t="s">
        <v>18</v>
      </c>
      <c r="C1606" s="10" t="s">
        <v>1152</v>
      </c>
      <c r="D1606" s="10" t="s">
        <v>1346</v>
      </c>
      <c r="E1606" s="11" t="s">
        <v>41</v>
      </c>
      <c r="F1606" s="19"/>
      <c r="G1606" s="82">
        <v>44771.0</v>
      </c>
      <c r="H1606" s="82">
        <v>44775.0</v>
      </c>
      <c r="I1606" s="12">
        <v>20.0</v>
      </c>
      <c r="J1606" s="82">
        <v>44771.0</v>
      </c>
      <c r="K1606" s="18"/>
      <c r="L1606" s="18"/>
      <c r="M1606" s="48">
        <v>44771.0</v>
      </c>
      <c r="N1606" s="32">
        <v>0.625</v>
      </c>
      <c r="O1606" s="15"/>
      <c r="P1606" s="16"/>
      <c r="Q1606" s="17"/>
    </row>
    <row r="1607">
      <c r="A1607" s="10" t="s">
        <v>1582</v>
      </c>
      <c r="B1607" s="10" t="s">
        <v>18</v>
      </c>
      <c r="C1607" s="10" t="s">
        <v>1164</v>
      </c>
      <c r="D1607" s="10" t="s">
        <v>900</v>
      </c>
      <c r="E1607" s="11" t="s">
        <v>43</v>
      </c>
      <c r="F1607" s="11" t="s">
        <v>1432</v>
      </c>
      <c r="G1607" s="18"/>
      <c r="H1607" s="18"/>
      <c r="I1607" s="18"/>
      <c r="J1607" s="18"/>
      <c r="K1607" s="18"/>
      <c r="L1607" s="18"/>
      <c r="M1607" s="48">
        <v>44771.0</v>
      </c>
      <c r="N1607" s="15">
        <v>0.5416666666666666</v>
      </c>
      <c r="O1607" s="15">
        <v>0.75</v>
      </c>
      <c r="P1607" s="16">
        <f t="shared" ref="P1607:P1613" si="149">O1607-N1607</f>
        <v>0.2083333333</v>
      </c>
      <c r="Q1607" s="90" t="s">
        <v>1592</v>
      </c>
    </row>
    <row r="1608">
      <c r="A1608" s="10" t="s">
        <v>1572</v>
      </c>
      <c r="B1608" s="10" t="s">
        <v>560</v>
      </c>
      <c r="C1608" s="10" t="s">
        <v>1164</v>
      </c>
      <c r="D1608" s="10" t="s">
        <v>900</v>
      </c>
      <c r="E1608" s="11" t="s">
        <v>1478</v>
      </c>
      <c r="F1608" s="11" t="s">
        <v>1409</v>
      </c>
      <c r="G1608" s="18"/>
      <c r="H1608" s="18"/>
      <c r="I1608" s="18"/>
      <c r="J1608" s="18"/>
      <c r="K1608" s="18"/>
      <c r="L1608" s="18"/>
      <c r="M1608" s="48">
        <v>44771.0</v>
      </c>
      <c r="N1608" s="15">
        <v>0.75</v>
      </c>
      <c r="O1608" s="15">
        <v>0.875</v>
      </c>
      <c r="P1608" s="16">
        <f t="shared" si="149"/>
        <v>0.125</v>
      </c>
      <c r="Q1608" s="17" t="s">
        <v>1589</v>
      </c>
    </row>
    <row r="1609">
      <c r="A1609" s="81" t="s">
        <v>1568</v>
      </c>
      <c r="B1609" s="81" t="s">
        <v>560</v>
      </c>
      <c r="C1609" s="10" t="s">
        <v>1152</v>
      </c>
      <c r="D1609" s="29" t="s">
        <v>508</v>
      </c>
      <c r="E1609" s="30" t="s">
        <v>41</v>
      </c>
      <c r="F1609" s="30" t="s">
        <v>1409</v>
      </c>
      <c r="G1609" s="82">
        <v>44769.0</v>
      </c>
      <c r="H1609" s="82">
        <v>44804.0</v>
      </c>
      <c r="I1609" s="88">
        <v>160.0</v>
      </c>
      <c r="J1609" s="82"/>
      <c r="K1609" s="82"/>
      <c r="L1609" s="88"/>
      <c r="M1609" s="82">
        <v>44771.0</v>
      </c>
      <c r="N1609" s="32">
        <v>0.5833333333333334</v>
      </c>
      <c r="O1609" s="32">
        <v>0.875</v>
      </c>
      <c r="P1609" s="16">
        <f t="shared" si="149"/>
        <v>0.2916666667</v>
      </c>
      <c r="Q1609" s="35" t="s">
        <v>1593</v>
      </c>
      <c r="R1609" s="36"/>
      <c r="S1609" s="36"/>
      <c r="T1609" s="36"/>
      <c r="U1609" s="36"/>
      <c r="V1609" s="36"/>
      <c r="W1609" s="36"/>
      <c r="X1609" s="36"/>
      <c r="Y1609" s="36"/>
      <c r="Z1609" s="36"/>
      <c r="AA1609" s="36"/>
      <c r="AB1609" s="36"/>
      <c r="AC1609" s="36"/>
      <c r="AD1609" s="36"/>
      <c r="AE1609" s="36"/>
      <c r="AF1609" s="36"/>
      <c r="AG1609" s="36"/>
      <c r="AH1609" s="36"/>
      <c r="AI1609" s="36"/>
      <c r="AJ1609" s="36"/>
      <c r="AK1609" s="36"/>
      <c r="AL1609" s="36"/>
    </row>
    <row r="1610">
      <c r="A1610" s="10" t="s">
        <v>1320</v>
      </c>
      <c r="B1610" s="10" t="s">
        <v>560</v>
      </c>
      <c r="C1610" s="10" t="s">
        <v>1152</v>
      </c>
      <c r="D1610" s="10" t="s">
        <v>158</v>
      </c>
      <c r="E1610" s="11" t="s">
        <v>987</v>
      </c>
      <c r="F1610" s="19"/>
      <c r="G1610" s="18"/>
      <c r="H1610" s="18"/>
      <c r="I1610" s="18"/>
      <c r="J1610" s="18"/>
      <c r="K1610" s="18"/>
      <c r="L1610" s="18"/>
      <c r="M1610" s="48">
        <v>44771.0</v>
      </c>
      <c r="N1610" s="15">
        <v>0.625</v>
      </c>
      <c r="O1610" s="15">
        <v>0.875</v>
      </c>
      <c r="P1610" s="16">
        <f t="shared" si="149"/>
        <v>0.25</v>
      </c>
      <c r="Q1610" s="17" t="s">
        <v>1594</v>
      </c>
    </row>
    <row r="1611">
      <c r="A1611" s="10" t="s">
        <v>1595</v>
      </c>
      <c r="B1611" s="10" t="s">
        <v>18</v>
      </c>
      <c r="C1611" s="10" t="s">
        <v>1152</v>
      </c>
      <c r="D1611" s="10" t="s">
        <v>3</v>
      </c>
      <c r="E1611" s="10" t="s">
        <v>41</v>
      </c>
      <c r="F1611" s="11" t="s">
        <v>1423</v>
      </c>
      <c r="G1611" s="82"/>
      <c r="H1611" s="18"/>
      <c r="I1611" s="18"/>
      <c r="J1611" s="18"/>
      <c r="K1611" s="18"/>
      <c r="L1611" s="18"/>
      <c r="M1611" s="82">
        <v>44771.0</v>
      </c>
      <c r="N1611" s="15">
        <v>0.7916666666666666</v>
      </c>
      <c r="O1611" s="15">
        <v>0.875</v>
      </c>
      <c r="P1611" s="16">
        <f t="shared" si="149"/>
        <v>0.08333333333</v>
      </c>
      <c r="Q1611" s="17" t="s">
        <v>1596</v>
      </c>
    </row>
    <row r="1612">
      <c r="A1612" s="81" t="s">
        <v>1568</v>
      </c>
      <c r="B1612" s="81" t="s">
        <v>560</v>
      </c>
      <c r="C1612" s="10" t="s">
        <v>1152</v>
      </c>
      <c r="D1612" s="29" t="s">
        <v>508</v>
      </c>
      <c r="E1612" s="30" t="s">
        <v>41</v>
      </c>
      <c r="F1612" s="30" t="s">
        <v>1409</v>
      </c>
      <c r="G1612" s="82">
        <v>44769.0</v>
      </c>
      <c r="H1612" s="82">
        <v>44804.0</v>
      </c>
      <c r="I1612" s="88">
        <v>160.0</v>
      </c>
      <c r="J1612" s="82"/>
      <c r="K1612" s="82"/>
      <c r="L1612" s="88"/>
      <c r="M1612" s="82">
        <v>44774.0</v>
      </c>
      <c r="N1612" s="32">
        <v>0.5833333333333334</v>
      </c>
      <c r="O1612" s="32">
        <v>0.875</v>
      </c>
      <c r="P1612" s="16">
        <f t="shared" si="149"/>
        <v>0.2916666667</v>
      </c>
      <c r="Q1612" s="35" t="s">
        <v>1597</v>
      </c>
      <c r="R1612" s="36"/>
      <c r="S1612" s="36"/>
      <c r="T1612" s="36"/>
      <c r="U1612" s="36"/>
      <c r="V1612" s="36"/>
      <c r="W1612" s="36"/>
      <c r="X1612" s="36"/>
      <c r="Y1612" s="36"/>
      <c r="Z1612" s="36"/>
      <c r="AA1612" s="36"/>
      <c r="AB1612" s="36"/>
      <c r="AC1612" s="36"/>
      <c r="AD1612" s="36"/>
      <c r="AE1612" s="36"/>
      <c r="AF1612" s="36"/>
      <c r="AG1612" s="36"/>
      <c r="AH1612" s="36"/>
      <c r="AI1612" s="36"/>
      <c r="AJ1612" s="36"/>
      <c r="AK1612" s="36"/>
      <c r="AL1612" s="36"/>
    </row>
    <row r="1613">
      <c r="A1613" s="10" t="s">
        <v>1595</v>
      </c>
      <c r="B1613" s="10" t="s">
        <v>18</v>
      </c>
      <c r="C1613" s="10" t="s">
        <v>1152</v>
      </c>
      <c r="D1613" s="10" t="s">
        <v>3</v>
      </c>
      <c r="E1613" s="10" t="s">
        <v>41</v>
      </c>
      <c r="F1613" s="11" t="s">
        <v>1423</v>
      </c>
      <c r="G1613" s="82"/>
      <c r="H1613" s="18"/>
      <c r="I1613" s="18"/>
      <c r="J1613" s="18"/>
      <c r="K1613" s="18"/>
      <c r="L1613" s="18"/>
      <c r="M1613" s="82">
        <v>44774.0</v>
      </c>
      <c r="N1613" s="15">
        <v>0.5833333333333334</v>
      </c>
      <c r="O1613" s="15">
        <v>0.875</v>
      </c>
      <c r="P1613" s="16">
        <f t="shared" si="149"/>
        <v>0.2916666667</v>
      </c>
      <c r="Q1613" s="17" t="s">
        <v>1598</v>
      </c>
    </row>
    <row r="1614">
      <c r="A1614" s="10" t="s">
        <v>1541</v>
      </c>
      <c r="B1614" s="10" t="s">
        <v>560</v>
      </c>
      <c r="C1614" s="10" t="s">
        <v>1152</v>
      </c>
      <c r="D1614" s="10" t="s">
        <v>158</v>
      </c>
      <c r="E1614" s="11" t="s">
        <v>1478</v>
      </c>
      <c r="F1614" s="19"/>
      <c r="G1614" s="18"/>
      <c r="H1614" s="18"/>
      <c r="I1614" s="18"/>
      <c r="J1614" s="18"/>
      <c r="K1614" s="18"/>
      <c r="L1614" s="18"/>
      <c r="M1614" s="48">
        <v>44774.0</v>
      </c>
      <c r="N1614" s="15">
        <v>0.6666666666666666</v>
      </c>
      <c r="O1614" s="15">
        <v>0.8333333333333334</v>
      </c>
      <c r="P1614" s="25">
        <v>0.16666666666666666</v>
      </c>
      <c r="Q1614" s="17" t="s">
        <v>1599</v>
      </c>
    </row>
    <row r="1615">
      <c r="A1615" s="10" t="s">
        <v>1572</v>
      </c>
      <c r="B1615" s="10" t="s">
        <v>560</v>
      </c>
      <c r="C1615" s="10" t="s">
        <v>1164</v>
      </c>
      <c r="D1615" s="10" t="s">
        <v>900</v>
      </c>
      <c r="E1615" s="11" t="s">
        <v>1478</v>
      </c>
      <c r="F1615" s="11" t="s">
        <v>1409</v>
      </c>
      <c r="G1615" s="18"/>
      <c r="H1615" s="18"/>
      <c r="I1615" s="18"/>
      <c r="J1615" s="18"/>
      <c r="K1615" s="18"/>
      <c r="L1615" s="18"/>
      <c r="M1615" s="48">
        <v>44774.0</v>
      </c>
      <c r="N1615" s="15">
        <v>0.5416666666666666</v>
      </c>
      <c r="O1615" s="15">
        <v>0.875</v>
      </c>
      <c r="P1615" s="25">
        <v>0.3333333333333333</v>
      </c>
      <c r="Q1615" s="17" t="s">
        <v>1600</v>
      </c>
    </row>
    <row r="1616">
      <c r="A1616" s="81" t="s">
        <v>1568</v>
      </c>
      <c r="B1616" s="81" t="s">
        <v>560</v>
      </c>
      <c r="C1616" s="10" t="s">
        <v>1152</v>
      </c>
      <c r="D1616" s="29" t="s">
        <v>508</v>
      </c>
      <c r="E1616" s="30" t="s">
        <v>41</v>
      </c>
      <c r="F1616" s="30" t="s">
        <v>1409</v>
      </c>
      <c r="G1616" s="82">
        <v>44769.0</v>
      </c>
      <c r="H1616" s="82">
        <v>44804.0</v>
      </c>
      <c r="I1616" s="88">
        <v>160.0</v>
      </c>
      <c r="J1616" s="82"/>
      <c r="K1616" s="82"/>
      <c r="L1616" s="88"/>
      <c r="M1616" s="82">
        <v>44775.0</v>
      </c>
      <c r="N1616" s="32">
        <v>0.5833333333333334</v>
      </c>
      <c r="O1616" s="32">
        <v>0.875</v>
      </c>
      <c r="P1616" s="16">
        <f t="shared" ref="P1616:P1617" si="150">O1616-N1616</f>
        <v>0.2916666667</v>
      </c>
      <c r="Q1616" s="35" t="s">
        <v>1601</v>
      </c>
      <c r="R1616" s="36"/>
      <c r="S1616" s="36"/>
      <c r="T1616" s="36"/>
      <c r="U1616" s="36"/>
      <c r="V1616" s="36"/>
      <c r="W1616" s="36"/>
      <c r="X1616" s="36"/>
      <c r="Y1616" s="36"/>
      <c r="Z1616" s="36"/>
      <c r="AA1616" s="36"/>
      <c r="AB1616" s="36"/>
      <c r="AC1616" s="36"/>
      <c r="AD1616" s="36"/>
      <c r="AE1616" s="36"/>
      <c r="AF1616" s="36"/>
      <c r="AG1616" s="36"/>
      <c r="AH1616" s="36"/>
      <c r="AI1616" s="36"/>
      <c r="AJ1616" s="36"/>
      <c r="AK1616" s="36"/>
      <c r="AL1616" s="36"/>
    </row>
    <row r="1617">
      <c r="A1617" s="10" t="s">
        <v>1572</v>
      </c>
      <c r="B1617" s="10" t="s">
        <v>560</v>
      </c>
      <c r="C1617" s="10" t="s">
        <v>1164</v>
      </c>
      <c r="D1617" s="10" t="s">
        <v>900</v>
      </c>
      <c r="E1617" s="11" t="s">
        <v>41</v>
      </c>
      <c r="F1617" s="11" t="s">
        <v>1409</v>
      </c>
      <c r="G1617" s="18">
        <v>44775.0</v>
      </c>
      <c r="H1617" s="18">
        <v>44777.0</v>
      </c>
      <c r="I1617" s="12">
        <v>12.0</v>
      </c>
      <c r="J1617" s="18">
        <v>44775.0</v>
      </c>
      <c r="K1617" s="18"/>
      <c r="L1617" s="18"/>
      <c r="M1617" s="48">
        <v>44775.0</v>
      </c>
      <c r="N1617" s="15">
        <v>0.5416666666666666</v>
      </c>
      <c r="O1617" s="15">
        <v>0.875</v>
      </c>
      <c r="P1617" s="16">
        <f t="shared" si="150"/>
        <v>0.3333333333</v>
      </c>
      <c r="Q1617" s="17" t="s">
        <v>1602</v>
      </c>
    </row>
    <row r="1618">
      <c r="A1618" s="10" t="s">
        <v>1541</v>
      </c>
      <c r="B1618" s="10" t="s">
        <v>560</v>
      </c>
      <c r="C1618" s="10" t="s">
        <v>1152</v>
      </c>
      <c r="D1618" s="10" t="s">
        <v>158</v>
      </c>
      <c r="E1618" s="11" t="s">
        <v>1478</v>
      </c>
      <c r="F1618" s="19"/>
      <c r="G1618" s="18"/>
      <c r="H1618" s="18"/>
      <c r="I1618" s="18"/>
      <c r="J1618" s="18"/>
      <c r="K1618" s="18"/>
      <c r="L1618" s="18"/>
      <c r="M1618" s="48">
        <v>44775.0</v>
      </c>
      <c r="N1618" s="15">
        <v>0.6666666666666666</v>
      </c>
      <c r="O1618" s="15">
        <v>0.8333333333333334</v>
      </c>
      <c r="P1618" s="25">
        <v>0.16666666666666666</v>
      </c>
      <c r="Q1618" s="17" t="s">
        <v>1603</v>
      </c>
    </row>
    <row r="1619">
      <c r="A1619" s="10" t="s">
        <v>1604</v>
      </c>
      <c r="B1619" s="10" t="s">
        <v>18</v>
      </c>
      <c r="C1619" s="10" t="s">
        <v>1152</v>
      </c>
      <c r="D1619" s="10" t="s">
        <v>114</v>
      </c>
      <c r="E1619" s="11" t="s">
        <v>1478</v>
      </c>
      <c r="F1619" s="19"/>
      <c r="G1619" s="18"/>
      <c r="H1619" s="18"/>
      <c r="I1619" s="18"/>
      <c r="J1619" s="18"/>
      <c r="K1619" s="18"/>
      <c r="L1619" s="18"/>
      <c r="M1619" s="48">
        <v>44776.0</v>
      </c>
      <c r="N1619" s="15">
        <v>0.6041666666666666</v>
      </c>
      <c r="O1619" s="15">
        <v>0.8333333333333334</v>
      </c>
      <c r="P1619" s="25">
        <v>0.22916666666666666</v>
      </c>
      <c r="Q1619" s="17" t="s">
        <v>1605</v>
      </c>
    </row>
    <row r="1620">
      <c r="A1620" s="81" t="s">
        <v>1568</v>
      </c>
      <c r="B1620" s="81" t="s">
        <v>560</v>
      </c>
      <c r="C1620" s="10" t="s">
        <v>1152</v>
      </c>
      <c r="D1620" s="29" t="s">
        <v>508</v>
      </c>
      <c r="E1620" s="30" t="s">
        <v>46</v>
      </c>
      <c r="F1620" s="30" t="s">
        <v>1409</v>
      </c>
      <c r="G1620" s="82">
        <v>44769.0</v>
      </c>
      <c r="H1620" s="82">
        <v>44804.0</v>
      </c>
      <c r="I1620" s="88">
        <v>160.0</v>
      </c>
      <c r="J1620" s="82"/>
      <c r="K1620" s="82"/>
      <c r="L1620" s="88"/>
      <c r="M1620" s="82">
        <v>44776.0</v>
      </c>
      <c r="N1620" s="32">
        <v>0.5833333333333334</v>
      </c>
      <c r="O1620" s="32">
        <v>0.625</v>
      </c>
      <c r="P1620" s="16">
        <f t="shared" ref="P1620:P1623" si="151">O1620-N1620</f>
        <v>0.04166666667</v>
      </c>
      <c r="Q1620" s="35" t="s">
        <v>1606</v>
      </c>
      <c r="R1620" s="36"/>
      <c r="S1620" s="36"/>
      <c r="T1620" s="36"/>
      <c r="U1620" s="36"/>
      <c r="V1620" s="36"/>
      <c r="W1620" s="36"/>
      <c r="X1620" s="36"/>
      <c r="Y1620" s="36"/>
      <c r="Z1620" s="36"/>
      <c r="AA1620" s="36"/>
      <c r="AB1620" s="36"/>
      <c r="AC1620" s="36"/>
      <c r="AD1620" s="36"/>
      <c r="AE1620" s="36"/>
      <c r="AF1620" s="36"/>
      <c r="AG1620" s="36"/>
      <c r="AH1620" s="36"/>
      <c r="AI1620" s="36"/>
      <c r="AJ1620" s="36"/>
      <c r="AK1620" s="36"/>
      <c r="AL1620" s="36"/>
    </row>
    <row r="1621">
      <c r="A1621" s="81" t="s">
        <v>1607</v>
      </c>
      <c r="B1621" s="81" t="s">
        <v>18</v>
      </c>
      <c r="C1621" s="10" t="s">
        <v>1152</v>
      </c>
      <c r="D1621" s="29" t="s">
        <v>508</v>
      </c>
      <c r="E1621" s="30" t="s">
        <v>41</v>
      </c>
      <c r="F1621" s="30" t="s">
        <v>1423</v>
      </c>
      <c r="G1621" s="82">
        <v>44776.0</v>
      </c>
      <c r="H1621" s="82">
        <v>44777.0</v>
      </c>
      <c r="I1621" s="88">
        <v>7.0</v>
      </c>
      <c r="J1621" s="82"/>
      <c r="K1621" s="82"/>
      <c r="L1621" s="88"/>
      <c r="M1621" s="82">
        <v>44776.0</v>
      </c>
      <c r="N1621" s="32">
        <v>0.7916666666666666</v>
      </c>
      <c r="O1621" s="32">
        <v>0.875</v>
      </c>
      <c r="P1621" s="16">
        <f t="shared" si="151"/>
        <v>0.08333333333</v>
      </c>
      <c r="Q1621" s="35" t="s">
        <v>1608</v>
      </c>
      <c r="R1621" s="36"/>
      <c r="S1621" s="36"/>
      <c r="T1621" s="36"/>
      <c r="U1621" s="36"/>
      <c r="V1621" s="36"/>
      <c r="W1621" s="36"/>
      <c r="X1621" s="36"/>
      <c r="Y1621" s="36"/>
      <c r="Z1621" s="36"/>
      <c r="AA1621" s="36"/>
      <c r="AB1621" s="36"/>
      <c r="AC1621" s="36"/>
      <c r="AD1621" s="36"/>
      <c r="AE1621" s="36"/>
      <c r="AF1621" s="36"/>
      <c r="AG1621" s="36"/>
      <c r="AH1621" s="36"/>
      <c r="AI1621" s="36"/>
      <c r="AJ1621" s="36"/>
      <c r="AK1621" s="36"/>
      <c r="AL1621" s="36"/>
    </row>
    <row r="1622">
      <c r="A1622" s="10" t="s">
        <v>1572</v>
      </c>
      <c r="B1622" s="10" t="s">
        <v>560</v>
      </c>
      <c r="C1622" s="10" t="s">
        <v>1164</v>
      </c>
      <c r="D1622" s="10" t="s">
        <v>900</v>
      </c>
      <c r="E1622" s="11" t="s">
        <v>46</v>
      </c>
      <c r="F1622" s="11" t="s">
        <v>1409</v>
      </c>
      <c r="G1622" s="18">
        <v>44775.0</v>
      </c>
      <c r="H1622" s="18">
        <v>44777.0</v>
      </c>
      <c r="I1622" s="12">
        <v>12.0</v>
      </c>
      <c r="J1622" s="18">
        <v>44775.0</v>
      </c>
      <c r="K1622" s="18"/>
      <c r="L1622" s="18"/>
      <c r="M1622" s="48">
        <v>44776.0</v>
      </c>
      <c r="N1622" s="15">
        <v>0.5416666666666666</v>
      </c>
      <c r="O1622" s="15">
        <v>0.5833333333333334</v>
      </c>
      <c r="P1622" s="16">
        <f t="shared" si="151"/>
        <v>0.04166666667</v>
      </c>
      <c r="Q1622" s="17" t="s">
        <v>1602</v>
      </c>
    </row>
    <row r="1623">
      <c r="A1623" s="10" t="s">
        <v>1486</v>
      </c>
      <c r="B1623" s="10" t="s">
        <v>560</v>
      </c>
      <c r="C1623" s="10" t="s">
        <v>1164</v>
      </c>
      <c r="D1623" s="10" t="s">
        <v>900</v>
      </c>
      <c r="E1623" s="11" t="s">
        <v>41</v>
      </c>
      <c r="F1623" s="11" t="s">
        <v>1409</v>
      </c>
      <c r="G1623" s="18">
        <v>44756.0</v>
      </c>
      <c r="H1623" s="18">
        <v>44764.0</v>
      </c>
      <c r="I1623" s="12">
        <v>50.0</v>
      </c>
      <c r="J1623" s="18">
        <v>44756.0</v>
      </c>
      <c r="K1623" s="18">
        <v>44769.0</v>
      </c>
      <c r="L1623" s="12">
        <v>51.0</v>
      </c>
      <c r="M1623" s="48">
        <v>44776.0</v>
      </c>
      <c r="N1623" s="15">
        <v>0.5833333333333334</v>
      </c>
      <c r="O1623" s="15">
        <v>0.875</v>
      </c>
      <c r="P1623" s="16">
        <f t="shared" si="151"/>
        <v>0.2916666667</v>
      </c>
      <c r="Q1623" s="17" t="s">
        <v>1609</v>
      </c>
    </row>
    <row r="1624">
      <c r="A1624" s="10" t="s">
        <v>1541</v>
      </c>
      <c r="B1624" s="10" t="s">
        <v>560</v>
      </c>
      <c r="C1624" s="10" t="s">
        <v>1152</v>
      </c>
      <c r="D1624" s="10" t="s">
        <v>158</v>
      </c>
      <c r="E1624" s="11" t="s">
        <v>1478</v>
      </c>
      <c r="F1624" s="19"/>
      <c r="G1624" s="18"/>
      <c r="H1624" s="18"/>
      <c r="I1624" s="18"/>
      <c r="J1624" s="18"/>
      <c r="K1624" s="18"/>
      <c r="L1624" s="18"/>
      <c r="M1624" s="48">
        <v>44776.0</v>
      </c>
      <c r="N1624" s="15">
        <v>0.6666666666666666</v>
      </c>
      <c r="O1624" s="15">
        <v>0.75</v>
      </c>
      <c r="P1624" s="25">
        <v>0.08333333333333333</v>
      </c>
      <c r="Q1624" s="17" t="s">
        <v>1610</v>
      </c>
    </row>
    <row r="1625">
      <c r="A1625" s="10" t="s">
        <v>1431</v>
      </c>
      <c r="B1625" s="10" t="s">
        <v>18</v>
      </c>
      <c r="C1625" s="10" t="s">
        <v>1152</v>
      </c>
      <c r="D1625" s="10" t="s">
        <v>508</v>
      </c>
      <c r="E1625" s="11" t="s">
        <v>379</v>
      </c>
      <c r="F1625" s="11" t="s">
        <v>1432</v>
      </c>
      <c r="G1625" s="18">
        <v>44746.0</v>
      </c>
      <c r="H1625" s="18">
        <v>44746.0</v>
      </c>
      <c r="I1625" s="12">
        <v>1.0</v>
      </c>
      <c r="J1625" s="18">
        <v>44746.0</v>
      </c>
      <c r="K1625" s="18">
        <v>44746.0</v>
      </c>
      <c r="L1625" s="12">
        <v>3.0</v>
      </c>
      <c r="M1625" s="48">
        <v>44789.0</v>
      </c>
      <c r="N1625" s="15">
        <v>0.625</v>
      </c>
      <c r="O1625" s="15">
        <v>0.625</v>
      </c>
      <c r="P1625" s="25">
        <v>0.0</v>
      </c>
      <c r="Q1625" s="17" t="s">
        <v>655</v>
      </c>
    </row>
    <row r="1626">
      <c r="A1626" s="10" t="s">
        <v>1611</v>
      </c>
      <c r="B1626" s="10" t="s">
        <v>18</v>
      </c>
      <c r="C1626" s="10" t="s">
        <v>1152</v>
      </c>
      <c r="D1626" s="10" t="s">
        <v>158</v>
      </c>
      <c r="E1626" s="11" t="s">
        <v>43</v>
      </c>
      <c r="F1626" s="11" t="s">
        <v>1423</v>
      </c>
      <c r="G1626" s="48">
        <v>44778.0</v>
      </c>
      <c r="H1626" s="48">
        <v>44782.0</v>
      </c>
      <c r="I1626" s="12">
        <v>20.0</v>
      </c>
      <c r="J1626" s="48">
        <v>44778.0</v>
      </c>
      <c r="K1626" s="48">
        <v>44806.0</v>
      </c>
      <c r="L1626" s="18"/>
      <c r="M1626" s="48">
        <v>44778.0</v>
      </c>
      <c r="N1626" s="15">
        <v>0.7083333333333334</v>
      </c>
      <c r="O1626" s="15">
        <v>0.875</v>
      </c>
      <c r="P1626" s="25">
        <v>0.16666666666666666</v>
      </c>
      <c r="Q1626" s="91" t="s">
        <v>1612</v>
      </c>
    </row>
    <row r="1627">
      <c r="A1627" s="81" t="s">
        <v>1607</v>
      </c>
      <c r="B1627" s="81" t="s">
        <v>18</v>
      </c>
      <c r="C1627" s="10" t="s">
        <v>1152</v>
      </c>
      <c r="D1627" s="29" t="s">
        <v>508</v>
      </c>
      <c r="E1627" s="30" t="s">
        <v>41</v>
      </c>
      <c r="F1627" s="30" t="s">
        <v>1423</v>
      </c>
      <c r="G1627" s="82">
        <v>44776.0</v>
      </c>
      <c r="H1627" s="82">
        <v>44777.0</v>
      </c>
      <c r="I1627" s="88">
        <v>7.0</v>
      </c>
      <c r="J1627" s="82"/>
      <c r="K1627" s="82"/>
      <c r="L1627" s="88"/>
      <c r="M1627" s="82">
        <v>44777.0</v>
      </c>
      <c r="N1627" s="32">
        <v>0.5416666666666666</v>
      </c>
      <c r="O1627" s="32">
        <v>0.5833333333333334</v>
      </c>
      <c r="P1627" s="16">
        <f t="shared" ref="P1627:P1632" si="152">O1627-N1627</f>
        <v>0.04166666667</v>
      </c>
      <c r="Q1627" s="35" t="s">
        <v>1613</v>
      </c>
      <c r="R1627" s="36"/>
      <c r="S1627" s="36"/>
      <c r="T1627" s="36"/>
      <c r="U1627" s="36"/>
      <c r="V1627" s="36"/>
      <c r="W1627" s="36"/>
      <c r="X1627" s="36"/>
      <c r="Y1627" s="36"/>
      <c r="Z1627" s="36"/>
      <c r="AA1627" s="36"/>
      <c r="AB1627" s="36"/>
      <c r="AC1627" s="36"/>
      <c r="AD1627" s="36"/>
      <c r="AE1627" s="36"/>
      <c r="AF1627" s="36"/>
      <c r="AG1627" s="36"/>
      <c r="AH1627" s="36"/>
      <c r="AI1627" s="36"/>
      <c r="AJ1627" s="36"/>
      <c r="AK1627" s="36"/>
      <c r="AL1627" s="36"/>
    </row>
    <row r="1628">
      <c r="A1628" s="81" t="s">
        <v>1568</v>
      </c>
      <c r="B1628" s="81" t="s">
        <v>560</v>
      </c>
      <c r="C1628" s="10" t="s">
        <v>1152</v>
      </c>
      <c r="D1628" s="29" t="s">
        <v>508</v>
      </c>
      <c r="E1628" s="30" t="s">
        <v>41</v>
      </c>
      <c r="F1628" s="30" t="s">
        <v>1409</v>
      </c>
      <c r="G1628" s="82">
        <v>44769.0</v>
      </c>
      <c r="H1628" s="82">
        <v>44804.0</v>
      </c>
      <c r="I1628" s="88">
        <v>160.0</v>
      </c>
      <c r="J1628" s="82"/>
      <c r="K1628" s="82"/>
      <c r="L1628" s="88"/>
      <c r="M1628" s="82">
        <v>44777.0</v>
      </c>
      <c r="N1628" s="32">
        <v>0.625</v>
      </c>
      <c r="O1628" s="32">
        <v>0.875</v>
      </c>
      <c r="P1628" s="16">
        <f t="shared" si="152"/>
        <v>0.25</v>
      </c>
      <c r="Q1628" s="35" t="s">
        <v>1614</v>
      </c>
      <c r="R1628" s="36"/>
      <c r="S1628" s="36"/>
      <c r="T1628" s="36"/>
      <c r="U1628" s="36"/>
      <c r="V1628" s="36"/>
      <c r="W1628" s="36"/>
      <c r="X1628" s="36"/>
      <c r="Y1628" s="36"/>
      <c r="Z1628" s="36"/>
      <c r="AA1628" s="36"/>
      <c r="AB1628" s="36"/>
      <c r="AC1628" s="36"/>
      <c r="AD1628" s="36"/>
      <c r="AE1628" s="36"/>
      <c r="AF1628" s="36"/>
      <c r="AG1628" s="36"/>
      <c r="AH1628" s="36"/>
      <c r="AI1628" s="36"/>
      <c r="AJ1628" s="36"/>
      <c r="AK1628" s="36"/>
      <c r="AL1628" s="36"/>
    </row>
    <row r="1629">
      <c r="A1629" s="10" t="s">
        <v>1572</v>
      </c>
      <c r="B1629" s="10" t="s">
        <v>560</v>
      </c>
      <c r="C1629" s="10" t="s">
        <v>1164</v>
      </c>
      <c r="D1629" s="10" t="s">
        <v>900</v>
      </c>
      <c r="E1629" s="11" t="s">
        <v>41</v>
      </c>
      <c r="F1629" s="11" t="s">
        <v>1409</v>
      </c>
      <c r="G1629" s="18">
        <v>44775.0</v>
      </c>
      <c r="H1629" s="18">
        <v>44777.0</v>
      </c>
      <c r="I1629" s="12">
        <v>12.0</v>
      </c>
      <c r="J1629" s="18">
        <v>44775.0</v>
      </c>
      <c r="K1629" s="18"/>
      <c r="L1629" s="18"/>
      <c r="M1629" s="48">
        <v>44777.0</v>
      </c>
      <c r="N1629" s="15">
        <v>0.6666666666666666</v>
      </c>
      <c r="O1629" s="15">
        <v>0.875</v>
      </c>
      <c r="P1629" s="25">
        <f t="shared" si="152"/>
        <v>0.2083333333</v>
      </c>
      <c r="Q1629" s="17" t="s">
        <v>1615</v>
      </c>
    </row>
    <row r="1630">
      <c r="A1630" s="10" t="s">
        <v>1506</v>
      </c>
      <c r="B1630" s="10" t="s">
        <v>18</v>
      </c>
      <c r="C1630" s="10" t="s">
        <v>1152</v>
      </c>
      <c r="D1630" s="10" t="s">
        <v>1346</v>
      </c>
      <c r="E1630" s="11" t="s">
        <v>41</v>
      </c>
      <c r="F1630" s="11" t="s">
        <v>1432</v>
      </c>
      <c r="G1630" s="18">
        <v>44756.0</v>
      </c>
      <c r="H1630" s="18">
        <v>44757.0</v>
      </c>
      <c r="I1630" s="12">
        <v>8.0</v>
      </c>
      <c r="J1630" s="18">
        <v>44756.0</v>
      </c>
      <c r="K1630" s="18"/>
      <c r="L1630" s="12">
        <v>12.0</v>
      </c>
      <c r="M1630" s="48">
        <v>44777.0</v>
      </c>
      <c r="N1630" s="15">
        <v>0.7916666666666666</v>
      </c>
      <c r="O1630" s="92">
        <v>0.8958333333333334</v>
      </c>
      <c r="P1630" s="25">
        <f t="shared" si="152"/>
        <v>0.1041666667</v>
      </c>
      <c r="Q1630" s="17" t="s">
        <v>1616</v>
      </c>
    </row>
    <row r="1631">
      <c r="A1631" s="10" t="s">
        <v>1486</v>
      </c>
      <c r="B1631" s="10" t="s">
        <v>560</v>
      </c>
      <c r="C1631" s="10" t="s">
        <v>1164</v>
      </c>
      <c r="D1631" s="10" t="s">
        <v>900</v>
      </c>
      <c r="E1631" s="11" t="s">
        <v>1255</v>
      </c>
      <c r="F1631" s="11" t="s">
        <v>1409</v>
      </c>
      <c r="G1631" s="18">
        <v>44756.0</v>
      </c>
      <c r="H1631" s="18">
        <v>44764.0</v>
      </c>
      <c r="I1631" s="12">
        <v>50.0</v>
      </c>
      <c r="J1631" s="18">
        <v>44756.0</v>
      </c>
      <c r="K1631" s="18">
        <v>44777.0</v>
      </c>
      <c r="L1631" s="12">
        <v>61.0</v>
      </c>
      <c r="M1631" s="48">
        <v>44777.0</v>
      </c>
      <c r="N1631" s="15">
        <v>0.5416666666666666</v>
      </c>
      <c r="O1631" s="15">
        <v>0.6666666666666666</v>
      </c>
      <c r="P1631" s="25">
        <f t="shared" si="152"/>
        <v>0.125</v>
      </c>
      <c r="Q1631" s="17" t="s">
        <v>1617</v>
      </c>
    </row>
    <row r="1632">
      <c r="A1632" s="10" t="s">
        <v>1618</v>
      </c>
      <c r="B1632" s="10" t="s">
        <v>18</v>
      </c>
      <c r="C1632" s="10" t="s">
        <v>1152</v>
      </c>
      <c r="D1632" s="10" t="s">
        <v>1346</v>
      </c>
      <c r="E1632" s="11" t="s">
        <v>1478</v>
      </c>
      <c r="F1632" s="11" t="s">
        <v>21</v>
      </c>
      <c r="G1632" s="18"/>
      <c r="H1632" s="18"/>
      <c r="I1632" s="18"/>
      <c r="J1632" s="18"/>
      <c r="K1632" s="18">
        <v>44777.0</v>
      </c>
      <c r="L1632" s="18"/>
      <c r="M1632" s="48">
        <v>44777.0</v>
      </c>
      <c r="N1632" s="15">
        <v>0.5416666666666666</v>
      </c>
      <c r="O1632" s="92">
        <v>0.7916666666666666</v>
      </c>
      <c r="P1632" s="25">
        <f t="shared" si="152"/>
        <v>0.25</v>
      </c>
      <c r="Q1632" s="17" t="s">
        <v>1619</v>
      </c>
    </row>
    <row r="1633">
      <c r="A1633" s="10" t="s">
        <v>1521</v>
      </c>
      <c r="B1633" s="10" t="s">
        <v>18</v>
      </c>
      <c r="C1633" s="10" t="s">
        <v>1152</v>
      </c>
      <c r="D1633" s="10" t="s">
        <v>1346</v>
      </c>
      <c r="E1633" s="11" t="s">
        <v>28</v>
      </c>
      <c r="F1633" s="19"/>
      <c r="G1633" s="82"/>
      <c r="H1633" s="82"/>
      <c r="I1633" s="12"/>
      <c r="J1633" s="82"/>
      <c r="K1633" s="18"/>
      <c r="L1633" s="18"/>
      <c r="M1633" s="48">
        <v>44777.0</v>
      </c>
      <c r="N1633" s="32"/>
      <c r="O1633" s="15"/>
      <c r="P1633" s="16"/>
      <c r="Q1633" s="17" t="s">
        <v>1097</v>
      </c>
    </row>
    <row r="1634">
      <c r="A1634" s="10" t="s">
        <v>1620</v>
      </c>
      <c r="B1634" s="10" t="s">
        <v>18</v>
      </c>
      <c r="C1634" s="10" t="s">
        <v>1152</v>
      </c>
      <c r="D1634" s="10" t="s">
        <v>3</v>
      </c>
      <c r="E1634" s="11" t="s">
        <v>1281</v>
      </c>
      <c r="F1634" s="11" t="s">
        <v>1423</v>
      </c>
      <c r="G1634" s="48">
        <v>44778.0</v>
      </c>
      <c r="H1634" s="18"/>
      <c r="I1634" s="18"/>
      <c r="J1634" s="18"/>
      <c r="K1634" s="18"/>
      <c r="L1634" s="18"/>
      <c r="M1634" s="48">
        <v>44778.0</v>
      </c>
      <c r="N1634" s="15">
        <v>0.5416666666666666</v>
      </c>
      <c r="O1634" s="15">
        <v>0.6666666666666666</v>
      </c>
      <c r="P1634" s="25">
        <f t="shared" ref="P1634:P1640" si="153">O1634-N1634</f>
        <v>0.125</v>
      </c>
      <c r="Q1634" s="17" t="s">
        <v>1621</v>
      </c>
    </row>
    <row r="1635">
      <c r="A1635" s="10" t="s">
        <v>1534</v>
      </c>
      <c r="B1635" s="10" t="s">
        <v>18</v>
      </c>
      <c r="C1635" s="10" t="s">
        <v>1152</v>
      </c>
      <c r="D1635" s="10" t="s">
        <v>3</v>
      </c>
      <c r="E1635" s="11" t="s">
        <v>379</v>
      </c>
      <c r="F1635" s="11" t="s">
        <v>1432</v>
      </c>
      <c r="G1635" s="48">
        <v>44762.0</v>
      </c>
      <c r="H1635" s="48">
        <v>44762.0</v>
      </c>
      <c r="I1635" s="12">
        <v>6.0</v>
      </c>
      <c r="J1635" s="48">
        <v>44762.0</v>
      </c>
      <c r="K1635" s="18"/>
      <c r="L1635" s="18"/>
      <c r="M1635" s="48">
        <v>44778.0</v>
      </c>
      <c r="N1635" s="15">
        <v>0.875</v>
      </c>
      <c r="O1635" s="15">
        <v>0.875</v>
      </c>
      <c r="P1635" s="16">
        <f t="shared" si="153"/>
        <v>0</v>
      </c>
      <c r="Q1635" s="17" t="s">
        <v>1097</v>
      </c>
    </row>
    <row r="1636">
      <c r="A1636" s="10" t="s">
        <v>1392</v>
      </c>
      <c r="B1636" s="10" t="s">
        <v>18</v>
      </c>
      <c r="C1636" s="10" t="s">
        <v>1152</v>
      </c>
      <c r="D1636" s="10" t="s">
        <v>3</v>
      </c>
      <c r="E1636" s="11" t="s">
        <v>379</v>
      </c>
      <c r="F1636" s="11" t="s">
        <v>21</v>
      </c>
      <c r="G1636" s="82">
        <v>44761.0</v>
      </c>
      <c r="H1636" s="82">
        <v>44761.0</v>
      </c>
      <c r="I1636" s="12">
        <v>8.0</v>
      </c>
      <c r="J1636" s="82">
        <v>44761.0</v>
      </c>
      <c r="K1636" s="18"/>
      <c r="L1636" s="18"/>
      <c r="M1636" s="48">
        <v>44778.0</v>
      </c>
      <c r="N1636" s="32">
        <v>0.875</v>
      </c>
      <c r="O1636" s="32">
        <v>0.875</v>
      </c>
      <c r="P1636" s="16">
        <f t="shared" si="153"/>
        <v>0</v>
      </c>
      <c r="Q1636" s="17" t="s">
        <v>1533</v>
      </c>
    </row>
    <row r="1637">
      <c r="A1637" s="10" t="s">
        <v>1417</v>
      </c>
      <c r="B1637" s="10" t="s">
        <v>18</v>
      </c>
      <c r="C1637" s="10" t="s">
        <v>1152</v>
      </c>
      <c r="D1637" s="10" t="s">
        <v>3</v>
      </c>
      <c r="E1637" s="11" t="s">
        <v>20</v>
      </c>
      <c r="F1637" s="86"/>
      <c r="G1637" s="18"/>
      <c r="H1637" s="18"/>
      <c r="I1637" s="18"/>
      <c r="J1637" s="18"/>
      <c r="K1637" s="18"/>
      <c r="L1637" s="18"/>
      <c r="M1637" s="48">
        <v>44767.0</v>
      </c>
      <c r="N1637" s="32">
        <v>0.875</v>
      </c>
      <c r="O1637" s="32">
        <v>0.875</v>
      </c>
      <c r="P1637" s="16">
        <f t="shared" si="153"/>
        <v>0</v>
      </c>
      <c r="Q1637" s="17" t="s">
        <v>1097</v>
      </c>
    </row>
    <row r="1638">
      <c r="A1638" s="10" t="s">
        <v>1345</v>
      </c>
      <c r="B1638" s="10" t="s">
        <v>18</v>
      </c>
      <c r="C1638" s="10" t="s">
        <v>1152</v>
      </c>
      <c r="D1638" s="10" t="s">
        <v>1346</v>
      </c>
      <c r="E1638" s="11" t="s">
        <v>53</v>
      </c>
      <c r="F1638" s="11" t="s">
        <v>21</v>
      </c>
      <c r="G1638" s="18"/>
      <c r="H1638" s="18"/>
      <c r="I1638" s="18"/>
      <c r="J1638" s="18"/>
      <c r="K1638" s="18"/>
      <c r="L1638" s="18"/>
      <c r="M1638" s="48">
        <v>44776.0</v>
      </c>
      <c r="N1638" s="15"/>
      <c r="O1638" s="15"/>
      <c r="P1638" s="16">
        <f t="shared" si="153"/>
        <v>0</v>
      </c>
      <c r="Q1638" s="17" t="s">
        <v>1097</v>
      </c>
    </row>
    <row r="1639">
      <c r="A1639" s="10" t="s">
        <v>1196</v>
      </c>
      <c r="B1639" s="10" t="s">
        <v>560</v>
      </c>
      <c r="C1639" s="10" t="s">
        <v>1152</v>
      </c>
      <c r="D1639" s="10" t="s">
        <v>3</v>
      </c>
      <c r="E1639" s="11" t="s">
        <v>20</v>
      </c>
      <c r="F1639" s="19"/>
      <c r="G1639" s="18"/>
      <c r="H1639" s="18"/>
      <c r="I1639" s="18"/>
      <c r="J1639" s="18"/>
      <c r="K1639" s="18"/>
      <c r="L1639" s="18"/>
      <c r="M1639" s="82">
        <v>44776.0</v>
      </c>
      <c r="N1639" s="15">
        <v>0.875</v>
      </c>
      <c r="O1639" s="15">
        <v>0.875</v>
      </c>
      <c r="P1639" s="16">
        <f t="shared" si="153"/>
        <v>0</v>
      </c>
      <c r="Q1639" s="17" t="s">
        <v>1097</v>
      </c>
    </row>
    <row r="1640">
      <c r="A1640" s="10" t="s">
        <v>1320</v>
      </c>
      <c r="B1640" s="10" t="s">
        <v>560</v>
      </c>
      <c r="C1640" s="10" t="s">
        <v>1152</v>
      </c>
      <c r="D1640" s="10" t="s">
        <v>158</v>
      </c>
      <c r="E1640" s="11" t="s">
        <v>20</v>
      </c>
      <c r="F1640" s="19"/>
      <c r="G1640" s="18"/>
      <c r="H1640" s="18"/>
      <c r="I1640" s="18"/>
      <c r="J1640" s="18"/>
      <c r="K1640" s="18"/>
      <c r="L1640" s="18"/>
      <c r="M1640" s="48">
        <v>44776.0</v>
      </c>
      <c r="N1640" s="15"/>
      <c r="O1640" s="15"/>
      <c r="P1640" s="16">
        <f t="shared" si="153"/>
        <v>0</v>
      </c>
      <c r="Q1640" s="17"/>
    </row>
    <row r="1641">
      <c r="A1641" s="10" t="s">
        <v>1622</v>
      </c>
      <c r="B1641" s="10" t="s">
        <v>18</v>
      </c>
      <c r="C1641" s="10" t="s">
        <v>1152</v>
      </c>
      <c r="D1641" s="10" t="s">
        <v>3</v>
      </c>
      <c r="E1641" s="11" t="s">
        <v>41</v>
      </c>
      <c r="F1641" s="11" t="s">
        <v>1423</v>
      </c>
      <c r="G1641" s="48">
        <v>44778.0</v>
      </c>
      <c r="H1641" s="18"/>
      <c r="I1641" s="18"/>
      <c r="J1641" s="18"/>
      <c r="K1641" s="18"/>
      <c r="L1641" s="18"/>
      <c r="M1641" s="48">
        <v>44778.0</v>
      </c>
      <c r="N1641" s="15">
        <v>0.6666666666666666</v>
      </c>
      <c r="O1641" s="15">
        <v>0.875</v>
      </c>
      <c r="P1641" s="25">
        <v>0.16666666666666666</v>
      </c>
      <c r="Q1641" s="17" t="s">
        <v>1623</v>
      </c>
    </row>
    <row r="1642">
      <c r="A1642" s="10" t="s">
        <v>1611</v>
      </c>
      <c r="B1642" s="10" t="s">
        <v>18</v>
      </c>
      <c r="C1642" s="10" t="s">
        <v>1152</v>
      </c>
      <c r="D1642" s="10" t="s">
        <v>158</v>
      </c>
      <c r="E1642" s="11" t="s">
        <v>1478</v>
      </c>
      <c r="F1642" s="11" t="s">
        <v>1423</v>
      </c>
      <c r="G1642" s="48">
        <v>44778.0</v>
      </c>
      <c r="H1642" s="48">
        <v>44782.0</v>
      </c>
      <c r="I1642" s="12">
        <v>20.0</v>
      </c>
      <c r="J1642" s="48">
        <v>44778.0</v>
      </c>
      <c r="K1642" s="48">
        <v>44806.0</v>
      </c>
      <c r="L1642" s="18"/>
      <c r="M1642" s="48">
        <v>44777.0</v>
      </c>
      <c r="N1642" s="15">
        <v>0.5833333333333334</v>
      </c>
      <c r="O1642" s="15">
        <v>0.875</v>
      </c>
      <c r="P1642" s="25">
        <v>0.2916666666666667</v>
      </c>
      <c r="Q1642" s="91" t="s">
        <v>1624</v>
      </c>
    </row>
    <row r="1643">
      <c r="A1643" s="10" t="s">
        <v>1572</v>
      </c>
      <c r="B1643" s="10" t="s">
        <v>560</v>
      </c>
      <c r="C1643" s="10" t="s">
        <v>1164</v>
      </c>
      <c r="D1643" s="10" t="s">
        <v>900</v>
      </c>
      <c r="E1643" s="11" t="s">
        <v>41</v>
      </c>
      <c r="F1643" s="11" t="s">
        <v>1409</v>
      </c>
      <c r="G1643" s="18">
        <v>44775.0</v>
      </c>
      <c r="H1643" s="18">
        <v>44777.0</v>
      </c>
      <c r="I1643" s="12">
        <v>60.0</v>
      </c>
      <c r="J1643" s="18">
        <v>44775.0</v>
      </c>
      <c r="K1643" s="18"/>
      <c r="L1643" s="18"/>
      <c r="M1643" s="48">
        <v>44778.0</v>
      </c>
      <c r="N1643" s="15">
        <v>0.5416666666666666</v>
      </c>
      <c r="O1643" s="15">
        <v>0.875</v>
      </c>
      <c r="P1643" s="25">
        <v>0.3333333333333333</v>
      </c>
      <c r="Q1643" s="17" t="s">
        <v>1625</v>
      </c>
    </row>
    <row r="1644">
      <c r="A1644" s="81" t="s">
        <v>1568</v>
      </c>
      <c r="B1644" s="81" t="s">
        <v>560</v>
      </c>
      <c r="C1644" s="10" t="s">
        <v>1152</v>
      </c>
      <c r="D1644" s="29" t="s">
        <v>508</v>
      </c>
      <c r="E1644" s="30" t="s">
        <v>41</v>
      </c>
      <c r="F1644" s="30" t="s">
        <v>1409</v>
      </c>
      <c r="G1644" s="82">
        <v>44769.0</v>
      </c>
      <c r="H1644" s="82">
        <v>44804.0</v>
      </c>
      <c r="I1644" s="88">
        <v>160.0</v>
      </c>
      <c r="J1644" s="82"/>
      <c r="K1644" s="82"/>
      <c r="L1644" s="88"/>
      <c r="M1644" s="82">
        <v>44778.0</v>
      </c>
      <c r="N1644" s="32">
        <v>0.6041666666666666</v>
      </c>
      <c r="O1644" s="32">
        <v>0.875</v>
      </c>
      <c r="P1644" s="16">
        <f t="shared" ref="P1644:P1646" si="154">O1644-N1644</f>
        <v>0.2708333333</v>
      </c>
      <c r="Q1644" s="35" t="s">
        <v>1626</v>
      </c>
      <c r="R1644" s="36"/>
      <c r="S1644" s="36"/>
      <c r="T1644" s="36"/>
      <c r="U1644" s="36"/>
      <c r="V1644" s="36"/>
      <c r="W1644" s="36"/>
      <c r="X1644" s="36"/>
      <c r="Y1644" s="36"/>
      <c r="Z1644" s="36"/>
      <c r="AA1644" s="36"/>
      <c r="AB1644" s="36"/>
      <c r="AC1644" s="36"/>
      <c r="AD1644" s="36"/>
      <c r="AE1644" s="36"/>
      <c r="AF1644" s="36"/>
      <c r="AG1644" s="36"/>
      <c r="AH1644" s="36"/>
      <c r="AI1644" s="36"/>
      <c r="AJ1644" s="36"/>
      <c r="AK1644" s="36"/>
      <c r="AL1644" s="36"/>
    </row>
    <row r="1645">
      <c r="A1645" s="81" t="s">
        <v>1607</v>
      </c>
      <c r="B1645" s="81" t="s">
        <v>18</v>
      </c>
      <c r="C1645" s="10" t="s">
        <v>1152</v>
      </c>
      <c r="D1645" s="29" t="s">
        <v>508</v>
      </c>
      <c r="E1645" s="30" t="s">
        <v>41</v>
      </c>
      <c r="F1645" s="30" t="s">
        <v>1423</v>
      </c>
      <c r="G1645" s="82">
        <v>44776.0</v>
      </c>
      <c r="H1645" s="82">
        <v>44777.0</v>
      </c>
      <c r="I1645" s="88">
        <v>7.0</v>
      </c>
      <c r="J1645" s="82"/>
      <c r="K1645" s="82"/>
      <c r="L1645" s="88"/>
      <c r="M1645" s="82">
        <v>44778.0</v>
      </c>
      <c r="N1645" s="32">
        <v>0.5416666666666666</v>
      </c>
      <c r="O1645" s="32">
        <v>0.5833333333333334</v>
      </c>
      <c r="P1645" s="16">
        <f t="shared" si="154"/>
        <v>0.04166666667</v>
      </c>
      <c r="Q1645" s="35" t="s">
        <v>1627</v>
      </c>
      <c r="R1645" s="36"/>
      <c r="S1645" s="36"/>
      <c r="T1645" s="36"/>
      <c r="U1645" s="36"/>
      <c r="V1645" s="36"/>
      <c r="W1645" s="36"/>
      <c r="X1645" s="36"/>
      <c r="Y1645" s="36"/>
      <c r="Z1645" s="36"/>
      <c r="AA1645" s="36"/>
      <c r="AB1645" s="36"/>
      <c r="AC1645" s="36"/>
      <c r="AD1645" s="36"/>
      <c r="AE1645" s="36"/>
      <c r="AF1645" s="36"/>
      <c r="AG1645" s="36"/>
      <c r="AH1645" s="36"/>
      <c r="AI1645" s="36"/>
      <c r="AJ1645" s="36"/>
      <c r="AK1645" s="36"/>
      <c r="AL1645" s="36"/>
    </row>
    <row r="1646">
      <c r="A1646" s="10" t="s">
        <v>1618</v>
      </c>
      <c r="B1646" s="10" t="s">
        <v>18</v>
      </c>
      <c r="C1646" s="10" t="s">
        <v>1152</v>
      </c>
      <c r="D1646" s="10" t="s">
        <v>1346</v>
      </c>
      <c r="E1646" s="11" t="s">
        <v>41</v>
      </c>
      <c r="F1646" s="11" t="s">
        <v>1432</v>
      </c>
      <c r="G1646" s="82">
        <v>44778.0</v>
      </c>
      <c r="H1646" s="82">
        <v>44781.0</v>
      </c>
      <c r="I1646" s="12">
        <v>20.0</v>
      </c>
      <c r="J1646" s="18"/>
      <c r="K1646" s="18"/>
      <c r="L1646" s="18"/>
      <c r="M1646" s="48">
        <v>44778.0</v>
      </c>
      <c r="N1646" s="15">
        <v>0.7083333333333334</v>
      </c>
      <c r="O1646" s="32">
        <v>0.875</v>
      </c>
      <c r="P1646" s="25">
        <f t="shared" si="154"/>
        <v>0.1666666667</v>
      </c>
      <c r="Q1646" s="17" t="s">
        <v>1628</v>
      </c>
    </row>
    <row r="1647">
      <c r="A1647" s="10" t="s">
        <v>1521</v>
      </c>
      <c r="B1647" s="10" t="s">
        <v>18</v>
      </c>
      <c r="C1647" s="10" t="s">
        <v>1152</v>
      </c>
      <c r="D1647" s="10" t="s">
        <v>1346</v>
      </c>
      <c r="E1647" s="11" t="s">
        <v>20</v>
      </c>
      <c r="F1647" s="19"/>
      <c r="G1647" s="82"/>
      <c r="H1647" s="82"/>
      <c r="I1647" s="12"/>
      <c r="J1647" s="82"/>
      <c r="K1647" s="18"/>
      <c r="L1647" s="18"/>
      <c r="M1647" s="48">
        <v>44778.0</v>
      </c>
      <c r="N1647" s="32"/>
      <c r="O1647" s="15"/>
      <c r="P1647" s="16"/>
      <c r="Q1647" s="17" t="s">
        <v>1629</v>
      </c>
    </row>
    <row r="1648">
      <c r="A1648" s="10" t="s">
        <v>1506</v>
      </c>
      <c r="B1648" s="10" t="s">
        <v>18</v>
      </c>
      <c r="C1648" s="10" t="s">
        <v>1152</v>
      </c>
      <c r="D1648" s="10" t="s">
        <v>1346</v>
      </c>
      <c r="E1648" s="11" t="s">
        <v>987</v>
      </c>
      <c r="F1648" s="11" t="s">
        <v>1432</v>
      </c>
      <c r="G1648" s="18">
        <v>44756.0</v>
      </c>
      <c r="H1648" s="18">
        <v>44757.0</v>
      </c>
      <c r="I1648" s="12">
        <v>8.0</v>
      </c>
      <c r="J1648" s="18">
        <v>44756.0</v>
      </c>
      <c r="K1648" s="18">
        <v>44778.0</v>
      </c>
      <c r="L1648" s="12">
        <v>12.0</v>
      </c>
      <c r="M1648" s="48">
        <v>44778.0</v>
      </c>
      <c r="N1648" s="15">
        <v>0.625</v>
      </c>
      <c r="O1648" s="15">
        <v>0.7083333333333334</v>
      </c>
      <c r="P1648" s="25">
        <f>O1648-N1648</f>
        <v>0.08333333333</v>
      </c>
      <c r="Q1648" s="17" t="s">
        <v>1630</v>
      </c>
    </row>
    <row r="1649">
      <c r="A1649" s="93" t="s">
        <v>1607</v>
      </c>
      <c r="B1649" s="93" t="s">
        <v>18</v>
      </c>
      <c r="C1649" s="93" t="s">
        <v>1152</v>
      </c>
      <c r="D1649" s="93" t="s">
        <v>508</v>
      </c>
      <c r="E1649" s="11" t="s">
        <v>43</v>
      </c>
      <c r="F1649" s="93" t="s">
        <v>1423</v>
      </c>
      <c r="G1649" s="94">
        <v>44776.0</v>
      </c>
      <c r="H1649" s="94">
        <v>44777.0</v>
      </c>
      <c r="I1649" s="93">
        <v>7.0</v>
      </c>
      <c r="J1649" s="94">
        <v>44776.0</v>
      </c>
      <c r="K1649" s="95">
        <v>44781.0</v>
      </c>
      <c r="L1649" s="96">
        <v>5.0</v>
      </c>
      <c r="M1649" s="95">
        <v>44781.0</v>
      </c>
      <c r="N1649" s="97">
        <v>0.5416666666666666</v>
      </c>
      <c r="O1649" s="98">
        <v>0.5416666666666666</v>
      </c>
      <c r="P1649" s="99">
        <v>0.04166666666666674</v>
      </c>
      <c r="Q1649" s="96" t="s">
        <v>1631</v>
      </c>
      <c r="R1649" s="93"/>
      <c r="S1649" s="93"/>
      <c r="T1649" s="93"/>
      <c r="U1649" s="93"/>
      <c r="V1649" s="93"/>
      <c r="W1649" s="93"/>
      <c r="X1649" s="93"/>
      <c r="Y1649" s="93"/>
      <c r="Z1649" s="93"/>
      <c r="AA1649" s="93"/>
    </row>
    <row r="1650">
      <c r="A1650" s="29" t="s">
        <v>1604</v>
      </c>
      <c r="B1650" s="29" t="s">
        <v>18</v>
      </c>
      <c r="C1650" s="29" t="s">
        <v>1152</v>
      </c>
      <c r="D1650" s="29" t="s">
        <v>114</v>
      </c>
      <c r="E1650" s="30" t="s">
        <v>41</v>
      </c>
      <c r="F1650" s="81" t="s">
        <v>1409</v>
      </c>
      <c r="G1650" s="100">
        <v>44777.0</v>
      </c>
      <c r="H1650" s="100">
        <v>44783.0</v>
      </c>
      <c r="I1650" s="81">
        <v>40.0</v>
      </c>
      <c r="J1650" s="100">
        <v>44776.0</v>
      </c>
      <c r="K1650" s="42"/>
      <c r="L1650" s="42"/>
      <c r="M1650" s="64">
        <v>44781.0</v>
      </c>
      <c r="N1650" s="32">
        <v>0.4166666666666667</v>
      </c>
      <c r="O1650" s="32">
        <v>0.75</v>
      </c>
      <c r="P1650" s="34">
        <v>0.3333333333333333</v>
      </c>
      <c r="Q1650" s="35" t="s">
        <v>1632</v>
      </c>
      <c r="R1650" s="36"/>
      <c r="S1650" s="36"/>
      <c r="T1650" s="36"/>
      <c r="U1650" s="36"/>
      <c r="V1650" s="36"/>
      <c r="W1650" s="36"/>
      <c r="X1650" s="36"/>
      <c r="Y1650" s="36"/>
      <c r="Z1650" s="36"/>
      <c r="AA1650" s="36"/>
      <c r="AB1650" s="36"/>
      <c r="AC1650" s="36"/>
      <c r="AD1650" s="36"/>
      <c r="AE1650" s="36"/>
      <c r="AF1650" s="36"/>
      <c r="AG1650" s="36"/>
      <c r="AH1650" s="36"/>
      <c r="AI1650" s="36"/>
      <c r="AJ1650" s="36"/>
      <c r="AK1650" s="36"/>
      <c r="AL1650" s="36"/>
    </row>
    <row r="1651">
      <c r="A1651" s="81" t="s">
        <v>1568</v>
      </c>
      <c r="B1651" s="81" t="s">
        <v>560</v>
      </c>
      <c r="C1651" s="10" t="s">
        <v>1152</v>
      </c>
      <c r="D1651" s="29" t="s">
        <v>508</v>
      </c>
      <c r="E1651" s="30" t="s">
        <v>41</v>
      </c>
      <c r="F1651" s="30" t="s">
        <v>1409</v>
      </c>
      <c r="G1651" s="82">
        <v>44769.0</v>
      </c>
      <c r="H1651" s="82">
        <v>44804.0</v>
      </c>
      <c r="I1651" s="88">
        <v>160.0</v>
      </c>
      <c r="J1651" s="82"/>
      <c r="K1651" s="82"/>
      <c r="L1651" s="88"/>
      <c r="M1651" s="82">
        <v>44781.0</v>
      </c>
      <c r="N1651" s="32">
        <v>0.6458333333333334</v>
      </c>
      <c r="O1651" s="32">
        <v>0.875</v>
      </c>
      <c r="P1651" s="16">
        <f t="shared" ref="P1651:P1653" si="155">O1651-N1651</f>
        <v>0.2291666667</v>
      </c>
      <c r="Q1651" s="35" t="s">
        <v>1633</v>
      </c>
      <c r="R1651" s="36"/>
      <c r="S1651" s="36"/>
      <c r="T1651" s="36"/>
      <c r="U1651" s="36"/>
      <c r="V1651" s="36"/>
      <c r="W1651" s="36"/>
      <c r="X1651" s="36"/>
      <c r="Y1651" s="36"/>
      <c r="Z1651" s="36"/>
      <c r="AA1651" s="36"/>
      <c r="AB1651" s="36"/>
      <c r="AC1651" s="36"/>
      <c r="AD1651" s="36"/>
      <c r="AE1651" s="36"/>
      <c r="AF1651" s="36"/>
      <c r="AG1651" s="36"/>
      <c r="AH1651" s="36"/>
      <c r="AI1651" s="36"/>
      <c r="AJ1651" s="36"/>
      <c r="AK1651" s="36"/>
      <c r="AL1651" s="36"/>
    </row>
    <row r="1652">
      <c r="A1652" s="10" t="s">
        <v>1541</v>
      </c>
      <c r="B1652" s="10" t="s">
        <v>560</v>
      </c>
      <c r="C1652" s="10" t="s">
        <v>1152</v>
      </c>
      <c r="D1652" s="10" t="s">
        <v>158</v>
      </c>
      <c r="E1652" s="11" t="s">
        <v>41</v>
      </c>
      <c r="F1652" s="11" t="s">
        <v>1409</v>
      </c>
      <c r="G1652" s="48">
        <v>44781.0</v>
      </c>
      <c r="H1652" s="48">
        <v>44792.0</v>
      </c>
      <c r="I1652" s="12">
        <v>85.0</v>
      </c>
      <c r="J1652" s="18">
        <v>44781.0</v>
      </c>
      <c r="K1652" s="18"/>
      <c r="L1652" s="18"/>
      <c r="M1652" s="48">
        <v>44781.0</v>
      </c>
      <c r="N1652" s="24">
        <v>0.625</v>
      </c>
      <c r="O1652" s="15">
        <v>0.875</v>
      </c>
      <c r="P1652" s="16">
        <f t="shared" si="155"/>
        <v>0.25</v>
      </c>
      <c r="Q1652" s="17" t="s">
        <v>1634</v>
      </c>
    </row>
    <row r="1653">
      <c r="A1653" s="10" t="s">
        <v>1572</v>
      </c>
      <c r="B1653" s="10" t="s">
        <v>560</v>
      </c>
      <c r="C1653" s="10" t="s">
        <v>1164</v>
      </c>
      <c r="D1653" s="10" t="s">
        <v>900</v>
      </c>
      <c r="E1653" s="11" t="s">
        <v>41</v>
      </c>
      <c r="F1653" s="11" t="s">
        <v>1409</v>
      </c>
      <c r="G1653" s="18">
        <v>44775.0</v>
      </c>
      <c r="H1653" s="18">
        <v>44777.0</v>
      </c>
      <c r="I1653" s="12">
        <v>60.0</v>
      </c>
      <c r="J1653" s="18">
        <v>44775.0</v>
      </c>
      <c r="K1653" s="18"/>
      <c r="L1653" s="18"/>
      <c r="M1653" s="48">
        <v>44781.0</v>
      </c>
      <c r="N1653" s="15">
        <v>0.5416666666666666</v>
      </c>
      <c r="O1653" s="15">
        <v>0.875</v>
      </c>
      <c r="P1653" s="16">
        <f t="shared" si="155"/>
        <v>0.3333333333</v>
      </c>
      <c r="Q1653" s="17" t="s">
        <v>1625</v>
      </c>
    </row>
    <row r="1654">
      <c r="A1654" s="37" t="s">
        <v>816</v>
      </c>
      <c r="B1654" s="10" t="s">
        <v>560</v>
      </c>
      <c r="C1654" s="10" t="s">
        <v>1152</v>
      </c>
      <c r="D1654" s="10" t="s">
        <v>158</v>
      </c>
      <c r="E1654" s="11" t="s">
        <v>20</v>
      </c>
      <c r="F1654" s="19"/>
      <c r="G1654" s="18"/>
      <c r="H1654" s="18"/>
      <c r="I1654" s="18"/>
      <c r="J1654" s="18"/>
      <c r="K1654" s="18"/>
      <c r="L1654" s="18"/>
      <c r="M1654" s="48">
        <v>44781.0</v>
      </c>
      <c r="N1654" s="15"/>
      <c r="O1654" s="15"/>
      <c r="P1654" s="25"/>
      <c r="Q1654" s="17"/>
    </row>
    <row r="1655">
      <c r="A1655" s="37" t="s">
        <v>1618</v>
      </c>
      <c r="B1655" s="10" t="s">
        <v>18</v>
      </c>
      <c r="C1655" s="10" t="s">
        <v>1152</v>
      </c>
      <c r="D1655" s="10" t="s">
        <v>1346</v>
      </c>
      <c r="E1655" s="11" t="s">
        <v>41</v>
      </c>
      <c r="F1655" s="11" t="s">
        <v>1432</v>
      </c>
      <c r="G1655" s="82">
        <v>44778.0</v>
      </c>
      <c r="H1655" s="82">
        <v>44781.0</v>
      </c>
      <c r="I1655" s="12">
        <v>20.0</v>
      </c>
      <c r="J1655" s="18"/>
      <c r="K1655" s="18"/>
      <c r="L1655" s="18"/>
      <c r="M1655" s="48">
        <v>44781.0</v>
      </c>
      <c r="N1655" s="15">
        <v>0.5833333333333334</v>
      </c>
      <c r="O1655" s="32">
        <v>0.8333333333333334</v>
      </c>
      <c r="P1655" s="25">
        <f>O1655-N1655</f>
        <v>0.25</v>
      </c>
      <c r="Q1655" s="17" t="s">
        <v>1635</v>
      </c>
    </row>
    <row r="1656">
      <c r="A1656" s="29" t="s">
        <v>1604</v>
      </c>
      <c r="B1656" s="29" t="s">
        <v>18</v>
      </c>
      <c r="C1656" s="29" t="s">
        <v>1152</v>
      </c>
      <c r="D1656" s="29" t="s">
        <v>114</v>
      </c>
      <c r="E1656" s="30" t="s">
        <v>41</v>
      </c>
      <c r="F1656" s="81" t="s">
        <v>1409</v>
      </c>
      <c r="G1656" s="100">
        <v>44777.0</v>
      </c>
      <c r="H1656" s="100">
        <v>44783.0</v>
      </c>
      <c r="I1656" s="81">
        <v>40.0</v>
      </c>
      <c r="J1656" s="100">
        <v>44776.0</v>
      </c>
      <c r="K1656" s="42"/>
      <c r="L1656" s="42"/>
      <c r="M1656" s="64">
        <v>44782.0</v>
      </c>
      <c r="N1656" s="32">
        <v>0.4166666666666667</v>
      </c>
      <c r="O1656" s="32">
        <v>0.75</v>
      </c>
      <c r="P1656" s="34">
        <v>0.3333333333333333</v>
      </c>
      <c r="Q1656" s="35" t="s">
        <v>1636</v>
      </c>
      <c r="R1656" s="36"/>
      <c r="S1656" s="36"/>
      <c r="T1656" s="36"/>
      <c r="U1656" s="36"/>
      <c r="V1656" s="36"/>
      <c r="W1656" s="36"/>
      <c r="X1656" s="36"/>
      <c r="Y1656" s="36"/>
      <c r="Z1656" s="36"/>
      <c r="AA1656" s="36"/>
      <c r="AB1656" s="36"/>
      <c r="AC1656" s="36"/>
      <c r="AD1656" s="36"/>
      <c r="AE1656" s="36"/>
      <c r="AF1656" s="36"/>
      <c r="AG1656" s="36"/>
      <c r="AH1656" s="36"/>
      <c r="AI1656" s="36"/>
      <c r="AJ1656" s="36"/>
      <c r="AK1656" s="36"/>
      <c r="AL1656" s="36"/>
    </row>
    <row r="1657">
      <c r="A1657" s="81" t="s">
        <v>1568</v>
      </c>
      <c r="B1657" s="81" t="s">
        <v>560</v>
      </c>
      <c r="C1657" s="10" t="s">
        <v>1152</v>
      </c>
      <c r="D1657" s="29" t="s">
        <v>508</v>
      </c>
      <c r="E1657" s="30" t="s">
        <v>41</v>
      </c>
      <c r="F1657" s="30" t="s">
        <v>1409</v>
      </c>
      <c r="G1657" s="82">
        <v>44769.0</v>
      </c>
      <c r="H1657" s="82">
        <v>44804.0</v>
      </c>
      <c r="I1657" s="88">
        <v>160.0</v>
      </c>
      <c r="J1657" s="82"/>
      <c r="K1657" s="82"/>
      <c r="L1657" s="88"/>
      <c r="M1657" s="82">
        <v>44782.0</v>
      </c>
      <c r="N1657" s="32">
        <v>0.5833333333333334</v>
      </c>
      <c r="O1657" s="32">
        <v>0.875</v>
      </c>
      <c r="P1657" s="16">
        <f t="shared" ref="P1657:P1659" si="156">O1657-N1657</f>
        <v>0.2916666667</v>
      </c>
      <c r="Q1657" s="35" t="s">
        <v>1637</v>
      </c>
      <c r="R1657" s="36"/>
      <c r="S1657" s="36"/>
      <c r="T1657" s="36"/>
      <c r="U1657" s="36"/>
      <c r="V1657" s="36"/>
      <c r="W1657" s="36"/>
      <c r="X1657" s="36"/>
      <c r="Y1657" s="36"/>
      <c r="Z1657" s="36"/>
      <c r="AA1657" s="36"/>
      <c r="AB1657" s="36"/>
      <c r="AC1657" s="36"/>
      <c r="AD1657" s="36"/>
      <c r="AE1657" s="36"/>
      <c r="AF1657" s="36"/>
      <c r="AG1657" s="36"/>
      <c r="AH1657" s="36"/>
      <c r="AI1657" s="36"/>
      <c r="AJ1657" s="36"/>
      <c r="AK1657" s="36"/>
      <c r="AL1657" s="36"/>
    </row>
    <row r="1658">
      <c r="A1658" s="10" t="s">
        <v>1541</v>
      </c>
      <c r="B1658" s="10" t="s">
        <v>560</v>
      </c>
      <c r="C1658" s="10" t="s">
        <v>1152</v>
      </c>
      <c r="D1658" s="10" t="s">
        <v>158</v>
      </c>
      <c r="E1658" s="11" t="s">
        <v>41</v>
      </c>
      <c r="F1658" s="11" t="s">
        <v>1409</v>
      </c>
      <c r="G1658" s="48">
        <v>44781.0</v>
      </c>
      <c r="H1658" s="48">
        <v>44792.0</v>
      </c>
      <c r="I1658" s="12">
        <v>85.0</v>
      </c>
      <c r="J1658" s="18">
        <v>44781.0</v>
      </c>
      <c r="K1658" s="18"/>
      <c r="L1658" s="18"/>
      <c r="M1658" s="48">
        <v>44782.0</v>
      </c>
      <c r="N1658" s="24">
        <v>0.75</v>
      </c>
      <c r="O1658" s="15">
        <v>0.875</v>
      </c>
      <c r="P1658" s="16">
        <f t="shared" si="156"/>
        <v>0.125</v>
      </c>
      <c r="Q1658" s="17" t="s">
        <v>1638</v>
      </c>
    </row>
    <row r="1659">
      <c r="A1659" s="10" t="s">
        <v>1622</v>
      </c>
      <c r="B1659" s="10" t="s">
        <v>18</v>
      </c>
      <c r="C1659" s="10" t="s">
        <v>1152</v>
      </c>
      <c r="D1659" s="10" t="s">
        <v>3</v>
      </c>
      <c r="E1659" s="11" t="s">
        <v>43</v>
      </c>
      <c r="F1659" s="11" t="s">
        <v>1423</v>
      </c>
      <c r="G1659" s="48">
        <v>44778.0</v>
      </c>
      <c r="H1659" s="48">
        <v>44782.0</v>
      </c>
      <c r="I1659" s="12">
        <v>8.0</v>
      </c>
      <c r="J1659" s="48">
        <v>44778.0</v>
      </c>
      <c r="K1659" s="48">
        <v>44782.0</v>
      </c>
      <c r="L1659" s="12">
        <v>8.0</v>
      </c>
      <c r="M1659" s="48">
        <v>44782.0</v>
      </c>
      <c r="N1659" s="15">
        <v>0.7083333333333334</v>
      </c>
      <c r="O1659" s="15">
        <v>0.875</v>
      </c>
      <c r="P1659" s="16">
        <f t="shared" si="156"/>
        <v>0.1666666667</v>
      </c>
      <c r="Q1659" s="17" t="s">
        <v>1639</v>
      </c>
    </row>
    <row r="1660">
      <c r="A1660" s="10" t="s">
        <v>1572</v>
      </c>
      <c r="B1660" s="10" t="s">
        <v>560</v>
      </c>
      <c r="C1660" s="10" t="s">
        <v>1164</v>
      </c>
      <c r="D1660" s="10" t="s">
        <v>900</v>
      </c>
      <c r="E1660" s="11" t="s">
        <v>41</v>
      </c>
      <c r="F1660" s="11" t="s">
        <v>1409</v>
      </c>
      <c r="G1660" s="18">
        <v>44775.0</v>
      </c>
      <c r="H1660" s="18">
        <v>44777.0</v>
      </c>
      <c r="I1660" s="12">
        <v>60.0</v>
      </c>
      <c r="J1660" s="18">
        <v>44775.0</v>
      </c>
      <c r="K1660" s="18"/>
      <c r="L1660" s="18"/>
      <c r="M1660" s="48">
        <v>44782.0</v>
      </c>
      <c r="N1660" s="15">
        <v>0.5833333333333334</v>
      </c>
      <c r="O1660" s="15">
        <v>0.875</v>
      </c>
      <c r="P1660" s="25">
        <v>0.2916666666666667</v>
      </c>
      <c r="Q1660" s="101" t="s">
        <v>1625</v>
      </c>
    </row>
    <row r="1661">
      <c r="A1661" s="10" t="s">
        <v>1640</v>
      </c>
      <c r="B1661" s="10" t="s">
        <v>18</v>
      </c>
      <c r="C1661" s="10" t="s">
        <v>1152</v>
      </c>
      <c r="D1661" s="10" t="s">
        <v>3</v>
      </c>
      <c r="E1661" s="11" t="s">
        <v>46</v>
      </c>
      <c r="F1661" s="11" t="s">
        <v>1432</v>
      </c>
      <c r="G1661" s="48">
        <v>44782.0</v>
      </c>
      <c r="H1661" s="48">
        <v>44783.0</v>
      </c>
      <c r="I1661" s="12">
        <v>12.0</v>
      </c>
      <c r="J1661" s="48">
        <v>44782.0</v>
      </c>
      <c r="K1661" s="18"/>
      <c r="L1661" s="18"/>
      <c r="M1661" s="48">
        <v>44782.0</v>
      </c>
      <c r="N1661" s="15">
        <v>0.5416666666666666</v>
      </c>
      <c r="O1661" s="15">
        <v>0.6666666666666666</v>
      </c>
      <c r="P1661" s="16">
        <f t="shared" ref="P1661:P1662" si="157">O1661-N1661</f>
        <v>0.125</v>
      </c>
      <c r="Q1661" s="17" t="s">
        <v>1641</v>
      </c>
    </row>
    <row r="1662">
      <c r="A1662" s="37" t="s">
        <v>1618</v>
      </c>
      <c r="B1662" s="10" t="s">
        <v>18</v>
      </c>
      <c r="C1662" s="10" t="s">
        <v>1152</v>
      </c>
      <c r="D1662" s="10" t="s">
        <v>1346</v>
      </c>
      <c r="E1662" s="11" t="s">
        <v>41</v>
      </c>
      <c r="F1662" s="11" t="s">
        <v>1432</v>
      </c>
      <c r="G1662" s="82">
        <v>44778.0</v>
      </c>
      <c r="H1662" s="82">
        <v>44781.0</v>
      </c>
      <c r="I1662" s="12">
        <v>20.0</v>
      </c>
      <c r="J1662" s="18"/>
      <c r="K1662" s="18"/>
      <c r="L1662" s="18"/>
      <c r="M1662" s="48">
        <v>44782.0</v>
      </c>
      <c r="N1662" s="15">
        <v>0.625</v>
      </c>
      <c r="O1662" s="32">
        <v>0.6666666666666666</v>
      </c>
      <c r="P1662" s="25">
        <f t="shared" si="157"/>
        <v>0.04166666667</v>
      </c>
      <c r="Q1662" s="17" t="s">
        <v>1642</v>
      </c>
    </row>
    <row r="1663">
      <c r="A1663" s="29" t="s">
        <v>1604</v>
      </c>
      <c r="B1663" s="29" t="s">
        <v>18</v>
      </c>
      <c r="C1663" s="29" t="s">
        <v>1152</v>
      </c>
      <c r="D1663" s="29" t="s">
        <v>114</v>
      </c>
      <c r="E1663" s="30" t="s">
        <v>41</v>
      </c>
      <c r="F1663" s="81" t="s">
        <v>1409</v>
      </c>
      <c r="G1663" s="100">
        <v>44777.0</v>
      </c>
      <c r="H1663" s="100">
        <v>44783.0</v>
      </c>
      <c r="I1663" s="81">
        <v>40.0</v>
      </c>
      <c r="J1663" s="100">
        <v>44776.0</v>
      </c>
      <c r="K1663" s="42"/>
      <c r="L1663" s="42"/>
      <c r="M1663" s="64">
        <v>44783.0</v>
      </c>
      <c r="N1663" s="32">
        <v>0.4166666666666667</v>
      </c>
      <c r="O1663" s="32">
        <v>0.75</v>
      </c>
      <c r="P1663" s="34">
        <v>0.3333333333333333</v>
      </c>
      <c r="Q1663" s="35" t="s">
        <v>1643</v>
      </c>
      <c r="R1663" s="36"/>
      <c r="S1663" s="36"/>
      <c r="T1663" s="36"/>
      <c r="U1663" s="36"/>
      <c r="V1663" s="36"/>
      <c r="W1663" s="36"/>
      <c r="X1663" s="36"/>
      <c r="Y1663" s="36"/>
      <c r="Z1663" s="36"/>
      <c r="AA1663" s="36"/>
      <c r="AB1663" s="36"/>
      <c r="AC1663" s="36"/>
      <c r="AD1663" s="36"/>
      <c r="AE1663" s="36"/>
      <c r="AF1663" s="36"/>
      <c r="AG1663" s="36"/>
      <c r="AH1663" s="36"/>
      <c r="AI1663" s="36"/>
      <c r="AJ1663" s="36"/>
      <c r="AK1663" s="36"/>
      <c r="AL1663" s="36"/>
    </row>
    <row r="1664">
      <c r="A1664" s="10" t="s">
        <v>1644</v>
      </c>
      <c r="B1664" s="10" t="s">
        <v>18</v>
      </c>
      <c r="C1664" s="29" t="s">
        <v>1152</v>
      </c>
      <c r="D1664" s="10" t="s">
        <v>3</v>
      </c>
      <c r="E1664" s="11" t="s">
        <v>1478</v>
      </c>
      <c r="F1664" s="11" t="s">
        <v>1423</v>
      </c>
      <c r="G1664" s="48">
        <v>44783.0</v>
      </c>
      <c r="H1664" s="48"/>
      <c r="I1664" s="12"/>
      <c r="J1664" s="48">
        <v>44783.0</v>
      </c>
      <c r="K1664" s="18"/>
      <c r="L1664" s="18"/>
      <c r="M1664" s="48">
        <v>44783.0</v>
      </c>
      <c r="N1664" s="15">
        <v>0.625</v>
      </c>
      <c r="O1664" s="15">
        <v>0.8333333333333334</v>
      </c>
      <c r="P1664" s="16">
        <f t="shared" ref="P1664:P1677" si="158">O1664-N1664</f>
        <v>0.2083333333</v>
      </c>
      <c r="Q1664" s="17" t="s">
        <v>1645</v>
      </c>
    </row>
    <row r="1665">
      <c r="A1665" s="10" t="s">
        <v>1575</v>
      </c>
      <c r="B1665" s="10" t="s">
        <v>18</v>
      </c>
      <c r="C1665" s="10" t="s">
        <v>1152</v>
      </c>
      <c r="D1665" s="10" t="s">
        <v>3</v>
      </c>
      <c r="E1665" s="11" t="s">
        <v>341</v>
      </c>
      <c r="F1665" s="11" t="s">
        <v>1423</v>
      </c>
      <c r="G1665" s="18">
        <v>44770.0</v>
      </c>
      <c r="H1665" s="82">
        <v>44771.0</v>
      </c>
      <c r="I1665" s="12">
        <v>16.0</v>
      </c>
      <c r="J1665" s="18">
        <v>44770.0</v>
      </c>
      <c r="K1665" s="82">
        <v>44771.0</v>
      </c>
      <c r="L1665" s="12">
        <v>11.0</v>
      </c>
      <c r="M1665" s="48">
        <v>44783.0</v>
      </c>
      <c r="N1665" s="15">
        <v>0.8333333333333334</v>
      </c>
      <c r="O1665" s="15">
        <v>0.8333333333333334</v>
      </c>
      <c r="P1665" s="16">
        <f t="shared" si="158"/>
        <v>0</v>
      </c>
      <c r="Q1665" s="35" t="s">
        <v>655</v>
      </c>
    </row>
    <row r="1666">
      <c r="A1666" s="10" t="s">
        <v>1551</v>
      </c>
      <c r="B1666" s="10" t="s">
        <v>18</v>
      </c>
      <c r="C1666" s="10" t="s">
        <v>1152</v>
      </c>
      <c r="D1666" s="10" t="s">
        <v>3</v>
      </c>
      <c r="E1666" s="11" t="s">
        <v>563</v>
      </c>
      <c r="F1666" s="11" t="s">
        <v>1432</v>
      </c>
      <c r="G1666" s="82">
        <v>44764.0</v>
      </c>
      <c r="H1666" s="82">
        <v>44764.0</v>
      </c>
      <c r="I1666" s="12">
        <v>8.0</v>
      </c>
      <c r="J1666" s="82">
        <v>44764.0</v>
      </c>
      <c r="K1666" s="82">
        <v>44764.0</v>
      </c>
      <c r="L1666" s="12">
        <v>7.0</v>
      </c>
      <c r="M1666" s="48">
        <v>44783.0</v>
      </c>
      <c r="N1666" s="15">
        <v>0.875</v>
      </c>
      <c r="O1666" s="15">
        <v>0.875</v>
      </c>
      <c r="P1666" s="16">
        <f t="shared" si="158"/>
        <v>0</v>
      </c>
      <c r="Q1666" s="17" t="s">
        <v>1097</v>
      </c>
    </row>
    <row r="1667">
      <c r="A1667" s="10" t="s">
        <v>1534</v>
      </c>
      <c r="B1667" s="10" t="s">
        <v>18</v>
      </c>
      <c r="C1667" s="10" t="s">
        <v>1152</v>
      </c>
      <c r="D1667" s="10" t="s">
        <v>3</v>
      </c>
      <c r="E1667" s="11" t="s">
        <v>20</v>
      </c>
      <c r="F1667" s="11" t="s">
        <v>1432</v>
      </c>
      <c r="G1667" s="48">
        <v>44762.0</v>
      </c>
      <c r="H1667" s="48">
        <v>44762.0</v>
      </c>
      <c r="I1667" s="12">
        <v>6.0</v>
      </c>
      <c r="J1667" s="48">
        <v>44762.0</v>
      </c>
      <c r="K1667" s="18"/>
      <c r="L1667" s="18"/>
      <c r="M1667" s="48">
        <v>44783.0</v>
      </c>
      <c r="N1667" s="15">
        <v>0.875</v>
      </c>
      <c r="O1667" s="15">
        <v>0.875</v>
      </c>
      <c r="P1667" s="16">
        <f t="shared" si="158"/>
        <v>0</v>
      </c>
      <c r="Q1667" s="17" t="s">
        <v>1097</v>
      </c>
    </row>
    <row r="1668">
      <c r="A1668" s="10" t="s">
        <v>1468</v>
      </c>
      <c r="B1668" s="10" t="s">
        <v>18</v>
      </c>
      <c r="C1668" s="10" t="s">
        <v>1152</v>
      </c>
      <c r="D1668" s="10" t="s">
        <v>3</v>
      </c>
      <c r="E1668" s="11" t="s">
        <v>379</v>
      </c>
      <c r="F1668" s="11" t="s">
        <v>1423</v>
      </c>
      <c r="G1668" s="48">
        <v>44750.0</v>
      </c>
      <c r="H1668" s="48">
        <v>44754.0</v>
      </c>
      <c r="I1668" s="12">
        <v>16.0</v>
      </c>
      <c r="J1668" s="48">
        <v>44750.0</v>
      </c>
      <c r="K1668" s="48">
        <v>44755.0</v>
      </c>
      <c r="L1668" s="12">
        <v>12.0</v>
      </c>
      <c r="M1668" s="48">
        <v>44783.0</v>
      </c>
      <c r="N1668" s="15">
        <v>0.875</v>
      </c>
      <c r="O1668" s="15">
        <v>0.875</v>
      </c>
      <c r="P1668" s="16">
        <f t="shared" si="158"/>
        <v>0</v>
      </c>
      <c r="Q1668" s="17" t="s">
        <v>1097</v>
      </c>
    </row>
    <row r="1669">
      <c r="A1669" s="10" t="s">
        <v>1392</v>
      </c>
      <c r="B1669" s="10" t="s">
        <v>18</v>
      </c>
      <c r="C1669" s="10" t="s">
        <v>1152</v>
      </c>
      <c r="D1669" s="10" t="s">
        <v>3</v>
      </c>
      <c r="E1669" s="11" t="s">
        <v>20</v>
      </c>
      <c r="F1669" s="11" t="s">
        <v>21</v>
      </c>
      <c r="G1669" s="82">
        <v>44761.0</v>
      </c>
      <c r="H1669" s="82">
        <v>44761.0</v>
      </c>
      <c r="I1669" s="12">
        <v>8.0</v>
      </c>
      <c r="J1669" s="82">
        <v>44761.0</v>
      </c>
      <c r="K1669" s="18"/>
      <c r="L1669" s="18"/>
      <c r="M1669" s="48">
        <v>44783.0</v>
      </c>
      <c r="N1669" s="32">
        <v>0.875</v>
      </c>
      <c r="O1669" s="32">
        <v>0.875</v>
      </c>
      <c r="P1669" s="16">
        <f t="shared" si="158"/>
        <v>0</v>
      </c>
      <c r="Q1669" s="17" t="s">
        <v>1533</v>
      </c>
    </row>
    <row r="1670">
      <c r="A1670" s="37" t="s">
        <v>1618</v>
      </c>
      <c r="B1670" s="10" t="s">
        <v>18</v>
      </c>
      <c r="C1670" s="10" t="s">
        <v>1152</v>
      </c>
      <c r="D1670" s="10" t="s">
        <v>1346</v>
      </c>
      <c r="E1670" s="11" t="s">
        <v>41</v>
      </c>
      <c r="F1670" s="11" t="s">
        <v>1432</v>
      </c>
      <c r="G1670" s="82">
        <v>44778.0</v>
      </c>
      <c r="H1670" s="82">
        <v>44781.0</v>
      </c>
      <c r="I1670" s="12">
        <v>20.0</v>
      </c>
      <c r="J1670" s="18"/>
      <c r="K1670" s="18"/>
      <c r="L1670" s="18"/>
      <c r="M1670" s="48">
        <v>44783.0</v>
      </c>
      <c r="N1670" s="15">
        <v>0.6875</v>
      </c>
      <c r="O1670" s="32">
        <v>0.875</v>
      </c>
      <c r="P1670" s="25">
        <f t="shared" si="158"/>
        <v>0.1875</v>
      </c>
      <c r="Q1670" s="17" t="s">
        <v>1646</v>
      </c>
    </row>
    <row r="1671">
      <c r="A1671" s="81" t="s">
        <v>1568</v>
      </c>
      <c r="B1671" s="81" t="s">
        <v>560</v>
      </c>
      <c r="C1671" s="10" t="s">
        <v>1152</v>
      </c>
      <c r="D1671" s="29" t="s">
        <v>508</v>
      </c>
      <c r="E1671" s="30" t="s">
        <v>41</v>
      </c>
      <c r="F1671" s="30" t="s">
        <v>1409</v>
      </c>
      <c r="G1671" s="82">
        <v>44769.0</v>
      </c>
      <c r="H1671" s="82">
        <v>44804.0</v>
      </c>
      <c r="I1671" s="88">
        <v>160.0</v>
      </c>
      <c r="J1671" s="82"/>
      <c r="K1671" s="82"/>
      <c r="L1671" s="88"/>
      <c r="M1671" s="82">
        <v>44783.0</v>
      </c>
      <c r="N1671" s="32">
        <v>0.5833333333333334</v>
      </c>
      <c r="O1671" s="32">
        <v>0.875</v>
      </c>
      <c r="P1671" s="16">
        <f t="shared" si="158"/>
        <v>0.2916666667</v>
      </c>
      <c r="Q1671" s="35" t="s">
        <v>1647</v>
      </c>
      <c r="R1671" s="36"/>
      <c r="S1671" s="36"/>
      <c r="T1671" s="36"/>
      <c r="U1671" s="36"/>
      <c r="V1671" s="36"/>
      <c r="W1671" s="36"/>
      <c r="X1671" s="36"/>
      <c r="Y1671" s="36"/>
      <c r="Z1671" s="36"/>
      <c r="AA1671" s="36"/>
      <c r="AB1671" s="36"/>
      <c r="AC1671" s="36"/>
      <c r="AD1671" s="36"/>
      <c r="AE1671" s="36"/>
      <c r="AF1671" s="36"/>
      <c r="AG1671" s="36"/>
      <c r="AH1671" s="36"/>
      <c r="AI1671" s="36"/>
      <c r="AJ1671" s="36"/>
      <c r="AK1671" s="36"/>
      <c r="AL1671" s="36"/>
    </row>
    <row r="1672">
      <c r="A1672" s="10" t="s">
        <v>1105</v>
      </c>
      <c r="B1672" s="10" t="s">
        <v>560</v>
      </c>
      <c r="C1672" s="10" t="s">
        <v>1164</v>
      </c>
      <c r="D1672" s="10" t="s">
        <v>900</v>
      </c>
      <c r="E1672" s="11" t="s">
        <v>987</v>
      </c>
      <c r="F1672" s="11" t="s">
        <v>1432</v>
      </c>
      <c r="G1672" s="18"/>
      <c r="H1672" s="18"/>
      <c r="I1672" s="18"/>
      <c r="J1672" s="18"/>
      <c r="K1672" s="18"/>
      <c r="L1672" s="18"/>
      <c r="M1672" s="48">
        <v>44783.0</v>
      </c>
      <c r="N1672" s="15">
        <v>0.5833333333333334</v>
      </c>
      <c r="O1672" s="15">
        <v>0.6666666666666666</v>
      </c>
      <c r="P1672" s="16">
        <f t="shared" si="158"/>
        <v>0.08333333333</v>
      </c>
      <c r="Q1672" s="17" t="s">
        <v>1648</v>
      </c>
    </row>
    <row r="1673">
      <c r="A1673" s="10" t="s">
        <v>1572</v>
      </c>
      <c r="B1673" s="10" t="s">
        <v>560</v>
      </c>
      <c r="C1673" s="10" t="s">
        <v>1164</v>
      </c>
      <c r="D1673" s="10" t="s">
        <v>900</v>
      </c>
      <c r="E1673" s="11" t="s">
        <v>41</v>
      </c>
      <c r="F1673" s="11" t="s">
        <v>1409</v>
      </c>
      <c r="G1673" s="18">
        <v>44775.0</v>
      </c>
      <c r="H1673" s="18">
        <v>44777.0</v>
      </c>
      <c r="I1673" s="12">
        <v>60.0</v>
      </c>
      <c r="J1673" s="18">
        <v>44775.0</v>
      </c>
      <c r="K1673" s="18"/>
      <c r="L1673" s="18"/>
      <c r="M1673" s="48">
        <v>44783.0</v>
      </c>
      <c r="N1673" s="15">
        <v>0.6666666666666666</v>
      </c>
      <c r="O1673" s="15">
        <v>0.875</v>
      </c>
      <c r="P1673" s="16">
        <f t="shared" si="158"/>
        <v>0.2083333333</v>
      </c>
      <c r="Q1673" s="17" t="s">
        <v>1649</v>
      </c>
    </row>
    <row r="1674">
      <c r="A1674" s="10" t="s">
        <v>1541</v>
      </c>
      <c r="B1674" s="10" t="s">
        <v>560</v>
      </c>
      <c r="C1674" s="10" t="s">
        <v>1152</v>
      </c>
      <c r="D1674" s="10" t="s">
        <v>158</v>
      </c>
      <c r="E1674" s="11" t="s">
        <v>41</v>
      </c>
      <c r="F1674" s="11" t="s">
        <v>1409</v>
      </c>
      <c r="G1674" s="48">
        <v>44781.0</v>
      </c>
      <c r="H1674" s="48">
        <v>44792.0</v>
      </c>
      <c r="I1674" s="12">
        <v>85.0</v>
      </c>
      <c r="J1674" s="18">
        <v>44781.0</v>
      </c>
      <c r="K1674" s="18"/>
      <c r="L1674" s="18"/>
      <c r="M1674" s="48">
        <v>44783.0</v>
      </c>
      <c r="N1674" s="24">
        <v>0.625</v>
      </c>
      <c r="O1674" s="24">
        <v>0.8333333333333334</v>
      </c>
      <c r="P1674" s="16">
        <f t="shared" si="158"/>
        <v>0.2083333333</v>
      </c>
      <c r="Q1674" s="17" t="s">
        <v>1634</v>
      </c>
    </row>
    <row r="1675">
      <c r="A1675" s="29" t="s">
        <v>1549</v>
      </c>
      <c r="B1675" s="81" t="s">
        <v>18</v>
      </c>
      <c r="C1675" s="81" t="s">
        <v>1152</v>
      </c>
      <c r="D1675" s="29" t="s">
        <v>1346</v>
      </c>
      <c r="E1675" s="30" t="s">
        <v>53</v>
      </c>
      <c r="F1675" s="42"/>
      <c r="G1675" s="42"/>
      <c r="H1675" s="42"/>
      <c r="I1675" s="42"/>
      <c r="J1675" s="42"/>
      <c r="K1675" s="42"/>
      <c r="L1675" s="42"/>
      <c r="M1675" s="64">
        <v>44785.0</v>
      </c>
      <c r="N1675" s="15"/>
      <c r="O1675" s="15"/>
      <c r="P1675" s="16">
        <f t="shared" si="158"/>
        <v>0</v>
      </c>
      <c r="Q1675" s="17" t="s">
        <v>1097</v>
      </c>
      <c r="R1675" s="36"/>
      <c r="S1675" s="36"/>
      <c r="T1675" s="36"/>
      <c r="U1675" s="36"/>
      <c r="V1675" s="36"/>
      <c r="W1675" s="36"/>
      <c r="X1675" s="36"/>
      <c r="Y1675" s="36"/>
      <c r="Z1675" s="36"/>
      <c r="AA1675" s="36"/>
      <c r="AB1675" s="36"/>
      <c r="AC1675" s="36"/>
      <c r="AD1675" s="36"/>
      <c r="AE1675" s="36"/>
      <c r="AF1675" s="36"/>
      <c r="AG1675" s="36"/>
      <c r="AH1675" s="36"/>
      <c r="AI1675" s="36"/>
      <c r="AJ1675" s="36"/>
      <c r="AK1675" s="36"/>
      <c r="AL1675" s="36"/>
    </row>
    <row r="1676">
      <c r="A1676" s="10" t="s">
        <v>1541</v>
      </c>
      <c r="B1676" s="10" t="s">
        <v>560</v>
      </c>
      <c r="C1676" s="10" t="s">
        <v>1152</v>
      </c>
      <c r="D1676" s="10" t="s">
        <v>158</v>
      </c>
      <c r="E1676" s="11" t="s">
        <v>41</v>
      </c>
      <c r="F1676" s="11" t="s">
        <v>1409</v>
      </c>
      <c r="G1676" s="48">
        <v>44781.0</v>
      </c>
      <c r="H1676" s="48">
        <v>44792.0</v>
      </c>
      <c r="I1676" s="12">
        <v>85.0</v>
      </c>
      <c r="J1676" s="18">
        <v>44781.0</v>
      </c>
      <c r="K1676" s="18"/>
      <c r="L1676" s="18"/>
      <c r="M1676" s="48">
        <v>44785.0</v>
      </c>
      <c r="N1676" s="24">
        <v>0.6666666666666666</v>
      </c>
      <c r="O1676" s="24">
        <v>0.875</v>
      </c>
      <c r="P1676" s="16">
        <f t="shared" si="158"/>
        <v>0.2083333333</v>
      </c>
      <c r="Q1676" s="17" t="s">
        <v>1650</v>
      </c>
    </row>
    <row r="1677">
      <c r="A1677" s="10" t="s">
        <v>1572</v>
      </c>
      <c r="B1677" s="10" t="s">
        <v>560</v>
      </c>
      <c r="C1677" s="10" t="s">
        <v>1164</v>
      </c>
      <c r="D1677" s="10" t="s">
        <v>900</v>
      </c>
      <c r="E1677" s="11" t="s">
        <v>41</v>
      </c>
      <c r="F1677" s="11" t="s">
        <v>1409</v>
      </c>
      <c r="G1677" s="18">
        <v>44775.0</v>
      </c>
      <c r="H1677" s="18">
        <v>44777.0</v>
      </c>
      <c r="I1677" s="12">
        <v>60.0</v>
      </c>
      <c r="J1677" s="18">
        <v>44775.0</v>
      </c>
      <c r="K1677" s="18"/>
      <c r="L1677" s="18"/>
      <c r="M1677" s="48">
        <v>44785.0</v>
      </c>
      <c r="N1677" s="15">
        <v>0.5833333333333334</v>
      </c>
      <c r="O1677" s="15">
        <v>0.875</v>
      </c>
      <c r="P1677" s="16">
        <f t="shared" si="158"/>
        <v>0.2916666667</v>
      </c>
      <c r="Q1677" s="17" t="s">
        <v>1651</v>
      </c>
    </row>
    <row r="1678">
      <c r="A1678" s="10" t="s">
        <v>1105</v>
      </c>
      <c r="B1678" s="10" t="s">
        <v>560</v>
      </c>
      <c r="C1678" s="10" t="s">
        <v>1164</v>
      </c>
      <c r="D1678" s="10" t="s">
        <v>900</v>
      </c>
      <c r="E1678" s="11" t="s">
        <v>370</v>
      </c>
      <c r="F1678" s="11" t="s">
        <v>1423</v>
      </c>
      <c r="G1678" s="18"/>
      <c r="H1678" s="18"/>
      <c r="I1678" s="18"/>
      <c r="J1678" s="18"/>
      <c r="K1678" s="18"/>
      <c r="L1678" s="18"/>
      <c r="M1678" s="48">
        <v>44785.0</v>
      </c>
      <c r="N1678" s="15"/>
      <c r="O1678" s="15"/>
      <c r="P1678" s="25"/>
      <c r="Q1678" s="17" t="s">
        <v>1097</v>
      </c>
    </row>
    <row r="1679">
      <c r="A1679" s="10" t="s">
        <v>1582</v>
      </c>
      <c r="B1679" s="10" t="s">
        <v>18</v>
      </c>
      <c r="C1679" s="10" t="s">
        <v>1164</v>
      </c>
      <c r="D1679" s="10" t="s">
        <v>900</v>
      </c>
      <c r="E1679" s="11" t="s">
        <v>370</v>
      </c>
      <c r="F1679" s="11" t="s">
        <v>1423</v>
      </c>
      <c r="G1679" s="18"/>
      <c r="H1679" s="18"/>
      <c r="I1679" s="18"/>
      <c r="J1679" s="18"/>
      <c r="K1679" s="18"/>
      <c r="L1679" s="18"/>
      <c r="M1679" s="48">
        <v>44785.0</v>
      </c>
      <c r="N1679" s="15"/>
      <c r="O1679" s="15"/>
      <c r="P1679" s="25"/>
      <c r="Q1679" s="17" t="s">
        <v>1097</v>
      </c>
    </row>
    <row r="1680">
      <c r="A1680" s="29" t="s">
        <v>1604</v>
      </c>
      <c r="B1680" s="29" t="s">
        <v>18</v>
      </c>
      <c r="C1680" s="29" t="s">
        <v>1152</v>
      </c>
      <c r="D1680" s="29" t="s">
        <v>114</v>
      </c>
      <c r="E1680" s="30" t="s">
        <v>28</v>
      </c>
      <c r="F1680" s="81" t="s">
        <v>1409</v>
      </c>
      <c r="G1680" s="100">
        <v>44777.0</v>
      </c>
      <c r="H1680" s="100">
        <v>44783.0</v>
      </c>
      <c r="I1680" s="81">
        <v>40.0</v>
      </c>
      <c r="J1680" s="100">
        <v>44776.0</v>
      </c>
      <c r="K1680" s="42"/>
      <c r="L1680" s="42"/>
      <c r="M1680" s="64">
        <v>44789.0</v>
      </c>
      <c r="N1680" s="32">
        <v>0.4166666666666667</v>
      </c>
      <c r="O1680" s="32">
        <v>0.6458333333333334</v>
      </c>
      <c r="P1680" s="34">
        <v>0.22916666666666666</v>
      </c>
      <c r="Q1680" s="35" t="s">
        <v>1652</v>
      </c>
      <c r="R1680" s="36"/>
      <c r="S1680" s="36"/>
      <c r="T1680" s="36"/>
      <c r="U1680" s="36"/>
      <c r="V1680" s="36"/>
      <c r="W1680" s="36"/>
      <c r="X1680" s="36"/>
      <c r="Y1680" s="36"/>
      <c r="Z1680" s="36"/>
      <c r="AA1680" s="36"/>
      <c r="AB1680" s="36"/>
      <c r="AC1680" s="36"/>
      <c r="AD1680" s="36"/>
      <c r="AE1680" s="36"/>
      <c r="AF1680" s="36"/>
      <c r="AG1680" s="36"/>
      <c r="AH1680" s="36"/>
      <c r="AI1680" s="36"/>
      <c r="AJ1680" s="36"/>
      <c r="AK1680" s="36"/>
      <c r="AL1680" s="36"/>
    </row>
    <row r="1681">
      <c r="A1681" s="10" t="s">
        <v>1622</v>
      </c>
      <c r="B1681" s="10" t="s">
        <v>18</v>
      </c>
      <c r="C1681" s="10" t="s">
        <v>1152</v>
      </c>
      <c r="D1681" s="10" t="s">
        <v>3</v>
      </c>
      <c r="E1681" s="11" t="s">
        <v>379</v>
      </c>
      <c r="F1681" s="11" t="s">
        <v>1423</v>
      </c>
      <c r="G1681" s="48">
        <v>44778.0</v>
      </c>
      <c r="H1681" s="48">
        <v>44782.0</v>
      </c>
      <c r="I1681" s="12">
        <v>8.0</v>
      </c>
      <c r="J1681" s="48">
        <v>44778.0</v>
      </c>
      <c r="K1681" s="48">
        <v>44782.0</v>
      </c>
      <c r="L1681" s="12">
        <v>8.0</v>
      </c>
      <c r="M1681" s="64">
        <v>44789.0</v>
      </c>
      <c r="N1681" s="15">
        <v>0.875</v>
      </c>
      <c r="O1681" s="15">
        <v>0.875</v>
      </c>
      <c r="P1681" s="16">
        <f t="shared" ref="P1681:P1686" si="159">O1681-N1681</f>
        <v>0</v>
      </c>
      <c r="Q1681" s="17" t="s">
        <v>1097</v>
      </c>
    </row>
    <row r="1682">
      <c r="A1682" s="10" t="s">
        <v>1575</v>
      </c>
      <c r="B1682" s="10" t="s">
        <v>18</v>
      </c>
      <c r="C1682" s="10" t="s">
        <v>1152</v>
      </c>
      <c r="D1682" s="10" t="s">
        <v>3</v>
      </c>
      <c r="E1682" s="11" t="s">
        <v>379</v>
      </c>
      <c r="F1682" s="11" t="s">
        <v>1423</v>
      </c>
      <c r="G1682" s="18">
        <v>44770.0</v>
      </c>
      <c r="H1682" s="82">
        <v>44771.0</v>
      </c>
      <c r="I1682" s="12">
        <v>16.0</v>
      </c>
      <c r="J1682" s="18">
        <v>44770.0</v>
      </c>
      <c r="K1682" s="82">
        <v>44771.0</v>
      </c>
      <c r="L1682" s="12">
        <v>11.0</v>
      </c>
      <c r="M1682" s="64">
        <v>44789.0</v>
      </c>
      <c r="N1682" s="15">
        <v>0.8333333333333334</v>
      </c>
      <c r="O1682" s="15">
        <v>0.8333333333333334</v>
      </c>
      <c r="P1682" s="16">
        <f t="shared" si="159"/>
        <v>0</v>
      </c>
      <c r="Q1682" s="35" t="s">
        <v>655</v>
      </c>
    </row>
    <row r="1683">
      <c r="A1683" s="10" t="s">
        <v>1245</v>
      </c>
      <c r="B1683" s="10" t="s">
        <v>560</v>
      </c>
      <c r="C1683" s="10" t="s">
        <v>1152</v>
      </c>
      <c r="D1683" s="10" t="s">
        <v>3</v>
      </c>
      <c r="E1683" s="11" t="s">
        <v>20</v>
      </c>
      <c r="F1683" s="11" t="s">
        <v>21</v>
      </c>
      <c r="G1683" s="18"/>
      <c r="H1683" s="18"/>
      <c r="I1683" s="18"/>
      <c r="J1683" s="18"/>
      <c r="K1683" s="18"/>
      <c r="L1683" s="18"/>
      <c r="M1683" s="64">
        <v>44789.0</v>
      </c>
      <c r="N1683" s="15">
        <v>0.875</v>
      </c>
      <c r="O1683" s="15">
        <v>0.875</v>
      </c>
      <c r="P1683" s="16">
        <f t="shared" si="159"/>
        <v>0</v>
      </c>
      <c r="Q1683" s="17" t="s">
        <v>1097</v>
      </c>
    </row>
    <row r="1684">
      <c r="A1684" s="10" t="s">
        <v>1644</v>
      </c>
      <c r="B1684" s="10" t="s">
        <v>18</v>
      </c>
      <c r="C1684" s="29" t="s">
        <v>1152</v>
      </c>
      <c r="D1684" s="10" t="s">
        <v>3</v>
      </c>
      <c r="E1684" s="11" t="s">
        <v>41</v>
      </c>
      <c r="F1684" s="11" t="s">
        <v>1409</v>
      </c>
      <c r="G1684" s="48">
        <v>44783.0</v>
      </c>
      <c r="H1684" s="48"/>
      <c r="I1684" s="12"/>
      <c r="J1684" s="48">
        <v>44783.0</v>
      </c>
      <c r="K1684" s="18"/>
      <c r="L1684" s="18"/>
      <c r="M1684" s="64">
        <v>44789.0</v>
      </c>
      <c r="N1684" s="15">
        <v>0.5833333333333334</v>
      </c>
      <c r="O1684" s="15">
        <v>0.875</v>
      </c>
      <c r="P1684" s="16">
        <f t="shared" si="159"/>
        <v>0.2916666667</v>
      </c>
      <c r="Q1684" s="17" t="s">
        <v>1653</v>
      </c>
    </row>
    <row r="1685">
      <c r="A1685" s="81" t="s">
        <v>1568</v>
      </c>
      <c r="B1685" s="81" t="s">
        <v>560</v>
      </c>
      <c r="C1685" s="10" t="s">
        <v>1152</v>
      </c>
      <c r="D1685" s="29" t="s">
        <v>508</v>
      </c>
      <c r="E1685" s="30" t="s">
        <v>41</v>
      </c>
      <c r="F1685" s="30" t="s">
        <v>1409</v>
      </c>
      <c r="G1685" s="82">
        <v>44769.0</v>
      </c>
      <c r="H1685" s="82">
        <v>44804.0</v>
      </c>
      <c r="I1685" s="88">
        <v>160.0</v>
      </c>
      <c r="J1685" s="82"/>
      <c r="K1685" s="82"/>
      <c r="L1685" s="88"/>
      <c r="M1685" s="82">
        <v>44789.0</v>
      </c>
      <c r="N1685" s="32">
        <v>0.5833333333333334</v>
      </c>
      <c r="O1685" s="32">
        <v>0.875</v>
      </c>
      <c r="P1685" s="16">
        <f t="shared" si="159"/>
        <v>0.2916666667</v>
      </c>
      <c r="Q1685" s="35" t="s">
        <v>1654</v>
      </c>
      <c r="R1685" s="36"/>
      <c r="S1685" s="36"/>
      <c r="T1685" s="36"/>
      <c r="U1685" s="36"/>
      <c r="V1685" s="36"/>
      <c r="W1685" s="36"/>
      <c r="X1685" s="36"/>
      <c r="Y1685" s="36"/>
      <c r="Z1685" s="36"/>
      <c r="AA1685" s="36"/>
      <c r="AB1685" s="36"/>
      <c r="AC1685" s="36"/>
      <c r="AD1685" s="36"/>
      <c r="AE1685" s="36"/>
      <c r="AF1685" s="36"/>
      <c r="AG1685" s="36"/>
      <c r="AH1685" s="36"/>
      <c r="AI1685" s="36"/>
      <c r="AJ1685" s="36"/>
      <c r="AK1685" s="36"/>
      <c r="AL1685" s="36"/>
    </row>
    <row r="1686">
      <c r="A1686" s="10" t="s">
        <v>1572</v>
      </c>
      <c r="B1686" s="10" t="s">
        <v>560</v>
      </c>
      <c r="C1686" s="10" t="s">
        <v>1164</v>
      </c>
      <c r="D1686" s="10" t="s">
        <v>900</v>
      </c>
      <c r="E1686" s="11" t="s">
        <v>41</v>
      </c>
      <c r="F1686" s="11" t="s">
        <v>1409</v>
      </c>
      <c r="G1686" s="18">
        <v>44775.0</v>
      </c>
      <c r="H1686" s="18">
        <v>44777.0</v>
      </c>
      <c r="I1686" s="12">
        <v>60.0</v>
      </c>
      <c r="J1686" s="18"/>
      <c r="K1686" s="18"/>
      <c r="L1686" s="18"/>
      <c r="M1686" s="48">
        <v>44789.0</v>
      </c>
      <c r="N1686" s="15">
        <v>0.5833333333333334</v>
      </c>
      <c r="O1686" s="15">
        <v>0.875</v>
      </c>
      <c r="P1686" s="16">
        <f t="shared" si="159"/>
        <v>0.2916666667</v>
      </c>
      <c r="Q1686" s="17" t="s">
        <v>1655</v>
      </c>
    </row>
    <row r="1687">
      <c r="A1687" s="93" t="s">
        <v>1607</v>
      </c>
      <c r="B1687" s="93" t="s">
        <v>18</v>
      </c>
      <c r="C1687" s="93" t="s">
        <v>1152</v>
      </c>
      <c r="D1687" s="93" t="s">
        <v>508</v>
      </c>
      <c r="E1687" s="11" t="s">
        <v>341</v>
      </c>
      <c r="F1687" s="93" t="s">
        <v>1423</v>
      </c>
      <c r="G1687" s="94">
        <v>44776.0</v>
      </c>
      <c r="H1687" s="94">
        <v>44777.0</v>
      </c>
      <c r="I1687" s="93">
        <v>7.0</v>
      </c>
      <c r="J1687" s="94">
        <v>44776.0</v>
      </c>
      <c r="K1687" s="95">
        <v>44781.0</v>
      </c>
      <c r="L1687" s="96">
        <v>5.0</v>
      </c>
      <c r="M1687" s="95">
        <v>44789.0</v>
      </c>
      <c r="N1687" s="97">
        <v>0.5416666666666666</v>
      </c>
      <c r="O1687" s="98">
        <v>0.5416666666666666</v>
      </c>
      <c r="P1687" s="102">
        <v>0.0</v>
      </c>
      <c r="Q1687" s="96" t="s">
        <v>1656</v>
      </c>
      <c r="R1687" s="93"/>
      <c r="S1687" s="93"/>
      <c r="T1687" s="93"/>
      <c r="U1687" s="93"/>
      <c r="V1687" s="93"/>
      <c r="W1687" s="93"/>
      <c r="X1687" s="93"/>
      <c r="Y1687" s="93"/>
      <c r="Z1687" s="93"/>
      <c r="AA1687" s="93"/>
    </row>
    <row r="1688">
      <c r="A1688" s="10" t="s">
        <v>1541</v>
      </c>
      <c r="B1688" s="10" t="s">
        <v>560</v>
      </c>
      <c r="C1688" s="10" t="s">
        <v>1152</v>
      </c>
      <c r="D1688" s="10" t="s">
        <v>158</v>
      </c>
      <c r="E1688" s="11" t="s">
        <v>41</v>
      </c>
      <c r="F1688" s="11" t="s">
        <v>1409</v>
      </c>
      <c r="G1688" s="48">
        <v>44781.0</v>
      </c>
      <c r="H1688" s="48">
        <v>44792.0</v>
      </c>
      <c r="I1688" s="12">
        <v>85.0</v>
      </c>
      <c r="J1688" s="18">
        <v>44781.0</v>
      </c>
      <c r="K1688" s="18"/>
      <c r="L1688" s="18"/>
      <c r="M1688" s="48">
        <v>44789.0</v>
      </c>
      <c r="N1688" s="24">
        <v>0.6666666666666666</v>
      </c>
      <c r="O1688" s="24">
        <v>0.875</v>
      </c>
      <c r="P1688" s="16">
        <f t="shared" ref="P1688:P1689" si="160">O1688-N1688</f>
        <v>0.2083333333</v>
      </c>
      <c r="Q1688" s="17" t="s">
        <v>1657</v>
      </c>
    </row>
    <row r="1689">
      <c r="A1689" s="10" t="s">
        <v>1658</v>
      </c>
      <c r="B1689" s="10" t="s">
        <v>18</v>
      </c>
      <c r="C1689" s="10" t="s">
        <v>1152</v>
      </c>
      <c r="D1689" s="10" t="s">
        <v>3</v>
      </c>
      <c r="E1689" s="11" t="s">
        <v>20</v>
      </c>
      <c r="F1689" s="11" t="s">
        <v>1432</v>
      </c>
      <c r="G1689" s="48">
        <v>44790.0</v>
      </c>
      <c r="H1689" s="48">
        <v>44790.0</v>
      </c>
      <c r="I1689" s="12">
        <v>3.0</v>
      </c>
      <c r="J1689" s="48">
        <v>44790.0</v>
      </c>
      <c r="K1689" s="48">
        <v>44790.0</v>
      </c>
      <c r="L1689" s="12">
        <v>3.0</v>
      </c>
      <c r="M1689" s="48">
        <v>44790.0</v>
      </c>
      <c r="N1689" s="15">
        <v>0.5416666666666666</v>
      </c>
      <c r="O1689" s="15">
        <v>0.6666666666666666</v>
      </c>
      <c r="P1689" s="16">
        <f t="shared" si="160"/>
        <v>0.125</v>
      </c>
      <c r="Q1689" s="17" t="s">
        <v>1659</v>
      </c>
    </row>
    <row r="1690">
      <c r="A1690" s="10" t="s">
        <v>1660</v>
      </c>
      <c r="B1690" s="10" t="s">
        <v>18</v>
      </c>
      <c r="C1690" s="10" t="s">
        <v>1152</v>
      </c>
      <c r="D1690" s="10" t="s">
        <v>114</v>
      </c>
      <c r="E1690" s="11" t="s">
        <v>1478</v>
      </c>
      <c r="F1690" s="19"/>
      <c r="G1690" s="18"/>
      <c r="H1690" s="18"/>
      <c r="I1690" s="18"/>
      <c r="J1690" s="18"/>
      <c r="K1690" s="18"/>
      <c r="L1690" s="18"/>
      <c r="M1690" s="48">
        <v>44790.0</v>
      </c>
      <c r="N1690" s="15">
        <v>0.6041666666666666</v>
      </c>
      <c r="O1690" s="15">
        <v>0.7708333333333334</v>
      </c>
      <c r="P1690" s="25">
        <v>0.1875</v>
      </c>
      <c r="Q1690" s="17" t="s">
        <v>1661</v>
      </c>
    </row>
    <row r="1691">
      <c r="A1691" s="10" t="s">
        <v>1622</v>
      </c>
      <c r="B1691" s="10" t="s">
        <v>18</v>
      </c>
      <c r="C1691" s="10" t="s">
        <v>1152</v>
      </c>
      <c r="D1691" s="10" t="s">
        <v>3</v>
      </c>
      <c r="E1691" s="11" t="s">
        <v>20</v>
      </c>
      <c r="F1691" s="11" t="s">
        <v>1423</v>
      </c>
      <c r="G1691" s="48">
        <v>44778.0</v>
      </c>
      <c r="H1691" s="48">
        <v>44782.0</v>
      </c>
      <c r="I1691" s="12">
        <v>8.0</v>
      </c>
      <c r="J1691" s="48">
        <v>44778.0</v>
      </c>
      <c r="K1691" s="48">
        <v>44782.0</v>
      </c>
      <c r="L1691" s="12">
        <v>8.0</v>
      </c>
      <c r="M1691" s="48">
        <v>44790.0</v>
      </c>
      <c r="N1691" s="15">
        <v>0.875</v>
      </c>
      <c r="O1691" s="15">
        <v>0.875</v>
      </c>
      <c r="P1691" s="16">
        <f t="shared" ref="P1691:P1693" si="161">O1691-N1691</f>
        <v>0</v>
      </c>
      <c r="Q1691" s="17" t="s">
        <v>1097</v>
      </c>
    </row>
    <row r="1692">
      <c r="A1692" s="10" t="s">
        <v>1575</v>
      </c>
      <c r="B1692" s="10" t="s">
        <v>18</v>
      </c>
      <c r="C1692" s="10" t="s">
        <v>1152</v>
      </c>
      <c r="D1692" s="10" t="s">
        <v>3</v>
      </c>
      <c r="E1692" s="11" t="s">
        <v>20</v>
      </c>
      <c r="F1692" s="11" t="s">
        <v>1423</v>
      </c>
      <c r="G1692" s="18">
        <v>44770.0</v>
      </c>
      <c r="H1692" s="82">
        <v>44771.0</v>
      </c>
      <c r="I1692" s="12">
        <v>16.0</v>
      </c>
      <c r="J1692" s="18">
        <v>44770.0</v>
      </c>
      <c r="K1692" s="82">
        <v>44771.0</v>
      </c>
      <c r="L1692" s="12">
        <v>11.0</v>
      </c>
      <c r="M1692" s="48">
        <v>44790.0</v>
      </c>
      <c r="N1692" s="15">
        <v>0.8333333333333334</v>
      </c>
      <c r="O1692" s="15">
        <v>0.8333333333333334</v>
      </c>
      <c r="P1692" s="16">
        <f t="shared" si="161"/>
        <v>0</v>
      </c>
      <c r="Q1692" s="35" t="s">
        <v>655</v>
      </c>
    </row>
    <row r="1693">
      <c r="A1693" s="10" t="s">
        <v>1644</v>
      </c>
      <c r="B1693" s="10" t="s">
        <v>18</v>
      </c>
      <c r="C1693" s="29" t="s">
        <v>1152</v>
      </c>
      <c r="D1693" s="10" t="s">
        <v>3</v>
      </c>
      <c r="E1693" s="11" t="s">
        <v>41</v>
      </c>
      <c r="F1693" s="11" t="s">
        <v>1409</v>
      </c>
      <c r="G1693" s="48">
        <v>44783.0</v>
      </c>
      <c r="H1693" s="48"/>
      <c r="I1693" s="12"/>
      <c r="J1693" s="48">
        <v>44783.0</v>
      </c>
      <c r="K1693" s="18"/>
      <c r="L1693" s="18"/>
      <c r="M1693" s="95">
        <v>44790.0</v>
      </c>
      <c r="N1693" s="15">
        <v>0.6666666666666666</v>
      </c>
      <c r="O1693" s="15">
        <v>0.8333333333333334</v>
      </c>
      <c r="P1693" s="16">
        <f t="shared" si="161"/>
        <v>0.1666666667</v>
      </c>
      <c r="Q1693" s="17" t="s">
        <v>1662</v>
      </c>
    </row>
    <row r="1694">
      <c r="A1694" s="93" t="s">
        <v>1607</v>
      </c>
      <c r="B1694" s="93" t="s">
        <v>18</v>
      </c>
      <c r="C1694" s="93" t="s">
        <v>1152</v>
      </c>
      <c r="D1694" s="93" t="s">
        <v>508</v>
      </c>
      <c r="E1694" s="11" t="s">
        <v>563</v>
      </c>
      <c r="F1694" s="93" t="s">
        <v>1423</v>
      </c>
      <c r="G1694" s="94">
        <v>44776.0</v>
      </c>
      <c r="H1694" s="94">
        <v>44777.0</v>
      </c>
      <c r="I1694" s="93">
        <v>7.0</v>
      </c>
      <c r="J1694" s="94">
        <v>44776.0</v>
      </c>
      <c r="K1694" s="95">
        <v>44781.0</v>
      </c>
      <c r="L1694" s="96">
        <v>5.0</v>
      </c>
      <c r="M1694" s="95">
        <v>44790.0</v>
      </c>
      <c r="N1694" s="97">
        <v>0.5416666666666666</v>
      </c>
      <c r="O1694" s="98">
        <v>0.5416666666666666</v>
      </c>
      <c r="P1694" s="102">
        <v>0.0</v>
      </c>
      <c r="Q1694" s="96" t="s">
        <v>1656</v>
      </c>
      <c r="R1694" s="93"/>
      <c r="S1694" s="93"/>
      <c r="T1694" s="93"/>
      <c r="U1694" s="93"/>
      <c r="V1694" s="93"/>
      <c r="W1694" s="93"/>
      <c r="X1694" s="93"/>
      <c r="Y1694" s="93"/>
      <c r="Z1694" s="93"/>
      <c r="AA1694" s="93"/>
    </row>
    <row r="1695">
      <c r="A1695" s="10" t="s">
        <v>1103</v>
      </c>
      <c r="B1695" s="10" t="s">
        <v>560</v>
      </c>
      <c r="C1695" s="10" t="s">
        <v>1152</v>
      </c>
      <c r="D1695" s="10" t="s">
        <v>508</v>
      </c>
      <c r="E1695" s="11" t="s">
        <v>341</v>
      </c>
      <c r="F1695" s="11" t="s">
        <v>21</v>
      </c>
      <c r="G1695" s="18"/>
      <c r="H1695" s="18"/>
      <c r="I1695" s="18"/>
      <c r="J1695" s="18"/>
      <c r="K1695" s="18"/>
      <c r="L1695" s="18"/>
      <c r="M1695" s="19">
        <v>44715.0</v>
      </c>
      <c r="N1695" s="24">
        <v>0.5416666666666666</v>
      </c>
      <c r="O1695" s="15">
        <v>0.5416666666666666</v>
      </c>
      <c r="P1695" s="16">
        <f>O1695-N1695</f>
        <v>0</v>
      </c>
      <c r="Q1695" s="96" t="s">
        <v>1656</v>
      </c>
    </row>
    <row r="1696">
      <c r="A1696" s="10" t="s">
        <v>1431</v>
      </c>
      <c r="B1696" s="10" t="s">
        <v>18</v>
      </c>
      <c r="C1696" s="10" t="s">
        <v>1152</v>
      </c>
      <c r="D1696" s="10" t="s">
        <v>508</v>
      </c>
      <c r="E1696" s="11" t="s">
        <v>20</v>
      </c>
      <c r="F1696" s="11" t="s">
        <v>1432</v>
      </c>
      <c r="G1696" s="18">
        <v>44746.0</v>
      </c>
      <c r="H1696" s="18">
        <v>44746.0</v>
      </c>
      <c r="I1696" s="12">
        <v>1.0</v>
      </c>
      <c r="J1696" s="18">
        <v>44746.0</v>
      </c>
      <c r="K1696" s="18">
        <v>44746.0</v>
      </c>
      <c r="L1696" s="12">
        <v>3.0</v>
      </c>
      <c r="M1696" s="48">
        <v>44790.0</v>
      </c>
      <c r="N1696" s="15">
        <v>0.625</v>
      </c>
      <c r="O1696" s="15">
        <v>0.625</v>
      </c>
      <c r="P1696" s="25">
        <v>0.0</v>
      </c>
      <c r="Q1696" s="17" t="s">
        <v>655</v>
      </c>
    </row>
    <row r="1697">
      <c r="A1697" s="81" t="s">
        <v>1568</v>
      </c>
      <c r="B1697" s="81" t="s">
        <v>560</v>
      </c>
      <c r="C1697" s="10" t="s">
        <v>1152</v>
      </c>
      <c r="D1697" s="29" t="s">
        <v>508</v>
      </c>
      <c r="E1697" s="30" t="s">
        <v>41</v>
      </c>
      <c r="F1697" s="30" t="s">
        <v>1409</v>
      </c>
      <c r="G1697" s="82">
        <v>44769.0</v>
      </c>
      <c r="H1697" s="82">
        <v>44804.0</v>
      </c>
      <c r="I1697" s="88">
        <v>160.0</v>
      </c>
      <c r="J1697" s="82"/>
      <c r="K1697" s="82"/>
      <c r="L1697" s="88"/>
      <c r="M1697" s="82">
        <v>44790.0</v>
      </c>
      <c r="N1697" s="32">
        <v>0.5833333333333334</v>
      </c>
      <c r="O1697" s="32">
        <v>0.875</v>
      </c>
      <c r="P1697" s="16">
        <f t="shared" ref="P1697:P1700" si="162">O1697-N1697</f>
        <v>0.2916666667</v>
      </c>
      <c r="Q1697" s="35" t="s">
        <v>1663</v>
      </c>
      <c r="R1697" s="36"/>
      <c r="S1697" s="36"/>
      <c r="T1697" s="36"/>
      <c r="U1697" s="36"/>
      <c r="V1697" s="36"/>
      <c r="W1697" s="36"/>
      <c r="X1697" s="36"/>
      <c r="Y1697" s="36"/>
      <c r="Z1697" s="36"/>
      <c r="AA1697" s="36"/>
      <c r="AB1697" s="36"/>
      <c r="AC1697" s="36"/>
      <c r="AD1697" s="36"/>
      <c r="AE1697" s="36"/>
      <c r="AF1697" s="36"/>
      <c r="AG1697" s="36"/>
      <c r="AH1697" s="36"/>
      <c r="AI1697" s="36"/>
      <c r="AJ1697" s="36"/>
      <c r="AK1697" s="36"/>
      <c r="AL1697" s="36"/>
    </row>
    <row r="1698">
      <c r="A1698" s="10" t="s">
        <v>1572</v>
      </c>
      <c r="B1698" s="10" t="s">
        <v>560</v>
      </c>
      <c r="C1698" s="10" t="s">
        <v>1164</v>
      </c>
      <c r="D1698" s="10" t="s">
        <v>900</v>
      </c>
      <c r="E1698" s="11" t="s">
        <v>41</v>
      </c>
      <c r="F1698" s="11" t="s">
        <v>1409</v>
      </c>
      <c r="G1698" s="18">
        <v>44775.0</v>
      </c>
      <c r="H1698" s="18">
        <v>44777.0</v>
      </c>
      <c r="I1698" s="12">
        <v>60.0</v>
      </c>
      <c r="J1698" s="18">
        <v>44775.0</v>
      </c>
      <c r="K1698" s="18"/>
      <c r="L1698" s="18"/>
      <c r="M1698" s="48">
        <v>44790.0</v>
      </c>
      <c r="N1698" s="15">
        <v>0.5833333333333334</v>
      </c>
      <c r="O1698" s="15">
        <v>0.875</v>
      </c>
      <c r="P1698" s="16">
        <f t="shared" si="162"/>
        <v>0.2916666667</v>
      </c>
      <c r="Q1698" s="17" t="s">
        <v>1655</v>
      </c>
    </row>
    <row r="1699">
      <c r="A1699" s="10" t="s">
        <v>1541</v>
      </c>
      <c r="B1699" s="10" t="s">
        <v>560</v>
      </c>
      <c r="C1699" s="10" t="s">
        <v>1152</v>
      </c>
      <c r="D1699" s="10" t="s">
        <v>158</v>
      </c>
      <c r="E1699" s="11" t="s">
        <v>41</v>
      </c>
      <c r="F1699" s="11" t="s">
        <v>1409</v>
      </c>
      <c r="G1699" s="48">
        <v>44781.0</v>
      </c>
      <c r="H1699" s="48">
        <v>44792.0</v>
      </c>
      <c r="I1699" s="12">
        <v>85.0</v>
      </c>
      <c r="J1699" s="18">
        <v>44781.0</v>
      </c>
      <c r="K1699" s="18"/>
      <c r="L1699" s="18"/>
      <c r="M1699" s="48">
        <v>44790.0</v>
      </c>
      <c r="N1699" s="24">
        <v>0.6666666666666666</v>
      </c>
      <c r="O1699" s="24">
        <v>0.8333333333333334</v>
      </c>
      <c r="P1699" s="16">
        <f t="shared" si="162"/>
        <v>0.1666666667</v>
      </c>
      <c r="Q1699" s="17" t="s">
        <v>1664</v>
      </c>
    </row>
    <row r="1700">
      <c r="A1700" s="10" t="s">
        <v>1644</v>
      </c>
      <c r="B1700" s="10" t="s">
        <v>18</v>
      </c>
      <c r="C1700" s="29" t="s">
        <v>1152</v>
      </c>
      <c r="D1700" s="10" t="s">
        <v>3</v>
      </c>
      <c r="E1700" s="11" t="s">
        <v>43</v>
      </c>
      <c r="F1700" s="11" t="s">
        <v>1409</v>
      </c>
      <c r="G1700" s="48">
        <v>44783.0</v>
      </c>
      <c r="H1700" s="48">
        <v>44791.0</v>
      </c>
      <c r="I1700" s="12">
        <v>24.0</v>
      </c>
      <c r="J1700" s="48">
        <v>44783.0</v>
      </c>
      <c r="K1700" s="48">
        <v>44791.0</v>
      </c>
      <c r="L1700" s="12">
        <v>16.0</v>
      </c>
      <c r="M1700" s="95">
        <v>44791.0</v>
      </c>
      <c r="N1700" s="15">
        <v>0.5416666666666666</v>
      </c>
      <c r="O1700" s="15">
        <v>0.625</v>
      </c>
      <c r="P1700" s="16">
        <f t="shared" si="162"/>
        <v>0.08333333333</v>
      </c>
      <c r="Q1700" s="17" t="s">
        <v>1665</v>
      </c>
    </row>
    <row r="1701">
      <c r="A1701" s="10" t="s">
        <v>1660</v>
      </c>
      <c r="B1701" s="10" t="s">
        <v>18</v>
      </c>
      <c r="C1701" s="10" t="s">
        <v>1152</v>
      </c>
      <c r="D1701" s="10" t="s">
        <v>114</v>
      </c>
      <c r="E1701" s="11" t="s">
        <v>53</v>
      </c>
      <c r="F1701" s="19"/>
      <c r="G1701" s="18"/>
      <c r="H1701" s="18"/>
      <c r="I1701" s="18"/>
      <c r="J1701" s="18"/>
      <c r="K1701" s="18"/>
      <c r="L1701" s="18"/>
      <c r="M1701" s="48">
        <v>44791.0</v>
      </c>
      <c r="N1701" s="15">
        <v>0.4166666666666667</v>
      </c>
      <c r="O1701" s="15">
        <v>0.75</v>
      </c>
      <c r="P1701" s="25">
        <v>0.0</v>
      </c>
      <c r="Q1701" s="17" t="s">
        <v>1666</v>
      </c>
    </row>
    <row r="1702">
      <c r="A1702" s="10" t="s">
        <v>1572</v>
      </c>
      <c r="B1702" s="10" t="s">
        <v>560</v>
      </c>
      <c r="C1702" s="10" t="s">
        <v>1164</v>
      </c>
      <c r="D1702" s="10" t="s">
        <v>900</v>
      </c>
      <c r="E1702" s="11" t="s">
        <v>41</v>
      </c>
      <c r="F1702" s="11" t="s">
        <v>1409</v>
      </c>
      <c r="G1702" s="18">
        <v>44775.0</v>
      </c>
      <c r="H1702" s="18"/>
      <c r="I1702" s="18"/>
      <c r="J1702" s="18">
        <v>44775.0</v>
      </c>
      <c r="K1702" s="18"/>
      <c r="L1702" s="18"/>
      <c r="M1702" s="48">
        <v>44791.0</v>
      </c>
      <c r="N1702" s="15">
        <v>0.5833333333333334</v>
      </c>
      <c r="O1702" s="15">
        <v>0.875</v>
      </c>
      <c r="P1702" s="16">
        <f t="shared" ref="P1702:P1721" si="163">O1702-N1702</f>
        <v>0.2916666667</v>
      </c>
      <c r="Q1702" s="17" t="s">
        <v>1667</v>
      </c>
    </row>
    <row r="1703">
      <c r="A1703" s="10" t="s">
        <v>1668</v>
      </c>
      <c r="B1703" s="10" t="s">
        <v>18</v>
      </c>
      <c r="C1703" s="10" t="s">
        <v>1152</v>
      </c>
      <c r="D1703" s="10" t="s">
        <v>3</v>
      </c>
      <c r="E1703" s="11" t="s">
        <v>41</v>
      </c>
      <c r="F1703" s="11" t="s">
        <v>1423</v>
      </c>
      <c r="G1703" s="48">
        <v>44791.0</v>
      </c>
      <c r="H1703" s="48">
        <v>44792.0</v>
      </c>
      <c r="I1703" s="12">
        <v>8.0</v>
      </c>
      <c r="J1703" s="48">
        <v>44791.0</v>
      </c>
      <c r="K1703" s="18"/>
      <c r="L1703" s="18"/>
      <c r="M1703" s="48">
        <v>44791.0</v>
      </c>
      <c r="N1703" s="15">
        <v>0.6666666666666666</v>
      </c>
      <c r="O1703" s="15">
        <v>0.875</v>
      </c>
      <c r="P1703" s="16">
        <f t="shared" si="163"/>
        <v>0.2083333333</v>
      </c>
      <c r="Q1703" s="35" t="s">
        <v>1669</v>
      </c>
    </row>
    <row r="1704">
      <c r="A1704" s="81" t="s">
        <v>1526</v>
      </c>
      <c r="B1704" s="81" t="s">
        <v>560</v>
      </c>
      <c r="C1704" s="10" t="s">
        <v>1152</v>
      </c>
      <c r="D1704" s="29" t="s">
        <v>508</v>
      </c>
      <c r="E1704" s="30" t="s">
        <v>987</v>
      </c>
      <c r="F1704" s="30" t="s">
        <v>1409</v>
      </c>
      <c r="G1704" s="82">
        <v>44761.0</v>
      </c>
      <c r="H1704" s="82">
        <v>44769.0</v>
      </c>
      <c r="I1704" s="88">
        <v>40.0</v>
      </c>
      <c r="J1704" s="82">
        <v>44761.0</v>
      </c>
      <c r="K1704" s="82">
        <v>44768.0</v>
      </c>
      <c r="L1704" s="88">
        <v>33.0</v>
      </c>
      <c r="M1704" s="82">
        <v>44791.0</v>
      </c>
      <c r="N1704" s="32">
        <v>0.5833333333333334</v>
      </c>
      <c r="O1704" s="32">
        <v>0.625</v>
      </c>
      <c r="P1704" s="16">
        <f t="shared" si="163"/>
        <v>0.04166666667</v>
      </c>
      <c r="Q1704" s="35" t="s">
        <v>1670</v>
      </c>
      <c r="R1704" s="36"/>
      <c r="S1704" s="36"/>
      <c r="T1704" s="36"/>
      <c r="U1704" s="36"/>
      <c r="V1704" s="36"/>
      <c r="W1704" s="36"/>
      <c r="X1704" s="36"/>
      <c r="Y1704" s="36"/>
      <c r="Z1704" s="36"/>
      <c r="AA1704" s="36"/>
      <c r="AB1704" s="36"/>
      <c r="AC1704" s="36"/>
      <c r="AD1704" s="36"/>
      <c r="AE1704" s="36"/>
      <c r="AF1704" s="36"/>
      <c r="AG1704" s="36"/>
      <c r="AH1704" s="36"/>
      <c r="AI1704" s="36"/>
      <c r="AJ1704" s="36"/>
      <c r="AK1704" s="36"/>
      <c r="AL1704" s="36"/>
    </row>
    <row r="1705" ht="19.5" customHeight="1">
      <c r="A1705" s="10" t="s">
        <v>975</v>
      </c>
      <c r="B1705" s="10" t="s">
        <v>560</v>
      </c>
      <c r="C1705" s="10"/>
      <c r="D1705" s="10" t="s">
        <v>508</v>
      </c>
      <c r="E1705" s="11" t="s">
        <v>41</v>
      </c>
      <c r="F1705" s="11" t="s">
        <v>21</v>
      </c>
      <c r="G1705" s="18"/>
      <c r="H1705" s="18"/>
      <c r="I1705" s="18"/>
      <c r="J1705" s="18"/>
      <c r="K1705" s="18"/>
      <c r="L1705" s="18"/>
      <c r="M1705" s="19">
        <v>44791.0</v>
      </c>
      <c r="N1705" s="15">
        <v>0.625</v>
      </c>
      <c r="O1705" s="15">
        <v>0.875</v>
      </c>
      <c r="P1705" s="16">
        <f t="shared" si="163"/>
        <v>0.25</v>
      </c>
      <c r="Q1705" s="35" t="s">
        <v>1671</v>
      </c>
    </row>
    <row r="1706">
      <c r="A1706" s="10" t="s">
        <v>1541</v>
      </c>
      <c r="B1706" s="10" t="s">
        <v>560</v>
      </c>
      <c r="C1706" s="10" t="s">
        <v>1152</v>
      </c>
      <c r="D1706" s="10" t="s">
        <v>158</v>
      </c>
      <c r="E1706" s="11" t="s">
        <v>41</v>
      </c>
      <c r="F1706" s="11" t="s">
        <v>1409</v>
      </c>
      <c r="G1706" s="48">
        <v>44781.0</v>
      </c>
      <c r="H1706" s="48">
        <v>44792.0</v>
      </c>
      <c r="I1706" s="12">
        <v>85.0</v>
      </c>
      <c r="J1706" s="18">
        <v>44781.0</v>
      </c>
      <c r="K1706" s="18"/>
      <c r="L1706" s="18"/>
      <c r="M1706" s="48">
        <v>44791.0</v>
      </c>
      <c r="N1706" s="24">
        <v>0.625</v>
      </c>
      <c r="O1706" s="24">
        <v>0.8333333333333334</v>
      </c>
      <c r="P1706" s="16">
        <f t="shared" si="163"/>
        <v>0.2083333333</v>
      </c>
      <c r="Q1706" s="17" t="s">
        <v>1672</v>
      </c>
    </row>
    <row r="1707">
      <c r="A1707" s="81" t="s">
        <v>1568</v>
      </c>
      <c r="B1707" s="81" t="s">
        <v>560</v>
      </c>
      <c r="C1707" s="10" t="s">
        <v>1152</v>
      </c>
      <c r="D1707" s="29" t="s">
        <v>508</v>
      </c>
      <c r="E1707" s="30" t="s">
        <v>41</v>
      </c>
      <c r="F1707" s="30" t="s">
        <v>1409</v>
      </c>
      <c r="G1707" s="82">
        <v>44769.0</v>
      </c>
      <c r="H1707" s="82">
        <v>44804.0</v>
      </c>
      <c r="I1707" s="88">
        <v>160.0</v>
      </c>
      <c r="J1707" s="82"/>
      <c r="K1707" s="82"/>
      <c r="L1707" s="88"/>
      <c r="M1707" s="82">
        <v>44791.0</v>
      </c>
      <c r="N1707" s="32">
        <v>0.5833333333333334</v>
      </c>
      <c r="O1707" s="32">
        <v>0.5833333333333334</v>
      </c>
      <c r="P1707" s="16">
        <f t="shared" si="163"/>
        <v>0</v>
      </c>
      <c r="Q1707" s="35" t="s">
        <v>1673</v>
      </c>
      <c r="R1707" s="36"/>
      <c r="S1707" s="36"/>
      <c r="T1707" s="36"/>
      <c r="U1707" s="36"/>
      <c r="V1707" s="36"/>
      <c r="W1707" s="36"/>
      <c r="X1707" s="36"/>
      <c r="Y1707" s="36"/>
      <c r="Z1707" s="36"/>
      <c r="AA1707" s="36"/>
      <c r="AB1707" s="36"/>
      <c r="AC1707" s="36"/>
      <c r="AD1707" s="36"/>
      <c r="AE1707" s="36"/>
      <c r="AF1707" s="36"/>
      <c r="AG1707" s="36"/>
      <c r="AH1707" s="36"/>
      <c r="AI1707" s="36"/>
      <c r="AJ1707" s="36"/>
      <c r="AK1707" s="36"/>
      <c r="AL1707" s="36"/>
    </row>
    <row r="1708">
      <c r="A1708" s="10" t="s">
        <v>1668</v>
      </c>
      <c r="B1708" s="10" t="s">
        <v>18</v>
      </c>
      <c r="C1708" s="10" t="s">
        <v>1152</v>
      </c>
      <c r="D1708" s="10" t="s">
        <v>3</v>
      </c>
      <c r="E1708" s="11" t="s">
        <v>43</v>
      </c>
      <c r="F1708" s="11" t="s">
        <v>1423</v>
      </c>
      <c r="G1708" s="48">
        <v>44791.0</v>
      </c>
      <c r="H1708" s="48">
        <v>44792.0</v>
      </c>
      <c r="I1708" s="12">
        <v>8.0</v>
      </c>
      <c r="J1708" s="48">
        <v>44791.0</v>
      </c>
      <c r="K1708" s="48">
        <v>44792.0</v>
      </c>
      <c r="L1708" s="12">
        <v>7.0</v>
      </c>
      <c r="M1708" s="48">
        <v>44792.0</v>
      </c>
      <c r="N1708" s="15">
        <v>0.5208333333333334</v>
      </c>
      <c r="O1708" s="15">
        <v>0.6041666666666666</v>
      </c>
      <c r="P1708" s="16">
        <f t="shared" si="163"/>
        <v>0.08333333333</v>
      </c>
      <c r="Q1708" s="35" t="s">
        <v>1674</v>
      </c>
    </row>
    <row r="1709">
      <c r="A1709" s="10" t="s">
        <v>1675</v>
      </c>
      <c r="B1709" s="10" t="s">
        <v>18</v>
      </c>
      <c r="C1709" s="10" t="s">
        <v>1152</v>
      </c>
      <c r="D1709" s="10" t="s">
        <v>3</v>
      </c>
      <c r="E1709" s="11" t="s">
        <v>43</v>
      </c>
      <c r="F1709" s="11" t="s">
        <v>1423</v>
      </c>
      <c r="G1709" s="48">
        <v>44792.0</v>
      </c>
      <c r="H1709" s="48">
        <v>44792.0</v>
      </c>
      <c r="I1709" s="10">
        <v>4.0</v>
      </c>
      <c r="J1709" s="48">
        <v>44792.0</v>
      </c>
      <c r="K1709" s="48">
        <v>44792.0</v>
      </c>
      <c r="L1709" s="10">
        <v>2.0</v>
      </c>
      <c r="M1709" s="48">
        <v>44792.0</v>
      </c>
      <c r="N1709" s="52">
        <v>0.6041666666666666</v>
      </c>
      <c r="O1709" s="52">
        <v>0.6875</v>
      </c>
      <c r="P1709" s="16">
        <f t="shared" si="163"/>
        <v>0.08333333333</v>
      </c>
      <c r="Q1709" s="35" t="s">
        <v>1676</v>
      </c>
    </row>
    <row r="1710">
      <c r="A1710" s="10" t="s">
        <v>1677</v>
      </c>
      <c r="B1710" s="10" t="s">
        <v>18</v>
      </c>
      <c r="C1710" s="10" t="s">
        <v>1152</v>
      </c>
      <c r="D1710" s="10" t="s">
        <v>3</v>
      </c>
      <c r="E1710" s="11" t="s">
        <v>20</v>
      </c>
      <c r="F1710" s="11" t="s">
        <v>1432</v>
      </c>
      <c r="G1710" s="48">
        <v>44792.0</v>
      </c>
      <c r="H1710" s="48">
        <v>44792.0</v>
      </c>
      <c r="I1710" s="10">
        <v>1.0</v>
      </c>
      <c r="J1710" s="48">
        <v>44792.0</v>
      </c>
      <c r="K1710" s="48">
        <v>44792.0</v>
      </c>
      <c r="L1710" s="10">
        <v>0.5</v>
      </c>
      <c r="M1710" s="48">
        <v>44792.0</v>
      </c>
      <c r="N1710" s="15">
        <v>0.6875</v>
      </c>
      <c r="O1710" s="15">
        <v>0.7083333333333334</v>
      </c>
      <c r="P1710" s="16">
        <f t="shared" si="163"/>
        <v>0.02083333333</v>
      </c>
      <c r="Q1710" s="35" t="s">
        <v>1678</v>
      </c>
    </row>
    <row r="1711">
      <c r="A1711" s="10" t="s">
        <v>1679</v>
      </c>
      <c r="B1711" s="10" t="s">
        <v>18</v>
      </c>
      <c r="C1711" s="10" t="s">
        <v>1152</v>
      </c>
      <c r="D1711" s="10" t="s">
        <v>3</v>
      </c>
      <c r="E1711" s="11" t="s">
        <v>1478</v>
      </c>
      <c r="F1711" s="11" t="s">
        <v>1409</v>
      </c>
      <c r="G1711" s="48">
        <v>44792.0</v>
      </c>
      <c r="H1711" s="18"/>
      <c r="I1711" s="18"/>
      <c r="J1711" s="48">
        <v>44792.0</v>
      </c>
      <c r="K1711" s="18"/>
      <c r="L1711" s="18"/>
      <c r="M1711" s="48">
        <v>44792.0</v>
      </c>
      <c r="N1711" s="15">
        <v>0.7083333333333334</v>
      </c>
      <c r="O1711" s="15">
        <v>0.8333333333333334</v>
      </c>
      <c r="P1711" s="16">
        <f t="shared" si="163"/>
        <v>0.125</v>
      </c>
      <c r="Q1711" s="35" t="s">
        <v>1680</v>
      </c>
    </row>
    <row r="1712" ht="27.0" customHeight="1">
      <c r="A1712" s="10" t="s">
        <v>975</v>
      </c>
      <c r="B1712" s="10" t="s">
        <v>560</v>
      </c>
      <c r="C1712" s="10" t="s">
        <v>1152</v>
      </c>
      <c r="D1712" s="10" t="s">
        <v>508</v>
      </c>
      <c r="E1712" s="11" t="s">
        <v>987</v>
      </c>
      <c r="F1712" s="11" t="s">
        <v>21</v>
      </c>
      <c r="G1712" s="18"/>
      <c r="H1712" s="18"/>
      <c r="I1712" s="18"/>
      <c r="J1712" s="18"/>
      <c r="K1712" s="18"/>
      <c r="L1712" s="18"/>
      <c r="M1712" s="19">
        <v>44792.0</v>
      </c>
      <c r="N1712" s="15">
        <v>0.5833333333333334</v>
      </c>
      <c r="O1712" s="15">
        <v>0.7083333333333334</v>
      </c>
      <c r="P1712" s="16">
        <f t="shared" si="163"/>
        <v>0.125</v>
      </c>
      <c r="Q1712" s="35" t="s">
        <v>1681</v>
      </c>
    </row>
    <row r="1713">
      <c r="A1713" s="81" t="s">
        <v>1568</v>
      </c>
      <c r="B1713" s="81" t="s">
        <v>560</v>
      </c>
      <c r="C1713" s="10" t="s">
        <v>1152</v>
      </c>
      <c r="D1713" s="29" t="s">
        <v>508</v>
      </c>
      <c r="E1713" s="30" t="s">
        <v>41</v>
      </c>
      <c r="F1713" s="30" t="s">
        <v>1409</v>
      </c>
      <c r="G1713" s="82">
        <v>44769.0</v>
      </c>
      <c r="H1713" s="82">
        <v>44804.0</v>
      </c>
      <c r="I1713" s="88">
        <v>160.0</v>
      </c>
      <c r="J1713" s="82"/>
      <c r="K1713" s="82"/>
      <c r="L1713" s="88"/>
      <c r="M1713" s="82">
        <v>44792.0</v>
      </c>
      <c r="N1713" s="32">
        <v>0.7083333333333334</v>
      </c>
      <c r="O1713" s="32">
        <v>0.875</v>
      </c>
      <c r="P1713" s="16">
        <f t="shared" si="163"/>
        <v>0.1666666667</v>
      </c>
      <c r="Q1713" s="35" t="s">
        <v>1682</v>
      </c>
      <c r="R1713" s="36"/>
      <c r="S1713" s="36"/>
      <c r="T1713" s="36"/>
      <c r="U1713" s="36"/>
      <c r="V1713" s="36"/>
      <c r="W1713" s="36"/>
      <c r="X1713" s="36"/>
      <c r="Y1713" s="36"/>
      <c r="Z1713" s="36"/>
      <c r="AA1713" s="36"/>
      <c r="AB1713" s="36"/>
      <c r="AC1713" s="36"/>
      <c r="AD1713" s="36"/>
      <c r="AE1713" s="36"/>
      <c r="AF1713" s="36"/>
      <c r="AG1713" s="36"/>
      <c r="AH1713" s="36"/>
      <c r="AI1713" s="36"/>
      <c r="AJ1713" s="36"/>
      <c r="AK1713" s="36"/>
      <c r="AL1713" s="36"/>
    </row>
    <row r="1714">
      <c r="A1714" s="10" t="s">
        <v>1541</v>
      </c>
      <c r="B1714" s="10" t="s">
        <v>560</v>
      </c>
      <c r="C1714" s="10" t="s">
        <v>1152</v>
      </c>
      <c r="D1714" s="10" t="s">
        <v>158</v>
      </c>
      <c r="E1714" s="11" t="s">
        <v>41</v>
      </c>
      <c r="F1714" s="11" t="s">
        <v>1409</v>
      </c>
      <c r="G1714" s="48">
        <v>44781.0</v>
      </c>
      <c r="H1714" s="48">
        <v>44792.0</v>
      </c>
      <c r="I1714" s="12">
        <v>85.0</v>
      </c>
      <c r="J1714" s="18">
        <v>44781.0</v>
      </c>
      <c r="K1714" s="18"/>
      <c r="L1714" s="18"/>
      <c r="M1714" s="48">
        <v>44792.0</v>
      </c>
      <c r="N1714" s="24">
        <v>0.625</v>
      </c>
      <c r="O1714" s="24">
        <v>0.8333333333333334</v>
      </c>
      <c r="P1714" s="16">
        <f t="shared" si="163"/>
        <v>0.2083333333</v>
      </c>
      <c r="Q1714" s="17" t="s">
        <v>1683</v>
      </c>
    </row>
    <row r="1715">
      <c r="A1715" s="10" t="s">
        <v>1572</v>
      </c>
      <c r="B1715" s="10" t="s">
        <v>560</v>
      </c>
      <c r="C1715" s="10" t="s">
        <v>1164</v>
      </c>
      <c r="D1715" s="10" t="s">
        <v>900</v>
      </c>
      <c r="E1715" s="11" t="s">
        <v>41</v>
      </c>
      <c r="F1715" s="11" t="s">
        <v>1409</v>
      </c>
      <c r="G1715" s="18">
        <v>44775.0</v>
      </c>
      <c r="H1715" s="18"/>
      <c r="I1715" s="18"/>
      <c r="J1715" s="18"/>
      <c r="K1715" s="18"/>
      <c r="L1715" s="18"/>
      <c r="M1715" s="48">
        <v>44795.0</v>
      </c>
      <c r="N1715" s="15">
        <v>0.5833333333333334</v>
      </c>
      <c r="O1715" s="15">
        <v>0.8333333333333334</v>
      </c>
      <c r="P1715" s="16">
        <f t="shared" si="163"/>
        <v>0.25</v>
      </c>
      <c r="Q1715" s="17" t="s">
        <v>1684</v>
      </c>
    </row>
    <row r="1716">
      <c r="A1716" s="81" t="s">
        <v>1568</v>
      </c>
      <c r="B1716" s="81" t="s">
        <v>560</v>
      </c>
      <c r="C1716" s="10" t="s">
        <v>1152</v>
      </c>
      <c r="D1716" s="29" t="s">
        <v>508</v>
      </c>
      <c r="E1716" s="30" t="s">
        <v>41</v>
      </c>
      <c r="F1716" s="30" t="s">
        <v>1409</v>
      </c>
      <c r="G1716" s="82">
        <v>44769.0</v>
      </c>
      <c r="H1716" s="82">
        <v>44804.0</v>
      </c>
      <c r="I1716" s="88">
        <v>160.0</v>
      </c>
      <c r="J1716" s="82"/>
      <c r="K1716" s="82"/>
      <c r="L1716" s="88"/>
      <c r="M1716" s="82">
        <v>44795.0</v>
      </c>
      <c r="N1716" s="32">
        <v>0.5833333333333334</v>
      </c>
      <c r="O1716" s="32">
        <v>0.875</v>
      </c>
      <c r="P1716" s="16">
        <f t="shared" si="163"/>
        <v>0.2916666667</v>
      </c>
      <c r="Q1716" s="35" t="s">
        <v>1685</v>
      </c>
      <c r="R1716" s="36"/>
      <c r="S1716" s="36"/>
      <c r="T1716" s="36"/>
      <c r="U1716" s="36"/>
      <c r="V1716" s="36"/>
      <c r="W1716" s="36"/>
      <c r="X1716" s="36"/>
      <c r="Y1716" s="36"/>
      <c r="Z1716" s="36"/>
      <c r="AA1716" s="36"/>
      <c r="AB1716" s="36"/>
      <c r="AC1716" s="36"/>
      <c r="AD1716" s="36"/>
      <c r="AE1716" s="36"/>
      <c r="AF1716" s="36"/>
      <c r="AG1716" s="36"/>
      <c r="AH1716" s="36"/>
      <c r="AI1716" s="36"/>
      <c r="AJ1716" s="36"/>
      <c r="AK1716" s="36"/>
      <c r="AL1716" s="36"/>
    </row>
    <row r="1717">
      <c r="A1717" s="10" t="s">
        <v>1541</v>
      </c>
      <c r="B1717" s="10" t="s">
        <v>560</v>
      </c>
      <c r="C1717" s="10" t="s">
        <v>1152</v>
      </c>
      <c r="D1717" s="10" t="s">
        <v>158</v>
      </c>
      <c r="E1717" s="11" t="s">
        <v>43</v>
      </c>
      <c r="F1717" s="11" t="s">
        <v>1409</v>
      </c>
      <c r="G1717" s="48">
        <v>44781.0</v>
      </c>
      <c r="H1717" s="48">
        <v>44792.0</v>
      </c>
      <c r="I1717" s="12">
        <v>85.0</v>
      </c>
      <c r="J1717" s="18">
        <v>44781.0</v>
      </c>
      <c r="K1717" s="18"/>
      <c r="L1717" s="18"/>
      <c r="M1717" s="48">
        <v>44795.0</v>
      </c>
      <c r="N1717" s="24">
        <v>0.625</v>
      </c>
      <c r="O1717" s="15">
        <v>0.875</v>
      </c>
      <c r="P1717" s="16">
        <f t="shared" si="163"/>
        <v>0.25</v>
      </c>
      <c r="Q1717" s="17" t="s">
        <v>1686</v>
      </c>
    </row>
    <row r="1718">
      <c r="A1718" s="10" t="s">
        <v>1679</v>
      </c>
      <c r="B1718" s="10" t="s">
        <v>18</v>
      </c>
      <c r="C1718" s="10" t="s">
        <v>1152</v>
      </c>
      <c r="D1718" s="10" t="s">
        <v>3</v>
      </c>
      <c r="E1718" s="11" t="s">
        <v>1478</v>
      </c>
      <c r="F1718" s="11" t="s">
        <v>1409</v>
      </c>
      <c r="G1718" s="48">
        <v>44792.0</v>
      </c>
      <c r="H1718" s="18"/>
      <c r="I1718" s="18"/>
      <c r="J1718" s="48">
        <v>44792.0</v>
      </c>
      <c r="K1718" s="18"/>
      <c r="L1718" s="18"/>
      <c r="M1718" s="48">
        <v>44795.0</v>
      </c>
      <c r="N1718" s="15">
        <v>0.5416666666666666</v>
      </c>
      <c r="O1718" s="15">
        <v>0.75</v>
      </c>
      <c r="P1718" s="16">
        <f t="shared" si="163"/>
        <v>0.2083333333</v>
      </c>
      <c r="Q1718" s="17" t="s">
        <v>1687</v>
      </c>
    </row>
    <row r="1719">
      <c r="A1719" s="10" t="s">
        <v>1679</v>
      </c>
      <c r="B1719" s="10" t="s">
        <v>18</v>
      </c>
      <c r="C1719" s="10" t="s">
        <v>1152</v>
      </c>
      <c r="D1719" s="10" t="s">
        <v>3</v>
      </c>
      <c r="E1719" s="11" t="s">
        <v>1478</v>
      </c>
      <c r="F1719" s="11" t="s">
        <v>1409</v>
      </c>
      <c r="G1719" s="48">
        <v>44792.0</v>
      </c>
      <c r="H1719" s="18"/>
      <c r="I1719" s="18"/>
      <c r="J1719" s="48">
        <v>44792.0</v>
      </c>
      <c r="K1719" s="18"/>
      <c r="L1719" s="18"/>
      <c r="M1719" s="48">
        <v>44796.0</v>
      </c>
      <c r="N1719" s="15">
        <v>0.5416666666666666</v>
      </c>
      <c r="O1719" s="15">
        <v>0.75</v>
      </c>
      <c r="P1719" s="16">
        <f t="shared" si="163"/>
        <v>0.2083333333</v>
      </c>
      <c r="Q1719" s="17" t="s">
        <v>1688</v>
      </c>
    </row>
    <row r="1720">
      <c r="A1720" s="10" t="s">
        <v>1572</v>
      </c>
      <c r="B1720" s="10" t="s">
        <v>560</v>
      </c>
      <c r="C1720" s="10" t="s">
        <v>1164</v>
      </c>
      <c r="D1720" s="10" t="s">
        <v>900</v>
      </c>
      <c r="E1720" s="11" t="s">
        <v>41</v>
      </c>
      <c r="F1720" s="11" t="s">
        <v>1409</v>
      </c>
      <c r="G1720" s="18">
        <v>44775.0</v>
      </c>
      <c r="H1720" s="18"/>
      <c r="I1720" s="18"/>
      <c r="J1720" s="18">
        <v>44775.0</v>
      </c>
      <c r="K1720" s="18"/>
      <c r="L1720" s="18"/>
      <c r="M1720" s="48">
        <v>44796.0</v>
      </c>
      <c r="N1720" s="15">
        <v>0.5833333333333334</v>
      </c>
      <c r="O1720" s="15">
        <v>0.875</v>
      </c>
      <c r="P1720" s="16">
        <f t="shared" si="163"/>
        <v>0.2916666667</v>
      </c>
      <c r="Q1720" s="17" t="s">
        <v>1689</v>
      </c>
    </row>
    <row r="1721">
      <c r="A1721" s="81" t="s">
        <v>1568</v>
      </c>
      <c r="B1721" s="81" t="s">
        <v>560</v>
      </c>
      <c r="C1721" s="10" t="s">
        <v>1152</v>
      </c>
      <c r="D1721" s="29" t="s">
        <v>508</v>
      </c>
      <c r="E1721" s="30" t="s">
        <v>41</v>
      </c>
      <c r="F1721" s="30" t="s">
        <v>1409</v>
      </c>
      <c r="G1721" s="82">
        <v>44769.0</v>
      </c>
      <c r="H1721" s="82">
        <v>44804.0</v>
      </c>
      <c r="I1721" s="88">
        <v>160.0</v>
      </c>
      <c r="J1721" s="82"/>
      <c r="K1721" s="82"/>
      <c r="L1721" s="88"/>
      <c r="M1721" s="82">
        <v>44796.0</v>
      </c>
      <c r="N1721" s="32">
        <v>0.5833333333333334</v>
      </c>
      <c r="O1721" s="32">
        <v>0.7916666666666666</v>
      </c>
      <c r="P1721" s="16">
        <f t="shared" si="163"/>
        <v>0.2083333333</v>
      </c>
      <c r="Q1721" s="35" t="s">
        <v>1690</v>
      </c>
      <c r="R1721" s="36"/>
      <c r="S1721" s="36"/>
      <c r="T1721" s="36"/>
      <c r="U1721" s="36"/>
      <c r="V1721" s="36"/>
      <c r="W1721" s="36"/>
      <c r="X1721" s="36"/>
      <c r="Y1721" s="36"/>
      <c r="Z1721" s="36"/>
      <c r="AA1721" s="36"/>
      <c r="AB1721" s="36"/>
      <c r="AC1721" s="36"/>
      <c r="AD1721" s="36"/>
      <c r="AE1721" s="36"/>
      <c r="AF1721" s="36"/>
      <c r="AG1721" s="36"/>
      <c r="AH1721" s="36"/>
      <c r="AI1721" s="36"/>
      <c r="AJ1721" s="36"/>
      <c r="AK1721" s="36"/>
      <c r="AL1721" s="36"/>
    </row>
    <row r="1722">
      <c r="A1722" s="10" t="s">
        <v>1691</v>
      </c>
      <c r="B1722" s="10" t="s">
        <v>18</v>
      </c>
      <c r="C1722" s="10" t="s">
        <v>1152</v>
      </c>
      <c r="D1722" s="10" t="s">
        <v>158</v>
      </c>
      <c r="E1722" s="11" t="s">
        <v>41</v>
      </c>
      <c r="F1722" s="11" t="s">
        <v>1432</v>
      </c>
      <c r="G1722" s="48">
        <v>44796.0</v>
      </c>
      <c r="H1722" s="48">
        <v>44797.0</v>
      </c>
      <c r="I1722" s="12">
        <v>12.0</v>
      </c>
      <c r="J1722" s="48">
        <v>44796.0</v>
      </c>
      <c r="K1722" s="18"/>
      <c r="L1722" s="18"/>
      <c r="M1722" s="48">
        <v>44796.0</v>
      </c>
      <c r="N1722" s="32">
        <v>0.625</v>
      </c>
      <c r="O1722" s="15">
        <v>0.875</v>
      </c>
      <c r="P1722" s="25">
        <v>0.25</v>
      </c>
      <c r="Q1722" s="37" t="s">
        <v>1692</v>
      </c>
    </row>
    <row r="1723">
      <c r="A1723" s="37" t="s">
        <v>1618</v>
      </c>
      <c r="B1723" s="10" t="s">
        <v>18</v>
      </c>
      <c r="C1723" s="10" t="s">
        <v>1152</v>
      </c>
      <c r="D1723" s="10" t="s">
        <v>1346</v>
      </c>
      <c r="E1723" s="11" t="s">
        <v>41</v>
      </c>
      <c r="F1723" s="11" t="s">
        <v>1432</v>
      </c>
      <c r="G1723" s="82">
        <v>44778.0</v>
      </c>
      <c r="H1723" s="82">
        <v>44781.0</v>
      </c>
      <c r="I1723" s="12">
        <v>20.0</v>
      </c>
      <c r="J1723" s="18"/>
      <c r="K1723" s="18"/>
      <c r="L1723" s="18"/>
      <c r="M1723" s="48">
        <v>44796.0</v>
      </c>
      <c r="N1723" s="15">
        <v>0.6666666666666666</v>
      </c>
      <c r="O1723" s="32">
        <v>0.8541666666666666</v>
      </c>
      <c r="P1723" s="25">
        <f t="shared" ref="P1723:P1732" si="164">O1723-N1723</f>
        <v>0.1875</v>
      </c>
      <c r="Q1723" s="17" t="s">
        <v>1693</v>
      </c>
    </row>
    <row r="1724">
      <c r="A1724" s="10" t="s">
        <v>1506</v>
      </c>
      <c r="B1724" s="10" t="s">
        <v>18</v>
      </c>
      <c r="C1724" s="10" t="s">
        <v>1152</v>
      </c>
      <c r="D1724" s="10" t="s">
        <v>1346</v>
      </c>
      <c r="E1724" s="11" t="s">
        <v>987</v>
      </c>
      <c r="F1724" s="11" t="s">
        <v>1432</v>
      </c>
      <c r="G1724" s="18">
        <v>44756.0</v>
      </c>
      <c r="H1724" s="18">
        <v>44757.0</v>
      </c>
      <c r="I1724" s="12">
        <v>8.0</v>
      </c>
      <c r="J1724" s="18">
        <v>44756.0</v>
      </c>
      <c r="K1724" s="18"/>
      <c r="L1724" s="12">
        <v>12.0</v>
      </c>
      <c r="M1724" s="48">
        <v>44796.0</v>
      </c>
      <c r="N1724" s="15">
        <v>0.5833333333333334</v>
      </c>
      <c r="O1724" s="32">
        <v>0.6666666666666666</v>
      </c>
      <c r="P1724" s="25">
        <f t="shared" si="164"/>
        <v>0.08333333333</v>
      </c>
      <c r="Q1724" s="17" t="s">
        <v>1694</v>
      </c>
    </row>
    <row r="1725">
      <c r="A1725" s="37" t="s">
        <v>1618</v>
      </c>
      <c r="B1725" s="10" t="s">
        <v>18</v>
      </c>
      <c r="C1725" s="10" t="s">
        <v>1152</v>
      </c>
      <c r="D1725" s="10" t="s">
        <v>1346</v>
      </c>
      <c r="E1725" s="11" t="s">
        <v>43</v>
      </c>
      <c r="F1725" s="11" t="s">
        <v>1432</v>
      </c>
      <c r="G1725" s="82">
        <v>44778.0</v>
      </c>
      <c r="H1725" s="82">
        <v>44781.0</v>
      </c>
      <c r="I1725" s="12">
        <v>20.0</v>
      </c>
      <c r="J1725" s="82">
        <v>44781.0</v>
      </c>
      <c r="K1725" s="48">
        <v>44797.0</v>
      </c>
      <c r="L1725" s="12">
        <v>28.0</v>
      </c>
      <c r="M1725" s="48">
        <v>44797.0</v>
      </c>
      <c r="N1725" s="15">
        <v>0.5416666666666666</v>
      </c>
      <c r="O1725" s="32">
        <v>0.625</v>
      </c>
      <c r="P1725" s="25">
        <f t="shared" si="164"/>
        <v>0.08333333333</v>
      </c>
      <c r="Q1725" s="17" t="s">
        <v>1695</v>
      </c>
    </row>
    <row r="1726">
      <c r="A1726" s="10" t="s">
        <v>1696</v>
      </c>
      <c r="B1726" s="10" t="s">
        <v>18</v>
      </c>
      <c r="C1726" s="10" t="s">
        <v>1152</v>
      </c>
      <c r="D1726" s="10" t="s">
        <v>1346</v>
      </c>
      <c r="E1726" s="11" t="s">
        <v>1478</v>
      </c>
      <c r="F1726" s="19"/>
      <c r="G1726" s="18"/>
      <c r="H1726" s="18"/>
      <c r="I1726" s="18"/>
      <c r="J1726" s="18"/>
      <c r="K1726" s="18"/>
      <c r="L1726" s="18"/>
      <c r="M1726" s="48">
        <v>44797.0</v>
      </c>
      <c r="N1726" s="32">
        <v>0.625</v>
      </c>
      <c r="O1726" s="32">
        <v>0.75</v>
      </c>
      <c r="P1726" s="25">
        <f t="shared" si="164"/>
        <v>0.125</v>
      </c>
      <c r="Q1726" s="17" t="s">
        <v>1697</v>
      </c>
    </row>
    <row r="1727">
      <c r="A1727" s="10" t="s">
        <v>1679</v>
      </c>
      <c r="B1727" s="10" t="s">
        <v>18</v>
      </c>
      <c r="C1727" s="10" t="s">
        <v>1152</v>
      </c>
      <c r="D1727" s="10" t="s">
        <v>3</v>
      </c>
      <c r="E1727" s="11" t="s">
        <v>43</v>
      </c>
      <c r="F1727" s="11" t="s">
        <v>1409</v>
      </c>
      <c r="G1727" s="48">
        <v>44792.0</v>
      </c>
      <c r="H1727" s="48">
        <v>44797.0</v>
      </c>
      <c r="I1727" s="12">
        <v>20.0</v>
      </c>
      <c r="J1727" s="48">
        <v>44792.0</v>
      </c>
      <c r="K1727" s="48">
        <v>44797.0</v>
      </c>
      <c r="L1727" s="18"/>
      <c r="M1727" s="48">
        <v>44797.0</v>
      </c>
      <c r="N1727" s="15">
        <v>0.5416666666666666</v>
      </c>
      <c r="O1727" s="15">
        <v>0.6458333333333334</v>
      </c>
      <c r="P1727" s="16">
        <f t="shared" si="164"/>
        <v>0.1041666667</v>
      </c>
      <c r="Q1727" s="17" t="s">
        <v>1698</v>
      </c>
    </row>
    <row r="1728">
      <c r="A1728" s="10" t="s">
        <v>1699</v>
      </c>
      <c r="B1728" s="10" t="s">
        <v>560</v>
      </c>
      <c r="C1728" s="10" t="s">
        <v>1152</v>
      </c>
      <c r="D1728" s="10" t="s">
        <v>3</v>
      </c>
      <c r="E1728" s="11" t="s">
        <v>46</v>
      </c>
      <c r="F1728" s="11" t="s">
        <v>1409</v>
      </c>
      <c r="G1728" s="18"/>
      <c r="H1728" s="18"/>
      <c r="I1728" s="18"/>
      <c r="J1728" s="18"/>
      <c r="K1728" s="18"/>
      <c r="L1728" s="18"/>
      <c r="M1728" s="48">
        <v>44797.0</v>
      </c>
      <c r="N1728" s="15">
        <v>0.6666666666666666</v>
      </c>
      <c r="O1728" s="15">
        <v>0.8125</v>
      </c>
      <c r="P1728" s="16">
        <f t="shared" si="164"/>
        <v>0.1458333333</v>
      </c>
      <c r="Q1728" s="17" t="s">
        <v>1700</v>
      </c>
    </row>
    <row r="1729">
      <c r="A1729" s="93" t="s">
        <v>1607</v>
      </c>
      <c r="B1729" s="93" t="s">
        <v>18</v>
      </c>
      <c r="C1729" s="93" t="s">
        <v>1152</v>
      </c>
      <c r="D1729" s="93" t="s">
        <v>508</v>
      </c>
      <c r="E1729" s="11" t="s">
        <v>20</v>
      </c>
      <c r="F1729" s="93" t="s">
        <v>1423</v>
      </c>
      <c r="G1729" s="94">
        <v>44776.0</v>
      </c>
      <c r="H1729" s="94">
        <v>44777.0</v>
      </c>
      <c r="I1729" s="93">
        <v>7.0</v>
      </c>
      <c r="J1729" s="94">
        <v>44776.0</v>
      </c>
      <c r="K1729" s="95">
        <v>44781.0</v>
      </c>
      <c r="L1729" s="96">
        <v>5.0</v>
      </c>
      <c r="M1729" s="95">
        <v>44797.0</v>
      </c>
      <c r="N1729" s="98">
        <v>0.5416666666666666</v>
      </c>
      <c r="O1729" s="98">
        <v>0.625</v>
      </c>
      <c r="P1729" s="16">
        <f t="shared" si="164"/>
        <v>0.08333333333</v>
      </c>
      <c r="Q1729" s="17" t="s">
        <v>1701</v>
      </c>
      <c r="R1729" s="93"/>
      <c r="S1729" s="93"/>
      <c r="T1729" s="93"/>
      <c r="U1729" s="93"/>
      <c r="V1729" s="93"/>
      <c r="W1729" s="93"/>
      <c r="X1729" s="93"/>
      <c r="Y1729" s="93"/>
      <c r="Z1729" s="93"/>
      <c r="AA1729" s="93"/>
    </row>
    <row r="1730">
      <c r="A1730" s="10" t="s">
        <v>1702</v>
      </c>
      <c r="B1730" s="10" t="s">
        <v>560</v>
      </c>
      <c r="C1730" s="10" t="s">
        <v>1152</v>
      </c>
      <c r="D1730" s="10" t="s">
        <v>3</v>
      </c>
      <c r="E1730" s="11" t="s">
        <v>1478</v>
      </c>
      <c r="F1730" s="11" t="s">
        <v>1423</v>
      </c>
      <c r="G1730" s="18"/>
      <c r="H1730" s="18"/>
      <c r="I1730" s="18"/>
      <c r="J1730" s="18"/>
      <c r="K1730" s="18"/>
      <c r="L1730" s="18"/>
      <c r="M1730" s="48">
        <v>44797.0</v>
      </c>
      <c r="N1730" s="15">
        <v>0.8125</v>
      </c>
      <c r="O1730" s="15">
        <v>0.875</v>
      </c>
      <c r="P1730" s="16">
        <f t="shared" si="164"/>
        <v>0.0625</v>
      </c>
      <c r="Q1730" s="17" t="s">
        <v>1703</v>
      </c>
    </row>
    <row r="1731">
      <c r="A1731" s="81" t="s">
        <v>1568</v>
      </c>
      <c r="B1731" s="81" t="s">
        <v>560</v>
      </c>
      <c r="C1731" s="10" t="s">
        <v>1152</v>
      </c>
      <c r="D1731" s="29" t="s">
        <v>508</v>
      </c>
      <c r="E1731" s="30" t="s">
        <v>41</v>
      </c>
      <c r="F1731" s="30" t="s">
        <v>1409</v>
      </c>
      <c r="G1731" s="82">
        <v>44769.0</v>
      </c>
      <c r="H1731" s="82">
        <v>44804.0</v>
      </c>
      <c r="I1731" s="88">
        <v>160.0</v>
      </c>
      <c r="J1731" s="82"/>
      <c r="K1731" s="82"/>
      <c r="L1731" s="88"/>
      <c r="M1731" s="82">
        <v>44797.0</v>
      </c>
      <c r="N1731" s="32">
        <v>0.625</v>
      </c>
      <c r="O1731" s="32">
        <v>0.875</v>
      </c>
      <c r="P1731" s="16">
        <f t="shared" si="164"/>
        <v>0.25</v>
      </c>
      <c r="Q1731" s="35" t="s">
        <v>1704</v>
      </c>
      <c r="R1731" s="36"/>
      <c r="S1731" s="36"/>
      <c r="T1731" s="36"/>
      <c r="U1731" s="36"/>
      <c r="V1731" s="36"/>
      <c r="W1731" s="36"/>
      <c r="X1731" s="36"/>
      <c r="Y1731" s="36"/>
      <c r="Z1731" s="36"/>
      <c r="AA1731" s="36"/>
      <c r="AB1731" s="36"/>
      <c r="AC1731" s="36"/>
      <c r="AD1731" s="36"/>
      <c r="AE1731" s="36"/>
      <c r="AF1731" s="36"/>
      <c r="AG1731" s="36"/>
      <c r="AH1731" s="36"/>
      <c r="AI1731" s="36"/>
      <c r="AJ1731" s="36"/>
      <c r="AK1731" s="36"/>
      <c r="AL1731" s="36"/>
    </row>
    <row r="1732">
      <c r="A1732" s="10" t="s">
        <v>1572</v>
      </c>
      <c r="B1732" s="10" t="s">
        <v>560</v>
      </c>
      <c r="C1732" s="10" t="s">
        <v>1164</v>
      </c>
      <c r="D1732" s="10" t="s">
        <v>900</v>
      </c>
      <c r="E1732" s="11" t="s">
        <v>41</v>
      </c>
      <c r="F1732" s="11" t="s">
        <v>1409</v>
      </c>
      <c r="G1732" s="18">
        <v>44775.0</v>
      </c>
      <c r="H1732" s="18"/>
      <c r="I1732" s="18"/>
      <c r="J1732" s="18">
        <v>44775.0</v>
      </c>
      <c r="K1732" s="18"/>
      <c r="L1732" s="18"/>
      <c r="M1732" s="48">
        <v>44797.0</v>
      </c>
      <c r="N1732" s="15">
        <v>0.5833333333333334</v>
      </c>
      <c r="O1732" s="15">
        <v>0.875</v>
      </c>
      <c r="P1732" s="16">
        <f t="shared" si="164"/>
        <v>0.2916666667</v>
      </c>
      <c r="Q1732" s="17" t="s">
        <v>1689</v>
      </c>
    </row>
    <row r="1733">
      <c r="A1733" s="10" t="s">
        <v>1691</v>
      </c>
      <c r="B1733" s="10" t="s">
        <v>18</v>
      </c>
      <c r="C1733" s="10" t="s">
        <v>1152</v>
      </c>
      <c r="D1733" s="10" t="s">
        <v>158</v>
      </c>
      <c r="E1733" s="11" t="s">
        <v>43</v>
      </c>
      <c r="F1733" s="11" t="s">
        <v>1432</v>
      </c>
      <c r="G1733" s="48">
        <v>44796.0</v>
      </c>
      <c r="H1733" s="48">
        <v>44797.0</v>
      </c>
      <c r="I1733" s="12">
        <v>12.0</v>
      </c>
      <c r="J1733" s="48">
        <v>44796.0</v>
      </c>
      <c r="K1733" s="18"/>
      <c r="L1733" s="18"/>
      <c r="M1733" s="48">
        <v>44797.0</v>
      </c>
      <c r="N1733" s="32">
        <v>0.625</v>
      </c>
      <c r="O1733" s="15">
        <v>0.875</v>
      </c>
      <c r="P1733" s="25">
        <v>0.25</v>
      </c>
      <c r="Q1733" s="37" t="s">
        <v>1705</v>
      </c>
    </row>
    <row r="1734">
      <c r="A1734" s="10" t="s">
        <v>1486</v>
      </c>
      <c r="B1734" s="10" t="s">
        <v>560</v>
      </c>
      <c r="C1734" s="10" t="s">
        <v>1164</v>
      </c>
      <c r="D1734" s="10" t="s">
        <v>900</v>
      </c>
      <c r="E1734" s="11" t="s">
        <v>20</v>
      </c>
      <c r="F1734" s="11" t="s">
        <v>1409</v>
      </c>
      <c r="G1734" s="18">
        <v>44756.0</v>
      </c>
      <c r="H1734" s="18">
        <v>44764.0</v>
      </c>
      <c r="I1734" s="12">
        <v>50.0</v>
      </c>
      <c r="J1734" s="18">
        <v>44756.0</v>
      </c>
      <c r="K1734" s="18">
        <v>44777.0</v>
      </c>
      <c r="L1734" s="12">
        <v>61.0</v>
      </c>
      <c r="M1734" s="48">
        <v>44797.0</v>
      </c>
      <c r="N1734" s="15"/>
      <c r="O1734" s="15"/>
      <c r="P1734" s="25"/>
      <c r="Q1734" s="17" t="s">
        <v>1706</v>
      </c>
    </row>
    <row r="1735">
      <c r="A1735" s="10" t="s">
        <v>1696</v>
      </c>
      <c r="B1735" s="10" t="s">
        <v>18</v>
      </c>
      <c r="C1735" s="10" t="s">
        <v>1152</v>
      </c>
      <c r="D1735" s="10" t="s">
        <v>1346</v>
      </c>
      <c r="E1735" s="11" t="s">
        <v>41</v>
      </c>
      <c r="F1735" s="11" t="s">
        <v>1432</v>
      </c>
      <c r="G1735" s="48">
        <v>44798.0</v>
      </c>
      <c r="H1735" s="48">
        <v>44802.0</v>
      </c>
      <c r="I1735" s="12">
        <v>20.0</v>
      </c>
      <c r="J1735" s="48">
        <v>44798.0</v>
      </c>
      <c r="K1735" s="18"/>
      <c r="L1735" s="18"/>
      <c r="M1735" s="48">
        <v>44798.0</v>
      </c>
      <c r="N1735" s="32">
        <v>0.625</v>
      </c>
      <c r="O1735" s="15">
        <v>0.875</v>
      </c>
      <c r="P1735" s="16">
        <f>O1735-N1735</f>
        <v>0.25</v>
      </c>
      <c r="Q1735" s="17" t="s">
        <v>1707</v>
      </c>
    </row>
    <row r="1736">
      <c r="A1736" s="10" t="s">
        <v>1506</v>
      </c>
      <c r="B1736" s="10" t="s">
        <v>18</v>
      </c>
      <c r="C1736" s="10" t="s">
        <v>1152</v>
      </c>
      <c r="D1736" s="10" t="s">
        <v>1346</v>
      </c>
      <c r="E1736" s="11" t="s">
        <v>563</v>
      </c>
      <c r="F1736" s="11" t="s">
        <v>1432</v>
      </c>
      <c r="G1736" s="18">
        <v>44756.0</v>
      </c>
      <c r="H1736" s="18">
        <v>44757.0</v>
      </c>
      <c r="I1736" s="12">
        <v>8.0</v>
      </c>
      <c r="J1736" s="18">
        <v>44756.0</v>
      </c>
      <c r="K1736" s="18"/>
      <c r="L1736" s="12">
        <v>12.0</v>
      </c>
      <c r="M1736" s="48">
        <v>44798.0</v>
      </c>
      <c r="N1736" s="15"/>
      <c r="O1736" s="32"/>
      <c r="P1736" s="25"/>
      <c r="Q1736" s="96" t="s">
        <v>1656</v>
      </c>
    </row>
    <row r="1737">
      <c r="A1737" s="10" t="s">
        <v>1702</v>
      </c>
      <c r="B1737" s="10" t="s">
        <v>18</v>
      </c>
      <c r="C1737" s="10" t="s">
        <v>1152</v>
      </c>
      <c r="D1737" s="10" t="s">
        <v>3</v>
      </c>
      <c r="E1737" s="11" t="s">
        <v>41</v>
      </c>
      <c r="F1737" s="11" t="s">
        <v>1423</v>
      </c>
      <c r="G1737" s="48">
        <v>44798.0</v>
      </c>
      <c r="H1737" s="18"/>
      <c r="I1737" s="18"/>
      <c r="J1737" s="48">
        <v>44798.0</v>
      </c>
      <c r="K1737" s="18"/>
      <c r="L1737" s="18"/>
      <c r="M1737" s="48">
        <v>44798.0</v>
      </c>
      <c r="N1737" s="15">
        <v>0.5416666666666666</v>
      </c>
      <c r="O1737" s="15">
        <v>0.8333333333333334</v>
      </c>
      <c r="P1737" s="16">
        <f t="shared" ref="P1737:P1739" si="165">O1737-N1737</f>
        <v>0.2916666667</v>
      </c>
      <c r="Q1737" s="17" t="s">
        <v>1708</v>
      </c>
    </row>
    <row r="1738">
      <c r="A1738" s="10" t="s">
        <v>1572</v>
      </c>
      <c r="B1738" s="10" t="s">
        <v>560</v>
      </c>
      <c r="C1738" s="10" t="s">
        <v>1164</v>
      </c>
      <c r="D1738" s="10" t="s">
        <v>900</v>
      </c>
      <c r="E1738" s="11" t="s">
        <v>41</v>
      </c>
      <c r="F1738" s="11" t="s">
        <v>1409</v>
      </c>
      <c r="G1738" s="18">
        <v>44775.0</v>
      </c>
      <c r="H1738" s="18"/>
      <c r="I1738" s="18"/>
      <c r="J1738" s="18">
        <v>44775.0</v>
      </c>
      <c r="K1738" s="18"/>
      <c r="L1738" s="18"/>
      <c r="M1738" s="48">
        <v>44798.0</v>
      </c>
      <c r="N1738" s="15">
        <v>0.5833333333333334</v>
      </c>
      <c r="O1738" s="15">
        <v>0.875</v>
      </c>
      <c r="P1738" s="16">
        <f t="shared" si="165"/>
        <v>0.2916666667</v>
      </c>
      <c r="Q1738" s="17" t="s">
        <v>1689</v>
      </c>
    </row>
    <row r="1739">
      <c r="A1739" s="81" t="s">
        <v>1568</v>
      </c>
      <c r="B1739" s="81" t="s">
        <v>560</v>
      </c>
      <c r="C1739" s="10" t="s">
        <v>1152</v>
      </c>
      <c r="D1739" s="29" t="s">
        <v>508</v>
      </c>
      <c r="E1739" s="30" t="s">
        <v>41</v>
      </c>
      <c r="F1739" s="30" t="s">
        <v>1409</v>
      </c>
      <c r="G1739" s="82">
        <v>44769.0</v>
      </c>
      <c r="H1739" s="82">
        <v>44804.0</v>
      </c>
      <c r="I1739" s="88">
        <v>160.0</v>
      </c>
      <c r="J1739" s="82"/>
      <c r="K1739" s="82"/>
      <c r="L1739" s="88"/>
      <c r="M1739" s="82">
        <v>44798.0</v>
      </c>
      <c r="N1739" s="32">
        <v>0.5833333333333334</v>
      </c>
      <c r="O1739" s="32">
        <v>0.875</v>
      </c>
      <c r="P1739" s="16">
        <f t="shared" si="165"/>
        <v>0.2916666667</v>
      </c>
      <c r="Q1739" s="35" t="s">
        <v>1709</v>
      </c>
      <c r="R1739" s="36"/>
      <c r="S1739" s="36"/>
      <c r="T1739" s="36"/>
      <c r="U1739" s="36"/>
      <c r="V1739" s="36"/>
      <c r="W1739" s="36"/>
      <c r="X1739" s="36"/>
      <c r="Y1739" s="36"/>
      <c r="Z1739" s="36"/>
      <c r="AA1739" s="36"/>
      <c r="AB1739" s="36"/>
      <c r="AC1739" s="36"/>
      <c r="AD1739" s="36"/>
      <c r="AE1739" s="36"/>
      <c r="AF1739" s="36"/>
      <c r="AG1739" s="36"/>
      <c r="AH1739" s="36"/>
      <c r="AI1739" s="36"/>
      <c r="AJ1739" s="36"/>
      <c r="AK1739" s="36"/>
      <c r="AL1739" s="36"/>
    </row>
    <row r="1740">
      <c r="A1740" s="10" t="s">
        <v>1710</v>
      </c>
      <c r="B1740" s="10" t="s">
        <v>18</v>
      </c>
      <c r="C1740" s="10" t="s">
        <v>1152</v>
      </c>
      <c r="D1740" s="10" t="s">
        <v>158</v>
      </c>
      <c r="E1740" s="11" t="s">
        <v>28</v>
      </c>
      <c r="F1740" s="19"/>
      <c r="G1740" s="18"/>
      <c r="H1740" s="18"/>
      <c r="I1740" s="18"/>
      <c r="J1740" s="18"/>
      <c r="K1740" s="18"/>
      <c r="L1740" s="18"/>
      <c r="M1740" s="82">
        <v>44798.0</v>
      </c>
      <c r="N1740" s="15">
        <v>0.625</v>
      </c>
      <c r="O1740" s="15">
        <v>0.75</v>
      </c>
      <c r="P1740" s="11">
        <v>3.0</v>
      </c>
      <c r="Q1740" s="37" t="s">
        <v>1711</v>
      </c>
    </row>
    <row r="1741">
      <c r="A1741" s="10" t="s">
        <v>740</v>
      </c>
      <c r="B1741" s="10" t="s">
        <v>560</v>
      </c>
      <c r="C1741" s="10" t="s">
        <v>1152</v>
      </c>
      <c r="D1741" s="10" t="s">
        <v>158</v>
      </c>
      <c r="E1741" s="11" t="s">
        <v>41</v>
      </c>
      <c r="F1741" s="19"/>
      <c r="G1741" s="18"/>
      <c r="H1741" s="18"/>
      <c r="I1741" s="18"/>
      <c r="J1741" s="18"/>
      <c r="K1741" s="18"/>
      <c r="L1741" s="18"/>
      <c r="M1741" s="82">
        <v>44799.0</v>
      </c>
      <c r="N1741" s="15">
        <v>0.625</v>
      </c>
      <c r="O1741" s="15">
        <v>0.6666666666666666</v>
      </c>
      <c r="P1741" s="11">
        <v>1.0</v>
      </c>
      <c r="Q1741" s="37" t="s">
        <v>1712</v>
      </c>
    </row>
    <row r="1742">
      <c r="A1742" s="10" t="s">
        <v>1713</v>
      </c>
      <c r="B1742" s="10" t="s">
        <v>18</v>
      </c>
      <c r="C1742" s="10" t="s">
        <v>1152</v>
      </c>
      <c r="D1742" s="10" t="s">
        <v>158</v>
      </c>
      <c r="E1742" s="11" t="s">
        <v>1478</v>
      </c>
      <c r="F1742" s="19"/>
      <c r="G1742" s="18"/>
      <c r="H1742" s="18"/>
      <c r="I1742" s="18"/>
      <c r="J1742" s="18"/>
      <c r="K1742" s="18"/>
      <c r="L1742" s="18"/>
      <c r="M1742" s="48">
        <v>44799.0</v>
      </c>
      <c r="N1742" s="15">
        <v>0.6666666666666666</v>
      </c>
      <c r="O1742" s="15">
        <v>0.75</v>
      </c>
      <c r="P1742" s="24">
        <v>0.08333333333333333</v>
      </c>
      <c r="Q1742" s="37" t="s">
        <v>1711</v>
      </c>
    </row>
    <row r="1743">
      <c r="A1743" s="10" t="s">
        <v>1696</v>
      </c>
      <c r="B1743" s="10" t="s">
        <v>18</v>
      </c>
      <c r="C1743" s="10" t="s">
        <v>1152</v>
      </c>
      <c r="D1743" s="10" t="s">
        <v>1346</v>
      </c>
      <c r="E1743" s="11" t="s">
        <v>41</v>
      </c>
      <c r="F1743" s="11" t="s">
        <v>1432</v>
      </c>
      <c r="G1743" s="48">
        <v>44798.0</v>
      </c>
      <c r="H1743" s="48">
        <v>44802.0</v>
      </c>
      <c r="I1743" s="12">
        <v>20.0</v>
      </c>
      <c r="J1743" s="48">
        <v>44798.0</v>
      </c>
      <c r="K1743" s="18"/>
      <c r="L1743" s="18"/>
      <c r="M1743" s="48">
        <v>44799.0</v>
      </c>
      <c r="N1743" s="15">
        <v>0.625</v>
      </c>
      <c r="O1743" s="15">
        <v>0.875</v>
      </c>
      <c r="P1743" s="16">
        <f t="shared" ref="P1743:P1747" si="166">O1743-N1743</f>
        <v>0.25</v>
      </c>
      <c r="Q1743" s="17" t="s">
        <v>1714</v>
      </c>
    </row>
    <row r="1744">
      <c r="A1744" s="10" t="s">
        <v>1715</v>
      </c>
      <c r="B1744" s="10" t="s">
        <v>1716</v>
      </c>
      <c r="C1744" s="10" t="s">
        <v>1152</v>
      </c>
      <c r="D1744" s="10" t="s">
        <v>3</v>
      </c>
      <c r="E1744" s="11" t="s">
        <v>1478</v>
      </c>
      <c r="F1744" s="11"/>
      <c r="G1744" s="18"/>
      <c r="H1744" s="18"/>
      <c r="I1744" s="18"/>
      <c r="J1744" s="18"/>
      <c r="K1744" s="18"/>
      <c r="L1744" s="18"/>
      <c r="M1744" s="48">
        <v>44799.0</v>
      </c>
      <c r="N1744" s="15">
        <v>0.625</v>
      </c>
      <c r="O1744" s="15">
        <v>0.875</v>
      </c>
      <c r="P1744" s="16">
        <f t="shared" si="166"/>
        <v>0.25</v>
      </c>
      <c r="Q1744" s="17" t="s">
        <v>1717</v>
      </c>
    </row>
    <row r="1745">
      <c r="A1745" s="81" t="s">
        <v>1568</v>
      </c>
      <c r="B1745" s="81" t="s">
        <v>560</v>
      </c>
      <c r="C1745" s="10" t="s">
        <v>1152</v>
      </c>
      <c r="D1745" s="29" t="s">
        <v>508</v>
      </c>
      <c r="E1745" s="30" t="s">
        <v>41</v>
      </c>
      <c r="F1745" s="30" t="s">
        <v>1409</v>
      </c>
      <c r="G1745" s="82">
        <v>44769.0</v>
      </c>
      <c r="H1745" s="82">
        <v>44804.0</v>
      </c>
      <c r="I1745" s="88">
        <v>160.0</v>
      </c>
      <c r="J1745" s="82"/>
      <c r="K1745" s="82"/>
      <c r="L1745" s="88"/>
      <c r="M1745" s="82">
        <v>44799.0</v>
      </c>
      <c r="N1745" s="32">
        <v>0.5833333333333334</v>
      </c>
      <c r="O1745" s="32">
        <v>0.875</v>
      </c>
      <c r="P1745" s="16">
        <f t="shared" si="166"/>
        <v>0.2916666667</v>
      </c>
      <c r="Q1745" s="35" t="s">
        <v>1718</v>
      </c>
      <c r="R1745" s="36"/>
      <c r="S1745" s="36"/>
      <c r="T1745" s="36"/>
      <c r="U1745" s="36"/>
      <c r="V1745" s="36"/>
      <c r="W1745" s="36"/>
      <c r="X1745" s="36"/>
      <c r="Y1745" s="36"/>
      <c r="Z1745" s="36"/>
      <c r="AA1745" s="36"/>
      <c r="AB1745" s="36"/>
      <c r="AC1745" s="36"/>
      <c r="AD1745" s="36"/>
      <c r="AE1745" s="36"/>
      <c r="AF1745" s="36"/>
      <c r="AG1745" s="36"/>
      <c r="AH1745" s="36"/>
      <c r="AI1745" s="36"/>
      <c r="AJ1745" s="36"/>
      <c r="AK1745" s="36"/>
      <c r="AL1745" s="36"/>
    </row>
    <row r="1746">
      <c r="A1746" s="10" t="s">
        <v>1572</v>
      </c>
      <c r="B1746" s="10" t="s">
        <v>560</v>
      </c>
      <c r="C1746" s="10" t="s">
        <v>1164</v>
      </c>
      <c r="D1746" s="10" t="s">
        <v>900</v>
      </c>
      <c r="E1746" s="11" t="s">
        <v>41</v>
      </c>
      <c r="F1746" s="11" t="s">
        <v>1409</v>
      </c>
      <c r="G1746" s="18">
        <v>44775.0</v>
      </c>
      <c r="H1746" s="18"/>
      <c r="I1746" s="18"/>
      <c r="J1746" s="18">
        <v>44775.0</v>
      </c>
      <c r="K1746" s="18"/>
      <c r="L1746" s="18"/>
      <c r="M1746" s="48">
        <v>44799.0</v>
      </c>
      <c r="N1746" s="15">
        <v>0.5833333333333334</v>
      </c>
      <c r="O1746" s="15">
        <v>0.875</v>
      </c>
      <c r="P1746" s="16">
        <f t="shared" si="166"/>
        <v>0.2916666667</v>
      </c>
      <c r="Q1746" s="17" t="s">
        <v>1719</v>
      </c>
    </row>
    <row r="1747">
      <c r="A1747" s="10" t="s">
        <v>1702</v>
      </c>
      <c r="B1747" s="10" t="s">
        <v>18</v>
      </c>
      <c r="C1747" s="10" t="s">
        <v>1152</v>
      </c>
      <c r="D1747" s="10" t="s">
        <v>3</v>
      </c>
      <c r="E1747" s="11" t="s">
        <v>46</v>
      </c>
      <c r="F1747" s="11" t="s">
        <v>1409</v>
      </c>
      <c r="G1747" s="48">
        <v>44798.0</v>
      </c>
      <c r="H1747" s="18"/>
      <c r="I1747" s="18"/>
      <c r="J1747" s="48">
        <v>44798.0</v>
      </c>
      <c r="K1747" s="18"/>
      <c r="L1747" s="18"/>
      <c r="M1747" s="48">
        <v>44799.0</v>
      </c>
      <c r="N1747" s="15">
        <v>0.5833333333333334</v>
      </c>
      <c r="O1747" s="15">
        <v>0.5833333333333334</v>
      </c>
      <c r="P1747" s="16">
        <f t="shared" si="166"/>
        <v>0</v>
      </c>
      <c r="Q1747" s="17" t="s">
        <v>1200</v>
      </c>
    </row>
    <row r="1748">
      <c r="A1748" s="103" t="s">
        <v>1193</v>
      </c>
      <c r="B1748" s="10" t="s">
        <v>560</v>
      </c>
      <c r="C1748" s="10" t="s">
        <v>1152</v>
      </c>
      <c r="D1748" s="10" t="s">
        <v>158</v>
      </c>
      <c r="E1748" s="11" t="s">
        <v>32</v>
      </c>
      <c r="F1748" s="19"/>
      <c r="G1748" s="18"/>
      <c r="H1748" s="18"/>
      <c r="I1748" s="18"/>
      <c r="J1748" s="18"/>
      <c r="K1748" s="18"/>
      <c r="L1748" s="18"/>
      <c r="M1748" s="48">
        <v>44802.0</v>
      </c>
      <c r="N1748" s="15"/>
      <c r="O1748" s="15"/>
      <c r="P1748" s="25"/>
      <c r="Q1748" s="17"/>
    </row>
    <row r="1749">
      <c r="A1749" s="103" t="s">
        <v>1211</v>
      </c>
      <c r="B1749" s="10" t="s">
        <v>560</v>
      </c>
      <c r="C1749" s="10" t="s">
        <v>1152</v>
      </c>
      <c r="D1749" s="10" t="s">
        <v>158</v>
      </c>
      <c r="E1749" s="11" t="s">
        <v>43</v>
      </c>
      <c r="F1749" s="19"/>
      <c r="G1749" s="18"/>
      <c r="H1749" s="18"/>
      <c r="I1749" s="18"/>
      <c r="J1749" s="18"/>
      <c r="K1749" s="18"/>
      <c r="L1749" s="18"/>
      <c r="M1749" s="48">
        <v>44802.0</v>
      </c>
      <c r="N1749" s="15"/>
      <c r="O1749" s="15"/>
      <c r="P1749" s="25"/>
      <c r="Q1749" s="17" t="s">
        <v>1720</v>
      </c>
    </row>
    <row r="1750">
      <c r="A1750" s="10" t="s">
        <v>1696</v>
      </c>
      <c r="B1750" s="10" t="s">
        <v>18</v>
      </c>
      <c r="C1750" s="10" t="s">
        <v>1152</v>
      </c>
      <c r="D1750" s="10" t="s">
        <v>1346</v>
      </c>
      <c r="E1750" s="11" t="s">
        <v>46</v>
      </c>
      <c r="F1750" s="11" t="s">
        <v>1432</v>
      </c>
      <c r="G1750" s="48">
        <v>44798.0</v>
      </c>
      <c r="H1750" s="48">
        <v>44802.0</v>
      </c>
      <c r="I1750" s="12">
        <v>20.0</v>
      </c>
      <c r="J1750" s="48">
        <v>44798.0</v>
      </c>
      <c r="K1750" s="18"/>
      <c r="L1750" s="18"/>
      <c r="M1750" s="48">
        <v>44802.0</v>
      </c>
      <c r="N1750" s="15">
        <v>0.625</v>
      </c>
      <c r="O1750" s="15">
        <v>0.75</v>
      </c>
      <c r="P1750" s="16">
        <f t="shared" ref="P1750:P1755" si="167">O1750-N1750</f>
        <v>0.125</v>
      </c>
      <c r="Q1750" s="17" t="s">
        <v>1721</v>
      </c>
    </row>
    <row r="1751">
      <c r="A1751" s="10" t="s">
        <v>1715</v>
      </c>
      <c r="B1751" s="10" t="s">
        <v>560</v>
      </c>
      <c r="C1751" s="10" t="s">
        <v>1152</v>
      </c>
      <c r="D1751" s="10" t="s">
        <v>3</v>
      </c>
      <c r="E1751" s="11" t="s">
        <v>41</v>
      </c>
      <c r="F1751" s="11" t="s">
        <v>1423</v>
      </c>
      <c r="G1751" s="48">
        <v>44799.0</v>
      </c>
      <c r="H1751" s="48">
        <v>44803.0</v>
      </c>
      <c r="I1751" s="12">
        <v>24.0</v>
      </c>
      <c r="J1751" s="48">
        <v>44802.0</v>
      </c>
      <c r="K1751" s="18"/>
      <c r="L1751" s="18"/>
      <c r="M1751" s="48">
        <v>44802.0</v>
      </c>
      <c r="N1751" s="15">
        <v>0.5833333333333334</v>
      </c>
      <c r="O1751" s="24">
        <v>0.8333333333333334</v>
      </c>
      <c r="P1751" s="16">
        <f t="shared" si="167"/>
        <v>0.25</v>
      </c>
      <c r="Q1751" s="17" t="s">
        <v>1722</v>
      </c>
    </row>
    <row r="1752">
      <c r="A1752" s="81" t="s">
        <v>1568</v>
      </c>
      <c r="B1752" s="81" t="s">
        <v>560</v>
      </c>
      <c r="C1752" s="10" t="s">
        <v>1152</v>
      </c>
      <c r="D1752" s="29" t="s">
        <v>508</v>
      </c>
      <c r="E1752" s="30" t="s">
        <v>41</v>
      </c>
      <c r="F1752" s="30" t="s">
        <v>1409</v>
      </c>
      <c r="G1752" s="82">
        <v>44769.0</v>
      </c>
      <c r="H1752" s="82">
        <v>44804.0</v>
      </c>
      <c r="I1752" s="88">
        <v>160.0</v>
      </c>
      <c r="J1752" s="82"/>
      <c r="K1752" s="82"/>
      <c r="L1752" s="88"/>
      <c r="M1752" s="82">
        <v>44802.0</v>
      </c>
      <c r="N1752" s="32">
        <v>0.5833333333333334</v>
      </c>
      <c r="O1752" s="32">
        <v>0.875</v>
      </c>
      <c r="P1752" s="16">
        <f t="shared" si="167"/>
        <v>0.2916666667</v>
      </c>
      <c r="Q1752" s="35" t="s">
        <v>1723</v>
      </c>
      <c r="R1752" s="36"/>
      <c r="S1752" s="36"/>
      <c r="T1752" s="36"/>
      <c r="U1752" s="36"/>
      <c r="V1752" s="36"/>
      <c r="W1752" s="36"/>
      <c r="X1752" s="36"/>
      <c r="Y1752" s="36"/>
      <c r="Z1752" s="36"/>
      <c r="AA1752" s="36"/>
      <c r="AB1752" s="36"/>
      <c r="AC1752" s="36"/>
      <c r="AD1752" s="36"/>
      <c r="AE1752" s="36"/>
      <c r="AF1752" s="36"/>
      <c r="AG1752" s="36"/>
      <c r="AH1752" s="36"/>
      <c r="AI1752" s="36"/>
      <c r="AJ1752" s="36"/>
      <c r="AK1752" s="36"/>
      <c r="AL1752" s="36"/>
    </row>
    <row r="1753">
      <c r="A1753" s="104" t="s">
        <v>1595</v>
      </c>
      <c r="B1753" s="10" t="s">
        <v>18</v>
      </c>
      <c r="C1753" s="10" t="s">
        <v>1152</v>
      </c>
      <c r="D1753" s="10" t="s">
        <v>3</v>
      </c>
      <c r="E1753" s="30" t="s">
        <v>46</v>
      </c>
      <c r="F1753" s="11" t="s">
        <v>1423</v>
      </c>
      <c r="G1753" s="82"/>
      <c r="H1753" s="18"/>
      <c r="I1753" s="18"/>
      <c r="J1753" s="18"/>
      <c r="K1753" s="18"/>
      <c r="L1753" s="18"/>
      <c r="M1753" s="82">
        <v>44802.0</v>
      </c>
      <c r="N1753" s="15">
        <v>0.5833333333333334</v>
      </c>
      <c r="O1753" s="15">
        <v>0.5833333333333334</v>
      </c>
      <c r="P1753" s="16">
        <f t="shared" si="167"/>
        <v>0</v>
      </c>
      <c r="Q1753" s="17" t="s">
        <v>1200</v>
      </c>
    </row>
    <row r="1754">
      <c r="A1754" s="10" t="s">
        <v>1572</v>
      </c>
      <c r="B1754" s="10" t="s">
        <v>560</v>
      </c>
      <c r="C1754" s="10" t="s">
        <v>1164</v>
      </c>
      <c r="D1754" s="10" t="s">
        <v>900</v>
      </c>
      <c r="E1754" s="11" t="s">
        <v>41</v>
      </c>
      <c r="F1754" s="11" t="s">
        <v>1409</v>
      </c>
      <c r="G1754" s="18">
        <v>44775.0</v>
      </c>
      <c r="H1754" s="18"/>
      <c r="I1754" s="18"/>
      <c r="J1754" s="18">
        <v>44775.0</v>
      </c>
      <c r="K1754" s="18"/>
      <c r="L1754" s="18"/>
      <c r="M1754" s="48">
        <v>44802.0</v>
      </c>
      <c r="N1754" s="15">
        <v>0.5833333333333334</v>
      </c>
      <c r="O1754" s="15">
        <v>0.875</v>
      </c>
      <c r="P1754" s="16">
        <f t="shared" si="167"/>
        <v>0.2916666667</v>
      </c>
      <c r="Q1754" s="17" t="s">
        <v>1724</v>
      </c>
    </row>
    <row r="1755">
      <c r="A1755" s="10" t="s">
        <v>1725</v>
      </c>
      <c r="B1755" s="10" t="s">
        <v>18</v>
      </c>
      <c r="C1755" s="10" t="s">
        <v>1152</v>
      </c>
      <c r="D1755" s="10" t="s">
        <v>1346</v>
      </c>
      <c r="E1755" s="11" t="s">
        <v>1478</v>
      </c>
      <c r="F1755" s="11" t="s">
        <v>1432</v>
      </c>
      <c r="G1755" s="48"/>
      <c r="H1755" s="48"/>
      <c r="I1755" s="12"/>
      <c r="J1755" s="48"/>
      <c r="K1755" s="18"/>
      <c r="L1755" s="18"/>
      <c r="M1755" s="48">
        <v>44802.0</v>
      </c>
      <c r="N1755" s="15">
        <v>0.7916666666666666</v>
      </c>
      <c r="O1755" s="15">
        <v>0.875</v>
      </c>
      <c r="P1755" s="16">
        <f t="shared" si="167"/>
        <v>0.08333333333</v>
      </c>
      <c r="Q1755" s="17" t="s">
        <v>1726</v>
      </c>
    </row>
    <row r="1756">
      <c r="A1756" s="10" t="s">
        <v>1713</v>
      </c>
      <c r="B1756" s="10" t="s">
        <v>18</v>
      </c>
      <c r="C1756" s="10" t="s">
        <v>1152</v>
      </c>
      <c r="D1756" s="10" t="s">
        <v>158</v>
      </c>
      <c r="E1756" s="11" t="s">
        <v>41</v>
      </c>
      <c r="F1756" s="11" t="s">
        <v>1423</v>
      </c>
      <c r="G1756" s="82">
        <v>44803.0</v>
      </c>
      <c r="H1756" s="82">
        <v>44804.0</v>
      </c>
      <c r="I1756" s="12">
        <v>16.0</v>
      </c>
      <c r="J1756" s="48">
        <v>44802.0</v>
      </c>
      <c r="K1756" s="18"/>
      <c r="L1756" s="82"/>
      <c r="M1756" s="48">
        <v>44802.0</v>
      </c>
      <c r="N1756" s="15">
        <v>0.75</v>
      </c>
      <c r="O1756" s="15">
        <v>0.875</v>
      </c>
      <c r="P1756" s="25">
        <v>0.125</v>
      </c>
      <c r="Q1756" s="17" t="s">
        <v>1727</v>
      </c>
    </row>
    <row r="1757">
      <c r="A1757" s="10" t="s">
        <v>740</v>
      </c>
      <c r="B1757" s="10" t="s">
        <v>560</v>
      </c>
      <c r="C1757" s="10" t="s">
        <v>1152</v>
      </c>
      <c r="D1757" s="10" t="s">
        <v>158</v>
      </c>
      <c r="E1757" s="11" t="s">
        <v>987</v>
      </c>
      <c r="F1757" s="11" t="s">
        <v>21</v>
      </c>
      <c r="G1757" s="18"/>
      <c r="H1757" s="18"/>
      <c r="I1757" s="18"/>
      <c r="J1757" s="18"/>
      <c r="K1757" s="18"/>
      <c r="L1757" s="18"/>
      <c r="M1757" s="48">
        <v>44802.0</v>
      </c>
      <c r="N1757" s="15">
        <v>0.625</v>
      </c>
      <c r="O1757" s="15">
        <v>0.75</v>
      </c>
      <c r="P1757" s="24">
        <v>0.125</v>
      </c>
      <c r="Q1757" s="17" t="s">
        <v>1728</v>
      </c>
    </row>
    <row r="1758">
      <c r="A1758" s="84" t="s">
        <v>1413</v>
      </c>
      <c r="B1758" s="10" t="s">
        <v>560</v>
      </c>
      <c r="C1758" s="10" t="s">
        <v>1152</v>
      </c>
      <c r="D1758" s="10" t="s">
        <v>508</v>
      </c>
      <c r="E1758" s="11" t="s">
        <v>341</v>
      </c>
      <c r="F1758" s="11" t="s">
        <v>21</v>
      </c>
      <c r="G1758" s="18"/>
      <c r="H1758" s="18"/>
      <c r="I1758" s="18"/>
      <c r="J1758" s="18"/>
      <c r="K1758" s="18"/>
      <c r="L1758" s="18"/>
      <c r="M1758" s="48">
        <v>44802.0</v>
      </c>
      <c r="N1758" s="15">
        <v>0.5416666666666666</v>
      </c>
      <c r="O1758" s="15">
        <v>0.5416666666666666</v>
      </c>
      <c r="P1758" s="16">
        <f t="shared" ref="P1758:P1762" si="168">O1758-N1758</f>
        <v>0</v>
      </c>
      <c r="Q1758" s="17" t="s">
        <v>1200</v>
      </c>
    </row>
    <row r="1759">
      <c r="A1759" s="10" t="s">
        <v>1620</v>
      </c>
      <c r="B1759" s="10" t="s">
        <v>18</v>
      </c>
      <c r="C1759" s="10" t="s">
        <v>1152</v>
      </c>
      <c r="D1759" s="10" t="s">
        <v>3</v>
      </c>
      <c r="E1759" s="11" t="s">
        <v>20</v>
      </c>
      <c r="F1759" s="11" t="s">
        <v>1423</v>
      </c>
      <c r="G1759" s="48">
        <v>44778.0</v>
      </c>
      <c r="H1759" s="18"/>
      <c r="I1759" s="18"/>
      <c r="J1759" s="18"/>
      <c r="K1759" s="18"/>
      <c r="L1759" s="18"/>
      <c r="M1759" s="48">
        <v>44803.0</v>
      </c>
      <c r="N1759" s="15">
        <v>0.5416666666666666</v>
      </c>
      <c r="O1759" s="15">
        <v>0.5416666666666666</v>
      </c>
      <c r="P1759" s="25">
        <f t="shared" si="168"/>
        <v>0</v>
      </c>
      <c r="Q1759" s="17" t="s">
        <v>1729</v>
      </c>
    </row>
    <row r="1760">
      <c r="A1760" s="10" t="s">
        <v>1715</v>
      </c>
      <c r="B1760" s="10" t="s">
        <v>560</v>
      </c>
      <c r="C1760" s="10" t="s">
        <v>1152</v>
      </c>
      <c r="D1760" s="10" t="s">
        <v>3</v>
      </c>
      <c r="E1760" s="11" t="s">
        <v>41</v>
      </c>
      <c r="F1760" s="11" t="s">
        <v>1423</v>
      </c>
      <c r="G1760" s="48">
        <v>44799.0</v>
      </c>
      <c r="H1760" s="48">
        <v>44803.0</v>
      </c>
      <c r="I1760" s="12">
        <v>24.0</v>
      </c>
      <c r="J1760" s="48">
        <v>44802.0</v>
      </c>
      <c r="K1760" s="18"/>
      <c r="L1760" s="18"/>
      <c r="M1760" s="48">
        <v>44803.0</v>
      </c>
      <c r="N1760" s="15">
        <v>0.6041666666666666</v>
      </c>
      <c r="O1760" s="24">
        <v>0.6458333333333334</v>
      </c>
      <c r="P1760" s="16">
        <f t="shared" si="168"/>
        <v>0.04166666667</v>
      </c>
      <c r="Q1760" s="17" t="s">
        <v>1730</v>
      </c>
    </row>
    <row r="1761">
      <c r="A1761" s="81" t="s">
        <v>1568</v>
      </c>
      <c r="B1761" s="81" t="s">
        <v>560</v>
      </c>
      <c r="C1761" s="10" t="s">
        <v>1152</v>
      </c>
      <c r="D1761" s="29" t="s">
        <v>508</v>
      </c>
      <c r="E1761" s="30" t="s">
        <v>41</v>
      </c>
      <c r="F1761" s="30" t="s">
        <v>1409</v>
      </c>
      <c r="G1761" s="82">
        <v>44769.0</v>
      </c>
      <c r="H1761" s="82">
        <v>44804.0</v>
      </c>
      <c r="I1761" s="88">
        <v>160.0</v>
      </c>
      <c r="J1761" s="82"/>
      <c r="K1761" s="82"/>
      <c r="L1761" s="88"/>
      <c r="M1761" s="82">
        <v>44803.0</v>
      </c>
      <c r="N1761" s="32">
        <v>0.5833333333333334</v>
      </c>
      <c r="O1761" s="32">
        <v>0.875</v>
      </c>
      <c r="P1761" s="16">
        <f t="shared" si="168"/>
        <v>0.2916666667</v>
      </c>
      <c r="Q1761" s="35" t="s">
        <v>1731</v>
      </c>
      <c r="R1761" s="36"/>
      <c r="S1761" s="36"/>
      <c r="T1761" s="36"/>
      <c r="U1761" s="36"/>
      <c r="V1761" s="36"/>
      <c r="W1761" s="36"/>
      <c r="X1761" s="36"/>
      <c r="Y1761" s="36"/>
      <c r="Z1761" s="36"/>
      <c r="AA1761" s="36"/>
      <c r="AB1761" s="36"/>
      <c r="AC1761" s="36"/>
      <c r="AD1761" s="36"/>
      <c r="AE1761" s="36"/>
      <c r="AF1761" s="36"/>
      <c r="AG1761" s="36"/>
      <c r="AH1761" s="36"/>
      <c r="AI1761" s="36"/>
      <c r="AJ1761" s="36"/>
      <c r="AK1761" s="36"/>
      <c r="AL1761" s="36"/>
    </row>
    <row r="1762">
      <c r="A1762" s="10" t="s">
        <v>1572</v>
      </c>
      <c r="B1762" s="10" t="s">
        <v>560</v>
      </c>
      <c r="C1762" s="10" t="s">
        <v>1164</v>
      </c>
      <c r="D1762" s="10" t="s">
        <v>900</v>
      </c>
      <c r="E1762" s="11" t="s">
        <v>41</v>
      </c>
      <c r="F1762" s="11" t="s">
        <v>1409</v>
      </c>
      <c r="G1762" s="18">
        <v>44775.0</v>
      </c>
      <c r="H1762" s="18"/>
      <c r="I1762" s="18"/>
      <c r="J1762" s="18">
        <v>44775.0</v>
      </c>
      <c r="K1762" s="18"/>
      <c r="L1762" s="18"/>
      <c r="M1762" s="48">
        <v>44803.0</v>
      </c>
      <c r="N1762" s="15">
        <v>0.5833333333333334</v>
      </c>
      <c r="O1762" s="15">
        <v>0.875</v>
      </c>
      <c r="P1762" s="16">
        <f t="shared" si="168"/>
        <v>0.2916666667</v>
      </c>
      <c r="Q1762" s="17" t="s">
        <v>1732</v>
      </c>
    </row>
    <row r="1763">
      <c r="A1763" s="10" t="s">
        <v>1713</v>
      </c>
      <c r="B1763" s="10" t="s">
        <v>18</v>
      </c>
      <c r="C1763" s="10" t="s">
        <v>1152</v>
      </c>
      <c r="D1763" s="10" t="s">
        <v>158</v>
      </c>
      <c r="E1763" s="11" t="s">
        <v>41</v>
      </c>
      <c r="F1763" s="11" t="s">
        <v>1423</v>
      </c>
      <c r="G1763" s="82">
        <v>44803.0</v>
      </c>
      <c r="H1763" s="82">
        <v>44804.0</v>
      </c>
      <c r="I1763" s="12">
        <v>16.0</v>
      </c>
      <c r="J1763" s="48">
        <v>44802.0</v>
      </c>
      <c r="K1763" s="18"/>
      <c r="L1763" s="82"/>
      <c r="M1763" s="48">
        <v>44803.0</v>
      </c>
      <c r="N1763" s="15">
        <v>0.625</v>
      </c>
      <c r="O1763" s="15">
        <v>0.875</v>
      </c>
      <c r="P1763" s="25">
        <v>0.25</v>
      </c>
      <c r="Q1763" s="17" t="s">
        <v>1733</v>
      </c>
    </row>
    <row r="1764">
      <c r="A1764" s="10" t="s">
        <v>1348</v>
      </c>
      <c r="B1764" s="10" t="s">
        <v>18</v>
      </c>
      <c r="C1764" s="10" t="s">
        <v>1152</v>
      </c>
      <c r="D1764" s="10" t="s">
        <v>3</v>
      </c>
      <c r="E1764" s="11" t="s">
        <v>20</v>
      </c>
      <c r="F1764" s="11" t="s">
        <v>21</v>
      </c>
      <c r="G1764" s="18"/>
      <c r="H1764" s="18"/>
      <c r="I1764" s="18"/>
      <c r="J1764" s="18"/>
      <c r="K1764" s="18"/>
      <c r="L1764" s="18"/>
      <c r="M1764" s="48">
        <v>44803.0</v>
      </c>
      <c r="N1764" s="15">
        <v>0.875</v>
      </c>
      <c r="O1764" s="15">
        <v>0.875</v>
      </c>
      <c r="P1764" s="16">
        <f t="shared" ref="P1764:P1768" si="169">O1764-N1764</f>
        <v>0</v>
      </c>
      <c r="Q1764" s="17" t="s">
        <v>1734</v>
      </c>
    </row>
    <row r="1765">
      <c r="A1765" s="10" t="s">
        <v>1715</v>
      </c>
      <c r="B1765" s="10" t="s">
        <v>560</v>
      </c>
      <c r="C1765" s="10" t="s">
        <v>1152</v>
      </c>
      <c r="D1765" s="10" t="s">
        <v>3</v>
      </c>
      <c r="E1765" s="11" t="s">
        <v>41</v>
      </c>
      <c r="F1765" s="11" t="s">
        <v>1423</v>
      </c>
      <c r="G1765" s="48">
        <v>44799.0</v>
      </c>
      <c r="H1765" s="48">
        <v>44803.0</v>
      </c>
      <c r="I1765" s="12">
        <v>24.0</v>
      </c>
      <c r="J1765" s="48">
        <v>44802.0</v>
      </c>
      <c r="K1765" s="18"/>
      <c r="L1765" s="18"/>
      <c r="M1765" s="82">
        <v>44804.0</v>
      </c>
      <c r="N1765" s="15">
        <v>0.6041666666666666</v>
      </c>
      <c r="O1765" s="24">
        <v>0.6458333333333334</v>
      </c>
      <c r="P1765" s="16">
        <f t="shared" si="169"/>
        <v>0.04166666667</v>
      </c>
      <c r="Q1765" s="17" t="s">
        <v>1735</v>
      </c>
    </row>
    <row r="1766">
      <c r="A1766" s="10" t="s">
        <v>1736</v>
      </c>
      <c r="B1766" s="10" t="s">
        <v>18</v>
      </c>
      <c r="C1766" s="10" t="s">
        <v>1152</v>
      </c>
      <c r="D1766" s="10" t="s">
        <v>3</v>
      </c>
      <c r="E1766" s="11" t="s">
        <v>41</v>
      </c>
      <c r="F1766" s="11" t="s">
        <v>1423</v>
      </c>
      <c r="G1766" s="82">
        <v>44804.0</v>
      </c>
      <c r="H1766" s="18"/>
      <c r="I1766" s="18"/>
      <c r="J1766" s="82">
        <v>44804.0</v>
      </c>
      <c r="K1766" s="18"/>
      <c r="L1766" s="18"/>
      <c r="M1766" s="82">
        <v>44804.0</v>
      </c>
      <c r="N1766" s="15">
        <v>0.6666666666666666</v>
      </c>
      <c r="O1766" s="15">
        <v>0.875</v>
      </c>
      <c r="P1766" s="16">
        <f t="shared" si="169"/>
        <v>0.2083333333</v>
      </c>
      <c r="Q1766" s="17" t="s">
        <v>1737</v>
      </c>
    </row>
    <row r="1767">
      <c r="A1767" s="10" t="s">
        <v>1572</v>
      </c>
      <c r="B1767" s="10" t="s">
        <v>560</v>
      </c>
      <c r="C1767" s="10" t="s">
        <v>1164</v>
      </c>
      <c r="D1767" s="10" t="s">
        <v>900</v>
      </c>
      <c r="E1767" s="11" t="s">
        <v>41</v>
      </c>
      <c r="F1767" s="11" t="s">
        <v>1409</v>
      </c>
      <c r="G1767" s="18">
        <v>44775.0</v>
      </c>
      <c r="H1767" s="18"/>
      <c r="I1767" s="18"/>
      <c r="J1767" s="18">
        <v>44775.0</v>
      </c>
      <c r="K1767" s="18"/>
      <c r="L1767" s="18"/>
      <c r="M1767" s="48">
        <v>44804.0</v>
      </c>
      <c r="N1767" s="15">
        <v>0.5833333333333334</v>
      </c>
      <c r="O1767" s="15">
        <v>0.875</v>
      </c>
      <c r="P1767" s="16">
        <f t="shared" si="169"/>
        <v>0.2916666667</v>
      </c>
      <c r="Q1767" s="17" t="s">
        <v>1738</v>
      </c>
    </row>
    <row r="1768">
      <c r="A1768" s="81" t="s">
        <v>1568</v>
      </c>
      <c r="B1768" s="81" t="s">
        <v>560</v>
      </c>
      <c r="C1768" s="10" t="s">
        <v>1152</v>
      </c>
      <c r="D1768" s="29" t="s">
        <v>508</v>
      </c>
      <c r="E1768" s="30" t="s">
        <v>41</v>
      </c>
      <c r="F1768" s="30" t="s">
        <v>1409</v>
      </c>
      <c r="G1768" s="82">
        <v>44769.0</v>
      </c>
      <c r="H1768" s="82">
        <v>44804.0</v>
      </c>
      <c r="I1768" s="88">
        <v>160.0</v>
      </c>
      <c r="J1768" s="82"/>
      <c r="K1768" s="82"/>
      <c r="L1768" s="88"/>
      <c r="M1768" s="82">
        <v>44804.0</v>
      </c>
      <c r="N1768" s="32">
        <v>0.5833333333333334</v>
      </c>
      <c r="O1768" s="32">
        <v>0.875</v>
      </c>
      <c r="P1768" s="16">
        <f t="shared" si="169"/>
        <v>0.2916666667</v>
      </c>
      <c r="Q1768" s="35" t="s">
        <v>1739</v>
      </c>
      <c r="R1768" s="36"/>
      <c r="S1768" s="36"/>
      <c r="T1768" s="36"/>
      <c r="U1768" s="36"/>
      <c r="V1768" s="36"/>
      <c r="W1768" s="36"/>
      <c r="X1768" s="36"/>
      <c r="Y1768" s="36"/>
      <c r="Z1768" s="36"/>
      <c r="AA1768" s="36"/>
      <c r="AB1768" s="36"/>
      <c r="AC1768" s="36"/>
      <c r="AD1768" s="36"/>
      <c r="AE1768" s="36"/>
      <c r="AF1768" s="36"/>
      <c r="AG1768" s="36"/>
      <c r="AH1768" s="36"/>
      <c r="AI1768" s="36"/>
      <c r="AJ1768" s="36"/>
      <c r="AK1768" s="36"/>
      <c r="AL1768" s="36"/>
    </row>
    <row r="1769">
      <c r="A1769" s="10" t="s">
        <v>1713</v>
      </c>
      <c r="B1769" s="10" t="s">
        <v>18</v>
      </c>
      <c r="C1769" s="10" t="s">
        <v>1152</v>
      </c>
      <c r="D1769" s="10" t="s">
        <v>158</v>
      </c>
      <c r="E1769" s="11" t="s">
        <v>1281</v>
      </c>
      <c r="F1769" s="11" t="s">
        <v>1423</v>
      </c>
      <c r="G1769" s="82">
        <v>44803.0</v>
      </c>
      <c r="H1769" s="82">
        <v>44804.0</v>
      </c>
      <c r="I1769" s="12">
        <v>16.0</v>
      </c>
      <c r="J1769" s="48">
        <v>44802.0</v>
      </c>
      <c r="K1769" s="18"/>
      <c r="L1769" s="82"/>
      <c r="M1769" s="48">
        <v>44804.0</v>
      </c>
      <c r="N1769" s="15">
        <v>0.7916666666666666</v>
      </c>
      <c r="O1769" s="15">
        <v>0.875</v>
      </c>
      <c r="P1769" s="25">
        <v>0.08333333333333333</v>
      </c>
      <c r="Q1769" s="17" t="s">
        <v>1740</v>
      </c>
    </row>
    <row r="1770">
      <c r="A1770" s="10" t="s">
        <v>1725</v>
      </c>
      <c r="B1770" s="10" t="s">
        <v>18</v>
      </c>
      <c r="C1770" s="10" t="s">
        <v>1152</v>
      </c>
      <c r="D1770" s="10" t="s">
        <v>1346</v>
      </c>
      <c r="E1770" s="11" t="s">
        <v>28</v>
      </c>
      <c r="F1770" s="11" t="s">
        <v>1432</v>
      </c>
      <c r="G1770" s="48"/>
      <c r="H1770" s="48"/>
      <c r="I1770" s="12"/>
      <c r="J1770" s="48"/>
      <c r="K1770" s="18"/>
      <c r="L1770" s="18"/>
      <c r="M1770" s="48">
        <v>44803.0</v>
      </c>
      <c r="N1770" s="15"/>
      <c r="O1770" s="15"/>
      <c r="P1770" s="16">
        <f t="shared" ref="P1770:P1779" si="170">O1770-N1770</f>
        <v>0</v>
      </c>
      <c r="Q1770" s="35" t="s">
        <v>655</v>
      </c>
    </row>
    <row r="1771">
      <c r="A1771" s="37" t="s">
        <v>1618</v>
      </c>
      <c r="B1771" s="10" t="s">
        <v>18</v>
      </c>
      <c r="C1771" s="10" t="s">
        <v>1152</v>
      </c>
      <c r="D1771" s="10" t="s">
        <v>1346</v>
      </c>
      <c r="E1771" s="11" t="s">
        <v>20</v>
      </c>
      <c r="F1771" s="11" t="s">
        <v>1432</v>
      </c>
      <c r="G1771" s="82">
        <v>44778.0</v>
      </c>
      <c r="H1771" s="82">
        <v>44781.0</v>
      </c>
      <c r="I1771" s="12">
        <v>20.0</v>
      </c>
      <c r="J1771" s="82">
        <v>44781.0</v>
      </c>
      <c r="K1771" s="48">
        <v>44797.0</v>
      </c>
      <c r="L1771" s="18"/>
      <c r="M1771" s="48">
        <v>44798.0</v>
      </c>
      <c r="N1771" s="15"/>
      <c r="O1771" s="32"/>
      <c r="P1771" s="16">
        <f t="shared" si="170"/>
        <v>0</v>
      </c>
      <c r="Q1771" s="96" t="s">
        <v>1656</v>
      </c>
    </row>
    <row r="1772">
      <c r="A1772" s="10" t="s">
        <v>1668</v>
      </c>
      <c r="B1772" s="10" t="s">
        <v>18</v>
      </c>
      <c r="C1772" s="10" t="s">
        <v>1152</v>
      </c>
      <c r="D1772" s="10" t="s">
        <v>3</v>
      </c>
      <c r="E1772" s="11" t="s">
        <v>20</v>
      </c>
      <c r="F1772" s="11" t="s">
        <v>1423</v>
      </c>
      <c r="G1772" s="48">
        <v>44791.0</v>
      </c>
      <c r="H1772" s="48">
        <v>44792.0</v>
      </c>
      <c r="I1772" s="12">
        <v>8.0</v>
      </c>
      <c r="J1772" s="48">
        <v>44791.0</v>
      </c>
      <c r="K1772" s="48">
        <v>44792.0</v>
      </c>
      <c r="L1772" s="12">
        <v>7.0</v>
      </c>
      <c r="M1772" s="48">
        <v>44805.0</v>
      </c>
      <c r="N1772" s="15">
        <v>0.875</v>
      </c>
      <c r="O1772" s="15">
        <v>0.875</v>
      </c>
      <c r="P1772" s="16">
        <f t="shared" si="170"/>
        <v>0</v>
      </c>
      <c r="Q1772" s="35" t="s">
        <v>655</v>
      </c>
    </row>
    <row r="1773">
      <c r="A1773" s="10" t="s">
        <v>1675</v>
      </c>
      <c r="B1773" s="10" t="s">
        <v>18</v>
      </c>
      <c r="C1773" s="10" t="s">
        <v>1152</v>
      </c>
      <c r="D1773" s="10" t="s">
        <v>3</v>
      </c>
      <c r="E1773" s="11" t="s">
        <v>20</v>
      </c>
      <c r="F1773" s="11" t="s">
        <v>1423</v>
      </c>
      <c r="G1773" s="48">
        <v>44792.0</v>
      </c>
      <c r="H1773" s="48">
        <v>44792.0</v>
      </c>
      <c r="I1773" s="10">
        <v>4.0</v>
      </c>
      <c r="J1773" s="48">
        <v>44792.0</v>
      </c>
      <c r="K1773" s="48">
        <v>44792.0</v>
      </c>
      <c r="L1773" s="10">
        <v>2.0</v>
      </c>
      <c r="M1773" s="48">
        <v>44805.0</v>
      </c>
      <c r="N1773" s="15">
        <v>0.875</v>
      </c>
      <c r="O1773" s="15">
        <v>0.875</v>
      </c>
      <c r="P1773" s="16">
        <f t="shared" si="170"/>
        <v>0</v>
      </c>
      <c r="Q1773" s="35" t="s">
        <v>655</v>
      </c>
    </row>
    <row r="1774">
      <c r="A1774" s="10" t="s">
        <v>1715</v>
      </c>
      <c r="B1774" s="10" t="s">
        <v>560</v>
      </c>
      <c r="C1774" s="10" t="s">
        <v>1152</v>
      </c>
      <c r="D1774" s="10" t="s">
        <v>3</v>
      </c>
      <c r="E1774" s="11" t="s">
        <v>43</v>
      </c>
      <c r="F1774" s="11" t="s">
        <v>1423</v>
      </c>
      <c r="G1774" s="48">
        <v>44799.0</v>
      </c>
      <c r="H1774" s="48">
        <v>44803.0</v>
      </c>
      <c r="I1774" s="12">
        <v>24.0</v>
      </c>
      <c r="J1774" s="48">
        <v>44802.0</v>
      </c>
      <c r="K1774" s="48">
        <v>44805.0</v>
      </c>
      <c r="L1774" s="12">
        <v>21.0</v>
      </c>
      <c r="M1774" s="48">
        <v>44805.0</v>
      </c>
      <c r="N1774" s="15">
        <v>0.5416666666666666</v>
      </c>
      <c r="O1774" s="24">
        <v>0.7916666666666666</v>
      </c>
      <c r="P1774" s="16">
        <f t="shared" si="170"/>
        <v>0.25</v>
      </c>
      <c r="Q1774" s="17" t="s">
        <v>1741</v>
      </c>
    </row>
    <row r="1775">
      <c r="A1775" s="81" t="s">
        <v>1568</v>
      </c>
      <c r="B1775" s="81" t="s">
        <v>560</v>
      </c>
      <c r="C1775" s="10" t="s">
        <v>1152</v>
      </c>
      <c r="D1775" s="29" t="s">
        <v>508</v>
      </c>
      <c r="E1775" s="30" t="s">
        <v>41</v>
      </c>
      <c r="F1775" s="30" t="s">
        <v>1409</v>
      </c>
      <c r="G1775" s="82">
        <v>44769.0</v>
      </c>
      <c r="H1775" s="82">
        <v>44804.0</v>
      </c>
      <c r="I1775" s="88">
        <v>160.0</v>
      </c>
      <c r="J1775" s="82"/>
      <c r="K1775" s="82"/>
      <c r="L1775" s="88"/>
      <c r="M1775" s="82">
        <v>44805.0</v>
      </c>
      <c r="N1775" s="32">
        <v>0.5833333333333334</v>
      </c>
      <c r="O1775" s="32">
        <v>0.875</v>
      </c>
      <c r="P1775" s="16">
        <f t="shared" si="170"/>
        <v>0.2916666667</v>
      </c>
      <c r="Q1775" s="35" t="s">
        <v>1742</v>
      </c>
      <c r="R1775" s="36"/>
      <c r="S1775" s="36"/>
      <c r="T1775" s="36"/>
      <c r="U1775" s="36"/>
      <c r="V1775" s="36"/>
      <c r="W1775" s="36"/>
      <c r="X1775" s="36"/>
      <c r="Y1775" s="36"/>
      <c r="Z1775" s="36"/>
      <c r="AA1775" s="36"/>
      <c r="AB1775" s="36"/>
      <c r="AC1775" s="36"/>
      <c r="AD1775" s="36"/>
      <c r="AE1775" s="36"/>
      <c r="AF1775" s="36"/>
      <c r="AG1775" s="36"/>
      <c r="AH1775" s="36"/>
      <c r="AI1775" s="36"/>
      <c r="AJ1775" s="36"/>
      <c r="AK1775" s="36"/>
      <c r="AL1775" s="36"/>
    </row>
    <row r="1776">
      <c r="A1776" s="84" t="s">
        <v>1413</v>
      </c>
      <c r="B1776" s="10" t="s">
        <v>560</v>
      </c>
      <c r="C1776" s="10" t="s">
        <v>1152</v>
      </c>
      <c r="D1776" s="10" t="s">
        <v>508</v>
      </c>
      <c r="E1776" s="11" t="s">
        <v>656</v>
      </c>
      <c r="F1776" s="11" t="s">
        <v>21</v>
      </c>
      <c r="G1776" s="18"/>
      <c r="H1776" s="18"/>
      <c r="I1776" s="18"/>
      <c r="J1776" s="18"/>
      <c r="K1776" s="18"/>
      <c r="L1776" s="18"/>
      <c r="M1776" s="48">
        <v>44805.0</v>
      </c>
      <c r="N1776" s="15">
        <v>0.5416666666666666</v>
      </c>
      <c r="O1776" s="15">
        <v>0.5416666666666666</v>
      </c>
      <c r="P1776" s="16">
        <f t="shared" si="170"/>
        <v>0</v>
      </c>
      <c r="Q1776" s="17" t="s">
        <v>1200</v>
      </c>
    </row>
    <row r="1777">
      <c r="A1777" s="10" t="s">
        <v>1103</v>
      </c>
      <c r="B1777" s="10" t="s">
        <v>560</v>
      </c>
      <c r="C1777" s="10" t="s">
        <v>1152</v>
      </c>
      <c r="D1777" s="10" t="s">
        <v>508</v>
      </c>
      <c r="E1777" s="11" t="s">
        <v>656</v>
      </c>
      <c r="F1777" s="11" t="s">
        <v>21</v>
      </c>
      <c r="G1777" s="18"/>
      <c r="H1777" s="18"/>
      <c r="I1777" s="18"/>
      <c r="J1777" s="18"/>
      <c r="K1777" s="18"/>
      <c r="L1777" s="18"/>
      <c r="M1777" s="19">
        <v>44805.0</v>
      </c>
      <c r="N1777" s="24">
        <v>0.5416666666666666</v>
      </c>
      <c r="O1777" s="15">
        <v>0.5416666666666666</v>
      </c>
      <c r="P1777" s="16">
        <f t="shared" si="170"/>
        <v>0</v>
      </c>
      <c r="Q1777" s="96" t="s">
        <v>1656</v>
      </c>
    </row>
    <row r="1778">
      <c r="A1778" s="10" t="s">
        <v>1572</v>
      </c>
      <c r="B1778" s="10" t="s">
        <v>560</v>
      </c>
      <c r="C1778" s="10" t="s">
        <v>1164</v>
      </c>
      <c r="D1778" s="10" t="s">
        <v>900</v>
      </c>
      <c r="E1778" s="11" t="s">
        <v>43</v>
      </c>
      <c r="F1778" s="11" t="s">
        <v>1409</v>
      </c>
      <c r="G1778" s="18">
        <v>44775.0</v>
      </c>
      <c r="H1778" s="18"/>
      <c r="I1778" s="18"/>
      <c r="J1778" s="18">
        <v>44775.0</v>
      </c>
      <c r="K1778" s="18"/>
      <c r="L1778" s="18"/>
      <c r="M1778" s="48">
        <v>44805.0</v>
      </c>
      <c r="N1778" s="15">
        <v>0.5833333333333334</v>
      </c>
      <c r="O1778" s="15">
        <v>0.875</v>
      </c>
      <c r="P1778" s="16">
        <f t="shared" si="170"/>
        <v>0.2916666667</v>
      </c>
      <c r="Q1778" s="17" t="s">
        <v>1743</v>
      </c>
    </row>
    <row r="1779">
      <c r="A1779" s="10" t="s">
        <v>1541</v>
      </c>
      <c r="B1779" s="10" t="s">
        <v>560</v>
      </c>
      <c r="C1779" s="10" t="s">
        <v>1152</v>
      </c>
      <c r="D1779" s="10" t="s">
        <v>158</v>
      </c>
      <c r="E1779" s="11" t="s">
        <v>987</v>
      </c>
      <c r="F1779" s="11" t="s">
        <v>1409</v>
      </c>
      <c r="G1779" s="48">
        <v>44781.0</v>
      </c>
      <c r="H1779" s="48">
        <v>44792.0</v>
      </c>
      <c r="I1779" s="12">
        <v>85.0</v>
      </c>
      <c r="J1779" s="18">
        <v>44781.0</v>
      </c>
      <c r="K1779" s="18"/>
      <c r="L1779" s="18"/>
      <c r="M1779" s="48">
        <v>44805.0</v>
      </c>
      <c r="N1779" s="24">
        <v>0.75</v>
      </c>
      <c r="O1779" s="15">
        <v>0.875</v>
      </c>
      <c r="P1779" s="16">
        <f t="shared" si="170"/>
        <v>0.125</v>
      </c>
      <c r="Q1779" s="17" t="s">
        <v>1744</v>
      </c>
    </row>
    <row r="1780">
      <c r="A1780" s="10" t="s">
        <v>1713</v>
      </c>
      <c r="B1780" s="10" t="s">
        <v>18</v>
      </c>
      <c r="C1780" s="10" t="s">
        <v>1152</v>
      </c>
      <c r="D1780" s="10" t="s">
        <v>158</v>
      </c>
      <c r="E1780" s="11" t="s">
        <v>20</v>
      </c>
      <c r="F1780" s="11" t="s">
        <v>1423</v>
      </c>
      <c r="G1780" s="82">
        <v>44803.0</v>
      </c>
      <c r="H1780" s="82">
        <v>44804.0</v>
      </c>
      <c r="I1780" s="12">
        <v>16.0</v>
      </c>
      <c r="J1780" s="18"/>
      <c r="K1780" s="82">
        <v>44804.0</v>
      </c>
      <c r="L1780" s="88">
        <v>12.0</v>
      </c>
      <c r="M1780" s="48">
        <v>44805.0</v>
      </c>
      <c r="N1780" s="15"/>
      <c r="O1780" s="15"/>
      <c r="P1780" s="25"/>
      <c r="Q1780" s="17"/>
    </row>
    <row r="1781">
      <c r="A1781" s="10" t="s">
        <v>1679</v>
      </c>
      <c r="B1781" s="10" t="s">
        <v>18</v>
      </c>
      <c r="C1781" s="10" t="s">
        <v>1152</v>
      </c>
      <c r="D1781" s="10" t="s">
        <v>3</v>
      </c>
      <c r="E1781" s="11" t="s">
        <v>379</v>
      </c>
      <c r="F1781" s="11" t="s">
        <v>1409</v>
      </c>
      <c r="G1781" s="48">
        <v>44792.0</v>
      </c>
      <c r="H1781" s="48">
        <v>44797.0</v>
      </c>
      <c r="I1781" s="12">
        <v>20.0</v>
      </c>
      <c r="J1781" s="48">
        <v>44792.0</v>
      </c>
      <c r="K1781" s="48">
        <v>44797.0</v>
      </c>
      <c r="L1781" s="18"/>
      <c r="M1781" s="48">
        <v>44806.0</v>
      </c>
      <c r="N1781" s="15">
        <v>0.5416666666666666</v>
      </c>
      <c r="O1781" s="15">
        <v>0.5416666666666666</v>
      </c>
      <c r="P1781" s="16">
        <f>O1781-N1781</f>
        <v>0</v>
      </c>
      <c r="Q1781" s="96" t="s">
        <v>1656</v>
      </c>
    </row>
    <row r="1782">
      <c r="A1782" s="10" t="s">
        <v>1611</v>
      </c>
      <c r="B1782" s="10" t="s">
        <v>18</v>
      </c>
      <c r="C1782" s="10" t="s">
        <v>1152</v>
      </c>
      <c r="D1782" s="10" t="s">
        <v>158</v>
      </c>
      <c r="E1782" s="11" t="s">
        <v>987</v>
      </c>
      <c r="F1782" s="11" t="s">
        <v>1423</v>
      </c>
      <c r="G1782" s="48">
        <v>44778.0</v>
      </c>
      <c r="H1782" s="48">
        <v>44782.0</v>
      </c>
      <c r="I1782" s="12">
        <v>20.0</v>
      </c>
      <c r="J1782" s="48">
        <v>44778.0</v>
      </c>
      <c r="K1782" s="48">
        <v>44806.0</v>
      </c>
      <c r="L1782" s="18"/>
      <c r="M1782" s="48">
        <v>44806.0</v>
      </c>
      <c r="N1782" s="15">
        <v>0.7916666666666666</v>
      </c>
      <c r="O1782" s="15">
        <v>0.8333333333333334</v>
      </c>
      <c r="P1782" s="25">
        <v>0.041666666666666664</v>
      </c>
      <c r="Q1782" s="91" t="s">
        <v>1745</v>
      </c>
    </row>
    <row r="1783">
      <c r="A1783" s="84" t="s">
        <v>1413</v>
      </c>
      <c r="B1783" s="10" t="s">
        <v>560</v>
      </c>
      <c r="C1783" s="10" t="s">
        <v>1152</v>
      </c>
      <c r="D1783" s="10" t="s">
        <v>508</v>
      </c>
      <c r="E1783" s="11" t="s">
        <v>563</v>
      </c>
      <c r="F1783" s="11" t="s">
        <v>21</v>
      </c>
      <c r="G1783" s="18"/>
      <c r="H1783" s="18"/>
      <c r="I1783" s="18"/>
      <c r="J1783" s="18"/>
      <c r="K1783" s="18"/>
      <c r="L1783" s="18"/>
      <c r="M1783" s="48">
        <v>44806.0</v>
      </c>
      <c r="N1783" s="15">
        <v>0.7916666666666666</v>
      </c>
      <c r="O1783" s="15">
        <v>0.7916666666666666</v>
      </c>
      <c r="P1783" s="16">
        <f t="shared" ref="P1783:P1795" si="171">O1783-N1783</f>
        <v>0</v>
      </c>
      <c r="Q1783" s="17" t="s">
        <v>1200</v>
      </c>
    </row>
    <row r="1784">
      <c r="A1784" s="10" t="s">
        <v>1103</v>
      </c>
      <c r="B1784" s="10" t="s">
        <v>560</v>
      </c>
      <c r="C1784" s="10" t="s">
        <v>1152</v>
      </c>
      <c r="D1784" s="10" t="s">
        <v>508</v>
      </c>
      <c r="E1784" s="11" t="s">
        <v>563</v>
      </c>
      <c r="F1784" s="11" t="s">
        <v>21</v>
      </c>
      <c r="G1784" s="18"/>
      <c r="H1784" s="18"/>
      <c r="I1784" s="18"/>
      <c r="J1784" s="18"/>
      <c r="K1784" s="18"/>
      <c r="L1784" s="18"/>
      <c r="M1784" s="19">
        <v>44806.0</v>
      </c>
      <c r="N1784" s="24">
        <v>0.5416666666666666</v>
      </c>
      <c r="O1784" s="15">
        <v>0.5416666666666666</v>
      </c>
      <c r="P1784" s="16">
        <f t="shared" si="171"/>
        <v>0</v>
      </c>
      <c r="Q1784" s="96" t="s">
        <v>1656</v>
      </c>
    </row>
    <row r="1785">
      <c r="A1785" s="10" t="s">
        <v>1541</v>
      </c>
      <c r="B1785" s="10" t="s">
        <v>560</v>
      </c>
      <c r="C1785" s="10" t="s">
        <v>1152</v>
      </c>
      <c r="D1785" s="10" t="s">
        <v>158</v>
      </c>
      <c r="E1785" s="11" t="s">
        <v>46</v>
      </c>
      <c r="F1785" s="11" t="s">
        <v>1409</v>
      </c>
      <c r="G1785" s="48">
        <v>44781.0</v>
      </c>
      <c r="H1785" s="48">
        <v>44792.0</v>
      </c>
      <c r="I1785" s="12">
        <v>85.0</v>
      </c>
      <c r="J1785" s="18">
        <v>44781.0</v>
      </c>
      <c r="K1785" s="18"/>
      <c r="L1785" s="18"/>
      <c r="M1785" s="48">
        <v>44806.0</v>
      </c>
      <c r="N1785" s="24">
        <v>0.625</v>
      </c>
      <c r="O1785" s="15">
        <v>0.75</v>
      </c>
      <c r="P1785" s="16">
        <f t="shared" si="171"/>
        <v>0.125</v>
      </c>
      <c r="Q1785" s="17" t="s">
        <v>1746</v>
      </c>
    </row>
    <row r="1786">
      <c r="A1786" s="81" t="s">
        <v>1568</v>
      </c>
      <c r="B1786" s="81" t="s">
        <v>560</v>
      </c>
      <c r="C1786" s="10" t="s">
        <v>1152</v>
      </c>
      <c r="D1786" s="29" t="s">
        <v>508</v>
      </c>
      <c r="E1786" s="30" t="s">
        <v>41</v>
      </c>
      <c r="F1786" s="30" t="s">
        <v>1409</v>
      </c>
      <c r="G1786" s="82">
        <v>44769.0</v>
      </c>
      <c r="H1786" s="82">
        <v>44804.0</v>
      </c>
      <c r="I1786" s="88">
        <v>160.0</v>
      </c>
      <c r="J1786" s="82"/>
      <c r="K1786" s="82"/>
      <c r="L1786" s="88"/>
      <c r="M1786" s="82">
        <v>44806.0</v>
      </c>
      <c r="N1786" s="32">
        <v>0.5833333333333334</v>
      </c>
      <c r="O1786" s="32">
        <v>0.875</v>
      </c>
      <c r="P1786" s="16">
        <f t="shared" si="171"/>
        <v>0.2916666667</v>
      </c>
      <c r="Q1786" s="35" t="s">
        <v>1690</v>
      </c>
      <c r="R1786" s="36"/>
      <c r="S1786" s="36"/>
      <c r="T1786" s="36"/>
      <c r="U1786" s="36"/>
      <c r="V1786" s="36"/>
      <c r="W1786" s="36"/>
      <c r="X1786" s="36"/>
      <c r="Y1786" s="36"/>
      <c r="Z1786" s="36"/>
      <c r="AA1786" s="36"/>
      <c r="AB1786" s="36"/>
      <c r="AC1786" s="36"/>
      <c r="AD1786" s="36"/>
      <c r="AE1786" s="36"/>
      <c r="AF1786" s="36"/>
      <c r="AG1786" s="36"/>
      <c r="AH1786" s="36"/>
      <c r="AI1786" s="36"/>
      <c r="AJ1786" s="36"/>
      <c r="AK1786" s="36"/>
      <c r="AL1786" s="36"/>
    </row>
    <row r="1787">
      <c r="A1787" s="10" t="s">
        <v>1747</v>
      </c>
      <c r="B1787" s="10" t="s">
        <v>18</v>
      </c>
      <c r="C1787" s="10" t="s">
        <v>1164</v>
      </c>
      <c r="D1787" s="10" t="s">
        <v>900</v>
      </c>
      <c r="E1787" s="11" t="s">
        <v>1478</v>
      </c>
      <c r="F1787" s="11" t="s">
        <v>1423</v>
      </c>
      <c r="G1787" s="18"/>
      <c r="H1787" s="18"/>
      <c r="I1787" s="18"/>
      <c r="J1787" s="18"/>
      <c r="K1787" s="18"/>
      <c r="L1787" s="18"/>
      <c r="M1787" s="48">
        <v>44806.0</v>
      </c>
      <c r="N1787" s="15">
        <v>0.75</v>
      </c>
      <c r="O1787" s="15">
        <v>0.875</v>
      </c>
      <c r="P1787" s="16">
        <f t="shared" si="171"/>
        <v>0.125</v>
      </c>
      <c r="Q1787" s="17" t="s">
        <v>1748</v>
      </c>
    </row>
    <row r="1788">
      <c r="A1788" s="10" t="s">
        <v>1702</v>
      </c>
      <c r="B1788" s="10" t="s">
        <v>18</v>
      </c>
      <c r="C1788" s="10" t="s">
        <v>1152</v>
      </c>
      <c r="D1788" s="10" t="s">
        <v>3</v>
      </c>
      <c r="E1788" s="11" t="s">
        <v>43</v>
      </c>
      <c r="F1788" s="11" t="s">
        <v>1409</v>
      </c>
      <c r="G1788" s="48">
        <v>44798.0</v>
      </c>
      <c r="H1788" s="48">
        <v>44806.0</v>
      </c>
      <c r="I1788" s="12">
        <v>24.0</v>
      </c>
      <c r="J1788" s="48">
        <v>44798.0</v>
      </c>
      <c r="K1788" s="48">
        <v>44806.0</v>
      </c>
      <c r="L1788" s="18"/>
      <c r="M1788" s="48">
        <v>44806.0</v>
      </c>
      <c r="N1788" s="15">
        <v>0.625</v>
      </c>
      <c r="O1788" s="15">
        <v>0.8333333333333334</v>
      </c>
      <c r="P1788" s="16">
        <f t="shared" si="171"/>
        <v>0.2083333333</v>
      </c>
      <c r="Q1788" s="17" t="s">
        <v>1749</v>
      </c>
    </row>
    <row r="1789">
      <c r="A1789" s="10" t="s">
        <v>1644</v>
      </c>
      <c r="B1789" s="10" t="s">
        <v>18</v>
      </c>
      <c r="C1789" s="29" t="s">
        <v>1152</v>
      </c>
      <c r="D1789" s="10" t="s">
        <v>3</v>
      </c>
      <c r="E1789" s="11" t="s">
        <v>379</v>
      </c>
      <c r="F1789" s="11" t="s">
        <v>1409</v>
      </c>
      <c r="G1789" s="48">
        <v>44783.0</v>
      </c>
      <c r="H1789" s="48">
        <v>44791.0</v>
      </c>
      <c r="I1789" s="12">
        <v>24.0</v>
      </c>
      <c r="J1789" s="48">
        <v>44783.0</v>
      </c>
      <c r="K1789" s="48">
        <v>44791.0</v>
      </c>
      <c r="L1789" s="12">
        <v>16.0</v>
      </c>
      <c r="M1789" s="48">
        <v>44809.0</v>
      </c>
      <c r="N1789" s="15">
        <v>0.8333333333333334</v>
      </c>
      <c r="O1789" s="15">
        <v>0.8333333333333334</v>
      </c>
      <c r="P1789" s="16">
        <f t="shared" si="171"/>
        <v>0</v>
      </c>
      <c r="Q1789" s="17" t="s">
        <v>1200</v>
      </c>
    </row>
    <row r="1790">
      <c r="A1790" s="84" t="s">
        <v>1413</v>
      </c>
      <c r="B1790" s="10" t="s">
        <v>560</v>
      </c>
      <c r="C1790" s="10" t="s">
        <v>1152</v>
      </c>
      <c r="D1790" s="10" t="s">
        <v>508</v>
      </c>
      <c r="E1790" s="11" t="s">
        <v>379</v>
      </c>
      <c r="F1790" s="11" t="s">
        <v>21</v>
      </c>
      <c r="G1790" s="18"/>
      <c r="H1790" s="18"/>
      <c r="I1790" s="18"/>
      <c r="J1790" s="18"/>
      <c r="K1790" s="18"/>
      <c r="L1790" s="18"/>
      <c r="M1790" s="48">
        <v>44809.0</v>
      </c>
      <c r="N1790" s="15">
        <v>0.7916666666666666</v>
      </c>
      <c r="O1790" s="15">
        <v>0.7916666666666666</v>
      </c>
      <c r="P1790" s="16">
        <f t="shared" si="171"/>
        <v>0</v>
      </c>
      <c r="Q1790" s="17" t="s">
        <v>1200</v>
      </c>
    </row>
    <row r="1791">
      <c r="A1791" s="81" t="s">
        <v>1568</v>
      </c>
      <c r="B1791" s="81" t="s">
        <v>560</v>
      </c>
      <c r="C1791" s="10" t="s">
        <v>1152</v>
      </c>
      <c r="D1791" s="29" t="s">
        <v>508</v>
      </c>
      <c r="E1791" s="30" t="s">
        <v>41</v>
      </c>
      <c r="F1791" s="30" t="s">
        <v>1409</v>
      </c>
      <c r="G1791" s="82">
        <v>44769.0</v>
      </c>
      <c r="H1791" s="82">
        <v>44804.0</v>
      </c>
      <c r="I1791" s="88">
        <v>160.0</v>
      </c>
      <c r="J1791" s="82"/>
      <c r="K1791" s="82"/>
      <c r="L1791" s="88"/>
      <c r="M1791" s="82">
        <v>44809.0</v>
      </c>
      <c r="N1791" s="32">
        <v>0.5833333333333334</v>
      </c>
      <c r="O1791" s="32">
        <v>0.875</v>
      </c>
      <c r="P1791" s="16">
        <f t="shared" si="171"/>
        <v>0.2916666667</v>
      </c>
      <c r="Q1791" s="35" t="s">
        <v>1750</v>
      </c>
      <c r="R1791" s="36"/>
      <c r="S1791" s="36"/>
      <c r="T1791" s="36"/>
      <c r="U1791" s="36"/>
      <c r="V1791" s="36"/>
      <c r="W1791" s="36"/>
      <c r="X1791" s="36"/>
      <c r="Y1791" s="36"/>
      <c r="Z1791" s="36"/>
      <c r="AA1791" s="36"/>
      <c r="AB1791" s="36"/>
      <c r="AC1791" s="36"/>
      <c r="AD1791" s="36"/>
      <c r="AE1791" s="36"/>
      <c r="AF1791" s="36"/>
      <c r="AG1791" s="36"/>
      <c r="AH1791" s="36"/>
      <c r="AI1791" s="36"/>
      <c r="AJ1791" s="36"/>
      <c r="AK1791" s="36"/>
      <c r="AL1791" s="36"/>
    </row>
    <row r="1792">
      <c r="A1792" s="105" t="s">
        <v>1751</v>
      </c>
      <c r="B1792" s="81" t="s">
        <v>560</v>
      </c>
      <c r="C1792" s="10" t="s">
        <v>1152</v>
      </c>
      <c r="D1792" s="10" t="s">
        <v>3</v>
      </c>
      <c r="E1792" s="11" t="s">
        <v>1478</v>
      </c>
      <c r="F1792" s="30" t="s">
        <v>1409</v>
      </c>
      <c r="G1792" s="82">
        <v>44809.0</v>
      </c>
      <c r="H1792" s="18"/>
      <c r="I1792" s="18"/>
      <c r="J1792" s="18"/>
      <c r="K1792" s="18"/>
      <c r="L1792" s="18"/>
      <c r="M1792" s="82">
        <v>44809.0</v>
      </c>
      <c r="N1792" s="32">
        <v>0.5833333333333334</v>
      </c>
      <c r="O1792" s="15">
        <v>0.8333333333333334</v>
      </c>
      <c r="P1792" s="16">
        <f t="shared" si="171"/>
        <v>0.25</v>
      </c>
      <c r="Q1792" s="35" t="s">
        <v>1752</v>
      </c>
    </row>
    <row r="1793">
      <c r="A1793" s="10" t="s">
        <v>1753</v>
      </c>
      <c r="B1793" s="10" t="s">
        <v>18</v>
      </c>
      <c r="C1793" s="29" t="s">
        <v>1152</v>
      </c>
      <c r="D1793" s="10" t="s">
        <v>1346</v>
      </c>
      <c r="E1793" s="11" t="s">
        <v>1478</v>
      </c>
      <c r="F1793" s="11" t="s">
        <v>21</v>
      </c>
      <c r="G1793" s="48"/>
      <c r="H1793" s="48"/>
      <c r="I1793" s="12"/>
      <c r="J1793" s="48"/>
      <c r="K1793" s="48"/>
      <c r="L1793" s="12"/>
      <c r="M1793" s="48">
        <v>44809.0</v>
      </c>
      <c r="N1793" s="15">
        <v>0.6041666666666666</v>
      </c>
      <c r="O1793" s="15">
        <v>0.875</v>
      </c>
      <c r="P1793" s="16">
        <f t="shared" si="171"/>
        <v>0.2708333333</v>
      </c>
      <c r="Q1793" s="17" t="s">
        <v>1754</v>
      </c>
    </row>
    <row r="1794">
      <c r="A1794" s="10" t="s">
        <v>1747</v>
      </c>
      <c r="B1794" s="10" t="s">
        <v>18</v>
      </c>
      <c r="C1794" s="10" t="s">
        <v>1164</v>
      </c>
      <c r="D1794" s="10" t="s">
        <v>900</v>
      </c>
      <c r="E1794" s="11" t="s">
        <v>1478</v>
      </c>
      <c r="F1794" s="11" t="s">
        <v>1409</v>
      </c>
      <c r="G1794" s="18"/>
      <c r="H1794" s="18"/>
      <c r="I1794" s="18"/>
      <c r="J1794" s="18"/>
      <c r="K1794" s="18"/>
      <c r="L1794" s="18"/>
      <c r="M1794" s="48">
        <v>44809.0</v>
      </c>
      <c r="N1794" s="15">
        <v>0.5833333333333334</v>
      </c>
      <c r="O1794" s="15">
        <v>0.8333333333333334</v>
      </c>
      <c r="P1794" s="16">
        <f t="shared" si="171"/>
        <v>0.25</v>
      </c>
      <c r="Q1794" s="17" t="s">
        <v>1755</v>
      </c>
    </row>
    <row r="1795">
      <c r="A1795" s="10" t="s">
        <v>1696</v>
      </c>
      <c r="B1795" s="10" t="s">
        <v>18</v>
      </c>
      <c r="C1795" s="10" t="s">
        <v>1152</v>
      </c>
      <c r="D1795" s="10" t="s">
        <v>1346</v>
      </c>
      <c r="E1795" s="11" t="s">
        <v>20</v>
      </c>
      <c r="F1795" s="11" t="s">
        <v>1432</v>
      </c>
      <c r="G1795" s="48">
        <v>44798.0</v>
      </c>
      <c r="H1795" s="48">
        <v>44802.0</v>
      </c>
      <c r="I1795" s="12">
        <v>20.0</v>
      </c>
      <c r="J1795" s="48">
        <v>44798.0</v>
      </c>
      <c r="K1795" s="18"/>
      <c r="L1795" s="18"/>
      <c r="M1795" s="48">
        <v>44809.0</v>
      </c>
      <c r="N1795" s="15"/>
      <c r="O1795" s="15"/>
      <c r="P1795" s="16">
        <f t="shared" si="171"/>
        <v>0</v>
      </c>
      <c r="Q1795" s="17" t="s">
        <v>1200</v>
      </c>
    </row>
    <row r="1796">
      <c r="A1796" s="10" t="s">
        <v>1756</v>
      </c>
      <c r="B1796" s="10" t="s">
        <v>18</v>
      </c>
      <c r="C1796" s="10" t="s">
        <v>1152</v>
      </c>
      <c r="D1796" s="10" t="s">
        <v>158</v>
      </c>
      <c r="E1796" s="11" t="s">
        <v>1478</v>
      </c>
      <c r="F1796" s="19"/>
      <c r="G1796" s="18"/>
      <c r="H1796" s="18"/>
      <c r="I1796" s="18"/>
      <c r="J1796" s="48">
        <v>44809.0</v>
      </c>
      <c r="K1796" s="18"/>
      <c r="L1796" s="18"/>
      <c r="M1796" s="48">
        <v>44809.0</v>
      </c>
      <c r="N1796" s="15">
        <v>0.7083333333333334</v>
      </c>
      <c r="O1796" s="15">
        <v>0.875</v>
      </c>
      <c r="P1796" s="24">
        <v>0.16666666666666666</v>
      </c>
      <c r="Q1796" s="17" t="s">
        <v>1757</v>
      </c>
    </row>
    <row r="1797">
      <c r="A1797" s="10" t="s">
        <v>1611</v>
      </c>
      <c r="B1797" s="10" t="s">
        <v>18</v>
      </c>
      <c r="C1797" s="10" t="s">
        <v>1152</v>
      </c>
      <c r="D1797" s="10" t="s">
        <v>158</v>
      </c>
      <c r="E1797" s="11" t="s">
        <v>20</v>
      </c>
      <c r="F1797" s="11" t="s">
        <v>1423</v>
      </c>
      <c r="G1797" s="48">
        <v>44778.0</v>
      </c>
      <c r="H1797" s="48">
        <v>44782.0</v>
      </c>
      <c r="I1797" s="12">
        <v>20.0</v>
      </c>
      <c r="J1797" s="48">
        <v>44778.0</v>
      </c>
      <c r="K1797" s="48">
        <v>44806.0</v>
      </c>
      <c r="L1797" s="18"/>
      <c r="M1797" s="48">
        <v>44809.0</v>
      </c>
      <c r="N1797" s="15">
        <v>0.7916666666666666</v>
      </c>
      <c r="O1797" s="15">
        <v>0.8333333333333334</v>
      </c>
      <c r="P1797" s="25">
        <v>0.041666666666666664</v>
      </c>
      <c r="Q1797" s="91" t="s">
        <v>1745</v>
      </c>
      <c r="R1797" s="10" t="s">
        <v>1611</v>
      </c>
      <c r="S1797" s="10" t="s">
        <v>18</v>
      </c>
      <c r="T1797" s="10" t="s">
        <v>1152</v>
      </c>
      <c r="U1797" s="10" t="s">
        <v>158</v>
      </c>
      <c r="V1797" s="11" t="s">
        <v>987</v>
      </c>
      <c r="W1797" s="11" t="s">
        <v>1423</v>
      </c>
      <c r="X1797" s="48">
        <v>44778.0</v>
      </c>
      <c r="Y1797" s="48">
        <v>44782.0</v>
      </c>
      <c r="Z1797" s="12">
        <v>20.0</v>
      </c>
      <c r="AA1797" s="48">
        <v>44778.0</v>
      </c>
      <c r="AB1797" s="48">
        <v>44806.0</v>
      </c>
      <c r="AC1797" s="18"/>
      <c r="AD1797" s="48">
        <v>44806.0</v>
      </c>
      <c r="AE1797" s="15">
        <v>0.7916666666666666</v>
      </c>
      <c r="AF1797" s="15">
        <v>0.8333333333333334</v>
      </c>
      <c r="AG1797" s="25">
        <v>0.041666666666666664</v>
      </c>
      <c r="AH1797" s="91" t="s">
        <v>1745</v>
      </c>
    </row>
    <row r="1798">
      <c r="A1798" s="10" t="s">
        <v>1644</v>
      </c>
      <c r="B1798" s="10" t="s">
        <v>18</v>
      </c>
      <c r="C1798" s="29" t="s">
        <v>1152</v>
      </c>
      <c r="D1798" s="10" t="s">
        <v>3</v>
      </c>
      <c r="E1798" s="11" t="s">
        <v>20</v>
      </c>
      <c r="F1798" s="11" t="s">
        <v>1409</v>
      </c>
      <c r="G1798" s="48">
        <v>44783.0</v>
      </c>
      <c r="H1798" s="48">
        <v>44791.0</v>
      </c>
      <c r="I1798" s="12">
        <v>24.0</v>
      </c>
      <c r="J1798" s="48">
        <v>44783.0</v>
      </c>
      <c r="K1798" s="48">
        <v>44791.0</v>
      </c>
      <c r="L1798" s="12">
        <v>16.0</v>
      </c>
      <c r="M1798" s="48">
        <v>44810.0</v>
      </c>
      <c r="N1798" s="15">
        <v>0.8333333333333334</v>
      </c>
      <c r="O1798" s="15">
        <v>0.8333333333333334</v>
      </c>
      <c r="P1798" s="16">
        <f t="shared" ref="P1798:P1802" si="172">O1798-N1798</f>
        <v>0</v>
      </c>
      <c r="Q1798" s="17" t="s">
        <v>565</v>
      </c>
    </row>
    <row r="1799">
      <c r="A1799" s="105" t="s">
        <v>1751</v>
      </c>
      <c r="B1799" s="81" t="s">
        <v>560</v>
      </c>
      <c r="C1799" s="10" t="s">
        <v>1152</v>
      </c>
      <c r="D1799" s="10" t="s">
        <v>3</v>
      </c>
      <c r="E1799" s="11" t="s">
        <v>41</v>
      </c>
      <c r="F1799" s="30" t="s">
        <v>1409</v>
      </c>
      <c r="G1799" s="82">
        <v>44809.0</v>
      </c>
      <c r="H1799" s="18"/>
      <c r="I1799" s="18"/>
      <c r="J1799" s="18"/>
      <c r="K1799" s="18"/>
      <c r="L1799" s="18"/>
      <c r="M1799" s="48">
        <v>44810.0</v>
      </c>
      <c r="N1799" s="32">
        <v>0.5833333333333334</v>
      </c>
      <c r="O1799" s="15">
        <v>0.8333333333333334</v>
      </c>
      <c r="P1799" s="16">
        <f t="shared" si="172"/>
        <v>0.25</v>
      </c>
      <c r="Q1799" s="35" t="s">
        <v>1758</v>
      </c>
    </row>
    <row r="1800">
      <c r="A1800" s="10" t="s">
        <v>1103</v>
      </c>
      <c r="B1800" s="10" t="s">
        <v>560</v>
      </c>
      <c r="C1800" s="10" t="s">
        <v>1152</v>
      </c>
      <c r="D1800" s="10" t="s">
        <v>508</v>
      </c>
      <c r="E1800" s="11" t="s">
        <v>20</v>
      </c>
      <c r="F1800" s="11" t="s">
        <v>21</v>
      </c>
      <c r="G1800" s="18"/>
      <c r="H1800" s="18"/>
      <c r="I1800" s="18"/>
      <c r="J1800" s="18"/>
      <c r="K1800" s="18"/>
      <c r="L1800" s="18"/>
      <c r="M1800" s="19">
        <v>44810.0</v>
      </c>
      <c r="N1800" s="24">
        <v>0.5416666666666666</v>
      </c>
      <c r="O1800" s="15">
        <v>0.5416666666666666</v>
      </c>
      <c r="P1800" s="16">
        <f t="shared" si="172"/>
        <v>0</v>
      </c>
      <c r="Q1800" s="96" t="s">
        <v>1656</v>
      </c>
    </row>
    <row r="1801">
      <c r="A1801" s="84" t="s">
        <v>1413</v>
      </c>
      <c r="B1801" s="10" t="s">
        <v>560</v>
      </c>
      <c r="C1801" s="10" t="s">
        <v>1152</v>
      </c>
      <c r="D1801" s="10" t="s">
        <v>508</v>
      </c>
      <c r="E1801" s="11" t="s">
        <v>20</v>
      </c>
      <c r="F1801" s="11" t="s">
        <v>21</v>
      </c>
      <c r="G1801" s="18"/>
      <c r="H1801" s="18"/>
      <c r="I1801" s="18"/>
      <c r="J1801" s="18"/>
      <c r="K1801" s="18"/>
      <c r="L1801" s="18"/>
      <c r="M1801" s="48">
        <v>44810.0</v>
      </c>
      <c r="N1801" s="15">
        <v>0.7916666666666666</v>
      </c>
      <c r="O1801" s="15">
        <v>0.7916666666666666</v>
      </c>
      <c r="P1801" s="16">
        <f t="shared" si="172"/>
        <v>0</v>
      </c>
      <c r="Q1801" s="17" t="s">
        <v>1200</v>
      </c>
    </row>
    <row r="1802">
      <c r="A1802" s="81" t="s">
        <v>1568</v>
      </c>
      <c r="B1802" s="81" t="s">
        <v>560</v>
      </c>
      <c r="C1802" s="10" t="s">
        <v>1152</v>
      </c>
      <c r="D1802" s="29" t="s">
        <v>508</v>
      </c>
      <c r="E1802" s="30" t="s">
        <v>41</v>
      </c>
      <c r="F1802" s="30" t="s">
        <v>1409</v>
      </c>
      <c r="G1802" s="82">
        <v>44769.0</v>
      </c>
      <c r="H1802" s="82">
        <v>44804.0</v>
      </c>
      <c r="I1802" s="88">
        <v>160.0</v>
      </c>
      <c r="J1802" s="82"/>
      <c r="K1802" s="82"/>
      <c r="L1802" s="88"/>
      <c r="M1802" s="82">
        <v>44810.0</v>
      </c>
      <c r="N1802" s="32">
        <v>0.5833333333333334</v>
      </c>
      <c r="O1802" s="32">
        <v>0.875</v>
      </c>
      <c r="P1802" s="16">
        <f t="shared" si="172"/>
        <v>0.2916666667</v>
      </c>
      <c r="Q1802" s="35" t="s">
        <v>1709</v>
      </c>
      <c r="R1802" s="36"/>
      <c r="S1802" s="36"/>
      <c r="T1802" s="36"/>
      <c r="U1802" s="36"/>
      <c r="V1802" s="36"/>
      <c r="W1802" s="36"/>
      <c r="X1802" s="36"/>
      <c r="Y1802" s="36"/>
      <c r="Z1802" s="36"/>
      <c r="AA1802" s="36"/>
      <c r="AB1802" s="36"/>
      <c r="AC1802" s="36"/>
      <c r="AD1802" s="36"/>
      <c r="AE1802" s="36"/>
      <c r="AF1802" s="36"/>
      <c r="AG1802" s="36"/>
      <c r="AH1802" s="36"/>
      <c r="AI1802" s="36"/>
      <c r="AJ1802" s="36"/>
      <c r="AK1802" s="36"/>
      <c r="AL1802" s="36"/>
    </row>
    <row r="1803">
      <c r="A1803" s="10" t="s">
        <v>1756</v>
      </c>
      <c r="B1803" s="10" t="s">
        <v>18</v>
      </c>
      <c r="C1803" s="10" t="s">
        <v>1152</v>
      </c>
      <c r="D1803" s="10" t="s">
        <v>158</v>
      </c>
      <c r="E1803" s="11" t="s">
        <v>41</v>
      </c>
      <c r="F1803" s="11" t="s">
        <v>1423</v>
      </c>
      <c r="G1803" s="82">
        <v>44811.0</v>
      </c>
      <c r="H1803" s="82">
        <v>44812.0</v>
      </c>
      <c r="I1803" s="12">
        <v>16.0</v>
      </c>
      <c r="J1803" s="48">
        <v>44809.0</v>
      </c>
      <c r="K1803" s="18"/>
      <c r="L1803" s="18"/>
      <c r="M1803" s="48">
        <v>44810.0</v>
      </c>
      <c r="N1803" s="15">
        <v>0.7083333333333334</v>
      </c>
      <c r="O1803" s="15">
        <v>0.875</v>
      </c>
      <c r="P1803" s="24">
        <v>0.16666666666666666</v>
      </c>
      <c r="Q1803" s="17" t="s">
        <v>1759</v>
      </c>
    </row>
    <row r="1804">
      <c r="A1804" s="10" t="s">
        <v>1753</v>
      </c>
      <c r="B1804" s="10" t="s">
        <v>18</v>
      </c>
      <c r="C1804" s="29" t="s">
        <v>1152</v>
      </c>
      <c r="D1804" s="10" t="s">
        <v>1346</v>
      </c>
      <c r="E1804" s="11" t="s">
        <v>1478</v>
      </c>
      <c r="F1804" s="11" t="s">
        <v>21</v>
      </c>
      <c r="G1804" s="48"/>
      <c r="H1804" s="48"/>
      <c r="I1804" s="12"/>
      <c r="J1804" s="48"/>
      <c r="K1804" s="48"/>
      <c r="L1804" s="12"/>
      <c r="M1804" s="48">
        <v>44810.0</v>
      </c>
      <c r="N1804" s="15">
        <v>0.6041666666666666</v>
      </c>
      <c r="O1804" s="15">
        <v>0.875</v>
      </c>
      <c r="P1804" s="16">
        <f t="shared" ref="P1804:P1811" si="173">O1804-N1804</f>
        <v>0.2708333333</v>
      </c>
      <c r="Q1804" s="17" t="s">
        <v>1760</v>
      </c>
    </row>
    <row r="1805">
      <c r="A1805" s="10" t="s">
        <v>1691</v>
      </c>
      <c r="B1805" s="10" t="s">
        <v>18</v>
      </c>
      <c r="C1805" s="10" t="s">
        <v>1152</v>
      </c>
      <c r="D1805" s="10" t="s">
        <v>158</v>
      </c>
      <c r="E1805" s="11" t="s">
        <v>341</v>
      </c>
      <c r="F1805" s="11" t="s">
        <v>1432</v>
      </c>
      <c r="G1805" s="48">
        <v>44796.0</v>
      </c>
      <c r="H1805" s="48">
        <v>44797.0</v>
      </c>
      <c r="I1805" s="12">
        <v>12.0</v>
      </c>
      <c r="J1805" s="48">
        <v>44796.0</v>
      </c>
      <c r="K1805" s="18"/>
      <c r="L1805" s="18"/>
      <c r="M1805" s="48">
        <v>44810.0</v>
      </c>
      <c r="N1805" s="32"/>
      <c r="O1805" s="15"/>
      <c r="P1805" s="16">
        <f t="shared" si="173"/>
        <v>0</v>
      </c>
      <c r="Q1805" s="37"/>
    </row>
    <row r="1806">
      <c r="A1806" s="10" t="s">
        <v>1747</v>
      </c>
      <c r="B1806" s="10"/>
      <c r="C1806" s="10"/>
      <c r="D1806" s="10" t="s">
        <v>900</v>
      </c>
      <c r="E1806" s="11" t="s">
        <v>28</v>
      </c>
      <c r="F1806" s="11" t="s">
        <v>1423</v>
      </c>
      <c r="G1806" s="18"/>
      <c r="H1806" s="18"/>
      <c r="I1806" s="18"/>
      <c r="J1806" s="18"/>
      <c r="K1806" s="18"/>
      <c r="L1806" s="18"/>
      <c r="M1806" s="48">
        <v>44810.0</v>
      </c>
      <c r="N1806" s="15">
        <v>0.5833333333333334</v>
      </c>
      <c r="O1806" s="15">
        <v>0.75</v>
      </c>
      <c r="P1806" s="16">
        <f t="shared" si="173"/>
        <v>0.1666666667</v>
      </c>
      <c r="Q1806" s="17" t="s">
        <v>1761</v>
      </c>
    </row>
    <row r="1807">
      <c r="A1807" s="81" t="s">
        <v>1568</v>
      </c>
      <c r="B1807" s="81" t="s">
        <v>560</v>
      </c>
      <c r="C1807" s="10" t="s">
        <v>1152</v>
      </c>
      <c r="D1807" s="29" t="s">
        <v>508</v>
      </c>
      <c r="E1807" s="30" t="s">
        <v>41</v>
      </c>
      <c r="F1807" s="30" t="s">
        <v>1409</v>
      </c>
      <c r="G1807" s="82">
        <v>44769.0</v>
      </c>
      <c r="H1807" s="82">
        <v>44804.0</v>
      </c>
      <c r="I1807" s="88">
        <v>160.0</v>
      </c>
      <c r="J1807" s="82"/>
      <c r="K1807" s="82"/>
      <c r="L1807" s="88"/>
      <c r="M1807" s="82">
        <v>44811.0</v>
      </c>
      <c r="N1807" s="32">
        <v>0.5833333333333334</v>
      </c>
      <c r="O1807" s="32">
        <v>0.875</v>
      </c>
      <c r="P1807" s="16">
        <f t="shared" si="173"/>
        <v>0.2916666667</v>
      </c>
      <c r="Q1807" s="35" t="s">
        <v>1762</v>
      </c>
      <c r="R1807" s="36"/>
      <c r="S1807" s="36"/>
      <c r="T1807" s="36"/>
      <c r="U1807" s="36"/>
      <c r="V1807" s="36"/>
      <c r="W1807" s="36"/>
      <c r="X1807" s="36"/>
      <c r="Y1807" s="36"/>
      <c r="Z1807" s="36"/>
      <c r="AA1807" s="36"/>
      <c r="AB1807" s="36"/>
      <c r="AC1807" s="36"/>
      <c r="AD1807" s="36"/>
      <c r="AE1807" s="36"/>
      <c r="AF1807" s="36"/>
      <c r="AG1807" s="36"/>
      <c r="AH1807" s="36"/>
      <c r="AI1807" s="36"/>
      <c r="AJ1807" s="36"/>
      <c r="AK1807" s="36"/>
      <c r="AL1807" s="36"/>
    </row>
    <row r="1808">
      <c r="A1808" s="10" t="s">
        <v>1756</v>
      </c>
      <c r="B1808" s="10" t="s">
        <v>18</v>
      </c>
      <c r="C1808" s="10" t="s">
        <v>1152</v>
      </c>
      <c r="D1808" s="10" t="s">
        <v>158</v>
      </c>
      <c r="E1808" s="11" t="s">
        <v>41</v>
      </c>
      <c r="F1808" s="11" t="s">
        <v>1423</v>
      </c>
      <c r="G1808" s="82">
        <v>44811.0</v>
      </c>
      <c r="H1808" s="82">
        <v>44812.0</v>
      </c>
      <c r="I1808" s="12">
        <v>16.0</v>
      </c>
      <c r="J1808" s="48">
        <v>44809.0</v>
      </c>
      <c r="K1808" s="18"/>
      <c r="L1808" s="18"/>
      <c r="M1808" s="48">
        <v>44811.0</v>
      </c>
      <c r="N1808" s="15">
        <v>0.625</v>
      </c>
      <c r="O1808" s="15">
        <v>0.7916666666666666</v>
      </c>
      <c r="P1808" s="16">
        <f t="shared" si="173"/>
        <v>0.1666666667</v>
      </c>
      <c r="Q1808" s="17" t="s">
        <v>1763</v>
      </c>
    </row>
    <row r="1809">
      <c r="A1809" s="10" t="s">
        <v>1572</v>
      </c>
      <c r="B1809" s="10" t="s">
        <v>560</v>
      </c>
      <c r="C1809" s="10" t="s">
        <v>1164</v>
      </c>
      <c r="D1809" s="10" t="s">
        <v>900</v>
      </c>
      <c r="E1809" s="11" t="s">
        <v>43</v>
      </c>
      <c r="F1809" s="11" t="s">
        <v>1409</v>
      </c>
      <c r="G1809" s="18">
        <v>44775.0</v>
      </c>
      <c r="H1809" s="18"/>
      <c r="I1809" s="12">
        <v>139.0</v>
      </c>
      <c r="J1809" s="18"/>
      <c r="K1809" s="18"/>
      <c r="L1809" s="12">
        <v>139.0</v>
      </c>
      <c r="M1809" s="48">
        <v>44811.0</v>
      </c>
      <c r="N1809" s="15">
        <v>0.5833333333333334</v>
      </c>
      <c r="O1809" s="15">
        <v>0.875</v>
      </c>
      <c r="P1809" s="16">
        <f t="shared" si="173"/>
        <v>0.2916666667</v>
      </c>
      <c r="Q1809" s="17" t="s">
        <v>1764</v>
      </c>
    </row>
    <row r="1810">
      <c r="A1810" s="105" t="s">
        <v>1751</v>
      </c>
      <c r="B1810" s="81" t="s">
        <v>560</v>
      </c>
      <c r="C1810" s="10" t="s">
        <v>1152</v>
      </c>
      <c r="D1810" s="10" t="s">
        <v>3</v>
      </c>
      <c r="E1810" s="11" t="s">
        <v>41</v>
      </c>
      <c r="F1810" s="30" t="s">
        <v>1409</v>
      </c>
      <c r="G1810" s="82">
        <v>44809.0</v>
      </c>
      <c r="H1810" s="18"/>
      <c r="I1810" s="18"/>
      <c r="J1810" s="18"/>
      <c r="K1810" s="18"/>
      <c r="L1810" s="18"/>
      <c r="M1810" s="48">
        <v>44811.0</v>
      </c>
      <c r="N1810" s="32">
        <v>0.5833333333333334</v>
      </c>
      <c r="O1810" s="15">
        <v>0.875</v>
      </c>
      <c r="P1810" s="16">
        <f t="shared" si="173"/>
        <v>0.2916666667</v>
      </c>
      <c r="Q1810" s="17" t="s">
        <v>1765</v>
      </c>
    </row>
    <row r="1811">
      <c r="A1811" s="10" t="s">
        <v>1753</v>
      </c>
      <c r="B1811" s="10" t="s">
        <v>18</v>
      </c>
      <c r="C1811" s="29" t="s">
        <v>1152</v>
      </c>
      <c r="D1811" s="10" t="s">
        <v>1346</v>
      </c>
      <c r="E1811" s="11" t="s">
        <v>41</v>
      </c>
      <c r="F1811" s="11" t="s">
        <v>21</v>
      </c>
      <c r="G1811" s="82">
        <v>44811.0</v>
      </c>
      <c r="H1811" s="82">
        <v>44813.0</v>
      </c>
      <c r="I1811" s="12">
        <v>35.0</v>
      </c>
      <c r="J1811" s="82">
        <v>44811.0</v>
      </c>
      <c r="K1811" s="48"/>
      <c r="L1811" s="12"/>
      <c r="M1811" s="48">
        <v>44811.0</v>
      </c>
      <c r="N1811" s="15">
        <v>0.5833333333333334</v>
      </c>
      <c r="O1811" s="15">
        <v>0.875</v>
      </c>
      <c r="P1811" s="16">
        <f t="shared" si="173"/>
        <v>0.2916666667</v>
      </c>
      <c r="Q1811" s="17" t="s">
        <v>1766</v>
      </c>
    </row>
    <row r="1812">
      <c r="A1812" s="10" t="s">
        <v>1747</v>
      </c>
      <c r="B1812" s="10" t="s">
        <v>18</v>
      </c>
      <c r="C1812" s="10" t="s">
        <v>1164</v>
      </c>
      <c r="D1812" s="10" t="s">
        <v>900</v>
      </c>
      <c r="E1812" s="11" t="s">
        <v>53</v>
      </c>
      <c r="F1812" s="11" t="s">
        <v>1423</v>
      </c>
      <c r="G1812" s="18"/>
      <c r="H1812" s="18"/>
      <c r="I1812" s="18"/>
      <c r="J1812" s="18"/>
      <c r="K1812" s="18"/>
      <c r="L1812" s="18"/>
      <c r="M1812" s="48">
        <v>44811.0</v>
      </c>
      <c r="N1812" s="15"/>
      <c r="O1812" s="15"/>
      <c r="P1812" s="25"/>
      <c r="Q1812" s="17" t="s">
        <v>1097</v>
      </c>
    </row>
    <row r="1813">
      <c r="A1813" s="10" t="s">
        <v>740</v>
      </c>
      <c r="B1813" s="10" t="s">
        <v>560</v>
      </c>
      <c r="C1813" s="10" t="s">
        <v>1152</v>
      </c>
      <c r="D1813" s="10" t="s">
        <v>158</v>
      </c>
      <c r="E1813" s="11" t="s">
        <v>341</v>
      </c>
      <c r="F1813" s="11" t="s">
        <v>21</v>
      </c>
      <c r="G1813" s="18"/>
      <c r="H1813" s="18"/>
      <c r="I1813" s="18"/>
      <c r="J1813" s="18"/>
      <c r="K1813" s="18"/>
      <c r="L1813" s="18"/>
      <c r="M1813" s="48">
        <v>44811.0</v>
      </c>
      <c r="N1813" s="15"/>
      <c r="O1813" s="15"/>
      <c r="P1813" s="24"/>
      <c r="Q1813" s="17"/>
    </row>
    <row r="1814">
      <c r="A1814" s="10" t="s">
        <v>1751</v>
      </c>
      <c r="B1814" s="81" t="s">
        <v>560</v>
      </c>
      <c r="C1814" s="10" t="s">
        <v>1152</v>
      </c>
      <c r="D1814" s="10" t="s">
        <v>3</v>
      </c>
      <c r="E1814" s="11" t="s">
        <v>43</v>
      </c>
      <c r="F1814" s="30" t="s">
        <v>1409</v>
      </c>
      <c r="G1814" s="82">
        <v>44809.0</v>
      </c>
      <c r="H1814" s="18"/>
      <c r="I1814" s="18"/>
      <c r="J1814" s="18"/>
      <c r="K1814" s="18"/>
      <c r="L1814" s="18"/>
      <c r="M1814" s="48">
        <v>44812.0</v>
      </c>
      <c r="N1814" s="32">
        <v>0.5833333333333334</v>
      </c>
      <c r="O1814" s="15">
        <v>0.7916666666666666</v>
      </c>
      <c r="P1814" s="16">
        <f>O1814-N1814</f>
        <v>0.2083333333</v>
      </c>
      <c r="Q1814" s="17" t="s">
        <v>1767</v>
      </c>
    </row>
    <row r="1815">
      <c r="A1815" s="10" t="s">
        <v>1506</v>
      </c>
      <c r="B1815" s="10" t="s">
        <v>18</v>
      </c>
      <c r="C1815" s="10" t="s">
        <v>1152</v>
      </c>
      <c r="D1815" s="10" t="s">
        <v>1346</v>
      </c>
      <c r="E1815" s="11" t="s">
        <v>20</v>
      </c>
      <c r="F1815" s="11" t="s">
        <v>1432</v>
      </c>
      <c r="G1815" s="18">
        <v>44756.0</v>
      </c>
      <c r="H1815" s="18">
        <v>44757.0</v>
      </c>
      <c r="I1815" s="12">
        <v>8.0</v>
      </c>
      <c r="J1815" s="18">
        <v>44756.0</v>
      </c>
      <c r="K1815" s="18"/>
      <c r="L1815" s="12">
        <v>12.0</v>
      </c>
      <c r="M1815" s="48">
        <v>44812.0</v>
      </c>
      <c r="N1815" s="15"/>
      <c r="O1815" s="32"/>
      <c r="P1815" s="25"/>
      <c r="Q1815" s="96" t="s">
        <v>1656</v>
      </c>
    </row>
    <row r="1816">
      <c r="A1816" s="81" t="s">
        <v>1568</v>
      </c>
      <c r="B1816" s="81" t="s">
        <v>560</v>
      </c>
      <c r="C1816" s="10" t="s">
        <v>1152</v>
      </c>
      <c r="D1816" s="29" t="s">
        <v>508</v>
      </c>
      <c r="E1816" s="30" t="s">
        <v>41</v>
      </c>
      <c r="F1816" s="30" t="s">
        <v>1409</v>
      </c>
      <c r="G1816" s="82">
        <v>44769.0</v>
      </c>
      <c r="H1816" s="82">
        <v>44804.0</v>
      </c>
      <c r="I1816" s="88">
        <v>160.0</v>
      </c>
      <c r="J1816" s="82"/>
      <c r="K1816" s="82"/>
      <c r="L1816" s="88"/>
      <c r="M1816" s="82">
        <v>44812.0</v>
      </c>
      <c r="N1816" s="32">
        <v>0.5833333333333334</v>
      </c>
      <c r="O1816" s="32">
        <v>0.875</v>
      </c>
      <c r="P1816" s="16">
        <f t="shared" ref="P1816:P1840" si="174">O1816-N1816</f>
        <v>0.2916666667</v>
      </c>
      <c r="Q1816" s="35" t="s">
        <v>1768</v>
      </c>
      <c r="R1816" s="36"/>
      <c r="S1816" s="36"/>
      <c r="T1816" s="36"/>
      <c r="U1816" s="36"/>
      <c r="V1816" s="36"/>
      <c r="W1816" s="36"/>
      <c r="X1816" s="36"/>
      <c r="Y1816" s="36"/>
      <c r="Z1816" s="36"/>
      <c r="AA1816" s="36"/>
      <c r="AB1816" s="36"/>
      <c r="AC1816" s="36"/>
      <c r="AD1816" s="36"/>
      <c r="AE1816" s="36"/>
      <c r="AF1816" s="36"/>
      <c r="AG1816" s="36"/>
      <c r="AH1816" s="36"/>
      <c r="AI1816" s="36"/>
      <c r="AJ1816" s="36"/>
      <c r="AK1816" s="36"/>
      <c r="AL1816" s="36"/>
    </row>
    <row r="1817">
      <c r="A1817" s="10" t="s">
        <v>1756</v>
      </c>
      <c r="B1817" s="10" t="s">
        <v>18</v>
      </c>
      <c r="C1817" s="10" t="s">
        <v>1152</v>
      </c>
      <c r="D1817" s="10" t="s">
        <v>158</v>
      </c>
      <c r="E1817" s="11" t="s">
        <v>43</v>
      </c>
      <c r="F1817" s="11" t="s">
        <v>1423</v>
      </c>
      <c r="G1817" s="82">
        <v>44811.0</v>
      </c>
      <c r="H1817" s="82">
        <v>44812.0</v>
      </c>
      <c r="I1817" s="12">
        <v>16.0</v>
      </c>
      <c r="J1817" s="48">
        <v>44809.0</v>
      </c>
      <c r="K1817" s="18"/>
      <c r="L1817" s="18"/>
      <c r="M1817" s="48">
        <v>44812.0</v>
      </c>
      <c r="N1817" s="15">
        <v>0.625</v>
      </c>
      <c r="O1817" s="15">
        <v>0.7916666666666666</v>
      </c>
      <c r="P1817" s="16">
        <f t="shared" si="174"/>
        <v>0.1666666667</v>
      </c>
      <c r="Q1817" s="17" t="s">
        <v>1769</v>
      </c>
    </row>
    <row r="1818">
      <c r="A1818" s="10" t="s">
        <v>1572</v>
      </c>
      <c r="B1818" s="10" t="s">
        <v>560</v>
      </c>
      <c r="C1818" s="10" t="s">
        <v>1164</v>
      </c>
      <c r="D1818" s="10" t="s">
        <v>900</v>
      </c>
      <c r="E1818" s="11" t="s">
        <v>41</v>
      </c>
      <c r="F1818" s="11" t="s">
        <v>1409</v>
      </c>
      <c r="G1818" s="18">
        <v>44775.0</v>
      </c>
      <c r="H1818" s="18"/>
      <c r="I1818" s="12">
        <v>142.0</v>
      </c>
      <c r="J1818" s="18"/>
      <c r="K1818" s="18"/>
      <c r="L1818" s="12">
        <v>142.0</v>
      </c>
      <c r="M1818" s="48">
        <v>44812.0</v>
      </c>
      <c r="N1818" s="15">
        <v>0.75</v>
      </c>
      <c r="O1818" s="15">
        <v>0.875</v>
      </c>
      <c r="P1818" s="16">
        <f t="shared" si="174"/>
        <v>0.125</v>
      </c>
      <c r="Q1818" s="17" t="s">
        <v>1770</v>
      </c>
    </row>
    <row r="1819">
      <c r="A1819" s="10" t="s">
        <v>1753</v>
      </c>
      <c r="B1819" s="10" t="s">
        <v>18</v>
      </c>
      <c r="C1819" s="29" t="s">
        <v>1152</v>
      </c>
      <c r="D1819" s="10" t="s">
        <v>1346</v>
      </c>
      <c r="E1819" s="11" t="s">
        <v>41</v>
      </c>
      <c r="F1819" s="11" t="s">
        <v>21</v>
      </c>
      <c r="G1819" s="82">
        <v>44811.0</v>
      </c>
      <c r="H1819" s="82">
        <v>44813.0</v>
      </c>
      <c r="I1819" s="12">
        <v>35.0</v>
      </c>
      <c r="J1819" s="82">
        <v>44811.0</v>
      </c>
      <c r="K1819" s="48"/>
      <c r="L1819" s="12"/>
      <c r="M1819" s="48">
        <v>44812.0</v>
      </c>
      <c r="N1819" s="15">
        <v>0.5833333333333334</v>
      </c>
      <c r="O1819" s="15">
        <v>0.875</v>
      </c>
      <c r="P1819" s="16">
        <f t="shared" si="174"/>
        <v>0.2916666667</v>
      </c>
      <c r="Q1819" s="17" t="s">
        <v>1771</v>
      </c>
    </row>
    <row r="1820">
      <c r="A1820" s="10" t="s">
        <v>1772</v>
      </c>
      <c r="B1820" s="10" t="s">
        <v>18</v>
      </c>
      <c r="C1820" s="10" t="s">
        <v>1152</v>
      </c>
      <c r="D1820" s="10" t="s">
        <v>3</v>
      </c>
      <c r="E1820" s="11" t="s">
        <v>43</v>
      </c>
      <c r="F1820" s="11" t="s">
        <v>1432</v>
      </c>
      <c r="G1820" s="48">
        <v>44813.0</v>
      </c>
      <c r="H1820" s="48">
        <v>44813.0</v>
      </c>
      <c r="I1820" s="12">
        <v>4.0</v>
      </c>
      <c r="J1820" s="48">
        <v>44813.0</v>
      </c>
      <c r="K1820" s="48">
        <v>44813.0</v>
      </c>
      <c r="L1820" s="12">
        <v>3.0</v>
      </c>
      <c r="M1820" s="48">
        <v>44813.0</v>
      </c>
      <c r="N1820" s="15">
        <v>0.5416666666666666</v>
      </c>
      <c r="O1820" s="15">
        <v>0.6666666666666666</v>
      </c>
      <c r="P1820" s="16">
        <f t="shared" si="174"/>
        <v>0.125</v>
      </c>
      <c r="Q1820" s="17" t="s">
        <v>1773</v>
      </c>
    </row>
    <row r="1821">
      <c r="A1821" s="10" t="s">
        <v>1640</v>
      </c>
      <c r="B1821" s="10" t="s">
        <v>18</v>
      </c>
      <c r="C1821" s="10" t="s">
        <v>1152</v>
      </c>
      <c r="D1821" s="10" t="s">
        <v>3</v>
      </c>
      <c r="E1821" s="11" t="s">
        <v>43</v>
      </c>
      <c r="F1821" s="11" t="s">
        <v>1432</v>
      </c>
      <c r="G1821" s="48">
        <v>44782.0</v>
      </c>
      <c r="H1821" s="48">
        <v>44783.0</v>
      </c>
      <c r="I1821" s="12">
        <v>12.0</v>
      </c>
      <c r="J1821" s="48">
        <v>44782.0</v>
      </c>
      <c r="K1821" s="48">
        <v>44813.0</v>
      </c>
      <c r="L1821" s="12">
        <v>7.0</v>
      </c>
      <c r="M1821" s="48">
        <v>44813.0</v>
      </c>
      <c r="N1821" s="15">
        <v>0.6875</v>
      </c>
      <c r="O1821" s="15">
        <v>0.8541666666666666</v>
      </c>
      <c r="P1821" s="16">
        <f t="shared" si="174"/>
        <v>0.1666666667</v>
      </c>
      <c r="Q1821" s="17" t="s">
        <v>1774</v>
      </c>
    </row>
    <row r="1822">
      <c r="A1822" s="81" t="s">
        <v>1568</v>
      </c>
      <c r="B1822" s="81" t="s">
        <v>560</v>
      </c>
      <c r="C1822" s="10" t="s">
        <v>1152</v>
      </c>
      <c r="D1822" s="29" t="s">
        <v>508</v>
      </c>
      <c r="E1822" s="30" t="s">
        <v>41</v>
      </c>
      <c r="F1822" s="30" t="s">
        <v>1409</v>
      </c>
      <c r="G1822" s="82">
        <v>44769.0</v>
      </c>
      <c r="H1822" s="82">
        <v>44804.0</v>
      </c>
      <c r="I1822" s="88">
        <v>160.0</v>
      </c>
      <c r="J1822" s="82"/>
      <c r="K1822" s="82"/>
      <c r="L1822" s="88"/>
      <c r="M1822" s="82">
        <v>44813.0</v>
      </c>
      <c r="N1822" s="32">
        <v>0.5833333333333334</v>
      </c>
      <c r="O1822" s="32">
        <v>0.875</v>
      </c>
      <c r="P1822" s="16">
        <f t="shared" si="174"/>
        <v>0.2916666667</v>
      </c>
      <c r="Q1822" s="35" t="s">
        <v>1775</v>
      </c>
      <c r="R1822" s="36"/>
      <c r="S1822" s="36"/>
      <c r="T1822" s="36"/>
      <c r="U1822" s="36"/>
      <c r="V1822" s="36"/>
      <c r="W1822" s="36"/>
      <c r="X1822" s="36"/>
      <c r="Y1822" s="36"/>
      <c r="Z1822" s="36"/>
      <c r="AA1822" s="36"/>
      <c r="AB1822" s="36"/>
      <c r="AC1822" s="36"/>
      <c r="AD1822" s="36"/>
      <c r="AE1822" s="36"/>
      <c r="AF1822" s="36"/>
      <c r="AG1822" s="36"/>
      <c r="AH1822" s="36"/>
      <c r="AI1822" s="36"/>
      <c r="AJ1822" s="36"/>
      <c r="AK1822" s="36"/>
      <c r="AL1822" s="36"/>
    </row>
    <row r="1823">
      <c r="A1823" s="10" t="s">
        <v>1753</v>
      </c>
      <c r="B1823" s="10" t="s">
        <v>18</v>
      </c>
      <c r="C1823" s="29" t="s">
        <v>1152</v>
      </c>
      <c r="D1823" s="10" t="s">
        <v>1346</v>
      </c>
      <c r="E1823" s="11" t="s">
        <v>41</v>
      </c>
      <c r="F1823" s="11" t="s">
        <v>21</v>
      </c>
      <c r="G1823" s="82">
        <v>44811.0</v>
      </c>
      <c r="H1823" s="82">
        <v>44813.0</v>
      </c>
      <c r="I1823" s="12">
        <v>35.0</v>
      </c>
      <c r="J1823" s="82">
        <v>44811.0</v>
      </c>
      <c r="K1823" s="48"/>
      <c r="L1823" s="12"/>
      <c r="M1823" s="48">
        <v>44813.0</v>
      </c>
      <c r="N1823" s="15">
        <v>0.5833333333333334</v>
      </c>
      <c r="O1823" s="15">
        <v>0.7916666666666666</v>
      </c>
      <c r="P1823" s="16">
        <f t="shared" si="174"/>
        <v>0.2083333333</v>
      </c>
      <c r="Q1823" s="17" t="s">
        <v>1776</v>
      </c>
    </row>
    <row r="1824">
      <c r="A1824" s="10" t="s">
        <v>1572</v>
      </c>
      <c r="B1824" s="10" t="s">
        <v>560</v>
      </c>
      <c r="C1824" s="10" t="s">
        <v>1164</v>
      </c>
      <c r="D1824" s="10" t="s">
        <v>900</v>
      </c>
      <c r="E1824" s="11" t="s">
        <v>41</v>
      </c>
      <c r="F1824" s="11" t="s">
        <v>1409</v>
      </c>
      <c r="G1824" s="18">
        <v>44775.0</v>
      </c>
      <c r="H1824" s="18"/>
      <c r="I1824" s="12">
        <v>149.0</v>
      </c>
      <c r="J1824" s="18"/>
      <c r="K1824" s="18"/>
      <c r="L1824" s="12">
        <v>149.0</v>
      </c>
      <c r="M1824" s="48">
        <v>44813.0</v>
      </c>
      <c r="N1824" s="15">
        <v>0.5833333333333334</v>
      </c>
      <c r="O1824" s="15">
        <v>0.875</v>
      </c>
      <c r="P1824" s="16">
        <f t="shared" si="174"/>
        <v>0.2916666667</v>
      </c>
      <c r="Q1824" s="17" t="s">
        <v>1777</v>
      </c>
    </row>
    <row r="1825">
      <c r="A1825" s="10" t="s">
        <v>1541</v>
      </c>
      <c r="B1825" s="10" t="s">
        <v>560</v>
      </c>
      <c r="C1825" s="10" t="s">
        <v>1152</v>
      </c>
      <c r="D1825" s="10" t="s">
        <v>158</v>
      </c>
      <c r="E1825" s="11" t="s">
        <v>41</v>
      </c>
      <c r="F1825" s="11" t="s">
        <v>1409</v>
      </c>
      <c r="G1825" s="48">
        <v>44781.0</v>
      </c>
      <c r="H1825" s="48">
        <v>44792.0</v>
      </c>
      <c r="I1825" s="12">
        <v>85.0</v>
      </c>
      <c r="J1825" s="18">
        <v>44781.0</v>
      </c>
      <c r="K1825" s="18"/>
      <c r="L1825" s="18"/>
      <c r="M1825" s="48">
        <v>44813.0</v>
      </c>
      <c r="N1825" s="24">
        <v>0.7916666666666666</v>
      </c>
      <c r="O1825" s="15">
        <v>0.875</v>
      </c>
      <c r="P1825" s="16">
        <f t="shared" si="174"/>
        <v>0.08333333333</v>
      </c>
      <c r="Q1825" s="17" t="s">
        <v>1778</v>
      </c>
    </row>
    <row r="1826">
      <c r="A1826" s="10" t="s">
        <v>1753</v>
      </c>
      <c r="B1826" s="10" t="s">
        <v>18</v>
      </c>
      <c r="C1826" s="29" t="s">
        <v>1152</v>
      </c>
      <c r="D1826" s="10" t="s">
        <v>1346</v>
      </c>
      <c r="E1826" s="11" t="s">
        <v>20</v>
      </c>
      <c r="F1826" s="11" t="s">
        <v>21</v>
      </c>
      <c r="G1826" s="82">
        <v>44811.0</v>
      </c>
      <c r="H1826" s="82">
        <v>44813.0</v>
      </c>
      <c r="I1826" s="12">
        <v>35.0</v>
      </c>
      <c r="J1826" s="82">
        <v>44811.0</v>
      </c>
      <c r="K1826" s="48"/>
      <c r="L1826" s="12"/>
      <c r="M1826" s="48">
        <v>44816.0</v>
      </c>
      <c r="N1826" s="15">
        <v>0.6041666666666666</v>
      </c>
      <c r="O1826" s="15">
        <v>0.6875</v>
      </c>
      <c r="P1826" s="16">
        <f t="shared" si="174"/>
        <v>0.08333333333</v>
      </c>
      <c r="Q1826" s="17" t="s">
        <v>1779</v>
      </c>
    </row>
    <row r="1827">
      <c r="A1827" s="10" t="s">
        <v>1780</v>
      </c>
      <c r="B1827" s="10" t="s">
        <v>18</v>
      </c>
      <c r="C1827" s="10" t="s">
        <v>1152</v>
      </c>
      <c r="D1827" s="10" t="s">
        <v>3</v>
      </c>
      <c r="E1827" s="11" t="s">
        <v>1281</v>
      </c>
      <c r="F1827" s="11" t="s">
        <v>1432</v>
      </c>
      <c r="G1827" s="48">
        <v>44816.0</v>
      </c>
      <c r="H1827" s="48"/>
      <c r="I1827" s="12"/>
      <c r="J1827" s="48"/>
      <c r="K1827" s="48"/>
      <c r="L1827" s="12"/>
      <c r="M1827" s="48">
        <v>44816.0</v>
      </c>
      <c r="N1827" s="15">
        <v>0.6458333333333334</v>
      </c>
      <c r="O1827" s="15">
        <v>0.6875</v>
      </c>
      <c r="P1827" s="16">
        <f t="shared" si="174"/>
        <v>0.04166666667</v>
      </c>
      <c r="Q1827" s="17" t="s">
        <v>1781</v>
      </c>
    </row>
    <row r="1828">
      <c r="A1828" s="10" t="s">
        <v>1751</v>
      </c>
      <c r="B1828" s="81" t="s">
        <v>560</v>
      </c>
      <c r="C1828" s="10" t="s">
        <v>1152</v>
      </c>
      <c r="D1828" s="10" t="s">
        <v>3</v>
      </c>
      <c r="E1828" s="11" t="s">
        <v>46</v>
      </c>
      <c r="F1828" s="30" t="s">
        <v>1409</v>
      </c>
      <c r="G1828" s="82">
        <v>44809.0</v>
      </c>
      <c r="H1828" s="18"/>
      <c r="I1828" s="18"/>
      <c r="J1828" s="18"/>
      <c r="K1828" s="18"/>
      <c r="L1828" s="18"/>
      <c r="M1828" s="48">
        <v>44816.0</v>
      </c>
      <c r="N1828" s="32">
        <v>0.6041666666666666</v>
      </c>
      <c r="O1828" s="15">
        <v>0.6458333333333334</v>
      </c>
      <c r="P1828" s="16">
        <f t="shared" si="174"/>
        <v>0.04166666667</v>
      </c>
      <c r="Q1828" s="17" t="s">
        <v>1782</v>
      </c>
    </row>
    <row r="1829">
      <c r="A1829" s="10" t="s">
        <v>1783</v>
      </c>
      <c r="B1829" s="81" t="s">
        <v>18</v>
      </c>
      <c r="C1829" s="10" t="s">
        <v>1152</v>
      </c>
      <c r="D1829" s="10" t="s">
        <v>1346</v>
      </c>
      <c r="E1829" s="11" t="s">
        <v>1478</v>
      </c>
      <c r="F1829" s="30"/>
      <c r="G1829" s="82"/>
      <c r="H1829" s="18"/>
      <c r="I1829" s="18"/>
      <c r="J1829" s="18"/>
      <c r="K1829" s="18"/>
      <c r="L1829" s="18"/>
      <c r="M1829" s="48">
        <v>44816.0</v>
      </c>
      <c r="N1829" s="32">
        <v>0.7083333333333334</v>
      </c>
      <c r="O1829" s="15">
        <v>0.8958333333333334</v>
      </c>
      <c r="P1829" s="16">
        <f t="shared" si="174"/>
        <v>0.1875</v>
      </c>
      <c r="Q1829" s="17" t="s">
        <v>1784</v>
      </c>
    </row>
    <row r="1830">
      <c r="A1830" s="81" t="s">
        <v>1568</v>
      </c>
      <c r="B1830" s="81" t="s">
        <v>560</v>
      </c>
      <c r="C1830" s="10" t="s">
        <v>1152</v>
      </c>
      <c r="D1830" s="29" t="s">
        <v>508</v>
      </c>
      <c r="E1830" s="30" t="s">
        <v>41</v>
      </c>
      <c r="F1830" s="30" t="s">
        <v>1409</v>
      </c>
      <c r="G1830" s="82">
        <v>44769.0</v>
      </c>
      <c r="H1830" s="82">
        <v>44804.0</v>
      </c>
      <c r="I1830" s="88">
        <v>160.0</v>
      </c>
      <c r="J1830" s="82"/>
      <c r="K1830" s="82"/>
      <c r="L1830" s="88"/>
      <c r="M1830" s="82">
        <v>44816.0</v>
      </c>
      <c r="N1830" s="32">
        <v>0.5833333333333334</v>
      </c>
      <c r="O1830" s="32">
        <v>0.875</v>
      </c>
      <c r="P1830" s="16">
        <f t="shared" si="174"/>
        <v>0.2916666667</v>
      </c>
      <c r="Q1830" s="35" t="s">
        <v>1785</v>
      </c>
      <c r="R1830" s="36"/>
      <c r="S1830" s="36"/>
      <c r="T1830" s="36"/>
      <c r="U1830" s="36"/>
      <c r="V1830" s="36"/>
      <c r="W1830" s="36"/>
      <c r="X1830" s="36"/>
      <c r="Y1830" s="36"/>
      <c r="Z1830" s="36"/>
      <c r="AA1830" s="36"/>
      <c r="AB1830" s="36"/>
      <c r="AC1830" s="36"/>
      <c r="AD1830" s="36"/>
      <c r="AE1830" s="36"/>
      <c r="AF1830" s="36"/>
      <c r="AG1830" s="36"/>
      <c r="AH1830" s="36"/>
      <c r="AI1830" s="36"/>
      <c r="AJ1830" s="36"/>
      <c r="AK1830" s="36"/>
      <c r="AL1830" s="36"/>
    </row>
    <row r="1831">
      <c r="A1831" s="10" t="s">
        <v>1572</v>
      </c>
      <c r="B1831" s="10" t="s">
        <v>560</v>
      </c>
      <c r="C1831" s="10" t="s">
        <v>1164</v>
      </c>
      <c r="D1831" s="10" t="s">
        <v>900</v>
      </c>
      <c r="E1831" s="11" t="s">
        <v>41</v>
      </c>
      <c r="F1831" s="11" t="s">
        <v>1409</v>
      </c>
      <c r="G1831" s="18">
        <v>44775.0</v>
      </c>
      <c r="H1831" s="18"/>
      <c r="I1831" s="12">
        <v>156.0</v>
      </c>
      <c r="J1831" s="18">
        <v>44775.0</v>
      </c>
      <c r="K1831" s="18"/>
      <c r="L1831" s="12">
        <v>156.0</v>
      </c>
      <c r="M1831" s="48">
        <v>44816.0</v>
      </c>
      <c r="N1831" s="15">
        <v>0.5833333333333334</v>
      </c>
      <c r="O1831" s="15">
        <v>0.875</v>
      </c>
      <c r="P1831" s="16">
        <f t="shared" si="174"/>
        <v>0.2916666667</v>
      </c>
      <c r="Q1831" s="17" t="s">
        <v>1786</v>
      </c>
    </row>
    <row r="1832">
      <c r="A1832" s="10" t="s">
        <v>1699</v>
      </c>
      <c r="B1832" s="10" t="s">
        <v>560</v>
      </c>
      <c r="C1832" s="10" t="s">
        <v>1152</v>
      </c>
      <c r="D1832" s="10" t="s">
        <v>3</v>
      </c>
      <c r="E1832" s="11" t="s">
        <v>1478</v>
      </c>
      <c r="F1832" s="11" t="s">
        <v>1409</v>
      </c>
      <c r="G1832" s="18"/>
      <c r="H1832" s="18"/>
      <c r="I1832" s="18"/>
      <c r="J1832" s="18"/>
      <c r="K1832" s="18"/>
      <c r="L1832" s="18"/>
      <c r="M1832" s="48">
        <v>44816.0</v>
      </c>
      <c r="N1832" s="15">
        <v>0.7708333333333334</v>
      </c>
      <c r="O1832" s="15">
        <v>0.8125</v>
      </c>
      <c r="P1832" s="16">
        <f t="shared" si="174"/>
        <v>0.04166666667</v>
      </c>
      <c r="Q1832" s="17" t="s">
        <v>1787</v>
      </c>
    </row>
    <row r="1833">
      <c r="A1833" s="10" t="s">
        <v>1541</v>
      </c>
      <c r="B1833" s="10" t="s">
        <v>560</v>
      </c>
      <c r="C1833" s="10" t="s">
        <v>1152</v>
      </c>
      <c r="D1833" s="10" t="s">
        <v>158</v>
      </c>
      <c r="E1833" s="11" t="s">
        <v>41</v>
      </c>
      <c r="F1833" s="11" t="s">
        <v>1409</v>
      </c>
      <c r="G1833" s="48">
        <v>44781.0</v>
      </c>
      <c r="H1833" s="48">
        <v>44792.0</v>
      </c>
      <c r="I1833" s="12">
        <v>85.0</v>
      </c>
      <c r="J1833" s="18">
        <v>44781.0</v>
      </c>
      <c r="K1833" s="18"/>
      <c r="L1833" s="18"/>
      <c r="M1833" s="48">
        <v>44816.0</v>
      </c>
      <c r="N1833" s="24">
        <v>0.7083333333333334</v>
      </c>
      <c r="O1833" s="15">
        <v>0.875</v>
      </c>
      <c r="P1833" s="16">
        <f t="shared" si="174"/>
        <v>0.1666666667</v>
      </c>
      <c r="Q1833" s="17" t="s">
        <v>1788</v>
      </c>
    </row>
    <row r="1834">
      <c r="A1834" s="10" t="s">
        <v>1789</v>
      </c>
      <c r="B1834" s="10" t="s">
        <v>18</v>
      </c>
      <c r="C1834" s="10" t="s">
        <v>1164</v>
      </c>
      <c r="D1834" s="10" t="s">
        <v>1790</v>
      </c>
      <c r="E1834" s="11" t="s">
        <v>1478</v>
      </c>
      <c r="F1834" s="11" t="s">
        <v>1432</v>
      </c>
      <c r="G1834" s="12"/>
      <c r="H1834" s="12"/>
      <c r="I1834" s="18"/>
      <c r="J1834" s="18">
        <v>44904.0</v>
      </c>
      <c r="K1834" s="18"/>
      <c r="L1834" s="18"/>
      <c r="M1834" s="48">
        <v>44816.0</v>
      </c>
      <c r="N1834" s="15">
        <v>0.7916666666666666</v>
      </c>
      <c r="O1834" s="15">
        <v>0.875</v>
      </c>
      <c r="P1834" s="16">
        <f t="shared" si="174"/>
        <v>0.08333333333</v>
      </c>
      <c r="Q1834" s="17" t="s">
        <v>1791</v>
      </c>
    </row>
    <row r="1835">
      <c r="A1835" s="10" t="s">
        <v>1780</v>
      </c>
      <c r="B1835" s="10" t="s">
        <v>18</v>
      </c>
      <c r="C1835" s="10" t="s">
        <v>1152</v>
      </c>
      <c r="D1835" s="10" t="s">
        <v>3</v>
      </c>
      <c r="E1835" s="11" t="s">
        <v>20</v>
      </c>
      <c r="F1835" s="11" t="s">
        <v>1432</v>
      </c>
      <c r="G1835" s="48">
        <v>44816.0</v>
      </c>
      <c r="H1835" s="48"/>
      <c r="I1835" s="12"/>
      <c r="J1835" s="48"/>
      <c r="K1835" s="48"/>
      <c r="L1835" s="12"/>
      <c r="M1835" s="48">
        <v>44817.0</v>
      </c>
      <c r="N1835" s="15">
        <v>0.5833333333333334</v>
      </c>
      <c r="O1835" s="15">
        <v>0.5833333333333334</v>
      </c>
      <c r="P1835" s="16">
        <f t="shared" si="174"/>
        <v>0</v>
      </c>
      <c r="Q1835" s="17" t="s">
        <v>565</v>
      </c>
    </row>
    <row r="1836">
      <c r="A1836" s="10" t="s">
        <v>1702</v>
      </c>
      <c r="B1836" s="10" t="s">
        <v>18</v>
      </c>
      <c r="C1836" s="10" t="s">
        <v>1152</v>
      </c>
      <c r="D1836" s="10" t="s">
        <v>3</v>
      </c>
      <c r="E1836" s="11" t="s">
        <v>20</v>
      </c>
      <c r="F1836" s="11" t="s">
        <v>1409</v>
      </c>
      <c r="G1836" s="48">
        <v>44798.0</v>
      </c>
      <c r="H1836" s="48">
        <v>44806.0</v>
      </c>
      <c r="I1836" s="12">
        <v>24.0</v>
      </c>
      <c r="J1836" s="48">
        <v>44798.0</v>
      </c>
      <c r="K1836" s="48">
        <v>44806.0</v>
      </c>
      <c r="L1836" s="12">
        <v>13.5</v>
      </c>
      <c r="M1836" s="48">
        <v>44817.0</v>
      </c>
      <c r="N1836" s="15">
        <v>0.5833333333333334</v>
      </c>
      <c r="O1836" s="15">
        <v>0.5833333333333334</v>
      </c>
      <c r="P1836" s="16">
        <f t="shared" si="174"/>
        <v>0</v>
      </c>
      <c r="Q1836" s="17" t="s">
        <v>565</v>
      </c>
      <c r="R1836" s="36"/>
      <c r="S1836" s="36"/>
      <c r="T1836" s="36"/>
      <c r="U1836" s="36"/>
      <c r="V1836" s="36"/>
      <c r="W1836" s="36"/>
      <c r="X1836" s="36"/>
      <c r="Y1836" s="36"/>
      <c r="Z1836" s="36"/>
      <c r="AA1836" s="36"/>
      <c r="AB1836" s="36"/>
      <c r="AC1836" s="36"/>
      <c r="AD1836" s="36"/>
      <c r="AE1836" s="36"/>
      <c r="AF1836" s="36"/>
      <c r="AG1836" s="36"/>
      <c r="AH1836" s="36"/>
      <c r="AI1836" s="36"/>
      <c r="AJ1836" s="36"/>
      <c r="AK1836" s="36"/>
      <c r="AL1836" s="36"/>
    </row>
    <row r="1837">
      <c r="A1837" s="10" t="s">
        <v>1772</v>
      </c>
      <c r="B1837" s="10" t="s">
        <v>18</v>
      </c>
      <c r="C1837" s="10" t="s">
        <v>1152</v>
      </c>
      <c r="D1837" s="10" t="s">
        <v>3</v>
      </c>
      <c r="E1837" s="11" t="s">
        <v>20</v>
      </c>
      <c r="F1837" s="11" t="s">
        <v>1432</v>
      </c>
      <c r="G1837" s="48">
        <v>44813.0</v>
      </c>
      <c r="H1837" s="48">
        <v>44813.0</v>
      </c>
      <c r="I1837" s="12">
        <v>4.0</v>
      </c>
      <c r="J1837" s="48">
        <v>44813.0</v>
      </c>
      <c r="K1837" s="48">
        <v>44813.0</v>
      </c>
      <c r="L1837" s="12">
        <v>3.0</v>
      </c>
      <c r="M1837" s="48">
        <v>44817.0</v>
      </c>
      <c r="N1837" s="15">
        <v>0.5833333333333334</v>
      </c>
      <c r="O1837" s="15">
        <v>0.5833333333333334</v>
      </c>
      <c r="P1837" s="16">
        <f t="shared" si="174"/>
        <v>0</v>
      </c>
      <c r="Q1837" s="17" t="s">
        <v>565</v>
      </c>
    </row>
    <row r="1838">
      <c r="A1838" s="10" t="s">
        <v>1751</v>
      </c>
      <c r="B1838" s="81" t="s">
        <v>560</v>
      </c>
      <c r="C1838" s="10" t="s">
        <v>1152</v>
      </c>
      <c r="D1838" s="10" t="s">
        <v>3</v>
      </c>
      <c r="E1838" s="11" t="s">
        <v>43</v>
      </c>
      <c r="F1838" s="30" t="s">
        <v>1409</v>
      </c>
      <c r="G1838" s="82">
        <v>44809.0</v>
      </c>
      <c r="H1838" s="48">
        <v>44812.0</v>
      </c>
      <c r="I1838" s="12">
        <v>24.0</v>
      </c>
      <c r="J1838" s="82">
        <v>44809.0</v>
      </c>
      <c r="K1838" s="48">
        <v>44817.0</v>
      </c>
      <c r="L1838" s="12">
        <v>29.0</v>
      </c>
      <c r="M1838" s="48">
        <v>44817.0</v>
      </c>
      <c r="N1838" s="32">
        <v>0.7083333333333334</v>
      </c>
      <c r="O1838" s="15">
        <v>0.875</v>
      </c>
      <c r="P1838" s="16">
        <f t="shared" si="174"/>
        <v>0.1666666667</v>
      </c>
      <c r="Q1838" s="17" t="s">
        <v>1792</v>
      </c>
    </row>
    <row r="1839">
      <c r="A1839" s="10" t="s">
        <v>1541</v>
      </c>
      <c r="B1839" s="10" t="s">
        <v>560</v>
      </c>
      <c r="C1839" s="10" t="s">
        <v>1152</v>
      </c>
      <c r="D1839" s="10" t="s">
        <v>158</v>
      </c>
      <c r="E1839" s="11" t="s">
        <v>987</v>
      </c>
      <c r="F1839" s="11" t="s">
        <v>1409</v>
      </c>
      <c r="G1839" s="48">
        <v>44781.0</v>
      </c>
      <c r="H1839" s="48">
        <v>44792.0</v>
      </c>
      <c r="I1839" s="12">
        <v>85.0</v>
      </c>
      <c r="J1839" s="18">
        <v>44781.0</v>
      </c>
      <c r="K1839" s="18"/>
      <c r="L1839" s="18"/>
      <c r="M1839" s="48">
        <v>44817.0</v>
      </c>
      <c r="N1839" s="24">
        <v>0.7083333333333334</v>
      </c>
      <c r="O1839" s="15">
        <v>0.875</v>
      </c>
      <c r="P1839" s="16">
        <f t="shared" si="174"/>
        <v>0.1666666667</v>
      </c>
      <c r="Q1839" s="17" t="s">
        <v>1793</v>
      </c>
    </row>
    <row r="1840">
      <c r="A1840" s="10" t="s">
        <v>1699</v>
      </c>
      <c r="B1840" s="10" t="s">
        <v>560</v>
      </c>
      <c r="C1840" s="10" t="s">
        <v>1152</v>
      </c>
      <c r="D1840" s="10" t="s">
        <v>3</v>
      </c>
      <c r="E1840" s="11" t="s">
        <v>1478</v>
      </c>
      <c r="F1840" s="11" t="s">
        <v>1409</v>
      </c>
      <c r="G1840" s="18"/>
      <c r="H1840" s="18"/>
      <c r="I1840" s="18"/>
      <c r="J1840" s="18"/>
      <c r="K1840" s="18"/>
      <c r="L1840" s="18"/>
      <c r="M1840" s="48">
        <v>44817.0</v>
      </c>
      <c r="N1840" s="15">
        <v>0.5833333333333334</v>
      </c>
      <c r="O1840" s="15">
        <v>0.6666666666666666</v>
      </c>
      <c r="P1840" s="16">
        <f t="shared" si="174"/>
        <v>0.08333333333</v>
      </c>
      <c r="Q1840" s="17" t="s">
        <v>1794</v>
      </c>
    </row>
    <row r="1841">
      <c r="A1841" s="10" t="s">
        <v>1789</v>
      </c>
      <c r="B1841" s="10" t="s">
        <v>18</v>
      </c>
      <c r="C1841" s="10" t="s">
        <v>1164</v>
      </c>
      <c r="D1841" s="10" t="s">
        <v>1790</v>
      </c>
      <c r="E1841" s="11" t="s">
        <v>41</v>
      </c>
      <c r="F1841" s="11" t="s">
        <v>1432</v>
      </c>
      <c r="G1841" s="18"/>
      <c r="H1841" s="18"/>
      <c r="I1841" s="18"/>
      <c r="J1841" s="18">
        <v>44904.0</v>
      </c>
      <c r="K1841" s="18"/>
      <c r="L1841" s="18"/>
      <c r="M1841" s="48">
        <v>44817.0</v>
      </c>
      <c r="N1841" s="15">
        <v>0.625</v>
      </c>
      <c r="O1841" s="15">
        <v>0.875</v>
      </c>
      <c r="P1841" s="25">
        <v>0.20833333333333334</v>
      </c>
      <c r="Q1841" s="17" t="s">
        <v>1795</v>
      </c>
    </row>
    <row r="1842">
      <c r="A1842" s="10" t="s">
        <v>1796</v>
      </c>
      <c r="B1842" s="10" t="s">
        <v>1797</v>
      </c>
      <c r="C1842" s="10" t="s">
        <v>1164</v>
      </c>
      <c r="D1842" s="10" t="s">
        <v>900</v>
      </c>
      <c r="E1842" s="11" t="s">
        <v>20</v>
      </c>
      <c r="F1842" s="11" t="s">
        <v>21</v>
      </c>
      <c r="G1842" s="18"/>
      <c r="H1842" s="18"/>
      <c r="I1842" s="18"/>
      <c r="J1842" s="18"/>
      <c r="K1842" s="18"/>
      <c r="L1842" s="18"/>
      <c r="M1842" s="48">
        <v>44817.0</v>
      </c>
      <c r="N1842" s="15">
        <v>0.5833333333333334</v>
      </c>
      <c r="O1842" s="15">
        <v>0.875</v>
      </c>
      <c r="P1842" s="25">
        <v>0.2916666666666667</v>
      </c>
      <c r="Q1842" s="17" t="s">
        <v>1798</v>
      </c>
    </row>
    <row r="1843">
      <c r="A1843" s="10" t="s">
        <v>1783</v>
      </c>
      <c r="B1843" s="81" t="s">
        <v>18</v>
      </c>
      <c r="C1843" s="10" t="s">
        <v>1152</v>
      </c>
      <c r="D1843" s="10" t="s">
        <v>1346</v>
      </c>
      <c r="E1843" s="11" t="s">
        <v>1478</v>
      </c>
      <c r="F1843" s="30"/>
      <c r="G1843" s="82"/>
      <c r="H1843" s="18"/>
      <c r="I1843" s="18"/>
      <c r="J1843" s="18"/>
      <c r="K1843" s="18"/>
      <c r="L1843" s="18"/>
      <c r="M1843" s="48">
        <v>44817.0</v>
      </c>
      <c r="N1843" s="32">
        <v>0.5833333333333334</v>
      </c>
      <c r="O1843" s="15">
        <v>0.875</v>
      </c>
      <c r="P1843" s="16">
        <f t="shared" ref="P1843:P1844" si="175">O1843-N1843</f>
        <v>0.2916666667</v>
      </c>
      <c r="Q1843" s="17" t="s">
        <v>1799</v>
      </c>
    </row>
    <row r="1844">
      <c r="A1844" s="81" t="s">
        <v>1568</v>
      </c>
      <c r="B1844" s="81" t="s">
        <v>560</v>
      </c>
      <c r="C1844" s="10" t="s">
        <v>1152</v>
      </c>
      <c r="D1844" s="29" t="s">
        <v>508</v>
      </c>
      <c r="E1844" s="30" t="s">
        <v>41</v>
      </c>
      <c r="F1844" s="30" t="s">
        <v>1409</v>
      </c>
      <c r="G1844" s="82">
        <v>44769.0</v>
      </c>
      <c r="H1844" s="82">
        <v>44804.0</v>
      </c>
      <c r="I1844" s="88">
        <v>160.0</v>
      </c>
      <c r="J1844" s="82"/>
      <c r="K1844" s="82"/>
      <c r="L1844" s="88"/>
      <c r="M1844" s="82">
        <v>44817.0</v>
      </c>
      <c r="N1844" s="32">
        <v>0.5833333333333334</v>
      </c>
      <c r="O1844" s="32">
        <v>0.875</v>
      </c>
      <c r="P1844" s="16">
        <f t="shared" si="175"/>
        <v>0.2916666667</v>
      </c>
      <c r="Q1844" s="35" t="s">
        <v>1800</v>
      </c>
      <c r="R1844" s="36"/>
      <c r="S1844" s="36"/>
      <c r="T1844" s="36"/>
      <c r="U1844" s="36"/>
      <c r="V1844" s="36"/>
      <c r="W1844" s="36"/>
      <c r="X1844" s="36"/>
      <c r="Y1844" s="36"/>
      <c r="Z1844" s="36"/>
      <c r="AA1844" s="36"/>
      <c r="AB1844" s="36"/>
      <c r="AC1844" s="36"/>
      <c r="AD1844" s="36"/>
      <c r="AE1844" s="36"/>
      <c r="AF1844" s="36"/>
      <c r="AG1844" s="36"/>
      <c r="AH1844" s="36"/>
      <c r="AI1844" s="36"/>
      <c r="AJ1844" s="36"/>
      <c r="AK1844" s="36"/>
      <c r="AL1844" s="36"/>
    </row>
    <row r="1845">
      <c r="A1845" s="10" t="s">
        <v>1789</v>
      </c>
      <c r="B1845" s="10" t="s">
        <v>18</v>
      </c>
      <c r="C1845" s="10" t="s">
        <v>1164</v>
      </c>
      <c r="D1845" s="10" t="s">
        <v>1790</v>
      </c>
      <c r="E1845" s="11" t="s">
        <v>41</v>
      </c>
      <c r="F1845" s="11" t="s">
        <v>1432</v>
      </c>
      <c r="G1845" s="18">
        <v>44818.0</v>
      </c>
      <c r="H1845" s="18">
        <v>44820.0</v>
      </c>
      <c r="I1845" s="12">
        <v>16.0</v>
      </c>
      <c r="J1845" s="18">
        <v>44904.0</v>
      </c>
      <c r="K1845" s="18"/>
      <c r="L1845" s="18"/>
      <c r="M1845" s="48">
        <v>44818.0</v>
      </c>
      <c r="N1845" s="15">
        <v>0.6458333333333334</v>
      </c>
      <c r="O1845" s="15">
        <v>0.8541666666666666</v>
      </c>
      <c r="P1845" s="25">
        <v>0.20833333333333334</v>
      </c>
      <c r="Q1845" s="17" t="s">
        <v>1801</v>
      </c>
    </row>
    <row r="1846">
      <c r="A1846" s="81" t="s">
        <v>1568</v>
      </c>
      <c r="B1846" s="81" t="s">
        <v>560</v>
      </c>
      <c r="C1846" s="10" t="s">
        <v>1152</v>
      </c>
      <c r="D1846" s="29" t="s">
        <v>508</v>
      </c>
      <c r="E1846" s="30" t="s">
        <v>41</v>
      </c>
      <c r="F1846" s="30" t="s">
        <v>1409</v>
      </c>
      <c r="G1846" s="82">
        <v>44769.0</v>
      </c>
      <c r="H1846" s="82">
        <v>44804.0</v>
      </c>
      <c r="I1846" s="88">
        <v>160.0</v>
      </c>
      <c r="J1846" s="82"/>
      <c r="K1846" s="82"/>
      <c r="L1846" s="88"/>
      <c r="M1846" s="82">
        <v>44818.0</v>
      </c>
      <c r="N1846" s="32">
        <v>0.5833333333333334</v>
      </c>
      <c r="O1846" s="32">
        <v>0.875</v>
      </c>
      <c r="P1846" s="16">
        <f>O1846-N1846</f>
        <v>0.2916666667</v>
      </c>
      <c r="Q1846" s="35" t="s">
        <v>1802</v>
      </c>
      <c r="R1846" s="36"/>
      <c r="S1846" s="36"/>
      <c r="T1846" s="36"/>
      <c r="U1846" s="36"/>
      <c r="V1846" s="36"/>
      <c r="W1846" s="36"/>
      <c r="X1846" s="36"/>
      <c r="Y1846" s="36"/>
      <c r="Z1846" s="36"/>
      <c r="AA1846" s="36"/>
      <c r="AB1846" s="36"/>
      <c r="AC1846" s="36"/>
      <c r="AD1846" s="36"/>
      <c r="AE1846" s="36"/>
      <c r="AF1846" s="36"/>
      <c r="AG1846" s="36"/>
      <c r="AH1846" s="36"/>
      <c r="AI1846" s="36"/>
      <c r="AJ1846" s="36"/>
      <c r="AK1846" s="36"/>
      <c r="AL1846" s="36"/>
    </row>
    <row r="1847">
      <c r="A1847" s="10" t="s">
        <v>1803</v>
      </c>
      <c r="B1847" s="10" t="s">
        <v>18</v>
      </c>
      <c r="C1847" s="10" t="s">
        <v>1152</v>
      </c>
      <c r="D1847" s="10" t="s">
        <v>158</v>
      </c>
      <c r="E1847" s="11" t="s">
        <v>1478</v>
      </c>
      <c r="F1847" s="11" t="s">
        <v>1409</v>
      </c>
      <c r="G1847" s="18"/>
      <c r="H1847" s="18"/>
      <c r="I1847" s="18"/>
      <c r="J1847" s="18"/>
      <c r="K1847" s="18"/>
      <c r="L1847" s="18"/>
      <c r="M1847" s="82">
        <v>44818.0</v>
      </c>
      <c r="N1847" s="15">
        <v>0.75</v>
      </c>
      <c r="O1847" s="15">
        <v>0.875</v>
      </c>
      <c r="P1847" s="24">
        <v>0.125</v>
      </c>
      <c r="Q1847" s="35" t="s">
        <v>1804</v>
      </c>
    </row>
    <row r="1848">
      <c r="A1848" s="10" t="s">
        <v>1699</v>
      </c>
      <c r="B1848" s="10" t="s">
        <v>560</v>
      </c>
      <c r="C1848" s="10" t="s">
        <v>1152</v>
      </c>
      <c r="D1848" s="10" t="s">
        <v>3</v>
      </c>
      <c r="E1848" s="11" t="s">
        <v>1478</v>
      </c>
      <c r="F1848" s="11" t="s">
        <v>1409</v>
      </c>
      <c r="G1848" s="18"/>
      <c r="H1848" s="18"/>
      <c r="I1848" s="18"/>
      <c r="J1848" s="18"/>
      <c r="K1848" s="18"/>
      <c r="L1848" s="18"/>
      <c r="M1848" s="82">
        <v>44818.0</v>
      </c>
      <c r="N1848" s="15">
        <v>0.5833333333333334</v>
      </c>
      <c r="O1848" s="15">
        <v>0.75</v>
      </c>
      <c r="P1848" s="16">
        <f t="shared" ref="P1848:P1854" si="176">O1848-N1848</f>
        <v>0.1666666667</v>
      </c>
      <c r="Q1848" s="17" t="s">
        <v>1805</v>
      </c>
    </row>
    <row r="1849">
      <c r="A1849" s="10" t="s">
        <v>1783</v>
      </c>
      <c r="B1849" s="81" t="s">
        <v>18</v>
      </c>
      <c r="C1849" s="10" t="s">
        <v>1152</v>
      </c>
      <c r="D1849" s="10" t="s">
        <v>1346</v>
      </c>
      <c r="E1849" s="11" t="s">
        <v>41</v>
      </c>
      <c r="F1849" s="30" t="s">
        <v>1423</v>
      </c>
      <c r="G1849" s="82">
        <v>44818.0</v>
      </c>
      <c r="H1849" s="82">
        <v>44820.0</v>
      </c>
      <c r="I1849" s="12">
        <v>35.0</v>
      </c>
      <c r="J1849" s="82">
        <v>44818.0</v>
      </c>
      <c r="K1849" s="18"/>
      <c r="L1849" s="18"/>
      <c r="M1849" s="82">
        <v>44818.0</v>
      </c>
      <c r="N1849" s="32">
        <v>0.5833333333333334</v>
      </c>
      <c r="O1849" s="15">
        <v>0.875</v>
      </c>
      <c r="P1849" s="16">
        <f t="shared" si="176"/>
        <v>0.2916666667</v>
      </c>
      <c r="Q1849" s="17" t="s">
        <v>1806</v>
      </c>
    </row>
    <row r="1850">
      <c r="A1850" s="10" t="s">
        <v>1807</v>
      </c>
      <c r="B1850" s="10" t="s">
        <v>18</v>
      </c>
      <c r="C1850" s="10" t="s">
        <v>1164</v>
      </c>
      <c r="D1850" s="10" t="s">
        <v>900</v>
      </c>
      <c r="E1850" s="11" t="s">
        <v>41</v>
      </c>
      <c r="F1850" s="11" t="s">
        <v>1409</v>
      </c>
      <c r="G1850" s="18"/>
      <c r="H1850" s="18"/>
      <c r="I1850" s="18"/>
      <c r="J1850" s="18"/>
      <c r="K1850" s="18"/>
      <c r="L1850" s="18"/>
      <c r="M1850" s="48">
        <v>44818.0</v>
      </c>
      <c r="N1850" s="15">
        <v>0.8333333333333334</v>
      </c>
      <c r="O1850" s="15">
        <v>0.875</v>
      </c>
      <c r="P1850" s="16">
        <f t="shared" si="176"/>
        <v>0.04166666667</v>
      </c>
      <c r="Q1850" s="17" t="s">
        <v>1808</v>
      </c>
    </row>
    <row r="1851">
      <c r="A1851" s="10" t="s">
        <v>1809</v>
      </c>
      <c r="B1851" s="10" t="s">
        <v>18</v>
      </c>
      <c r="C1851" s="10" t="s">
        <v>1164</v>
      </c>
      <c r="D1851" s="10" t="s">
        <v>900</v>
      </c>
      <c r="E1851" s="11" t="s">
        <v>310</v>
      </c>
      <c r="F1851" s="11" t="s">
        <v>1423</v>
      </c>
      <c r="G1851" s="18"/>
      <c r="H1851" s="18"/>
      <c r="I1851" s="18"/>
      <c r="J1851" s="18"/>
      <c r="K1851" s="18"/>
      <c r="L1851" s="18"/>
      <c r="M1851" s="48">
        <v>44818.0</v>
      </c>
      <c r="N1851" s="15">
        <v>0.7916666666666666</v>
      </c>
      <c r="O1851" s="15">
        <v>0.8333333333333334</v>
      </c>
      <c r="P1851" s="16">
        <f t="shared" si="176"/>
        <v>0.04166666667</v>
      </c>
      <c r="Q1851" s="17" t="s">
        <v>1810</v>
      </c>
    </row>
    <row r="1852">
      <c r="A1852" s="10" t="s">
        <v>1811</v>
      </c>
      <c r="B1852" s="10" t="s">
        <v>18</v>
      </c>
      <c r="C1852" s="10" t="s">
        <v>1164</v>
      </c>
      <c r="D1852" s="10" t="s">
        <v>900</v>
      </c>
      <c r="E1852" s="11" t="s">
        <v>310</v>
      </c>
      <c r="F1852" s="11" t="s">
        <v>1423</v>
      </c>
      <c r="G1852" s="18"/>
      <c r="H1852" s="18"/>
      <c r="I1852" s="18"/>
      <c r="J1852" s="18"/>
      <c r="K1852" s="18"/>
      <c r="L1852" s="18"/>
      <c r="M1852" s="48">
        <v>44818.0</v>
      </c>
      <c r="N1852" s="15">
        <v>0.75</v>
      </c>
      <c r="O1852" s="15">
        <v>0.7916666666666666</v>
      </c>
      <c r="P1852" s="16">
        <f t="shared" si="176"/>
        <v>0.04166666667</v>
      </c>
      <c r="Q1852" s="17" t="s">
        <v>1810</v>
      </c>
    </row>
    <row r="1853">
      <c r="A1853" s="10" t="s">
        <v>1812</v>
      </c>
      <c r="B1853" s="10" t="s">
        <v>637</v>
      </c>
      <c r="C1853" s="10" t="s">
        <v>1164</v>
      </c>
      <c r="D1853" s="10" t="s">
        <v>900</v>
      </c>
      <c r="E1853" s="11" t="s">
        <v>20</v>
      </c>
      <c r="F1853" s="11" t="s">
        <v>1423</v>
      </c>
      <c r="G1853" s="18"/>
      <c r="H1853" s="18"/>
      <c r="I1853" s="18"/>
      <c r="J1853" s="18"/>
      <c r="K1853" s="18"/>
      <c r="L1853" s="18"/>
      <c r="M1853" s="48">
        <v>44818.0</v>
      </c>
      <c r="N1853" s="15">
        <v>0.5833333333333334</v>
      </c>
      <c r="O1853" s="15">
        <v>0.75</v>
      </c>
      <c r="P1853" s="16">
        <f t="shared" si="176"/>
        <v>0.1666666667</v>
      </c>
      <c r="Q1853" s="17" t="s">
        <v>1813</v>
      </c>
    </row>
    <row r="1854">
      <c r="A1854" s="10" t="s">
        <v>1783</v>
      </c>
      <c r="B1854" s="81" t="s">
        <v>18</v>
      </c>
      <c r="C1854" s="10" t="s">
        <v>1152</v>
      </c>
      <c r="D1854" s="10" t="s">
        <v>1346</v>
      </c>
      <c r="E1854" s="11" t="s">
        <v>41</v>
      </c>
      <c r="F1854" s="30" t="s">
        <v>1423</v>
      </c>
      <c r="G1854" s="82">
        <v>44818.0</v>
      </c>
      <c r="H1854" s="82">
        <v>44820.0</v>
      </c>
      <c r="I1854" s="12">
        <v>35.0</v>
      </c>
      <c r="J1854" s="82">
        <v>44818.0</v>
      </c>
      <c r="K1854" s="18"/>
      <c r="L1854" s="18"/>
      <c r="M1854" s="82">
        <v>44819.0</v>
      </c>
      <c r="N1854" s="32">
        <v>0.5833333333333334</v>
      </c>
      <c r="O1854" s="15">
        <v>0.875</v>
      </c>
      <c r="P1854" s="16">
        <f t="shared" si="176"/>
        <v>0.2916666667</v>
      </c>
      <c r="Q1854" s="17" t="s">
        <v>1814</v>
      </c>
    </row>
    <row r="1855">
      <c r="A1855" s="10" t="s">
        <v>1789</v>
      </c>
      <c r="B1855" s="10" t="s">
        <v>18</v>
      </c>
      <c r="C1855" s="10" t="s">
        <v>1164</v>
      </c>
      <c r="D1855" s="10" t="s">
        <v>1790</v>
      </c>
      <c r="E1855" s="11" t="s">
        <v>41</v>
      </c>
      <c r="F1855" s="11" t="s">
        <v>1432</v>
      </c>
      <c r="G1855" s="18">
        <v>44818.0</v>
      </c>
      <c r="H1855" s="18">
        <v>44820.0</v>
      </c>
      <c r="I1855" s="12">
        <v>16.0</v>
      </c>
      <c r="J1855" s="18">
        <v>44904.0</v>
      </c>
      <c r="K1855" s="18"/>
      <c r="L1855" s="18"/>
      <c r="M1855" s="48">
        <v>44819.0</v>
      </c>
      <c r="N1855" s="32">
        <v>0.6666666666666666</v>
      </c>
      <c r="O1855" s="15">
        <v>0.875</v>
      </c>
      <c r="P1855" s="25">
        <v>0.20833333333333334</v>
      </c>
      <c r="Q1855" s="17" t="s">
        <v>1815</v>
      </c>
    </row>
    <row r="1856">
      <c r="A1856" s="10" t="s">
        <v>1807</v>
      </c>
      <c r="B1856" s="10" t="s">
        <v>18</v>
      </c>
      <c r="C1856" s="10" t="s">
        <v>1164</v>
      </c>
      <c r="D1856" s="10" t="s">
        <v>900</v>
      </c>
      <c r="E1856" s="11" t="s">
        <v>41</v>
      </c>
      <c r="F1856" s="11" t="s">
        <v>1423</v>
      </c>
      <c r="G1856" s="18">
        <v>44818.0</v>
      </c>
      <c r="H1856" s="18"/>
      <c r="I1856" s="18"/>
      <c r="J1856" s="18">
        <v>44818.0</v>
      </c>
      <c r="K1856" s="18"/>
      <c r="L1856" s="18"/>
      <c r="M1856" s="48">
        <v>44819.0</v>
      </c>
      <c r="N1856" s="15">
        <v>0.7083333333333334</v>
      </c>
      <c r="O1856" s="15">
        <v>0.875</v>
      </c>
      <c r="P1856" s="25">
        <f t="shared" ref="P1856:P1858" si="177">O1856-N1856</f>
        <v>0.1666666667</v>
      </c>
      <c r="Q1856" s="17" t="s">
        <v>1816</v>
      </c>
    </row>
    <row r="1857">
      <c r="A1857" s="81" t="s">
        <v>1568</v>
      </c>
      <c r="B1857" s="81" t="s">
        <v>560</v>
      </c>
      <c r="C1857" s="10" t="s">
        <v>1152</v>
      </c>
      <c r="D1857" s="29" t="s">
        <v>508</v>
      </c>
      <c r="E1857" s="30" t="s">
        <v>41</v>
      </c>
      <c r="F1857" s="30" t="s">
        <v>1409</v>
      </c>
      <c r="G1857" s="82">
        <v>44769.0</v>
      </c>
      <c r="H1857" s="82">
        <v>44804.0</v>
      </c>
      <c r="I1857" s="88">
        <v>160.0</v>
      </c>
      <c r="J1857" s="82"/>
      <c r="K1857" s="82"/>
      <c r="L1857" s="88"/>
      <c r="M1857" s="82">
        <v>44819.0</v>
      </c>
      <c r="N1857" s="32">
        <v>0.5833333333333334</v>
      </c>
      <c r="O1857" s="32">
        <v>0.875</v>
      </c>
      <c r="P1857" s="16">
        <f t="shared" si="177"/>
        <v>0.2916666667</v>
      </c>
      <c r="Q1857" s="35" t="s">
        <v>1817</v>
      </c>
      <c r="R1857" s="36"/>
      <c r="S1857" s="36"/>
      <c r="T1857" s="36"/>
      <c r="U1857" s="36"/>
      <c r="V1857" s="36"/>
      <c r="W1857" s="36"/>
      <c r="X1857" s="36"/>
      <c r="Y1857" s="36"/>
      <c r="Z1857" s="36"/>
      <c r="AA1857" s="36"/>
      <c r="AB1857" s="36"/>
      <c r="AC1857" s="36"/>
      <c r="AD1857" s="36"/>
      <c r="AE1857" s="36"/>
      <c r="AF1857" s="36"/>
      <c r="AG1857" s="36"/>
      <c r="AH1857" s="36"/>
      <c r="AI1857" s="36"/>
      <c r="AJ1857" s="36"/>
      <c r="AK1857" s="36"/>
      <c r="AL1857" s="36"/>
    </row>
    <row r="1858">
      <c r="A1858" s="10" t="s">
        <v>1699</v>
      </c>
      <c r="B1858" s="10" t="s">
        <v>560</v>
      </c>
      <c r="C1858" s="10" t="s">
        <v>1152</v>
      </c>
      <c r="D1858" s="10" t="s">
        <v>3</v>
      </c>
      <c r="E1858" s="11" t="s">
        <v>41</v>
      </c>
      <c r="F1858" s="11" t="s">
        <v>1409</v>
      </c>
      <c r="G1858" s="18"/>
      <c r="H1858" s="18"/>
      <c r="I1858" s="18"/>
      <c r="J1858" s="18"/>
      <c r="K1858" s="18"/>
      <c r="L1858" s="18"/>
      <c r="M1858" s="82">
        <v>44819.0</v>
      </c>
      <c r="N1858" s="15">
        <v>0.5833333333333334</v>
      </c>
      <c r="O1858" s="15">
        <v>0.7916666666666666</v>
      </c>
      <c r="P1858" s="16">
        <f t="shared" si="177"/>
        <v>0.2083333333</v>
      </c>
      <c r="Q1858" s="17" t="s">
        <v>1818</v>
      </c>
    </row>
    <row r="1859">
      <c r="A1859" s="10" t="s">
        <v>1803</v>
      </c>
      <c r="B1859" s="10" t="s">
        <v>18</v>
      </c>
      <c r="C1859" s="10" t="s">
        <v>1152</v>
      </c>
      <c r="D1859" s="10" t="s">
        <v>158</v>
      </c>
      <c r="E1859" s="11" t="s">
        <v>1478</v>
      </c>
      <c r="F1859" s="11" t="s">
        <v>1409</v>
      </c>
      <c r="G1859" s="18"/>
      <c r="H1859" s="18"/>
      <c r="I1859" s="18"/>
      <c r="J1859" s="18"/>
      <c r="K1859" s="18"/>
      <c r="L1859" s="18"/>
      <c r="M1859" s="82">
        <v>44819.0</v>
      </c>
      <c r="N1859" s="15">
        <v>0.75</v>
      </c>
      <c r="O1859" s="15">
        <v>0.8333333333333334</v>
      </c>
      <c r="P1859" s="25">
        <v>0.08333333333333333</v>
      </c>
      <c r="Q1859" s="35" t="s">
        <v>1804</v>
      </c>
    </row>
    <row r="1860">
      <c r="A1860" s="10" t="s">
        <v>1819</v>
      </c>
      <c r="B1860" s="10" t="s">
        <v>1797</v>
      </c>
      <c r="C1860" s="10" t="s">
        <v>1152</v>
      </c>
      <c r="D1860" s="10" t="s">
        <v>3</v>
      </c>
      <c r="E1860" s="11" t="s">
        <v>41</v>
      </c>
      <c r="F1860" s="11" t="s">
        <v>21</v>
      </c>
      <c r="G1860" s="18"/>
      <c r="H1860" s="18"/>
      <c r="I1860" s="18"/>
      <c r="J1860" s="18"/>
      <c r="K1860" s="18"/>
      <c r="L1860" s="18"/>
      <c r="M1860" s="82">
        <v>44819.0</v>
      </c>
      <c r="N1860" s="15">
        <v>0.7916666666666666</v>
      </c>
      <c r="O1860" s="15">
        <v>0.875</v>
      </c>
      <c r="P1860" s="16">
        <f t="shared" ref="P1860:P1862" si="178">O1860-N1860</f>
        <v>0.08333333333</v>
      </c>
      <c r="Q1860" s="17" t="s">
        <v>1820</v>
      </c>
    </row>
    <row r="1861">
      <c r="A1861" s="10" t="s">
        <v>1783</v>
      </c>
      <c r="B1861" s="81" t="s">
        <v>18</v>
      </c>
      <c r="C1861" s="10" t="s">
        <v>1152</v>
      </c>
      <c r="D1861" s="10" t="s">
        <v>1346</v>
      </c>
      <c r="E1861" s="11" t="s">
        <v>28</v>
      </c>
      <c r="F1861" s="30" t="s">
        <v>1423</v>
      </c>
      <c r="G1861" s="82">
        <v>44818.0</v>
      </c>
      <c r="H1861" s="82">
        <v>44820.0</v>
      </c>
      <c r="I1861" s="12">
        <v>35.0</v>
      </c>
      <c r="J1861" s="82">
        <v>44818.0</v>
      </c>
      <c r="K1861" s="18"/>
      <c r="L1861" s="18"/>
      <c r="M1861" s="82">
        <v>44820.0</v>
      </c>
      <c r="N1861" s="32">
        <v>0.5416666666666666</v>
      </c>
      <c r="O1861" s="15">
        <v>0.5833333333333334</v>
      </c>
      <c r="P1861" s="16">
        <f t="shared" si="178"/>
        <v>0.04166666667</v>
      </c>
      <c r="Q1861" s="17" t="s">
        <v>1821</v>
      </c>
    </row>
    <row r="1862">
      <c r="A1862" s="10" t="s">
        <v>1822</v>
      </c>
      <c r="B1862" s="81" t="s">
        <v>18</v>
      </c>
      <c r="C1862" s="10" t="s">
        <v>1152</v>
      </c>
      <c r="D1862" s="10" t="s">
        <v>1346</v>
      </c>
      <c r="E1862" s="11" t="s">
        <v>41</v>
      </c>
      <c r="F1862" s="30" t="s">
        <v>1423</v>
      </c>
      <c r="G1862" s="18">
        <v>44820.0</v>
      </c>
      <c r="H1862" s="18">
        <v>44824.0</v>
      </c>
      <c r="I1862" s="12">
        <v>25.0</v>
      </c>
      <c r="J1862" s="18">
        <v>44820.0</v>
      </c>
      <c r="K1862" s="18"/>
      <c r="L1862" s="18"/>
      <c r="M1862" s="82">
        <v>44820.0</v>
      </c>
      <c r="N1862" s="32">
        <v>0.625</v>
      </c>
      <c r="O1862" s="15">
        <v>0.875</v>
      </c>
      <c r="P1862" s="16">
        <f t="shared" si="178"/>
        <v>0.25</v>
      </c>
      <c r="Q1862" s="17" t="s">
        <v>1823</v>
      </c>
    </row>
    <row r="1863">
      <c r="A1863" s="10" t="s">
        <v>1789</v>
      </c>
      <c r="B1863" s="10" t="s">
        <v>18</v>
      </c>
      <c r="C1863" s="10" t="s">
        <v>1164</v>
      </c>
      <c r="D1863" s="10" t="s">
        <v>1790</v>
      </c>
      <c r="E1863" s="11" t="s">
        <v>41</v>
      </c>
      <c r="F1863" s="11" t="s">
        <v>1432</v>
      </c>
      <c r="G1863" s="18">
        <v>44818.0</v>
      </c>
      <c r="H1863" s="18">
        <v>44820.0</v>
      </c>
      <c r="I1863" s="12">
        <v>16.0</v>
      </c>
      <c r="J1863" s="18">
        <v>44904.0</v>
      </c>
      <c r="K1863" s="18"/>
      <c r="L1863" s="18"/>
      <c r="M1863" s="48">
        <v>44820.0</v>
      </c>
      <c r="N1863" s="32">
        <v>0.6666666666666666</v>
      </c>
      <c r="O1863" s="15">
        <v>0.875</v>
      </c>
      <c r="P1863" s="25">
        <v>0.20833333333333334</v>
      </c>
      <c r="Q1863" s="17" t="s">
        <v>1824</v>
      </c>
    </row>
    <row r="1864">
      <c r="A1864" s="10" t="s">
        <v>1807</v>
      </c>
      <c r="B1864" s="10" t="s">
        <v>18</v>
      </c>
      <c r="C1864" s="10" t="s">
        <v>1164</v>
      </c>
      <c r="D1864" s="10" t="s">
        <v>900</v>
      </c>
      <c r="E1864" s="11" t="s">
        <v>41</v>
      </c>
      <c r="F1864" s="11" t="s">
        <v>1423</v>
      </c>
      <c r="G1864" s="18">
        <v>44818.0</v>
      </c>
      <c r="H1864" s="18"/>
      <c r="I1864" s="18"/>
      <c r="J1864" s="18">
        <v>44818.0</v>
      </c>
      <c r="K1864" s="18"/>
      <c r="L1864" s="18"/>
      <c r="M1864" s="48">
        <v>44820.0</v>
      </c>
      <c r="N1864" s="15">
        <v>0.5833333333333334</v>
      </c>
      <c r="O1864" s="15">
        <v>0.875</v>
      </c>
      <c r="P1864" s="25">
        <f>O1864-N1864</f>
        <v>0.2916666667</v>
      </c>
      <c r="Q1864" s="17" t="s">
        <v>1825</v>
      </c>
    </row>
    <row r="1865">
      <c r="A1865" s="81" t="s">
        <v>1568</v>
      </c>
      <c r="B1865" s="81" t="s">
        <v>560</v>
      </c>
      <c r="C1865" s="10" t="s">
        <v>1152</v>
      </c>
      <c r="D1865" s="29" t="s">
        <v>508</v>
      </c>
      <c r="E1865" s="30" t="s">
        <v>41</v>
      </c>
      <c r="F1865" s="30" t="s">
        <v>1409</v>
      </c>
      <c r="G1865" s="82">
        <v>44769.0</v>
      </c>
      <c r="H1865" s="82">
        <v>44804.0</v>
      </c>
      <c r="I1865" s="88">
        <v>160.0</v>
      </c>
      <c r="J1865" s="82"/>
      <c r="K1865" s="82"/>
      <c r="L1865" s="88"/>
      <c r="M1865" s="82">
        <v>44820.0</v>
      </c>
      <c r="N1865" s="32">
        <v>0.5833333333333334</v>
      </c>
      <c r="O1865" s="32">
        <v>0.5833333333333334</v>
      </c>
      <c r="P1865" s="25">
        <v>0.875</v>
      </c>
      <c r="Q1865" s="35" t="s">
        <v>1826</v>
      </c>
      <c r="R1865" s="36"/>
      <c r="S1865" s="36"/>
      <c r="T1865" s="36"/>
      <c r="U1865" s="36"/>
      <c r="V1865" s="36"/>
      <c r="W1865" s="36"/>
      <c r="X1865" s="36"/>
      <c r="Y1865" s="36"/>
      <c r="Z1865" s="36"/>
      <c r="AA1865" s="36"/>
      <c r="AB1865" s="36"/>
      <c r="AC1865" s="36"/>
      <c r="AD1865" s="36"/>
      <c r="AE1865" s="36"/>
      <c r="AF1865" s="36"/>
      <c r="AG1865" s="36"/>
      <c r="AH1865" s="36"/>
      <c r="AI1865" s="36"/>
      <c r="AJ1865" s="36"/>
      <c r="AK1865" s="36"/>
      <c r="AL1865" s="36"/>
    </row>
    <row r="1866">
      <c r="A1866" s="81" t="s">
        <v>1827</v>
      </c>
      <c r="B1866" s="81" t="s">
        <v>18</v>
      </c>
      <c r="C1866" s="10" t="s">
        <v>1152</v>
      </c>
      <c r="D1866" s="81" t="s">
        <v>508</v>
      </c>
      <c r="E1866" s="30" t="s">
        <v>43</v>
      </c>
      <c r="F1866" s="30" t="s">
        <v>1423</v>
      </c>
      <c r="G1866" s="82">
        <v>44820.0</v>
      </c>
      <c r="H1866" s="82">
        <v>44820.0</v>
      </c>
      <c r="I1866" s="88">
        <v>7.0</v>
      </c>
      <c r="J1866" s="18">
        <v>44820.0</v>
      </c>
      <c r="K1866" s="18">
        <v>44820.0</v>
      </c>
      <c r="L1866" s="88">
        <v>7.0</v>
      </c>
      <c r="M1866" s="82">
        <v>44820.0</v>
      </c>
      <c r="N1866" s="32">
        <v>0.5833333333333334</v>
      </c>
      <c r="O1866" s="15">
        <v>0.875</v>
      </c>
      <c r="P1866" s="16">
        <f t="shared" ref="P1866:P1867" si="179">O1866-N1866</f>
        <v>0.2916666667</v>
      </c>
      <c r="Q1866" s="35" t="s">
        <v>1828</v>
      </c>
      <c r="R1866" s="36"/>
      <c r="S1866" s="36"/>
      <c r="T1866" s="36"/>
      <c r="U1866" s="36"/>
      <c r="V1866" s="36"/>
      <c r="W1866" s="36"/>
      <c r="X1866" s="36"/>
      <c r="Y1866" s="36"/>
      <c r="Z1866" s="36"/>
      <c r="AA1866" s="36"/>
      <c r="AB1866" s="36"/>
      <c r="AC1866" s="36"/>
      <c r="AD1866" s="36"/>
      <c r="AE1866" s="36"/>
      <c r="AF1866" s="36"/>
      <c r="AG1866" s="36"/>
      <c r="AH1866" s="36"/>
      <c r="AI1866" s="36"/>
      <c r="AJ1866" s="36"/>
      <c r="AK1866" s="36"/>
      <c r="AL1866" s="36"/>
    </row>
    <row r="1867">
      <c r="A1867" s="10" t="s">
        <v>1829</v>
      </c>
      <c r="B1867" s="81" t="s">
        <v>18</v>
      </c>
      <c r="C1867" s="10" t="s">
        <v>1152</v>
      </c>
      <c r="D1867" s="10" t="s">
        <v>3</v>
      </c>
      <c r="E1867" s="11" t="s">
        <v>1478</v>
      </c>
      <c r="F1867" s="11" t="s">
        <v>1423</v>
      </c>
      <c r="G1867" s="18"/>
      <c r="H1867" s="18"/>
      <c r="I1867" s="18"/>
      <c r="J1867" s="18"/>
      <c r="K1867" s="18"/>
      <c r="L1867" s="18"/>
      <c r="M1867" s="82">
        <v>44820.0</v>
      </c>
      <c r="N1867" s="15">
        <v>0.5833333333333334</v>
      </c>
      <c r="O1867" s="15">
        <v>0.7916666666666666</v>
      </c>
      <c r="P1867" s="16">
        <f t="shared" si="179"/>
        <v>0.2083333333</v>
      </c>
      <c r="Q1867" s="17" t="s">
        <v>1830</v>
      </c>
    </row>
    <row r="1868">
      <c r="A1868" s="10" t="s">
        <v>1803</v>
      </c>
      <c r="B1868" s="10" t="s">
        <v>18</v>
      </c>
      <c r="C1868" s="10" t="s">
        <v>1152</v>
      </c>
      <c r="D1868" s="10" t="s">
        <v>158</v>
      </c>
      <c r="E1868" s="11" t="s">
        <v>1478</v>
      </c>
      <c r="F1868" s="11" t="s">
        <v>1409</v>
      </c>
      <c r="G1868" s="18"/>
      <c r="H1868" s="18"/>
      <c r="I1868" s="18"/>
      <c r="J1868" s="18"/>
      <c r="K1868" s="18"/>
      <c r="L1868" s="18"/>
      <c r="M1868" s="82">
        <v>44820.0</v>
      </c>
      <c r="N1868" s="15">
        <v>0.6666666666666666</v>
      </c>
      <c r="O1868" s="15">
        <v>0.875</v>
      </c>
      <c r="P1868" s="25">
        <v>0.20833333333333334</v>
      </c>
      <c r="Q1868" s="35" t="s">
        <v>1831</v>
      </c>
    </row>
    <row r="1869">
      <c r="A1869" s="81" t="s">
        <v>1568</v>
      </c>
      <c r="B1869" s="81" t="s">
        <v>560</v>
      </c>
      <c r="C1869" s="10" t="s">
        <v>1152</v>
      </c>
      <c r="D1869" s="29" t="s">
        <v>508</v>
      </c>
      <c r="E1869" s="30" t="s">
        <v>41</v>
      </c>
      <c r="F1869" s="30" t="s">
        <v>1409</v>
      </c>
      <c r="G1869" s="82">
        <v>44769.0</v>
      </c>
      <c r="H1869" s="82">
        <v>44804.0</v>
      </c>
      <c r="I1869" s="88">
        <v>160.0</v>
      </c>
      <c r="J1869" s="82"/>
      <c r="K1869" s="82"/>
      <c r="L1869" s="88"/>
      <c r="M1869" s="82">
        <v>44823.0</v>
      </c>
      <c r="N1869" s="32">
        <v>0.5833333333333334</v>
      </c>
      <c r="O1869" s="32">
        <v>0.875</v>
      </c>
      <c r="P1869" s="16">
        <f t="shared" ref="P1869:P1872" si="180">O1869-N1869</f>
        <v>0.2916666667</v>
      </c>
      <c r="Q1869" s="35" t="s">
        <v>1832</v>
      </c>
      <c r="R1869" s="36"/>
      <c r="S1869" s="36"/>
      <c r="T1869" s="36"/>
      <c r="U1869" s="36"/>
      <c r="V1869" s="36"/>
      <c r="W1869" s="36"/>
      <c r="X1869" s="36"/>
      <c r="Y1869" s="36"/>
      <c r="Z1869" s="36"/>
      <c r="AA1869" s="36"/>
      <c r="AB1869" s="36"/>
      <c r="AC1869" s="36"/>
      <c r="AD1869" s="36"/>
      <c r="AE1869" s="36"/>
      <c r="AF1869" s="36"/>
      <c r="AG1869" s="36"/>
      <c r="AH1869" s="36"/>
      <c r="AI1869" s="36"/>
      <c r="AJ1869" s="36"/>
      <c r="AK1869" s="36"/>
      <c r="AL1869" s="36"/>
    </row>
    <row r="1870">
      <c r="A1870" s="10" t="s">
        <v>1699</v>
      </c>
      <c r="B1870" s="10" t="s">
        <v>560</v>
      </c>
      <c r="C1870" s="10" t="s">
        <v>1152</v>
      </c>
      <c r="D1870" s="10" t="s">
        <v>3</v>
      </c>
      <c r="E1870" s="11" t="s">
        <v>41</v>
      </c>
      <c r="F1870" s="11" t="s">
        <v>1409</v>
      </c>
      <c r="G1870" s="18"/>
      <c r="H1870" s="18"/>
      <c r="I1870" s="18"/>
      <c r="J1870" s="18"/>
      <c r="K1870" s="18"/>
      <c r="L1870" s="18"/>
      <c r="M1870" s="82">
        <v>44823.0</v>
      </c>
      <c r="N1870" s="15">
        <v>0.5416666666666666</v>
      </c>
      <c r="O1870" s="15">
        <v>0.8333333333333334</v>
      </c>
      <c r="P1870" s="16">
        <f t="shared" si="180"/>
        <v>0.2916666667</v>
      </c>
      <c r="Q1870" s="17" t="s">
        <v>1833</v>
      </c>
    </row>
    <row r="1871">
      <c r="A1871" s="10" t="s">
        <v>1822</v>
      </c>
      <c r="B1871" s="81" t="s">
        <v>18</v>
      </c>
      <c r="C1871" s="10" t="s">
        <v>1152</v>
      </c>
      <c r="D1871" s="10" t="s">
        <v>1346</v>
      </c>
      <c r="E1871" s="11" t="s">
        <v>41</v>
      </c>
      <c r="F1871" s="30" t="s">
        <v>1423</v>
      </c>
      <c r="G1871" s="18">
        <v>44820.0</v>
      </c>
      <c r="H1871" s="18">
        <v>44824.0</v>
      </c>
      <c r="I1871" s="12">
        <v>25.0</v>
      </c>
      <c r="J1871" s="18">
        <v>44820.0</v>
      </c>
      <c r="K1871" s="18"/>
      <c r="L1871" s="18"/>
      <c r="M1871" s="82">
        <v>44823.0</v>
      </c>
      <c r="N1871" s="32">
        <v>0.5833333333333334</v>
      </c>
      <c r="O1871" s="15">
        <v>0.875</v>
      </c>
      <c r="P1871" s="16">
        <f t="shared" si="180"/>
        <v>0.2916666667</v>
      </c>
      <c r="Q1871" s="17" t="s">
        <v>1834</v>
      </c>
    </row>
    <row r="1872">
      <c r="A1872" s="10" t="s">
        <v>1807</v>
      </c>
      <c r="B1872" s="10" t="s">
        <v>18</v>
      </c>
      <c r="C1872" s="10" t="s">
        <v>1164</v>
      </c>
      <c r="D1872" s="10" t="s">
        <v>900</v>
      </c>
      <c r="E1872" s="11" t="s">
        <v>41</v>
      </c>
      <c r="F1872" s="11" t="s">
        <v>1423</v>
      </c>
      <c r="G1872" s="18">
        <v>44818.0</v>
      </c>
      <c r="H1872" s="18"/>
      <c r="I1872" s="18"/>
      <c r="J1872" s="18">
        <v>44818.0</v>
      </c>
      <c r="K1872" s="18"/>
      <c r="L1872" s="18"/>
      <c r="M1872" s="48">
        <v>44823.0</v>
      </c>
      <c r="N1872" s="15">
        <v>0.5833333333333334</v>
      </c>
      <c r="O1872" s="15">
        <v>0.875</v>
      </c>
      <c r="P1872" s="16">
        <f t="shared" si="180"/>
        <v>0.2916666667</v>
      </c>
      <c r="Q1872" s="17" t="s">
        <v>1835</v>
      </c>
    </row>
    <row r="1873">
      <c r="A1873" s="10" t="s">
        <v>1803</v>
      </c>
      <c r="B1873" s="10" t="s">
        <v>18</v>
      </c>
      <c r="C1873" s="10" t="s">
        <v>1152</v>
      </c>
      <c r="D1873" s="10" t="s">
        <v>158</v>
      </c>
      <c r="E1873" s="11" t="s">
        <v>1478</v>
      </c>
      <c r="F1873" s="11" t="s">
        <v>1409</v>
      </c>
      <c r="G1873" s="18"/>
      <c r="H1873" s="18"/>
      <c r="I1873" s="18"/>
      <c r="J1873" s="18"/>
      <c r="K1873" s="18"/>
      <c r="L1873" s="18"/>
      <c r="M1873" s="82">
        <v>44823.0</v>
      </c>
      <c r="N1873" s="15">
        <v>0.6666666666666666</v>
      </c>
      <c r="O1873" s="15">
        <v>0.875</v>
      </c>
      <c r="P1873" s="25">
        <v>0.20833333333333334</v>
      </c>
      <c r="Q1873" s="35" t="s">
        <v>1836</v>
      </c>
    </row>
    <row r="1874">
      <c r="A1874" s="10" t="s">
        <v>1640</v>
      </c>
      <c r="B1874" s="10" t="s">
        <v>18</v>
      </c>
      <c r="C1874" s="10" t="s">
        <v>1152</v>
      </c>
      <c r="D1874" s="10" t="s">
        <v>3</v>
      </c>
      <c r="E1874" s="11" t="s">
        <v>20</v>
      </c>
      <c r="F1874" s="11" t="s">
        <v>1432</v>
      </c>
      <c r="G1874" s="48">
        <v>44782.0</v>
      </c>
      <c r="H1874" s="48">
        <v>44783.0</v>
      </c>
      <c r="I1874" s="12">
        <v>12.0</v>
      </c>
      <c r="J1874" s="48">
        <v>44782.0</v>
      </c>
      <c r="K1874" s="48">
        <v>44813.0</v>
      </c>
      <c r="L1874" s="12">
        <v>8.0</v>
      </c>
      <c r="M1874" s="82">
        <v>44824.0</v>
      </c>
      <c r="N1874" s="24">
        <v>0.6666666666666666</v>
      </c>
      <c r="O1874" s="15">
        <v>0.7083333333333334</v>
      </c>
      <c r="P1874" s="16">
        <f t="shared" ref="P1874:P1876" si="181">O1874-N1874</f>
        <v>0.04166666667</v>
      </c>
      <c r="Q1874" s="35" t="s">
        <v>1837</v>
      </c>
    </row>
    <row r="1875">
      <c r="A1875" s="10" t="s">
        <v>1699</v>
      </c>
      <c r="B1875" s="10" t="s">
        <v>560</v>
      </c>
      <c r="C1875" s="10" t="s">
        <v>1152</v>
      </c>
      <c r="D1875" s="10" t="s">
        <v>3</v>
      </c>
      <c r="E1875" s="11" t="s">
        <v>41</v>
      </c>
      <c r="F1875" s="11" t="s">
        <v>1409</v>
      </c>
      <c r="G1875" s="18">
        <v>44816.0</v>
      </c>
      <c r="H1875" s="18">
        <v>44845.0</v>
      </c>
      <c r="I1875" s="12">
        <v>110.0</v>
      </c>
      <c r="J1875" s="18">
        <v>44816.0</v>
      </c>
      <c r="K1875" s="18"/>
      <c r="L1875" s="18"/>
      <c r="M1875" s="82">
        <v>44824.0</v>
      </c>
      <c r="N1875" s="15">
        <v>0.7083333333333334</v>
      </c>
      <c r="O1875" s="15">
        <v>0.875</v>
      </c>
      <c r="P1875" s="16">
        <f t="shared" si="181"/>
        <v>0.1666666667</v>
      </c>
      <c r="Q1875" s="17" t="s">
        <v>1838</v>
      </c>
    </row>
    <row r="1876">
      <c r="A1876" s="10" t="s">
        <v>1822</v>
      </c>
      <c r="B1876" s="81" t="s">
        <v>18</v>
      </c>
      <c r="C1876" s="10" t="s">
        <v>1152</v>
      </c>
      <c r="D1876" s="10" t="s">
        <v>1346</v>
      </c>
      <c r="E1876" s="11" t="s">
        <v>41</v>
      </c>
      <c r="F1876" s="30" t="s">
        <v>1423</v>
      </c>
      <c r="G1876" s="18">
        <v>44820.0</v>
      </c>
      <c r="H1876" s="18">
        <v>44824.0</v>
      </c>
      <c r="I1876" s="12">
        <v>25.0</v>
      </c>
      <c r="J1876" s="18">
        <v>44820.0</v>
      </c>
      <c r="K1876" s="18"/>
      <c r="L1876" s="18"/>
      <c r="M1876" s="82">
        <v>44824.0</v>
      </c>
      <c r="N1876" s="32">
        <v>0.5833333333333334</v>
      </c>
      <c r="O1876" s="15">
        <v>0.8333333333333334</v>
      </c>
      <c r="P1876" s="16">
        <f t="shared" si="181"/>
        <v>0.25</v>
      </c>
      <c r="Q1876" s="17" t="s">
        <v>1839</v>
      </c>
    </row>
    <row r="1877">
      <c r="A1877" s="10" t="s">
        <v>1789</v>
      </c>
      <c r="B1877" s="10" t="s">
        <v>18</v>
      </c>
      <c r="C1877" s="10" t="s">
        <v>1164</v>
      </c>
      <c r="D1877" s="10" t="s">
        <v>1790</v>
      </c>
      <c r="E1877" s="11" t="s">
        <v>20</v>
      </c>
      <c r="F1877" s="11" t="s">
        <v>1432</v>
      </c>
      <c r="G1877" s="18">
        <v>44818.0</v>
      </c>
      <c r="H1877" s="18">
        <v>44820.0</v>
      </c>
      <c r="I1877" s="12">
        <v>16.0</v>
      </c>
      <c r="J1877" s="18">
        <v>44904.0</v>
      </c>
      <c r="K1877" s="106">
        <v>44838.0</v>
      </c>
      <c r="L1877" s="12">
        <v>16.0</v>
      </c>
      <c r="M1877" s="48">
        <v>44824.0</v>
      </c>
      <c r="N1877" s="32">
        <v>0.6666666666666666</v>
      </c>
      <c r="O1877" s="15">
        <v>0.875</v>
      </c>
      <c r="P1877" s="25">
        <v>0.20833333333333334</v>
      </c>
      <c r="Q1877" s="17" t="s">
        <v>1840</v>
      </c>
    </row>
    <row r="1878">
      <c r="A1878" s="81" t="s">
        <v>1568</v>
      </c>
      <c r="B1878" s="81" t="s">
        <v>560</v>
      </c>
      <c r="C1878" s="10" t="s">
        <v>1152</v>
      </c>
      <c r="D1878" s="29" t="s">
        <v>508</v>
      </c>
      <c r="E1878" s="30" t="s">
        <v>43</v>
      </c>
      <c r="F1878" s="30" t="s">
        <v>1409</v>
      </c>
      <c r="G1878" s="82">
        <v>44769.0</v>
      </c>
      <c r="H1878" s="82">
        <v>44804.0</v>
      </c>
      <c r="I1878" s="88">
        <v>280.0</v>
      </c>
      <c r="J1878" s="82">
        <v>44769.0</v>
      </c>
      <c r="K1878" s="82">
        <v>44824.0</v>
      </c>
      <c r="L1878" s="88">
        <v>214.0</v>
      </c>
      <c r="M1878" s="82">
        <v>44824.0</v>
      </c>
      <c r="N1878" s="32">
        <v>0.5833333333333334</v>
      </c>
      <c r="O1878" s="32">
        <v>0.875</v>
      </c>
      <c r="P1878" s="16">
        <f>O1878-N1878</f>
        <v>0.2916666667</v>
      </c>
      <c r="Q1878" s="35" t="s">
        <v>1841</v>
      </c>
      <c r="R1878" s="36"/>
      <c r="S1878" s="36"/>
      <c r="T1878" s="36"/>
      <c r="U1878" s="36"/>
      <c r="V1878" s="36"/>
      <c r="W1878" s="36"/>
      <c r="X1878" s="36"/>
      <c r="Y1878" s="36"/>
      <c r="Z1878" s="36"/>
      <c r="AA1878" s="36"/>
      <c r="AB1878" s="36"/>
      <c r="AC1878" s="36"/>
      <c r="AD1878" s="36"/>
      <c r="AE1878" s="36"/>
      <c r="AF1878" s="36"/>
      <c r="AG1878" s="36"/>
      <c r="AH1878" s="36"/>
      <c r="AI1878" s="36"/>
      <c r="AJ1878" s="36"/>
      <c r="AK1878" s="36"/>
      <c r="AL1878" s="36"/>
    </row>
    <row r="1879">
      <c r="A1879" s="10" t="s">
        <v>1803</v>
      </c>
      <c r="B1879" s="10" t="s">
        <v>18</v>
      </c>
      <c r="C1879" s="10" t="s">
        <v>1152</v>
      </c>
      <c r="D1879" s="10" t="s">
        <v>158</v>
      </c>
      <c r="E1879" s="11" t="s">
        <v>41</v>
      </c>
      <c r="F1879" s="11" t="s">
        <v>1409</v>
      </c>
      <c r="G1879" s="82">
        <v>44825.0</v>
      </c>
      <c r="H1879" s="82">
        <v>44825.0</v>
      </c>
      <c r="I1879" s="12">
        <v>8.0</v>
      </c>
      <c r="J1879" s="82">
        <v>44825.0</v>
      </c>
      <c r="K1879" s="82"/>
      <c r="L1879" s="18"/>
      <c r="M1879" s="82">
        <v>44824.0</v>
      </c>
      <c r="N1879" s="15">
        <v>0.6666666666666666</v>
      </c>
      <c r="O1879" s="15">
        <v>0.875</v>
      </c>
      <c r="P1879" s="25">
        <v>0.20833333333333334</v>
      </c>
      <c r="Q1879" s="35" t="s">
        <v>1842</v>
      </c>
    </row>
    <row r="1880">
      <c r="A1880" s="10" t="s">
        <v>1807</v>
      </c>
      <c r="B1880" s="10" t="s">
        <v>18</v>
      </c>
      <c r="C1880" s="10" t="s">
        <v>1164</v>
      </c>
      <c r="D1880" s="10" t="s">
        <v>900</v>
      </c>
      <c r="E1880" s="11" t="s">
        <v>41</v>
      </c>
      <c r="F1880" s="11" t="s">
        <v>1423</v>
      </c>
      <c r="G1880" s="18">
        <v>44818.0</v>
      </c>
      <c r="H1880" s="18"/>
      <c r="I1880" s="18"/>
      <c r="J1880" s="18">
        <v>44818.0</v>
      </c>
      <c r="K1880" s="18"/>
      <c r="L1880" s="18"/>
      <c r="M1880" s="48">
        <v>44824.0</v>
      </c>
      <c r="N1880" s="15">
        <v>0.5833333333333334</v>
      </c>
      <c r="O1880" s="15">
        <v>0.875</v>
      </c>
      <c r="P1880" s="25">
        <v>0.2916666666666667</v>
      </c>
      <c r="Q1880" s="17" t="s">
        <v>1843</v>
      </c>
    </row>
    <row r="1881">
      <c r="A1881" s="81" t="s">
        <v>1844</v>
      </c>
      <c r="B1881" s="81" t="s">
        <v>18</v>
      </c>
      <c r="C1881" s="10" t="s">
        <v>1152</v>
      </c>
      <c r="D1881" s="81" t="s">
        <v>508</v>
      </c>
      <c r="E1881" s="30" t="s">
        <v>1478</v>
      </c>
      <c r="F1881" s="30" t="s">
        <v>1423</v>
      </c>
      <c r="G1881" s="82"/>
      <c r="H1881" s="82"/>
      <c r="I1881" s="88"/>
      <c r="J1881" s="18"/>
      <c r="K1881" s="18"/>
      <c r="L1881" s="88"/>
      <c r="M1881" s="82">
        <v>44825.0</v>
      </c>
      <c r="N1881" s="32">
        <v>0.5833333333333334</v>
      </c>
      <c r="O1881" s="15">
        <v>0.875</v>
      </c>
      <c r="P1881" s="16">
        <f t="shared" ref="P1881:P1882" si="182">O1881-N1881</f>
        <v>0.2916666667</v>
      </c>
      <c r="Q1881" s="35" t="s">
        <v>1845</v>
      </c>
      <c r="R1881" s="36"/>
      <c r="S1881" s="36"/>
      <c r="T1881" s="36"/>
      <c r="U1881" s="36"/>
      <c r="V1881" s="36"/>
      <c r="W1881" s="36"/>
      <c r="X1881" s="36"/>
      <c r="Y1881" s="36"/>
      <c r="Z1881" s="36"/>
      <c r="AA1881" s="36"/>
      <c r="AB1881" s="36"/>
      <c r="AC1881" s="36"/>
      <c r="AD1881" s="36"/>
      <c r="AE1881" s="36"/>
      <c r="AF1881" s="36"/>
      <c r="AG1881" s="36"/>
      <c r="AH1881" s="36"/>
      <c r="AI1881" s="36"/>
      <c r="AJ1881" s="36"/>
      <c r="AK1881" s="36"/>
      <c r="AL1881" s="36"/>
    </row>
    <row r="1882">
      <c r="A1882" s="10" t="s">
        <v>1699</v>
      </c>
      <c r="B1882" s="10" t="s">
        <v>560</v>
      </c>
      <c r="C1882" s="10" t="s">
        <v>1152</v>
      </c>
      <c r="D1882" s="10" t="s">
        <v>3</v>
      </c>
      <c r="E1882" s="11" t="s">
        <v>41</v>
      </c>
      <c r="F1882" s="11" t="s">
        <v>1409</v>
      </c>
      <c r="G1882" s="18">
        <v>44816.0</v>
      </c>
      <c r="H1882" s="18">
        <v>44845.0</v>
      </c>
      <c r="I1882" s="12">
        <v>110.0</v>
      </c>
      <c r="J1882" s="18">
        <v>44816.0</v>
      </c>
      <c r="K1882" s="18"/>
      <c r="L1882" s="18"/>
      <c r="M1882" s="82">
        <v>44825.0</v>
      </c>
      <c r="N1882" s="15">
        <v>0.5833333333333334</v>
      </c>
      <c r="O1882" s="15">
        <v>0.8333333333333334</v>
      </c>
      <c r="P1882" s="16">
        <f t="shared" si="182"/>
        <v>0.25</v>
      </c>
      <c r="Q1882" s="17" t="s">
        <v>1846</v>
      </c>
    </row>
    <row r="1883">
      <c r="A1883" s="10" t="s">
        <v>1789</v>
      </c>
      <c r="B1883" s="10" t="s">
        <v>18</v>
      </c>
      <c r="C1883" s="10" t="s">
        <v>1164</v>
      </c>
      <c r="D1883" s="10" t="s">
        <v>1790</v>
      </c>
      <c r="E1883" s="11" t="s">
        <v>20</v>
      </c>
      <c r="F1883" s="11" t="s">
        <v>1432</v>
      </c>
      <c r="G1883" s="18">
        <v>44818.0</v>
      </c>
      <c r="H1883" s="18">
        <v>44820.0</v>
      </c>
      <c r="I1883" s="12">
        <v>32.0</v>
      </c>
      <c r="J1883" s="18">
        <v>44904.0</v>
      </c>
      <c r="K1883" s="18"/>
      <c r="L1883" s="12">
        <v>32.0</v>
      </c>
      <c r="M1883" s="48">
        <v>44825.0</v>
      </c>
      <c r="N1883" s="32">
        <v>0.6666666666666666</v>
      </c>
      <c r="O1883" s="15">
        <v>0.875</v>
      </c>
      <c r="P1883" s="25">
        <v>0.20833333333333334</v>
      </c>
      <c r="Q1883" s="17" t="s">
        <v>1847</v>
      </c>
    </row>
    <row r="1884">
      <c r="A1884" s="10" t="s">
        <v>1848</v>
      </c>
      <c r="B1884" s="10" t="s">
        <v>560</v>
      </c>
      <c r="C1884" s="10" t="s">
        <v>1152</v>
      </c>
      <c r="D1884" s="10" t="s">
        <v>158</v>
      </c>
      <c r="E1884" s="11" t="s">
        <v>1478</v>
      </c>
      <c r="F1884" s="11" t="s">
        <v>1409</v>
      </c>
      <c r="G1884" s="18"/>
      <c r="H1884" s="18"/>
      <c r="I1884" s="18"/>
      <c r="J1884" s="18"/>
      <c r="K1884" s="18"/>
      <c r="L1884" s="18"/>
      <c r="M1884" s="48">
        <v>44825.0</v>
      </c>
      <c r="N1884" s="32">
        <v>0.7083333333333334</v>
      </c>
      <c r="O1884" s="15">
        <v>0.875</v>
      </c>
      <c r="P1884" s="25">
        <v>0.16666666666666666</v>
      </c>
      <c r="Q1884" s="17" t="s">
        <v>1849</v>
      </c>
    </row>
    <row r="1885">
      <c r="A1885" s="10" t="s">
        <v>1691</v>
      </c>
      <c r="B1885" s="10" t="s">
        <v>18</v>
      </c>
      <c r="C1885" s="10" t="s">
        <v>1152</v>
      </c>
      <c r="D1885" s="10" t="s">
        <v>158</v>
      </c>
      <c r="E1885" s="11" t="s">
        <v>20</v>
      </c>
      <c r="F1885" s="11" t="s">
        <v>1432</v>
      </c>
      <c r="G1885" s="48">
        <v>44796.0</v>
      </c>
      <c r="H1885" s="48">
        <v>44797.0</v>
      </c>
      <c r="I1885" s="12">
        <v>12.0</v>
      </c>
      <c r="J1885" s="48">
        <v>44796.0</v>
      </c>
      <c r="K1885" s="18"/>
      <c r="L1885" s="18"/>
      <c r="M1885" s="48">
        <v>44825.0</v>
      </c>
      <c r="N1885" s="32"/>
      <c r="O1885" s="15"/>
      <c r="P1885" s="16">
        <f t="shared" ref="P1885:P1891" si="183">O1885-N1885</f>
        <v>0</v>
      </c>
      <c r="Q1885" s="37"/>
    </row>
    <row r="1886">
      <c r="A1886" s="10" t="s">
        <v>1807</v>
      </c>
      <c r="B1886" s="10" t="s">
        <v>18</v>
      </c>
      <c r="C1886" s="10" t="s">
        <v>1164</v>
      </c>
      <c r="D1886" s="10" t="s">
        <v>900</v>
      </c>
      <c r="E1886" s="11" t="s">
        <v>46</v>
      </c>
      <c r="F1886" s="11" t="s">
        <v>1423</v>
      </c>
      <c r="G1886" s="18">
        <v>44818.0</v>
      </c>
      <c r="H1886" s="18"/>
      <c r="I1886" s="12">
        <v>80.0</v>
      </c>
      <c r="J1886" s="18">
        <v>44818.0</v>
      </c>
      <c r="K1886" s="18"/>
      <c r="L1886" s="18"/>
      <c r="M1886" s="48">
        <v>44825.0</v>
      </c>
      <c r="N1886" s="15">
        <v>0.5833333333333334</v>
      </c>
      <c r="O1886" s="15">
        <v>0.7916666666666666</v>
      </c>
      <c r="P1886" s="25">
        <f t="shared" si="183"/>
        <v>0.2083333333</v>
      </c>
      <c r="Q1886" s="17" t="s">
        <v>1850</v>
      </c>
    </row>
    <row r="1887">
      <c r="A1887" s="10" t="s">
        <v>1851</v>
      </c>
      <c r="B1887" s="10" t="s">
        <v>18</v>
      </c>
      <c r="C1887" s="10" t="s">
        <v>1164</v>
      </c>
      <c r="D1887" s="10" t="s">
        <v>900</v>
      </c>
      <c r="E1887" s="11" t="s">
        <v>28</v>
      </c>
      <c r="F1887" s="11" t="s">
        <v>1423</v>
      </c>
      <c r="G1887" s="18">
        <v>44825.0</v>
      </c>
      <c r="H1887" s="18"/>
      <c r="I1887" s="12">
        <v>20.0</v>
      </c>
      <c r="J1887" s="18">
        <v>44825.0</v>
      </c>
      <c r="K1887" s="18"/>
      <c r="L1887" s="18"/>
      <c r="M1887" s="48">
        <v>44825.0</v>
      </c>
      <c r="N1887" s="15">
        <v>0.7916666666666666</v>
      </c>
      <c r="O1887" s="15">
        <v>0.875</v>
      </c>
      <c r="P1887" s="25">
        <f t="shared" si="183"/>
        <v>0.08333333333</v>
      </c>
      <c r="Q1887" s="17" t="s">
        <v>1852</v>
      </c>
    </row>
    <row r="1888">
      <c r="A1888" s="10" t="s">
        <v>1679</v>
      </c>
      <c r="B1888" s="10" t="s">
        <v>18</v>
      </c>
      <c r="C1888" s="10" t="s">
        <v>1152</v>
      </c>
      <c r="D1888" s="10" t="s">
        <v>3</v>
      </c>
      <c r="E1888" s="11" t="s">
        <v>20</v>
      </c>
      <c r="F1888" s="11" t="s">
        <v>1409</v>
      </c>
      <c r="G1888" s="48">
        <v>44792.0</v>
      </c>
      <c r="H1888" s="48">
        <v>44797.0</v>
      </c>
      <c r="I1888" s="12">
        <v>20.0</v>
      </c>
      <c r="J1888" s="48">
        <v>44792.0</v>
      </c>
      <c r="K1888" s="48">
        <v>44797.0</v>
      </c>
      <c r="L1888" s="18"/>
      <c r="M1888" s="48">
        <v>44825.0</v>
      </c>
      <c r="N1888" s="15">
        <v>0.5416666666666666</v>
      </c>
      <c r="O1888" s="15">
        <v>0.5416666666666666</v>
      </c>
      <c r="P1888" s="16">
        <f t="shared" si="183"/>
        <v>0</v>
      </c>
      <c r="Q1888" s="96" t="s">
        <v>1656</v>
      </c>
    </row>
    <row r="1889">
      <c r="A1889" s="10" t="s">
        <v>1853</v>
      </c>
      <c r="B1889" s="10" t="s">
        <v>18</v>
      </c>
      <c r="C1889" s="10" t="s">
        <v>1152</v>
      </c>
      <c r="D1889" s="10" t="s">
        <v>1790</v>
      </c>
      <c r="E1889" s="11" t="s">
        <v>1478</v>
      </c>
      <c r="F1889" s="11" t="s">
        <v>1432</v>
      </c>
      <c r="G1889" s="18">
        <v>44826.0</v>
      </c>
      <c r="H1889" s="18"/>
      <c r="I1889" s="18"/>
      <c r="J1889" s="18"/>
      <c r="K1889" s="18"/>
      <c r="L1889" s="18"/>
      <c r="M1889" s="107">
        <v>44826.0</v>
      </c>
      <c r="N1889" s="15">
        <v>0.75</v>
      </c>
      <c r="O1889" s="15">
        <v>0.875</v>
      </c>
      <c r="P1889" s="16">
        <f t="shared" si="183"/>
        <v>0.125</v>
      </c>
      <c r="Q1889" s="17" t="s">
        <v>1854</v>
      </c>
    </row>
    <row r="1890">
      <c r="A1890" s="81" t="s">
        <v>1844</v>
      </c>
      <c r="B1890" s="81" t="s">
        <v>18</v>
      </c>
      <c r="C1890" s="10" t="s">
        <v>1152</v>
      </c>
      <c r="D1890" s="81" t="s">
        <v>508</v>
      </c>
      <c r="E1890" s="30" t="s">
        <v>41</v>
      </c>
      <c r="F1890" s="30" t="s">
        <v>1423</v>
      </c>
      <c r="G1890" s="18"/>
      <c r="H1890" s="18"/>
      <c r="I1890" s="88">
        <v>8.0</v>
      </c>
      <c r="J1890" s="18"/>
      <c r="K1890" s="18"/>
      <c r="L1890" s="88"/>
      <c r="M1890" s="82">
        <v>44826.0</v>
      </c>
      <c r="N1890" s="32">
        <v>0.5833333333333334</v>
      </c>
      <c r="O1890" s="15">
        <v>0.7083333333333334</v>
      </c>
      <c r="P1890" s="16">
        <f t="shared" si="183"/>
        <v>0.125</v>
      </c>
      <c r="Q1890" s="35" t="s">
        <v>1855</v>
      </c>
      <c r="R1890" s="36"/>
      <c r="S1890" s="36"/>
      <c r="T1890" s="36"/>
      <c r="U1890" s="36"/>
      <c r="V1890" s="36"/>
      <c r="W1890" s="36"/>
      <c r="X1890" s="36"/>
      <c r="Y1890" s="36"/>
      <c r="Z1890" s="36"/>
      <c r="AA1890" s="36"/>
      <c r="AB1890" s="36"/>
      <c r="AC1890" s="36"/>
      <c r="AD1890" s="36"/>
      <c r="AE1890" s="36"/>
      <c r="AF1890" s="36"/>
      <c r="AG1890" s="36"/>
      <c r="AH1890" s="36"/>
      <c r="AI1890" s="36"/>
      <c r="AJ1890" s="36"/>
      <c r="AK1890" s="36"/>
      <c r="AL1890" s="36"/>
    </row>
    <row r="1891">
      <c r="A1891" s="10" t="s">
        <v>1699</v>
      </c>
      <c r="B1891" s="10" t="s">
        <v>560</v>
      </c>
      <c r="C1891" s="10" t="s">
        <v>1152</v>
      </c>
      <c r="D1891" s="10" t="s">
        <v>3</v>
      </c>
      <c r="E1891" s="11" t="s">
        <v>41</v>
      </c>
      <c r="F1891" s="11" t="s">
        <v>1409</v>
      </c>
      <c r="G1891" s="18">
        <v>44816.0</v>
      </c>
      <c r="H1891" s="18">
        <v>44845.0</v>
      </c>
      <c r="I1891" s="12">
        <v>110.0</v>
      </c>
      <c r="J1891" s="18">
        <v>44816.0</v>
      </c>
      <c r="K1891" s="18"/>
      <c r="L1891" s="18"/>
      <c r="M1891" s="82">
        <v>44826.0</v>
      </c>
      <c r="N1891" s="15">
        <v>0.5833333333333334</v>
      </c>
      <c r="O1891" s="15">
        <v>0.75</v>
      </c>
      <c r="P1891" s="16">
        <f t="shared" si="183"/>
        <v>0.1666666667</v>
      </c>
      <c r="Q1891" s="17" t="s">
        <v>1856</v>
      </c>
    </row>
    <row r="1892">
      <c r="A1892" s="10" t="s">
        <v>1803</v>
      </c>
      <c r="B1892" s="10" t="s">
        <v>18</v>
      </c>
      <c r="C1892" s="10" t="s">
        <v>1152</v>
      </c>
      <c r="D1892" s="10" t="s">
        <v>158</v>
      </c>
      <c r="E1892" s="11" t="s">
        <v>1281</v>
      </c>
      <c r="F1892" s="11" t="s">
        <v>1409</v>
      </c>
      <c r="G1892" s="82">
        <v>44825.0</v>
      </c>
      <c r="H1892" s="82">
        <v>44825.0</v>
      </c>
      <c r="I1892" s="12">
        <v>8.0</v>
      </c>
      <c r="J1892" s="82">
        <v>44825.0</v>
      </c>
      <c r="K1892" s="82">
        <v>44825.0</v>
      </c>
      <c r="L1892" s="12">
        <v>8.0</v>
      </c>
      <c r="M1892" s="82">
        <v>44826.0</v>
      </c>
      <c r="N1892" s="15">
        <v>0.6666666666666666</v>
      </c>
      <c r="O1892" s="15">
        <v>0.75</v>
      </c>
      <c r="P1892" s="25">
        <v>0.20833333333333334</v>
      </c>
      <c r="Q1892" s="35" t="s">
        <v>1857</v>
      </c>
    </row>
    <row r="1893">
      <c r="A1893" s="10" t="s">
        <v>1822</v>
      </c>
      <c r="B1893" s="81" t="s">
        <v>18</v>
      </c>
      <c r="C1893" s="10" t="s">
        <v>1152</v>
      </c>
      <c r="D1893" s="10" t="s">
        <v>1346</v>
      </c>
      <c r="E1893" s="11" t="s">
        <v>41</v>
      </c>
      <c r="F1893" s="30" t="s">
        <v>1423</v>
      </c>
      <c r="G1893" s="18">
        <v>44820.0</v>
      </c>
      <c r="H1893" s="18">
        <v>44824.0</v>
      </c>
      <c r="I1893" s="12">
        <v>25.0</v>
      </c>
      <c r="J1893" s="18">
        <v>44820.0</v>
      </c>
      <c r="K1893" s="18"/>
      <c r="L1893" s="18"/>
      <c r="M1893" s="82">
        <v>44826.0</v>
      </c>
      <c r="N1893" s="32">
        <v>0.5833333333333334</v>
      </c>
      <c r="O1893" s="15">
        <v>0.875</v>
      </c>
      <c r="P1893" s="16">
        <f>O1893-N1893</f>
        <v>0.2916666667</v>
      </c>
      <c r="Q1893" s="17" t="s">
        <v>1858</v>
      </c>
    </row>
    <row r="1894">
      <c r="A1894" s="10" t="s">
        <v>1848</v>
      </c>
      <c r="B1894" s="10" t="s">
        <v>560</v>
      </c>
      <c r="C1894" s="10" t="s">
        <v>1152</v>
      </c>
      <c r="D1894" s="10" t="s">
        <v>158</v>
      </c>
      <c r="E1894" s="11" t="s">
        <v>1478</v>
      </c>
      <c r="F1894" s="11" t="s">
        <v>1409</v>
      </c>
      <c r="G1894" s="18"/>
      <c r="H1894" s="18"/>
      <c r="I1894" s="18"/>
      <c r="J1894" s="18"/>
      <c r="K1894" s="18"/>
      <c r="L1894" s="18"/>
      <c r="M1894" s="48">
        <v>44826.0</v>
      </c>
      <c r="N1894" s="32">
        <v>0.7083333333333334</v>
      </c>
      <c r="O1894" s="15">
        <v>0.875</v>
      </c>
      <c r="P1894" s="25">
        <v>0.16666666666666666</v>
      </c>
      <c r="Q1894" s="17" t="s">
        <v>1859</v>
      </c>
    </row>
    <row r="1895">
      <c r="A1895" s="10" t="s">
        <v>1851</v>
      </c>
      <c r="B1895" s="10" t="s">
        <v>18</v>
      </c>
      <c r="C1895" s="10" t="s">
        <v>1164</v>
      </c>
      <c r="D1895" s="10" t="s">
        <v>900</v>
      </c>
      <c r="E1895" s="11" t="s">
        <v>41</v>
      </c>
      <c r="F1895" s="11" t="s">
        <v>1423</v>
      </c>
      <c r="G1895" s="18">
        <v>44825.0</v>
      </c>
      <c r="H1895" s="18"/>
      <c r="I1895" s="12">
        <v>20.0</v>
      </c>
      <c r="J1895" s="18">
        <v>44825.0</v>
      </c>
      <c r="K1895" s="18"/>
      <c r="L1895" s="18"/>
      <c r="M1895" s="48">
        <v>44826.0</v>
      </c>
      <c r="N1895" s="15">
        <v>0.5833333333333334</v>
      </c>
      <c r="O1895" s="15">
        <v>0.875</v>
      </c>
      <c r="P1895" s="25">
        <f t="shared" ref="P1895:P1903" si="184">O1895-N1895</f>
        <v>0.2916666667</v>
      </c>
      <c r="Q1895" s="17" t="s">
        <v>1860</v>
      </c>
    </row>
    <row r="1896">
      <c r="A1896" s="10" t="s">
        <v>1822</v>
      </c>
      <c r="B1896" s="81" t="s">
        <v>18</v>
      </c>
      <c r="C1896" s="10" t="s">
        <v>1152</v>
      </c>
      <c r="D1896" s="10" t="s">
        <v>1346</v>
      </c>
      <c r="E1896" s="11" t="s">
        <v>1281</v>
      </c>
      <c r="F1896" s="30" t="s">
        <v>1423</v>
      </c>
      <c r="G1896" s="18">
        <v>44820.0</v>
      </c>
      <c r="H1896" s="18">
        <v>44824.0</v>
      </c>
      <c r="I1896" s="12">
        <v>25.0</v>
      </c>
      <c r="J1896" s="18">
        <v>44820.0</v>
      </c>
      <c r="K1896" s="18"/>
      <c r="L1896" s="18"/>
      <c r="M1896" s="82">
        <v>44827.0</v>
      </c>
      <c r="N1896" s="15">
        <v>0.6666666666666666</v>
      </c>
      <c r="O1896" s="15">
        <v>0.7916666666666666</v>
      </c>
      <c r="P1896" s="16">
        <f t="shared" si="184"/>
        <v>0.125</v>
      </c>
      <c r="Q1896" s="17" t="s">
        <v>1861</v>
      </c>
    </row>
    <row r="1897">
      <c r="A1897" s="10" t="s">
        <v>1862</v>
      </c>
      <c r="B1897" s="81" t="s">
        <v>18</v>
      </c>
      <c r="C1897" s="10" t="s">
        <v>1152</v>
      </c>
      <c r="D1897" s="10" t="s">
        <v>1346</v>
      </c>
      <c r="E1897" s="11" t="s">
        <v>1478</v>
      </c>
      <c r="F1897" s="30" t="s">
        <v>1423</v>
      </c>
      <c r="G1897" s="18"/>
      <c r="H1897" s="18"/>
      <c r="I1897" s="12"/>
      <c r="J1897" s="18"/>
      <c r="K1897" s="18"/>
      <c r="L1897" s="18"/>
      <c r="M1897" s="82">
        <v>44827.0</v>
      </c>
      <c r="N1897" s="15">
        <v>0.7916666666666666</v>
      </c>
      <c r="O1897" s="15">
        <v>0.875</v>
      </c>
      <c r="P1897" s="16">
        <f t="shared" si="184"/>
        <v>0.08333333333</v>
      </c>
      <c r="Q1897" s="17" t="s">
        <v>1863</v>
      </c>
    </row>
    <row r="1898">
      <c r="A1898" s="10" t="s">
        <v>1864</v>
      </c>
      <c r="B1898" s="10" t="s">
        <v>18</v>
      </c>
      <c r="C1898" s="10" t="s">
        <v>1152</v>
      </c>
      <c r="D1898" s="10" t="s">
        <v>1790</v>
      </c>
      <c r="E1898" s="11" t="s">
        <v>1478</v>
      </c>
      <c r="F1898" s="11" t="s">
        <v>1432</v>
      </c>
      <c r="G1898" s="18">
        <v>44830.0</v>
      </c>
      <c r="H1898" s="18">
        <v>44831.0</v>
      </c>
      <c r="I1898" s="12">
        <v>15.0</v>
      </c>
      <c r="J1898" s="18"/>
      <c r="K1898" s="18"/>
      <c r="L1898" s="18"/>
      <c r="M1898" s="107">
        <v>44827.0</v>
      </c>
      <c r="N1898" s="15">
        <v>0.75</v>
      </c>
      <c r="O1898" s="15">
        <v>0.875</v>
      </c>
      <c r="P1898" s="16">
        <f t="shared" si="184"/>
        <v>0.125</v>
      </c>
      <c r="Q1898" s="17" t="s">
        <v>1865</v>
      </c>
    </row>
    <row r="1899">
      <c r="A1899" s="81" t="s">
        <v>1844</v>
      </c>
      <c r="B1899" s="81" t="s">
        <v>18</v>
      </c>
      <c r="C1899" s="10" t="s">
        <v>1152</v>
      </c>
      <c r="D1899" s="81" t="s">
        <v>508</v>
      </c>
      <c r="E1899" s="30" t="s">
        <v>41</v>
      </c>
      <c r="F1899" s="30" t="s">
        <v>1423</v>
      </c>
      <c r="G1899" s="18"/>
      <c r="H1899" s="18"/>
      <c r="I1899" s="88">
        <v>8.0</v>
      </c>
      <c r="J1899" s="18"/>
      <c r="K1899" s="18"/>
      <c r="L1899" s="88"/>
      <c r="M1899" s="82">
        <v>44827.0</v>
      </c>
      <c r="N1899" s="32">
        <v>0.5833333333333334</v>
      </c>
      <c r="O1899" s="15">
        <v>0.875</v>
      </c>
      <c r="P1899" s="16">
        <f t="shared" si="184"/>
        <v>0.2916666667</v>
      </c>
      <c r="Q1899" s="35" t="s">
        <v>1866</v>
      </c>
      <c r="R1899" s="36"/>
      <c r="S1899" s="36"/>
      <c r="T1899" s="36"/>
      <c r="U1899" s="36"/>
      <c r="V1899" s="36"/>
      <c r="W1899" s="36"/>
      <c r="X1899" s="36"/>
      <c r="Y1899" s="36"/>
      <c r="Z1899" s="36"/>
      <c r="AA1899" s="36"/>
      <c r="AB1899" s="36"/>
      <c r="AC1899" s="36"/>
      <c r="AD1899" s="36"/>
      <c r="AE1899" s="36"/>
      <c r="AF1899" s="36"/>
      <c r="AG1899" s="36"/>
      <c r="AH1899" s="36"/>
      <c r="AI1899" s="36"/>
      <c r="AJ1899" s="36"/>
      <c r="AK1899" s="36"/>
      <c r="AL1899" s="36"/>
    </row>
    <row r="1900">
      <c r="A1900" s="10" t="s">
        <v>1807</v>
      </c>
      <c r="B1900" s="10" t="s">
        <v>18</v>
      </c>
      <c r="C1900" s="10" t="s">
        <v>1164</v>
      </c>
      <c r="D1900" s="10" t="s">
        <v>900</v>
      </c>
      <c r="E1900" s="11" t="s">
        <v>41</v>
      </c>
      <c r="F1900" s="11" t="s">
        <v>1423</v>
      </c>
      <c r="G1900" s="18">
        <v>44818.0</v>
      </c>
      <c r="H1900" s="18"/>
      <c r="I1900" s="12">
        <v>80.0</v>
      </c>
      <c r="J1900" s="18">
        <v>44818.0</v>
      </c>
      <c r="K1900" s="18"/>
      <c r="L1900" s="18"/>
      <c r="M1900" s="48">
        <v>44827.0</v>
      </c>
      <c r="N1900" s="15">
        <v>0.5833333333333334</v>
      </c>
      <c r="O1900" s="15">
        <v>0.875</v>
      </c>
      <c r="P1900" s="16">
        <f t="shared" si="184"/>
        <v>0.2916666667</v>
      </c>
      <c r="Q1900" s="17" t="s">
        <v>1867</v>
      </c>
    </row>
    <row r="1901">
      <c r="A1901" s="10" t="s">
        <v>1851</v>
      </c>
      <c r="B1901" s="10" t="s">
        <v>18</v>
      </c>
      <c r="C1901" s="10" t="s">
        <v>1164</v>
      </c>
      <c r="D1901" s="10" t="s">
        <v>900</v>
      </c>
      <c r="E1901" s="11" t="s">
        <v>46</v>
      </c>
      <c r="F1901" s="11" t="s">
        <v>1423</v>
      </c>
      <c r="G1901" s="18">
        <v>44825.0</v>
      </c>
      <c r="H1901" s="18"/>
      <c r="I1901" s="12">
        <v>20.0</v>
      </c>
      <c r="J1901" s="18">
        <v>44825.0</v>
      </c>
      <c r="K1901" s="18"/>
      <c r="L1901" s="18"/>
      <c r="M1901" s="48">
        <v>44827.0</v>
      </c>
      <c r="N1901" s="15"/>
      <c r="O1901" s="15"/>
      <c r="P1901" s="16">
        <f t="shared" si="184"/>
        <v>0</v>
      </c>
      <c r="Q1901" s="17" t="s">
        <v>1097</v>
      </c>
    </row>
    <row r="1902">
      <c r="A1902" s="10" t="s">
        <v>1868</v>
      </c>
      <c r="B1902" s="10" t="s">
        <v>18</v>
      </c>
      <c r="C1902" s="10" t="s">
        <v>1152</v>
      </c>
      <c r="D1902" s="10" t="s">
        <v>158</v>
      </c>
      <c r="E1902" s="11" t="s">
        <v>41</v>
      </c>
      <c r="F1902" s="19"/>
      <c r="G1902" s="18">
        <v>44834.0</v>
      </c>
      <c r="H1902" s="18">
        <v>44837.0</v>
      </c>
      <c r="I1902" s="12">
        <v>16.0</v>
      </c>
      <c r="J1902" s="18"/>
      <c r="K1902" s="18"/>
      <c r="L1902" s="18"/>
      <c r="M1902" s="48">
        <v>44827.0</v>
      </c>
      <c r="N1902" s="15">
        <v>0.6666666666666666</v>
      </c>
      <c r="O1902" s="15">
        <v>0.8333333333333334</v>
      </c>
      <c r="P1902" s="16">
        <f t="shared" si="184"/>
        <v>0.1666666667</v>
      </c>
      <c r="Q1902" s="17" t="s">
        <v>1869</v>
      </c>
    </row>
    <row r="1903">
      <c r="A1903" s="10" t="s">
        <v>751</v>
      </c>
      <c r="B1903" s="10" t="s">
        <v>560</v>
      </c>
      <c r="C1903" s="10" t="s">
        <v>1152</v>
      </c>
      <c r="D1903" s="10" t="s">
        <v>3</v>
      </c>
      <c r="E1903" s="11" t="s">
        <v>1017</v>
      </c>
      <c r="F1903" s="11" t="s">
        <v>21</v>
      </c>
      <c r="G1903" s="18"/>
      <c r="H1903" s="18"/>
      <c r="I1903" s="18"/>
      <c r="J1903" s="18"/>
      <c r="K1903" s="18"/>
      <c r="L1903" s="18"/>
      <c r="M1903" s="48">
        <v>44827.0</v>
      </c>
      <c r="N1903" s="15">
        <v>0.5833333333333334</v>
      </c>
      <c r="O1903" s="15">
        <v>0.8333333333333334</v>
      </c>
      <c r="P1903" s="16">
        <f t="shared" si="184"/>
        <v>0.25</v>
      </c>
      <c r="Q1903" s="17" t="s">
        <v>1870</v>
      </c>
    </row>
    <row r="1904">
      <c r="A1904" s="10" t="s">
        <v>1848</v>
      </c>
      <c r="B1904" s="10" t="s">
        <v>560</v>
      </c>
      <c r="C1904" s="10" t="s">
        <v>1152</v>
      </c>
      <c r="D1904" s="10" t="s">
        <v>158</v>
      </c>
      <c r="E1904" s="11" t="s">
        <v>41</v>
      </c>
      <c r="F1904" s="11" t="s">
        <v>1409</v>
      </c>
      <c r="G1904" s="18">
        <v>44826.0</v>
      </c>
      <c r="H1904" s="18">
        <v>44837.0</v>
      </c>
      <c r="I1904" s="12" t="s">
        <v>1871</v>
      </c>
      <c r="J1904" s="18">
        <v>44826.0</v>
      </c>
      <c r="K1904" s="18"/>
      <c r="L1904" s="18"/>
      <c r="M1904" s="48">
        <v>44830.0</v>
      </c>
      <c r="N1904" s="32">
        <v>0.6666666666666666</v>
      </c>
      <c r="O1904" s="15">
        <v>0.875</v>
      </c>
      <c r="P1904" s="25">
        <v>0.20833333333333334</v>
      </c>
      <c r="Q1904" s="17" t="s">
        <v>1872</v>
      </c>
    </row>
    <row r="1905">
      <c r="A1905" s="10" t="s">
        <v>1864</v>
      </c>
      <c r="B1905" s="10" t="s">
        <v>18</v>
      </c>
      <c r="C1905" s="10" t="s">
        <v>1152</v>
      </c>
      <c r="D1905" s="10" t="s">
        <v>1790</v>
      </c>
      <c r="E1905" s="11" t="s">
        <v>41</v>
      </c>
      <c r="F1905" s="11" t="s">
        <v>1432</v>
      </c>
      <c r="G1905" s="18">
        <v>44830.0</v>
      </c>
      <c r="H1905" s="18">
        <v>44832.0</v>
      </c>
      <c r="I1905" s="12">
        <v>14.0</v>
      </c>
      <c r="J1905" s="107">
        <v>44830.0</v>
      </c>
      <c r="K1905" s="18"/>
      <c r="L1905" s="18"/>
      <c r="M1905" s="107">
        <v>44830.0</v>
      </c>
      <c r="N1905" s="15">
        <v>0.6666666666666666</v>
      </c>
      <c r="O1905" s="15">
        <v>0.875</v>
      </c>
      <c r="P1905" s="16">
        <f t="shared" ref="P1905:P1907" si="185">O1905-N1905</f>
        <v>0.2083333333</v>
      </c>
      <c r="Q1905" s="17" t="s">
        <v>1873</v>
      </c>
    </row>
    <row r="1906">
      <c r="A1906" s="81" t="s">
        <v>1511</v>
      </c>
      <c r="B1906" s="81" t="s">
        <v>560</v>
      </c>
      <c r="C1906" s="10" t="s">
        <v>1152</v>
      </c>
      <c r="D1906" s="81" t="s">
        <v>508</v>
      </c>
      <c r="E1906" s="30" t="s">
        <v>41</v>
      </c>
      <c r="F1906" s="30" t="s">
        <v>1409</v>
      </c>
      <c r="G1906" s="82">
        <v>44830.0</v>
      </c>
      <c r="H1906" s="82">
        <v>44844.0</v>
      </c>
      <c r="I1906" s="88">
        <v>80.0</v>
      </c>
      <c r="J1906" s="82">
        <v>44830.0</v>
      </c>
      <c r="K1906" s="82"/>
      <c r="L1906" s="88"/>
      <c r="M1906" s="82">
        <v>44830.0</v>
      </c>
      <c r="N1906" s="32">
        <v>0.5833333333333334</v>
      </c>
      <c r="O1906" s="32">
        <v>0.875</v>
      </c>
      <c r="P1906" s="16">
        <f t="shared" si="185"/>
        <v>0.2916666667</v>
      </c>
      <c r="Q1906" s="35" t="s">
        <v>1874</v>
      </c>
      <c r="R1906" s="36"/>
      <c r="S1906" s="36"/>
      <c r="T1906" s="36"/>
      <c r="U1906" s="36"/>
      <c r="V1906" s="36"/>
      <c r="W1906" s="36"/>
      <c r="X1906" s="36"/>
      <c r="Y1906" s="36"/>
      <c r="Z1906" s="36"/>
      <c r="AA1906" s="36"/>
      <c r="AB1906" s="36"/>
      <c r="AC1906" s="36"/>
      <c r="AD1906" s="36"/>
      <c r="AE1906" s="36"/>
      <c r="AF1906" s="36"/>
      <c r="AG1906" s="36"/>
      <c r="AH1906" s="36"/>
      <c r="AI1906" s="36"/>
      <c r="AJ1906" s="36"/>
      <c r="AK1906" s="36"/>
      <c r="AL1906" s="36"/>
    </row>
    <row r="1907">
      <c r="A1907" s="10" t="s">
        <v>1862</v>
      </c>
      <c r="B1907" s="81" t="s">
        <v>18</v>
      </c>
      <c r="C1907" s="10" t="s">
        <v>1152</v>
      </c>
      <c r="D1907" s="10" t="s">
        <v>1346</v>
      </c>
      <c r="E1907" s="11" t="s">
        <v>1478</v>
      </c>
      <c r="F1907" s="30" t="s">
        <v>1423</v>
      </c>
      <c r="G1907" s="18"/>
      <c r="H1907" s="18"/>
      <c r="I1907" s="12"/>
      <c r="J1907" s="18"/>
      <c r="K1907" s="18"/>
      <c r="L1907" s="18"/>
      <c r="M1907" s="82">
        <v>44830.0</v>
      </c>
      <c r="N1907" s="15">
        <v>0.5833333333333334</v>
      </c>
      <c r="O1907" s="15">
        <v>0.875</v>
      </c>
      <c r="P1907" s="16">
        <f t="shared" si="185"/>
        <v>0.2916666667</v>
      </c>
      <c r="Q1907" s="17" t="s">
        <v>1875</v>
      </c>
    </row>
    <row r="1908">
      <c r="A1908" s="10" t="s">
        <v>1807</v>
      </c>
      <c r="B1908" s="10" t="s">
        <v>18</v>
      </c>
      <c r="C1908" s="10" t="s">
        <v>1164</v>
      </c>
      <c r="D1908" s="10" t="s">
        <v>900</v>
      </c>
      <c r="E1908" s="11" t="s">
        <v>43</v>
      </c>
      <c r="F1908" s="11" t="s">
        <v>1423</v>
      </c>
      <c r="G1908" s="18">
        <v>44818.0</v>
      </c>
      <c r="H1908" s="18">
        <v>44833.0</v>
      </c>
      <c r="I1908" s="12">
        <v>80.0</v>
      </c>
      <c r="J1908" s="18">
        <v>44818.0</v>
      </c>
      <c r="K1908" s="18"/>
      <c r="L1908" s="18"/>
      <c r="M1908" s="48">
        <v>44830.0</v>
      </c>
      <c r="N1908" s="15">
        <v>0.5833333333333334</v>
      </c>
      <c r="O1908" s="15">
        <v>0.625</v>
      </c>
      <c r="P1908" s="25">
        <v>0.041666666666666664</v>
      </c>
      <c r="Q1908" s="17" t="s">
        <v>1876</v>
      </c>
    </row>
    <row r="1909">
      <c r="A1909" s="10" t="s">
        <v>1699</v>
      </c>
      <c r="B1909" s="10" t="s">
        <v>560</v>
      </c>
      <c r="C1909" s="10" t="s">
        <v>1152</v>
      </c>
      <c r="D1909" s="10" t="s">
        <v>3</v>
      </c>
      <c r="E1909" s="11" t="s">
        <v>41</v>
      </c>
      <c r="F1909" s="11" t="s">
        <v>1409</v>
      </c>
      <c r="G1909" s="18">
        <v>44816.0</v>
      </c>
      <c r="H1909" s="18">
        <v>44845.0</v>
      </c>
      <c r="I1909" s="12">
        <v>110.0</v>
      </c>
      <c r="J1909" s="18">
        <v>44816.0</v>
      </c>
      <c r="K1909" s="18"/>
      <c r="L1909" s="18"/>
      <c r="M1909" s="82">
        <v>44830.0</v>
      </c>
      <c r="N1909" s="15">
        <v>0.5833333333333334</v>
      </c>
      <c r="O1909" s="15">
        <v>0.875</v>
      </c>
      <c r="P1909" s="16">
        <f t="shared" ref="P1909:P1913" si="186">O1909-N1909</f>
        <v>0.2916666667</v>
      </c>
      <c r="Q1909" s="17" t="s">
        <v>1877</v>
      </c>
    </row>
    <row r="1910">
      <c r="A1910" s="10" t="s">
        <v>1878</v>
      </c>
      <c r="B1910" s="10" t="s">
        <v>18</v>
      </c>
      <c r="C1910" s="10" t="s">
        <v>1164</v>
      </c>
      <c r="D1910" s="10" t="s">
        <v>900</v>
      </c>
      <c r="E1910" s="11" t="s">
        <v>41</v>
      </c>
      <c r="F1910" s="11" t="s">
        <v>1423</v>
      </c>
      <c r="G1910" s="18">
        <v>44830.0</v>
      </c>
      <c r="H1910" s="18">
        <v>44832.0</v>
      </c>
      <c r="I1910" s="12">
        <v>20.0</v>
      </c>
      <c r="J1910" s="18">
        <v>44830.0</v>
      </c>
      <c r="K1910" s="18"/>
      <c r="L1910" s="18"/>
      <c r="M1910" s="48">
        <v>44830.0</v>
      </c>
      <c r="N1910" s="15">
        <v>0.625</v>
      </c>
      <c r="O1910" s="15">
        <v>0.875</v>
      </c>
      <c r="P1910" s="16">
        <f t="shared" si="186"/>
        <v>0.25</v>
      </c>
      <c r="Q1910" s="17" t="s">
        <v>1879</v>
      </c>
    </row>
    <row r="1911">
      <c r="A1911" s="10" t="s">
        <v>1862</v>
      </c>
      <c r="B1911" s="81" t="s">
        <v>18</v>
      </c>
      <c r="C1911" s="10" t="s">
        <v>1152</v>
      </c>
      <c r="D1911" s="10" t="s">
        <v>1346</v>
      </c>
      <c r="E1911" s="11" t="s">
        <v>41</v>
      </c>
      <c r="F1911" s="30" t="s">
        <v>1423</v>
      </c>
      <c r="G1911" s="18">
        <v>44831.0</v>
      </c>
      <c r="H1911" s="18">
        <v>44833.0</v>
      </c>
      <c r="I1911" s="12">
        <v>25.0</v>
      </c>
      <c r="J1911" s="18">
        <v>44831.0</v>
      </c>
      <c r="K1911" s="18"/>
      <c r="L1911" s="18"/>
      <c r="M1911" s="82">
        <v>44831.0</v>
      </c>
      <c r="N1911" s="15">
        <v>0.5833333333333334</v>
      </c>
      <c r="O1911" s="15">
        <v>0.8541666666666666</v>
      </c>
      <c r="P1911" s="16">
        <f t="shared" si="186"/>
        <v>0.2708333333</v>
      </c>
      <c r="Q1911" s="17" t="s">
        <v>1880</v>
      </c>
    </row>
    <row r="1912">
      <c r="A1912" s="10" t="s">
        <v>1864</v>
      </c>
      <c r="B1912" s="10" t="s">
        <v>18</v>
      </c>
      <c r="C1912" s="10" t="s">
        <v>1152</v>
      </c>
      <c r="D1912" s="10" t="s">
        <v>1790</v>
      </c>
      <c r="E1912" s="11" t="s">
        <v>43</v>
      </c>
      <c r="F1912" s="11" t="s">
        <v>1432</v>
      </c>
      <c r="G1912" s="18">
        <v>44830.0</v>
      </c>
      <c r="H1912" s="18">
        <v>44832.0</v>
      </c>
      <c r="I1912" s="12">
        <v>14.0</v>
      </c>
      <c r="J1912" s="107">
        <v>44830.0</v>
      </c>
      <c r="K1912" s="107">
        <v>44831.0</v>
      </c>
      <c r="L1912" s="12">
        <v>13.0</v>
      </c>
      <c r="M1912" s="107">
        <v>44831.0</v>
      </c>
      <c r="N1912" s="15">
        <v>0.5416666666666666</v>
      </c>
      <c r="O1912" s="15">
        <v>0.75</v>
      </c>
      <c r="P1912" s="16">
        <f t="shared" si="186"/>
        <v>0.2083333333</v>
      </c>
      <c r="Q1912" s="17" t="s">
        <v>1881</v>
      </c>
    </row>
    <row r="1913">
      <c r="A1913" s="81" t="s">
        <v>1511</v>
      </c>
      <c r="B1913" s="81" t="s">
        <v>560</v>
      </c>
      <c r="C1913" s="10" t="s">
        <v>1152</v>
      </c>
      <c r="D1913" s="81" t="s">
        <v>508</v>
      </c>
      <c r="E1913" s="30" t="s">
        <v>41</v>
      </c>
      <c r="F1913" s="30" t="s">
        <v>1409</v>
      </c>
      <c r="G1913" s="82">
        <v>44830.0</v>
      </c>
      <c r="H1913" s="82">
        <v>44844.0</v>
      </c>
      <c r="I1913" s="88">
        <v>80.0</v>
      </c>
      <c r="J1913" s="82">
        <v>44830.0</v>
      </c>
      <c r="K1913" s="82"/>
      <c r="L1913" s="88"/>
      <c r="M1913" s="82">
        <v>44831.0</v>
      </c>
      <c r="N1913" s="32">
        <v>0.5833333333333334</v>
      </c>
      <c r="O1913" s="32">
        <v>0.875</v>
      </c>
      <c r="P1913" s="16">
        <f t="shared" si="186"/>
        <v>0.2916666667</v>
      </c>
      <c r="Q1913" s="17" t="s">
        <v>1882</v>
      </c>
      <c r="R1913" s="36"/>
      <c r="S1913" s="36"/>
      <c r="T1913" s="36"/>
      <c r="U1913" s="36"/>
      <c r="V1913" s="36"/>
      <c r="W1913" s="36"/>
      <c r="X1913" s="36"/>
      <c r="Y1913" s="36"/>
      <c r="Z1913" s="36"/>
      <c r="AA1913" s="36"/>
      <c r="AB1913" s="36"/>
      <c r="AC1913" s="36"/>
      <c r="AD1913" s="36"/>
      <c r="AE1913" s="36"/>
      <c r="AF1913" s="36"/>
      <c r="AG1913" s="36"/>
      <c r="AH1913" s="36"/>
      <c r="AI1913" s="36"/>
      <c r="AJ1913" s="36"/>
      <c r="AK1913" s="36"/>
      <c r="AL1913" s="36"/>
    </row>
    <row r="1914">
      <c r="A1914" s="10" t="s">
        <v>1848</v>
      </c>
      <c r="B1914" s="10" t="s">
        <v>560</v>
      </c>
      <c r="C1914" s="10" t="s">
        <v>1152</v>
      </c>
      <c r="D1914" s="10" t="s">
        <v>158</v>
      </c>
      <c r="E1914" s="11" t="s">
        <v>41</v>
      </c>
      <c r="F1914" s="11" t="s">
        <v>1409</v>
      </c>
      <c r="G1914" s="18">
        <v>44826.0</v>
      </c>
      <c r="H1914" s="18">
        <v>44837.0</v>
      </c>
      <c r="I1914" s="12" t="s">
        <v>1871</v>
      </c>
      <c r="J1914" s="18">
        <v>44826.0</v>
      </c>
      <c r="K1914" s="18"/>
      <c r="L1914" s="18"/>
      <c r="M1914" s="48">
        <v>44831.0</v>
      </c>
      <c r="N1914" s="32">
        <v>0.6666666666666666</v>
      </c>
      <c r="O1914" s="15">
        <v>0.875</v>
      </c>
      <c r="P1914" s="25">
        <v>0.20833333333333334</v>
      </c>
      <c r="Q1914" s="17" t="s">
        <v>1883</v>
      </c>
    </row>
    <row r="1915">
      <c r="A1915" s="10" t="s">
        <v>1699</v>
      </c>
      <c r="B1915" s="10" t="s">
        <v>560</v>
      </c>
      <c r="C1915" s="10" t="s">
        <v>1152</v>
      </c>
      <c r="D1915" s="10" t="s">
        <v>3</v>
      </c>
      <c r="E1915" s="11" t="s">
        <v>41</v>
      </c>
      <c r="F1915" s="11" t="s">
        <v>1409</v>
      </c>
      <c r="G1915" s="18">
        <v>44816.0</v>
      </c>
      <c r="H1915" s="18">
        <v>44845.0</v>
      </c>
      <c r="I1915" s="12">
        <v>110.0</v>
      </c>
      <c r="J1915" s="18">
        <v>44816.0</v>
      </c>
      <c r="K1915" s="18"/>
      <c r="L1915" s="18"/>
      <c r="M1915" s="48">
        <v>44831.0</v>
      </c>
      <c r="N1915" s="15">
        <v>0.5833333333333334</v>
      </c>
      <c r="O1915" s="15">
        <v>0.8333333333333334</v>
      </c>
      <c r="P1915" s="16">
        <f t="shared" ref="P1915:P1919" si="187">O1915-N1915</f>
        <v>0.25</v>
      </c>
      <c r="Q1915" s="17" t="s">
        <v>1884</v>
      </c>
    </row>
    <row r="1916">
      <c r="A1916" s="10" t="s">
        <v>1878</v>
      </c>
      <c r="B1916" s="10" t="s">
        <v>18</v>
      </c>
      <c r="C1916" s="10" t="s">
        <v>1164</v>
      </c>
      <c r="D1916" s="10" t="s">
        <v>900</v>
      </c>
      <c r="E1916" s="11" t="s">
        <v>41</v>
      </c>
      <c r="F1916" s="11" t="s">
        <v>1423</v>
      </c>
      <c r="G1916" s="18">
        <v>44830.0</v>
      </c>
      <c r="H1916" s="18">
        <v>44832.0</v>
      </c>
      <c r="I1916" s="12">
        <v>20.0</v>
      </c>
      <c r="J1916" s="18">
        <v>44830.0</v>
      </c>
      <c r="K1916" s="18"/>
      <c r="L1916" s="18"/>
      <c r="M1916" s="48">
        <v>44831.0</v>
      </c>
      <c r="N1916" s="15">
        <v>0.7083333333333334</v>
      </c>
      <c r="O1916" s="15">
        <v>0.8333333333333334</v>
      </c>
      <c r="P1916" s="16">
        <f t="shared" si="187"/>
        <v>0.125</v>
      </c>
      <c r="Q1916" s="17" t="s">
        <v>1879</v>
      </c>
    </row>
    <row r="1917">
      <c r="A1917" s="10" t="s">
        <v>1751</v>
      </c>
      <c r="B1917" s="81" t="s">
        <v>560</v>
      </c>
      <c r="C1917" s="10" t="s">
        <v>1152</v>
      </c>
      <c r="D1917" s="10" t="s">
        <v>3</v>
      </c>
      <c r="E1917" s="11" t="s">
        <v>20</v>
      </c>
      <c r="F1917" s="30" t="s">
        <v>1409</v>
      </c>
      <c r="G1917" s="82">
        <v>44809.0</v>
      </c>
      <c r="H1917" s="48">
        <v>44812.0</v>
      </c>
      <c r="I1917" s="12">
        <v>24.0</v>
      </c>
      <c r="J1917" s="82">
        <v>44809.0</v>
      </c>
      <c r="K1917" s="48">
        <v>44817.0</v>
      </c>
      <c r="L1917" s="12">
        <v>29.0</v>
      </c>
      <c r="M1917" s="48">
        <v>44832.0</v>
      </c>
      <c r="N1917" s="15">
        <v>0.875</v>
      </c>
      <c r="O1917" s="15">
        <v>0.875</v>
      </c>
      <c r="P1917" s="16">
        <f t="shared" si="187"/>
        <v>0</v>
      </c>
      <c r="Q1917" s="17" t="s">
        <v>1310</v>
      </c>
    </row>
    <row r="1918">
      <c r="A1918" s="10" t="s">
        <v>1715</v>
      </c>
      <c r="B1918" s="10" t="s">
        <v>560</v>
      </c>
      <c r="C1918" s="10" t="s">
        <v>1152</v>
      </c>
      <c r="D1918" s="10" t="s">
        <v>3</v>
      </c>
      <c r="E1918" s="11" t="s">
        <v>20</v>
      </c>
      <c r="F1918" s="11" t="s">
        <v>1423</v>
      </c>
      <c r="G1918" s="48">
        <v>44799.0</v>
      </c>
      <c r="H1918" s="48">
        <v>44803.0</v>
      </c>
      <c r="I1918" s="12">
        <v>24.0</v>
      </c>
      <c r="J1918" s="48">
        <v>44802.0</v>
      </c>
      <c r="K1918" s="48">
        <v>44805.0</v>
      </c>
      <c r="L1918" s="12">
        <v>21.0</v>
      </c>
      <c r="M1918" s="48">
        <v>44832.0</v>
      </c>
      <c r="N1918" s="15">
        <v>0.875</v>
      </c>
      <c r="O1918" s="15">
        <v>0.875</v>
      </c>
      <c r="P1918" s="16">
        <f t="shared" si="187"/>
        <v>0</v>
      </c>
      <c r="Q1918" s="17" t="s">
        <v>1310</v>
      </c>
    </row>
    <row r="1919">
      <c r="A1919" s="10" t="s">
        <v>1885</v>
      </c>
      <c r="B1919" s="10" t="s">
        <v>18</v>
      </c>
      <c r="C1919" s="10" t="s">
        <v>1164</v>
      </c>
      <c r="D1919" s="10" t="s">
        <v>900</v>
      </c>
      <c r="E1919" s="11" t="s">
        <v>43</v>
      </c>
      <c r="F1919" s="11" t="s">
        <v>1423</v>
      </c>
      <c r="G1919" s="18">
        <v>44832.0</v>
      </c>
      <c r="H1919" s="18">
        <v>44833.0</v>
      </c>
      <c r="I1919" s="12">
        <v>12.0</v>
      </c>
      <c r="J1919" s="18">
        <v>44832.0</v>
      </c>
      <c r="K1919" s="18"/>
      <c r="L1919" s="18"/>
      <c r="M1919" s="48">
        <v>44832.0</v>
      </c>
      <c r="N1919" s="15">
        <v>0.5833333333333334</v>
      </c>
      <c r="O1919" s="15">
        <v>0.8333333333333334</v>
      </c>
      <c r="P1919" s="16">
        <f t="shared" si="187"/>
        <v>0.25</v>
      </c>
      <c r="Q1919" s="17" t="s">
        <v>1886</v>
      </c>
    </row>
    <row r="1920">
      <c r="A1920" s="10" t="s">
        <v>1878</v>
      </c>
      <c r="B1920" s="10" t="s">
        <v>18</v>
      </c>
      <c r="C1920" s="10" t="s">
        <v>1164</v>
      </c>
      <c r="D1920" s="10" t="s">
        <v>900</v>
      </c>
      <c r="E1920" s="11" t="s">
        <v>46</v>
      </c>
      <c r="F1920" s="11" t="s">
        <v>1423</v>
      </c>
      <c r="G1920" s="18">
        <v>44830.0</v>
      </c>
      <c r="H1920" s="18">
        <v>44832.0</v>
      </c>
      <c r="I1920" s="12">
        <v>20.0</v>
      </c>
      <c r="J1920" s="18">
        <v>44830.0</v>
      </c>
      <c r="K1920" s="18"/>
      <c r="L1920" s="18"/>
      <c r="M1920" s="48">
        <v>44832.0</v>
      </c>
      <c r="N1920" s="15"/>
      <c r="O1920" s="15"/>
      <c r="P1920" s="25"/>
      <c r="Q1920" s="17" t="s">
        <v>1097</v>
      </c>
    </row>
    <row r="1921">
      <c r="A1921" s="10" t="s">
        <v>1887</v>
      </c>
      <c r="B1921" s="10" t="s">
        <v>18</v>
      </c>
      <c r="C1921" s="10" t="s">
        <v>1164</v>
      </c>
      <c r="D1921" s="10" t="s">
        <v>900</v>
      </c>
      <c r="E1921" s="11" t="s">
        <v>41</v>
      </c>
      <c r="F1921" s="11" t="s">
        <v>1423</v>
      </c>
      <c r="G1921" s="18">
        <v>44832.0</v>
      </c>
      <c r="H1921" s="18"/>
      <c r="I1921" s="12">
        <v>16.0</v>
      </c>
      <c r="J1921" s="18">
        <v>44832.0</v>
      </c>
      <c r="K1921" s="18"/>
      <c r="L1921" s="18"/>
      <c r="M1921" s="48">
        <v>44832.0</v>
      </c>
      <c r="N1921" s="15">
        <v>0.8333333333333334</v>
      </c>
      <c r="O1921" s="15">
        <v>0.875</v>
      </c>
      <c r="P1921" s="25">
        <f t="shared" ref="P1921:P1923" si="188">O1921-N1921</f>
        <v>0.04166666667</v>
      </c>
      <c r="Q1921" s="17" t="s">
        <v>1888</v>
      </c>
    </row>
    <row r="1922">
      <c r="A1922" s="10" t="s">
        <v>1889</v>
      </c>
      <c r="B1922" s="10" t="s">
        <v>18</v>
      </c>
      <c r="C1922" s="10" t="s">
        <v>1152</v>
      </c>
      <c r="D1922" s="10" t="s">
        <v>1790</v>
      </c>
      <c r="E1922" s="11" t="s">
        <v>41</v>
      </c>
      <c r="F1922" s="11" t="s">
        <v>1432</v>
      </c>
      <c r="G1922" s="18">
        <v>44832.0</v>
      </c>
      <c r="H1922" s="18">
        <v>44834.0</v>
      </c>
      <c r="I1922" s="12">
        <v>18.0</v>
      </c>
      <c r="J1922" s="107">
        <v>44832.0</v>
      </c>
      <c r="K1922" s="107"/>
      <c r="L1922" s="12"/>
      <c r="M1922" s="107">
        <v>44832.0</v>
      </c>
      <c r="N1922" s="15">
        <v>0.7083333333333334</v>
      </c>
      <c r="O1922" s="15">
        <v>0.875</v>
      </c>
      <c r="P1922" s="16">
        <f t="shared" si="188"/>
        <v>0.1666666667</v>
      </c>
      <c r="Q1922" s="17" t="s">
        <v>1890</v>
      </c>
    </row>
    <row r="1923">
      <c r="A1923" s="10" t="s">
        <v>1699</v>
      </c>
      <c r="B1923" s="10" t="s">
        <v>560</v>
      </c>
      <c r="C1923" s="10" t="s">
        <v>1152</v>
      </c>
      <c r="D1923" s="10" t="s">
        <v>3</v>
      </c>
      <c r="E1923" s="11" t="s">
        <v>41</v>
      </c>
      <c r="F1923" s="11" t="s">
        <v>1409</v>
      </c>
      <c r="G1923" s="18">
        <v>44816.0</v>
      </c>
      <c r="H1923" s="18">
        <v>44845.0</v>
      </c>
      <c r="I1923" s="12">
        <v>110.0</v>
      </c>
      <c r="J1923" s="18">
        <v>44816.0</v>
      </c>
      <c r="K1923" s="18"/>
      <c r="L1923" s="18"/>
      <c r="M1923" s="107">
        <v>44832.0</v>
      </c>
      <c r="N1923" s="15">
        <v>0.5833333333333334</v>
      </c>
      <c r="O1923" s="15">
        <v>0.7916666666666666</v>
      </c>
      <c r="P1923" s="16">
        <f t="shared" si="188"/>
        <v>0.2083333333</v>
      </c>
      <c r="Q1923" s="17" t="s">
        <v>1891</v>
      </c>
    </row>
    <row r="1924">
      <c r="A1924" s="10" t="s">
        <v>1892</v>
      </c>
      <c r="B1924" s="10" t="s">
        <v>560</v>
      </c>
      <c r="C1924" s="10" t="s">
        <v>1152</v>
      </c>
      <c r="D1924" s="10" t="s">
        <v>158</v>
      </c>
      <c r="E1924" s="11" t="s">
        <v>41</v>
      </c>
      <c r="F1924" s="11" t="s">
        <v>1409</v>
      </c>
      <c r="G1924" s="18">
        <v>44826.0</v>
      </c>
      <c r="H1924" s="18">
        <v>44837.0</v>
      </c>
      <c r="I1924" s="12" t="s">
        <v>1871</v>
      </c>
      <c r="J1924" s="18">
        <v>44826.0</v>
      </c>
      <c r="K1924" s="18"/>
      <c r="L1924" s="18"/>
      <c r="M1924" s="48">
        <v>44832.0</v>
      </c>
      <c r="N1924" s="32">
        <v>0.6666666666666666</v>
      </c>
      <c r="O1924" s="15">
        <v>0.875</v>
      </c>
      <c r="P1924" s="25">
        <v>0.20833333333333334</v>
      </c>
      <c r="Q1924" s="17" t="s">
        <v>1893</v>
      </c>
    </row>
    <row r="1925">
      <c r="A1925" s="81" t="s">
        <v>1827</v>
      </c>
      <c r="B1925" s="81" t="s">
        <v>18</v>
      </c>
      <c r="C1925" s="10" t="s">
        <v>1152</v>
      </c>
      <c r="D1925" s="81" t="s">
        <v>508</v>
      </c>
      <c r="E1925" s="30" t="s">
        <v>20</v>
      </c>
      <c r="F1925" s="30" t="s">
        <v>1423</v>
      </c>
      <c r="G1925" s="82">
        <v>44821.0</v>
      </c>
      <c r="H1925" s="82">
        <v>44820.0</v>
      </c>
      <c r="I1925" s="88">
        <v>7.0</v>
      </c>
      <c r="J1925" s="18">
        <v>44820.0</v>
      </c>
      <c r="K1925" s="18">
        <v>44820.0</v>
      </c>
      <c r="L1925" s="88">
        <v>7.0</v>
      </c>
      <c r="M1925" s="82">
        <v>44832.0</v>
      </c>
      <c r="N1925" s="32">
        <v>0.875</v>
      </c>
      <c r="O1925" s="15">
        <v>0.875</v>
      </c>
      <c r="P1925" s="16">
        <f t="shared" ref="P1925:P1931" si="189">O1925-N1925</f>
        <v>0</v>
      </c>
      <c r="Q1925" s="35" t="s">
        <v>655</v>
      </c>
      <c r="R1925" s="36"/>
      <c r="S1925" s="36"/>
      <c r="T1925" s="36"/>
      <c r="U1925" s="36"/>
      <c r="V1925" s="36"/>
      <c r="W1925" s="36"/>
      <c r="X1925" s="36"/>
      <c r="Y1925" s="36"/>
      <c r="Z1925" s="36"/>
      <c r="AA1925" s="36"/>
      <c r="AB1925" s="36"/>
      <c r="AC1925" s="36"/>
      <c r="AD1925" s="36"/>
      <c r="AE1925" s="36"/>
      <c r="AF1925" s="36"/>
      <c r="AG1925" s="36"/>
      <c r="AH1925" s="36"/>
      <c r="AI1925" s="36"/>
      <c r="AJ1925" s="36"/>
      <c r="AK1925" s="36"/>
      <c r="AL1925" s="36"/>
    </row>
    <row r="1926">
      <c r="A1926" s="10" t="s">
        <v>1862</v>
      </c>
      <c r="B1926" s="81" t="s">
        <v>18</v>
      </c>
      <c r="C1926" s="10" t="s">
        <v>1152</v>
      </c>
      <c r="D1926" s="10" t="s">
        <v>1346</v>
      </c>
      <c r="E1926" s="11" t="s">
        <v>41</v>
      </c>
      <c r="F1926" s="30" t="s">
        <v>1423</v>
      </c>
      <c r="G1926" s="18">
        <v>44831.0</v>
      </c>
      <c r="H1926" s="18">
        <v>44833.0</v>
      </c>
      <c r="I1926" s="12">
        <v>25.0</v>
      </c>
      <c r="J1926" s="18">
        <v>44831.0</v>
      </c>
      <c r="K1926" s="18"/>
      <c r="L1926" s="18"/>
      <c r="M1926" s="82">
        <v>44832.0</v>
      </c>
      <c r="N1926" s="15">
        <v>0.5833333333333334</v>
      </c>
      <c r="O1926" s="15">
        <v>0.8333333333333334</v>
      </c>
      <c r="P1926" s="16">
        <f t="shared" si="189"/>
        <v>0.25</v>
      </c>
      <c r="Q1926" s="17" t="s">
        <v>1894</v>
      </c>
    </row>
    <row r="1927">
      <c r="A1927" s="81" t="s">
        <v>1511</v>
      </c>
      <c r="B1927" s="81" t="s">
        <v>560</v>
      </c>
      <c r="C1927" s="10" t="s">
        <v>1152</v>
      </c>
      <c r="D1927" s="81" t="s">
        <v>508</v>
      </c>
      <c r="E1927" s="30" t="s">
        <v>41</v>
      </c>
      <c r="F1927" s="30" t="s">
        <v>1409</v>
      </c>
      <c r="G1927" s="82">
        <v>44830.0</v>
      </c>
      <c r="H1927" s="82">
        <v>44844.0</v>
      </c>
      <c r="I1927" s="88">
        <v>80.0</v>
      </c>
      <c r="J1927" s="82">
        <v>44830.0</v>
      </c>
      <c r="K1927" s="82"/>
      <c r="L1927" s="88"/>
      <c r="M1927" s="82">
        <v>44832.0</v>
      </c>
      <c r="N1927" s="32">
        <v>0.6666666666666666</v>
      </c>
      <c r="O1927" s="32">
        <v>0.875</v>
      </c>
      <c r="P1927" s="16">
        <f t="shared" si="189"/>
        <v>0.2083333333</v>
      </c>
      <c r="Q1927" s="17" t="s">
        <v>1895</v>
      </c>
      <c r="R1927" s="36"/>
      <c r="S1927" s="36"/>
      <c r="T1927" s="36"/>
      <c r="U1927" s="36"/>
      <c r="V1927" s="36"/>
      <c r="W1927" s="36"/>
      <c r="X1927" s="36"/>
      <c r="Y1927" s="36"/>
      <c r="Z1927" s="36"/>
      <c r="AA1927" s="36"/>
      <c r="AB1927" s="36"/>
      <c r="AC1927" s="36"/>
      <c r="AD1927" s="36"/>
      <c r="AE1927" s="36"/>
      <c r="AF1927" s="36"/>
      <c r="AG1927" s="36"/>
      <c r="AH1927" s="36"/>
      <c r="AI1927" s="36"/>
      <c r="AJ1927" s="36"/>
      <c r="AK1927" s="36"/>
      <c r="AL1927" s="36"/>
    </row>
    <row r="1928">
      <c r="A1928" s="10" t="s">
        <v>1822</v>
      </c>
      <c r="B1928" s="81" t="s">
        <v>18</v>
      </c>
      <c r="C1928" s="10" t="s">
        <v>1152</v>
      </c>
      <c r="D1928" s="10" t="s">
        <v>1346</v>
      </c>
      <c r="E1928" s="11" t="s">
        <v>20</v>
      </c>
      <c r="F1928" s="30" t="s">
        <v>1423</v>
      </c>
      <c r="G1928" s="18">
        <v>44820.0</v>
      </c>
      <c r="H1928" s="18">
        <v>44824.0</v>
      </c>
      <c r="I1928" s="12">
        <v>25.0</v>
      </c>
      <c r="J1928" s="18">
        <v>44820.0</v>
      </c>
      <c r="K1928" s="18"/>
      <c r="L1928" s="18"/>
      <c r="M1928" s="82">
        <v>44833.0</v>
      </c>
      <c r="N1928" s="15"/>
      <c r="O1928" s="15"/>
      <c r="P1928" s="16">
        <f t="shared" si="189"/>
        <v>0</v>
      </c>
      <c r="Q1928" s="35" t="s">
        <v>655</v>
      </c>
    </row>
    <row r="1929">
      <c r="A1929" s="10" t="s">
        <v>1889</v>
      </c>
      <c r="B1929" s="10" t="s">
        <v>18</v>
      </c>
      <c r="C1929" s="10" t="s">
        <v>1152</v>
      </c>
      <c r="D1929" s="10" t="s">
        <v>1790</v>
      </c>
      <c r="E1929" s="11" t="s">
        <v>41</v>
      </c>
      <c r="F1929" s="11" t="s">
        <v>1432</v>
      </c>
      <c r="G1929" s="18">
        <v>44832.0</v>
      </c>
      <c r="H1929" s="18">
        <v>44834.0</v>
      </c>
      <c r="I1929" s="12">
        <v>18.0</v>
      </c>
      <c r="J1929" s="107">
        <v>44832.0</v>
      </c>
      <c r="K1929" s="107"/>
      <c r="L1929" s="12"/>
      <c r="M1929" s="107">
        <v>44833.0</v>
      </c>
      <c r="N1929" s="15">
        <v>0.6666666666666666</v>
      </c>
      <c r="O1929" s="15">
        <v>0.875</v>
      </c>
      <c r="P1929" s="16">
        <f t="shared" si="189"/>
        <v>0.2083333333</v>
      </c>
      <c r="Q1929" s="17" t="s">
        <v>1896</v>
      </c>
    </row>
    <row r="1930">
      <c r="A1930" s="81" t="s">
        <v>1511</v>
      </c>
      <c r="B1930" s="81" t="s">
        <v>560</v>
      </c>
      <c r="C1930" s="10" t="s">
        <v>1152</v>
      </c>
      <c r="D1930" s="81" t="s">
        <v>508</v>
      </c>
      <c r="E1930" s="30" t="s">
        <v>41</v>
      </c>
      <c r="F1930" s="30" t="s">
        <v>1409</v>
      </c>
      <c r="G1930" s="82">
        <v>44830.0</v>
      </c>
      <c r="H1930" s="82">
        <v>44844.0</v>
      </c>
      <c r="I1930" s="88">
        <v>80.0</v>
      </c>
      <c r="J1930" s="82">
        <v>44830.0</v>
      </c>
      <c r="K1930" s="82"/>
      <c r="L1930" s="88"/>
      <c r="M1930" s="82">
        <v>44833.0</v>
      </c>
      <c r="N1930" s="32">
        <v>0.5833333333333334</v>
      </c>
      <c r="O1930" s="32">
        <v>0.875</v>
      </c>
      <c r="P1930" s="16">
        <f t="shared" si="189"/>
        <v>0.2916666667</v>
      </c>
      <c r="Q1930" s="17" t="s">
        <v>1897</v>
      </c>
      <c r="R1930" s="36"/>
      <c r="S1930" s="36"/>
      <c r="T1930" s="36"/>
      <c r="U1930" s="36"/>
      <c r="V1930" s="36"/>
      <c r="W1930" s="36"/>
      <c r="X1930" s="36"/>
      <c r="Y1930" s="36"/>
      <c r="Z1930" s="36"/>
      <c r="AA1930" s="36"/>
      <c r="AB1930" s="36"/>
      <c r="AC1930" s="36"/>
      <c r="AD1930" s="36"/>
      <c r="AE1930" s="36"/>
      <c r="AF1930" s="36"/>
      <c r="AG1930" s="36"/>
      <c r="AH1930" s="36"/>
      <c r="AI1930" s="36"/>
      <c r="AJ1930" s="36"/>
      <c r="AK1930" s="36"/>
      <c r="AL1930" s="36"/>
    </row>
    <row r="1931">
      <c r="A1931" s="10" t="s">
        <v>1862</v>
      </c>
      <c r="B1931" s="81" t="s">
        <v>18</v>
      </c>
      <c r="C1931" s="10" t="s">
        <v>1152</v>
      </c>
      <c r="D1931" s="10" t="s">
        <v>1346</v>
      </c>
      <c r="E1931" s="11" t="s">
        <v>41</v>
      </c>
      <c r="F1931" s="30" t="s">
        <v>1423</v>
      </c>
      <c r="G1931" s="18">
        <v>44831.0</v>
      </c>
      <c r="H1931" s="18">
        <v>44833.0</v>
      </c>
      <c r="I1931" s="12">
        <v>25.0</v>
      </c>
      <c r="J1931" s="18">
        <v>44831.0</v>
      </c>
      <c r="K1931" s="18"/>
      <c r="L1931" s="18"/>
      <c r="M1931" s="82">
        <v>44833.0</v>
      </c>
      <c r="N1931" s="15">
        <v>0.5833333333333334</v>
      </c>
      <c r="O1931" s="15">
        <v>0.875</v>
      </c>
      <c r="P1931" s="16">
        <f t="shared" si="189"/>
        <v>0.2916666667</v>
      </c>
      <c r="Q1931" s="17" t="s">
        <v>1898</v>
      </c>
    </row>
    <row r="1932">
      <c r="A1932" s="10" t="s">
        <v>1892</v>
      </c>
      <c r="B1932" s="10" t="s">
        <v>560</v>
      </c>
      <c r="C1932" s="10" t="s">
        <v>1152</v>
      </c>
      <c r="D1932" s="10" t="s">
        <v>158</v>
      </c>
      <c r="E1932" s="11" t="s">
        <v>41</v>
      </c>
      <c r="F1932" s="11" t="s">
        <v>1409</v>
      </c>
      <c r="G1932" s="18">
        <v>44826.0</v>
      </c>
      <c r="H1932" s="18">
        <v>44837.0</v>
      </c>
      <c r="I1932" s="12" t="s">
        <v>1871</v>
      </c>
      <c r="J1932" s="18">
        <v>44826.0</v>
      </c>
      <c r="K1932" s="18"/>
      <c r="L1932" s="18"/>
      <c r="M1932" s="48">
        <v>44833.0</v>
      </c>
      <c r="N1932" s="32">
        <v>0.6666666666666666</v>
      </c>
      <c r="O1932" s="15">
        <v>0.875</v>
      </c>
      <c r="P1932" s="25">
        <v>0.20833333333333334</v>
      </c>
      <c r="Q1932" s="17" t="s">
        <v>1899</v>
      </c>
    </row>
    <row r="1933">
      <c r="A1933" s="10" t="s">
        <v>1885</v>
      </c>
      <c r="B1933" s="10" t="s">
        <v>18</v>
      </c>
      <c r="C1933" s="10" t="s">
        <v>1164</v>
      </c>
      <c r="D1933" s="10" t="s">
        <v>900</v>
      </c>
      <c r="E1933" s="11" t="s">
        <v>20</v>
      </c>
      <c r="F1933" s="11" t="s">
        <v>1423</v>
      </c>
      <c r="G1933" s="18">
        <v>44832.0</v>
      </c>
      <c r="H1933" s="18">
        <v>44833.0</v>
      </c>
      <c r="I1933" s="12">
        <v>12.0</v>
      </c>
      <c r="J1933" s="18">
        <v>44832.0</v>
      </c>
      <c r="K1933" s="18">
        <v>44832.0</v>
      </c>
      <c r="L1933" s="12">
        <v>6.0</v>
      </c>
      <c r="M1933" s="48">
        <v>44833.0</v>
      </c>
      <c r="N1933" s="15"/>
      <c r="O1933" s="15"/>
      <c r="P1933" s="25"/>
      <c r="Q1933" s="17" t="s">
        <v>1097</v>
      </c>
    </row>
    <row r="1934">
      <c r="A1934" s="10" t="s">
        <v>1887</v>
      </c>
      <c r="B1934" s="10" t="s">
        <v>18</v>
      </c>
      <c r="C1934" s="10" t="s">
        <v>1164</v>
      </c>
      <c r="D1934" s="10" t="s">
        <v>900</v>
      </c>
      <c r="E1934" s="11" t="s">
        <v>20</v>
      </c>
      <c r="F1934" s="11" t="s">
        <v>1423</v>
      </c>
      <c r="G1934" s="18">
        <v>44832.0</v>
      </c>
      <c r="H1934" s="18">
        <v>44833.0</v>
      </c>
      <c r="I1934" s="12">
        <v>10.0</v>
      </c>
      <c r="J1934" s="18">
        <v>44832.0</v>
      </c>
      <c r="K1934" s="18">
        <v>44833.0</v>
      </c>
      <c r="L1934" s="12">
        <v>5.0</v>
      </c>
      <c r="M1934" s="48">
        <v>44833.0</v>
      </c>
      <c r="N1934" s="15">
        <v>0.5833333333333334</v>
      </c>
      <c r="O1934" s="15">
        <v>0.75</v>
      </c>
      <c r="P1934" s="25">
        <f t="shared" ref="P1934:P1968" si="190">O1934-N1934</f>
        <v>0.1666666667</v>
      </c>
      <c r="Q1934" s="17" t="s">
        <v>1900</v>
      </c>
    </row>
    <row r="1935">
      <c r="A1935" s="10" t="s">
        <v>1878</v>
      </c>
      <c r="B1935" s="10" t="s">
        <v>18</v>
      </c>
      <c r="C1935" s="10" t="s">
        <v>1164</v>
      </c>
      <c r="D1935" s="10" t="s">
        <v>900</v>
      </c>
      <c r="E1935" s="11" t="s">
        <v>41</v>
      </c>
      <c r="F1935" s="11" t="s">
        <v>1423</v>
      </c>
      <c r="G1935" s="18">
        <v>44830.0</v>
      </c>
      <c r="H1935" s="18">
        <v>44832.0</v>
      </c>
      <c r="I1935" s="12">
        <v>20.0</v>
      </c>
      <c r="J1935" s="18">
        <v>44830.0</v>
      </c>
      <c r="K1935" s="18"/>
      <c r="L1935" s="18"/>
      <c r="M1935" s="48">
        <v>44833.0</v>
      </c>
      <c r="N1935" s="15">
        <v>0.75</v>
      </c>
      <c r="O1935" s="15">
        <v>0.875</v>
      </c>
      <c r="P1935" s="25">
        <f t="shared" si="190"/>
        <v>0.125</v>
      </c>
      <c r="Q1935" s="17" t="s">
        <v>1901</v>
      </c>
    </row>
    <row r="1936">
      <c r="A1936" s="10" t="s">
        <v>1699</v>
      </c>
      <c r="B1936" s="10" t="s">
        <v>560</v>
      </c>
      <c r="C1936" s="10" t="s">
        <v>1152</v>
      </c>
      <c r="D1936" s="10" t="s">
        <v>3</v>
      </c>
      <c r="E1936" s="11" t="s">
        <v>41</v>
      </c>
      <c r="F1936" s="11" t="s">
        <v>1409</v>
      </c>
      <c r="G1936" s="18">
        <v>44816.0</v>
      </c>
      <c r="H1936" s="18">
        <v>44845.0</v>
      </c>
      <c r="I1936" s="12">
        <v>110.0</v>
      </c>
      <c r="J1936" s="18">
        <v>44816.0</v>
      </c>
      <c r="K1936" s="18"/>
      <c r="L1936" s="18"/>
      <c r="M1936" s="48">
        <v>44833.0</v>
      </c>
      <c r="N1936" s="15">
        <v>0.5833333333333334</v>
      </c>
      <c r="O1936" s="15">
        <v>0.8333333333333334</v>
      </c>
      <c r="P1936" s="16">
        <f t="shared" si="190"/>
        <v>0.25</v>
      </c>
      <c r="Q1936" s="17" t="s">
        <v>1902</v>
      </c>
    </row>
    <row r="1937">
      <c r="A1937" s="10" t="s">
        <v>1903</v>
      </c>
      <c r="B1937" s="10" t="s">
        <v>18</v>
      </c>
      <c r="C1937" s="10" t="s">
        <v>1152</v>
      </c>
      <c r="D1937" s="10" t="s">
        <v>3</v>
      </c>
      <c r="E1937" s="11" t="s">
        <v>43</v>
      </c>
      <c r="F1937" s="11" t="s">
        <v>1432</v>
      </c>
      <c r="G1937" s="48">
        <v>44834.0</v>
      </c>
      <c r="H1937" s="48">
        <v>44834.0</v>
      </c>
      <c r="I1937" s="12">
        <v>3.0</v>
      </c>
      <c r="J1937" s="48">
        <v>44834.0</v>
      </c>
      <c r="K1937" s="48">
        <v>44834.0</v>
      </c>
      <c r="L1937" s="12">
        <v>2.5</v>
      </c>
      <c r="M1937" s="48">
        <v>44834.0</v>
      </c>
      <c r="N1937" s="15">
        <v>0.6666666666666666</v>
      </c>
      <c r="O1937" s="15">
        <v>0.7708333333333334</v>
      </c>
      <c r="P1937" s="16">
        <f t="shared" si="190"/>
        <v>0.1041666667</v>
      </c>
      <c r="Q1937" s="17" t="s">
        <v>1904</v>
      </c>
    </row>
    <row r="1938">
      <c r="A1938" s="10" t="s">
        <v>1905</v>
      </c>
      <c r="B1938" s="10" t="s">
        <v>18</v>
      </c>
      <c r="C1938" s="10" t="s">
        <v>1152</v>
      </c>
      <c r="D1938" s="10" t="s">
        <v>3</v>
      </c>
      <c r="E1938" s="11" t="s">
        <v>1478</v>
      </c>
      <c r="F1938" s="19"/>
      <c r="G1938" s="48">
        <v>44834.0</v>
      </c>
      <c r="H1938" s="18"/>
      <c r="I1938" s="18"/>
      <c r="J1938" s="18"/>
      <c r="K1938" s="18"/>
      <c r="L1938" s="18"/>
      <c r="M1938" s="48">
        <v>44834.0</v>
      </c>
      <c r="N1938" s="15">
        <v>0.7916666666666666</v>
      </c>
      <c r="O1938" s="15">
        <v>0.8333333333333334</v>
      </c>
      <c r="P1938" s="16">
        <f t="shared" si="190"/>
        <v>0.04166666667</v>
      </c>
      <c r="Q1938" s="17" t="s">
        <v>1906</v>
      </c>
    </row>
    <row r="1939">
      <c r="A1939" s="10" t="s">
        <v>1829</v>
      </c>
      <c r="B1939" s="10" t="s">
        <v>18</v>
      </c>
      <c r="C1939" s="10" t="s">
        <v>1152</v>
      </c>
      <c r="D1939" s="10" t="s">
        <v>3</v>
      </c>
      <c r="E1939" s="11" t="s">
        <v>43</v>
      </c>
      <c r="F1939" s="11" t="s">
        <v>1432</v>
      </c>
      <c r="G1939" s="48">
        <v>44820.0</v>
      </c>
      <c r="H1939" s="48">
        <v>44834.0</v>
      </c>
      <c r="I1939" s="12">
        <v>12.0</v>
      </c>
      <c r="J1939" s="48">
        <v>44820.0</v>
      </c>
      <c r="K1939" s="48">
        <v>44834.0</v>
      </c>
      <c r="L1939" s="12">
        <v>8.0</v>
      </c>
      <c r="M1939" s="48">
        <v>44834.0</v>
      </c>
      <c r="N1939" s="15">
        <v>0.5416666666666666</v>
      </c>
      <c r="O1939" s="15">
        <v>0.6666666666666666</v>
      </c>
      <c r="P1939" s="16">
        <f t="shared" si="190"/>
        <v>0.125</v>
      </c>
      <c r="Q1939" s="17" t="s">
        <v>1907</v>
      </c>
    </row>
    <row r="1940">
      <c r="A1940" s="10" t="s">
        <v>1889</v>
      </c>
      <c r="B1940" s="10" t="s">
        <v>18</v>
      </c>
      <c r="C1940" s="10" t="s">
        <v>1152</v>
      </c>
      <c r="D1940" s="10" t="s">
        <v>1790</v>
      </c>
      <c r="E1940" s="11" t="s">
        <v>41</v>
      </c>
      <c r="F1940" s="11" t="s">
        <v>1432</v>
      </c>
      <c r="G1940" s="18">
        <v>44832.0</v>
      </c>
      <c r="H1940" s="18">
        <v>44834.0</v>
      </c>
      <c r="I1940" s="12">
        <v>18.0</v>
      </c>
      <c r="J1940" s="107">
        <v>44832.0</v>
      </c>
      <c r="K1940" s="107"/>
      <c r="L1940" s="12"/>
      <c r="M1940" s="107">
        <v>44834.0</v>
      </c>
      <c r="N1940" s="15">
        <v>0.7083333333333334</v>
      </c>
      <c r="O1940" s="15">
        <v>0.875</v>
      </c>
      <c r="P1940" s="16">
        <f t="shared" si="190"/>
        <v>0.1666666667</v>
      </c>
      <c r="Q1940" s="17" t="s">
        <v>1908</v>
      </c>
    </row>
    <row r="1941">
      <c r="A1941" s="81" t="s">
        <v>1844</v>
      </c>
      <c r="B1941" s="81" t="s">
        <v>18</v>
      </c>
      <c r="C1941" s="10" t="s">
        <v>1152</v>
      </c>
      <c r="D1941" s="81" t="s">
        <v>508</v>
      </c>
      <c r="E1941" s="30" t="s">
        <v>41</v>
      </c>
      <c r="F1941" s="30" t="s">
        <v>1423</v>
      </c>
      <c r="G1941" s="18"/>
      <c r="H1941" s="18"/>
      <c r="I1941" s="88">
        <v>8.0</v>
      </c>
      <c r="J1941" s="18"/>
      <c r="K1941" s="18"/>
      <c r="L1941" s="88"/>
      <c r="M1941" s="82">
        <v>44834.0</v>
      </c>
      <c r="N1941" s="32">
        <v>0.5833333333333334</v>
      </c>
      <c r="O1941" s="15">
        <v>0.875</v>
      </c>
      <c r="P1941" s="16">
        <f t="shared" si="190"/>
        <v>0.2916666667</v>
      </c>
      <c r="Q1941" s="35" t="s">
        <v>1909</v>
      </c>
      <c r="R1941" s="36"/>
      <c r="S1941" s="36"/>
      <c r="T1941" s="36"/>
      <c r="U1941" s="36"/>
      <c r="V1941" s="36"/>
      <c r="W1941" s="36"/>
      <c r="X1941" s="36"/>
      <c r="Y1941" s="36"/>
      <c r="Z1941" s="36"/>
      <c r="AA1941" s="36"/>
      <c r="AB1941" s="36"/>
      <c r="AC1941" s="36"/>
      <c r="AD1941" s="36"/>
      <c r="AE1941" s="36"/>
      <c r="AF1941" s="36"/>
      <c r="AG1941" s="36"/>
      <c r="AH1941" s="36"/>
      <c r="AI1941" s="36"/>
      <c r="AJ1941" s="36"/>
      <c r="AK1941" s="36"/>
      <c r="AL1941" s="36"/>
    </row>
    <row r="1942">
      <c r="A1942" s="10" t="s">
        <v>1862</v>
      </c>
      <c r="B1942" s="81" t="s">
        <v>18</v>
      </c>
      <c r="C1942" s="10" t="s">
        <v>1152</v>
      </c>
      <c r="D1942" s="10" t="s">
        <v>1346</v>
      </c>
      <c r="E1942" s="11" t="s">
        <v>43</v>
      </c>
      <c r="F1942" s="30" t="s">
        <v>1423</v>
      </c>
      <c r="G1942" s="18">
        <v>44831.0</v>
      </c>
      <c r="H1942" s="18">
        <v>44833.0</v>
      </c>
      <c r="I1942" s="12">
        <v>35.0</v>
      </c>
      <c r="J1942" s="18">
        <v>44831.0</v>
      </c>
      <c r="K1942" s="18">
        <v>44834.0</v>
      </c>
      <c r="L1942" s="18"/>
      <c r="M1942" s="82">
        <v>44834.0</v>
      </c>
      <c r="N1942" s="15">
        <v>0.5833333333333334</v>
      </c>
      <c r="O1942" s="15">
        <v>0.875</v>
      </c>
      <c r="P1942" s="16">
        <f t="shared" si="190"/>
        <v>0.2916666667</v>
      </c>
      <c r="Q1942" s="17" t="s">
        <v>1910</v>
      </c>
    </row>
    <row r="1943">
      <c r="A1943" s="10" t="s">
        <v>1868</v>
      </c>
      <c r="B1943" s="10" t="s">
        <v>18</v>
      </c>
      <c r="C1943" s="10" t="s">
        <v>1152</v>
      </c>
      <c r="D1943" s="10" t="s">
        <v>158</v>
      </c>
      <c r="E1943" s="11" t="s">
        <v>41</v>
      </c>
      <c r="F1943" s="19"/>
      <c r="G1943" s="18">
        <v>44834.0</v>
      </c>
      <c r="H1943" s="18">
        <v>44837.0</v>
      </c>
      <c r="I1943" s="12">
        <v>16.0</v>
      </c>
      <c r="J1943" s="18"/>
      <c r="K1943" s="18"/>
      <c r="L1943" s="18"/>
      <c r="M1943" s="48">
        <v>44834.0</v>
      </c>
      <c r="N1943" s="15">
        <v>0.6666666666666666</v>
      </c>
      <c r="O1943" s="15">
        <v>0.875</v>
      </c>
      <c r="P1943" s="16">
        <f t="shared" si="190"/>
        <v>0.2083333333</v>
      </c>
      <c r="Q1943" s="17" t="s">
        <v>1911</v>
      </c>
    </row>
    <row r="1944">
      <c r="A1944" s="10" t="s">
        <v>1878</v>
      </c>
      <c r="B1944" s="10" t="s">
        <v>18</v>
      </c>
      <c r="C1944" s="10" t="s">
        <v>1164</v>
      </c>
      <c r="D1944" s="10" t="s">
        <v>900</v>
      </c>
      <c r="E1944" s="11" t="s">
        <v>41</v>
      </c>
      <c r="F1944" s="11" t="s">
        <v>1423</v>
      </c>
      <c r="G1944" s="18">
        <v>44830.0</v>
      </c>
      <c r="H1944" s="18">
        <v>44832.0</v>
      </c>
      <c r="I1944" s="12">
        <v>30.0</v>
      </c>
      <c r="J1944" s="18">
        <v>44830.0</v>
      </c>
      <c r="K1944" s="18"/>
      <c r="L1944" s="18"/>
      <c r="M1944" s="48">
        <v>44834.0</v>
      </c>
      <c r="N1944" s="15">
        <v>0.5833333333333334</v>
      </c>
      <c r="O1944" s="15">
        <v>0.875</v>
      </c>
      <c r="P1944" s="16">
        <f t="shared" si="190"/>
        <v>0.2916666667</v>
      </c>
      <c r="Q1944" s="17" t="s">
        <v>1912</v>
      </c>
    </row>
    <row r="1945">
      <c r="A1945" s="10" t="s">
        <v>1905</v>
      </c>
      <c r="B1945" s="10" t="s">
        <v>18</v>
      </c>
      <c r="C1945" s="10" t="s">
        <v>1152</v>
      </c>
      <c r="D1945" s="10" t="s">
        <v>3</v>
      </c>
      <c r="E1945" s="11" t="s">
        <v>43</v>
      </c>
      <c r="F1945" s="11" t="s">
        <v>1423</v>
      </c>
      <c r="G1945" s="48">
        <v>44834.0</v>
      </c>
      <c r="H1945" s="48">
        <v>44837.0</v>
      </c>
      <c r="I1945" s="12">
        <v>4.0</v>
      </c>
      <c r="J1945" s="48">
        <v>44834.0</v>
      </c>
      <c r="K1945" s="48">
        <v>44837.0</v>
      </c>
      <c r="L1945" s="12">
        <v>4.0</v>
      </c>
      <c r="M1945" s="48">
        <v>44837.0</v>
      </c>
      <c r="N1945" s="15">
        <v>0.5416666666666666</v>
      </c>
      <c r="O1945" s="15">
        <v>0.6666666666666666</v>
      </c>
      <c r="P1945" s="16">
        <f t="shared" si="190"/>
        <v>0.125</v>
      </c>
      <c r="Q1945" s="17" t="s">
        <v>1913</v>
      </c>
    </row>
    <row r="1946">
      <c r="A1946" s="10" t="s">
        <v>1819</v>
      </c>
      <c r="B1946" s="10" t="s">
        <v>1797</v>
      </c>
      <c r="C1946" s="10" t="s">
        <v>1152</v>
      </c>
      <c r="D1946" s="10" t="s">
        <v>3</v>
      </c>
      <c r="E1946" s="11" t="s">
        <v>41</v>
      </c>
      <c r="F1946" s="11" t="s">
        <v>21</v>
      </c>
      <c r="G1946" s="18"/>
      <c r="H1946" s="18"/>
      <c r="I1946" s="18"/>
      <c r="J1946" s="18"/>
      <c r="K1946" s="18"/>
      <c r="L1946" s="18"/>
      <c r="M1946" s="48">
        <v>44837.0</v>
      </c>
      <c r="N1946" s="15">
        <v>0.6666666666666666</v>
      </c>
      <c r="O1946" s="15">
        <v>0.8333333333333334</v>
      </c>
      <c r="P1946" s="16">
        <f t="shared" si="190"/>
        <v>0.1666666667</v>
      </c>
      <c r="Q1946" s="17" t="s">
        <v>1914</v>
      </c>
    </row>
    <row r="1947">
      <c r="A1947" s="10" t="s">
        <v>1699</v>
      </c>
      <c r="B1947" s="10" t="s">
        <v>560</v>
      </c>
      <c r="C1947" s="10" t="s">
        <v>1152</v>
      </c>
      <c r="D1947" s="10" t="s">
        <v>3</v>
      </c>
      <c r="E1947" s="11" t="s">
        <v>41</v>
      </c>
      <c r="F1947" s="11" t="s">
        <v>1409</v>
      </c>
      <c r="G1947" s="18">
        <v>44816.0</v>
      </c>
      <c r="H1947" s="18">
        <v>44845.0</v>
      </c>
      <c r="I1947" s="12">
        <v>110.0</v>
      </c>
      <c r="J1947" s="18">
        <v>44816.0</v>
      </c>
      <c r="K1947" s="18"/>
      <c r="L1947" s="18"/>
      <c r="M1947" s="48">
        <v>44837.0</v>
      </c>
      <c r="N1947" s="15">
        <v>0.8333333333333334</v>
      </c>
      <c r="O1947" s="15">
        <v>0.875</v>
      </c>
      <c r="P1947" s="16">
        <f t="shared" si="190"/>
        <v>0.04166666667</v>
      </c>
      <c r="Q1947" s="17" t="s">
        <v>1915</v>
      </c>
    </row>
    <row r="1948">
      <c r="A1948" s="10" t="s">
        <v>1889</v>
      </c>
      <c r="B1948" s="10" t="s">
        <v>18</v>
      </c>
      <c r="C1948" s="10" t="s">
        <v>1152</v>
      </c>
      <c r="D1948" s="10" t="s">
        <v>1790</v>
      </c>
      <c r="E1948" s="11" t="s">
        <v>41</v>
      </c>
      <c r="F1948" s="11" t="s">
        <v>1432</v>
      </c>
      <c r="G1948" s="18">
        <v>44832.0</v>
      </c>
      <c r="H1948" s="18">
        <v>44837.0</v>
      </c>
      <c r="I1948" s="12">
        <v>18.0</v>
      </c>
      <c r="J1948" s="107">
        <v>44832.0</v>
      </c>
      <c r="K1948" s="107"/>
      <c r="L1948" s="12"/>
      <c r="M1948" s="107">
        <v>44837.0</v>
      </c>
      <c r="N1948" s="15">
        <v>0.7083333333333334</v>
      </c>
      <c r="O1948" s="15">
        <v>0.875</v>
      </c>
      <c r="P1948" s="16">
        <f t="shared" si="190"/>
        <v>0.1666666667</v>
      </c>
      <c r="Q1948" s="17" t="s">
        <v>1916</v>
      </c>
    </row>
    <row r="1949">
      <c r="A1949" s="81" t="s">
        <v>1844</v>
      </c>
      <c r="B1949" s="81" t="s">
        <v>18</v>
      </c>
      <c r="C1949" s="10" t="s">
        <v>1152</v>
      </c>
      <c r="D1949" s="81" t="s">
        <v>508</v>
      </c>
      <c r="E1949" s="30" t="s">
        <v>41</v>
      </c>
      <c r="F1949" s="30" t="s">
        <v>1423</v>
      </c>
      <c r="G1949" s="18"/>
      <c r="H1949" s="18"/>
      <c r="I1949" s="88">
        <v>8.0</v>
      </c>
      <c r="J1949" s="18"/>
      <c r="K1949" s="18"/>
      <c r="L1949" s="88"/>
      <c r="M1949" s="82">
        <v>44837.0</v>
      </c>
      <c r="N1949" s="32">
        <v>0.5833333333333334</v>
      </c>
      <c r="O1949" s="15">
        <v>0.875</v>
      </c>
      <c r="P1949" s="16">
        <f t="shared" si="190"/>
        <v>0.2916666667</v>
      </c>
      <c r="Q1949" s="35" t="s">
        <v>1917</v>
      </c>
      <c r="R1949" s="36"/>
      <c r="S1949" s="36"/>
      <c r="T1949" s="36"/>
      <c r="U1949" s="36"/>
      <c r="V1949" s="36"/>
      <c r="W1949" s="36"/>
      <c r="X1949" s="36"/>
      <c r="Y1949" s="36"/>
      <c r="Z1949" s="36"/>
      <c r="AA1949" s="36"/>
      <c r="AB1949" s="36"/>
      <c r="AC1949" s="36"/>
      <c r="AD1949" s="36"/>
      <c r="AE1949" s="36"/>
      <c r="AF1949" s="36"/>
      <c r="AG1949" s="36"/>
      <c r="AH1949" s="36"/>
      <c r="AI1949" s="36"/>
      <c r="AJ1949" s="36"/>
      <c r="AK1949" s="36"/>
      <c r="AL1949" s="36"/>
    </row>
    <row r="1950">
      <c r="A1950" s="81" t="s">
        <v>1511</v>
      </c>
      <c r="B1950" s="81" t="s">
        <v>560</v>
      </c>
      <c r="C1950" s="10" t="s">
        <v>1152</v>
      </c>
      <c r="D1950" s="81" t="s">
        <v>508</v>
      </c>
      <c r="E1950" s="30" t="s">
        <v>46</v>
      </c>
      <c r="F1950" s="30" t="s">
        <v>1409</v>
      </c>
      <c r="G1950" s="82">
        <v>44830.0</v>
      </c>
      <c r="H1950" s="82">
        <v>44844.0</v>
      </c>
      <c r="I1950" s="88">
        <v>80.0</v>
      </c>
      <c r="J1950" s="82">
        <v>44830.0</v>
      </c>
      <c r="K1950" s="82"/>
      <c r="L1950" s="88"/>
      <c r="M1950" s="82">
        <v>44837.0</v>
      </c>
      <c r="N1950" s="32">
        <v>0.5416666666666666</v>
      </c>
      <c r="O1950" s="32">
        <v>0.5416666666666666</v>
      </c>
      <c r="P1950" s="16">
        <f t="shared" si="190"/>
        <v>0</v>
      </c>
      <c r="Q1950" s="17" t="s">
        <v>1918</v>
      </c>
      <c r="R1950" s="36"/>
      <c r="S1950" s="36"/>
      <c r="T1950" s="36"/>
      <c r="U1950" s="36"/>
      <c r="V1950" s="36"/>
      <c r="W1950" s="36"/>
      <c r="X1950" s="36"/>
      <c r="Y1950" s="36"/>
      <c r="Z1950" s="36"/>
      <c r="AA1950" s="36"/>
      <c r="AB1950" s="36"/>
      <c r="AC1950" s="36"/>
      <c r="AD1950" s="36"/>
      <c r="AE1950" s="36"/>
      <c r="AF1950" s="36"/>
      <c r="AG1950" s="36"/>
      <c r="AH1950" s="36"/>
      <c r="AI1950" s="36"/>
      <c r="AJ1950" s="36"/>
      <c r="AK1950" s="36"/>
      <c r="AL1950" s="36"/>
    </row>
    <row r="1951">
      <c r="A1951" s="81" t="s">
        <v>1919</v>
      </c>
      <c r="B1951" s="81" t="s">
        <v>18</v>
      </c>
      <c r="C1951" s="10" t="s">
        <v>1152</v>
      </c>
      <c r="D1951" s="81" t="s">
        <v>1346</v>
      </c>
      <c r="E1951" s="30" t="s">
        <v>41</v>
      </c>
      <c r="F1951" s="30" t="s">
        <v>1423</v>
      </c>
      <c r="G1951" s="82">
        <v>44837.0</v>
      </c>
      <c r="H1951" s="82">
        <v>44840.0</v>
      </c>
      <c r="I1951" s="88">
        <v>25.0</v>
      </c>
      <c r="J1951" s="82">
        <v>44837.0</v>
      </c>
      <c r="K1951" s="82"/>
      <c r="L1951" s="88"/>
      <c r="M1951" s="82">
        <v>44837.0</v>
      </c>
      <c r="N1951" s="32">
        <v>0.5833333333333334</v>
      </c>
      <c r="O1951" s="32">
        <v>0.875</v>
      </c>
      <c r="P1951" s="16">
        <f t="shared" si="190"/>
        <v>0.2916666667</v>
      </c>
      <c r="Q1951" s="17" t="s">
        <v>1920</v>
      </c>
      <c r="R1951" s="36"/>
      <c r="S1951" s="36"/>
      <c r="T1951" s="36"/>
      <c r="U1951" s="36"/>
      <c r="V1951" s="36"/>
      <c r="W1951" s="36"/>
      <c r="X1951" s="36"/>
      <c r="Y1951" s="36"/>
      <c r="Z1951" s="36"/>
      <c r="AA1951" s="36"/>
      <c r="AB1951" s="36"/>
      <c r="AC1951" s="36"/>
      <c r="AD1951" s="36"/>
      <c r="AE1951" s="36"/>
      <c r="AF1951" s="36"/>
      <c r="AG1951" s="36"/>
      <c r="AH1951" s="36"/>
      <c r="AI1951" s="36"/>
      <c r="AJ1951" s="36"/>
      <c r="AK1951" s="36"/>
      <c r="AL1951" s="36"/>
    </row>
    <row r="1952">
      <c r="A1952" s="10" t="s">
        <v>1878</v>
      </c>
      <c r="B1952" s="10" t="s">
        <v>18</v>
      </c>
      <c r="C1952" s="10" t="s">
        <v>1164</v>
      </c>
      <c r="D1952" s="10" t="s">
        <v>900</v>
      </c>
      <c r="E1952" s="11" t="s">
        <v>41</v>
      </c>
      <c r="F1952" s="11" t="s">
        <v>1423</v>
      </c>
      <c r="G1952" s="18">
        <v>44830.0</v>
      </c>
      <c r="H1952" s="18">
        <v>44832.0</v>
      </c>
      <c r="I1952" s="12">
        <v>30.0</v>
      </c>
      <c r="J1952" s="18">
        <v>44830.0</v>
      </c>
      <c r="K1952" s="18"/>
      <c r="L1952" s="18"/>
      <c r="M1952" s="48">
        <v>44837.0</v>
      </c>
      <c r="N1952" s="15">
        <v>0.5833333333333334</v>
      </c>
      <c r="O1952" s="15">
        <v>0.875</v>
      </c>
      <c r="P1952" s="16">
        <f t="shared" si="190"/>
        <v>0.2916666667</v>
      </c>
      <c r="Q1952" s="17" t="s">
        <v>1921</v>
      </c>
    </row>
    <row r="1953">
      <c r="A1953" s="81" t="s">
        <v>1844</v>
      </c>
      <c r="B1953" s="81" t="s">
        <v>18</v>
      </c>
      <c r="C1953" s="10" t="s">
        <v>1152</v>
      </c>
      <c r="D1953" s="81" t="s">
        <v>508</v>
      </c>
      <c r="E1953" s="30" t="s">
        <v>43</v>
      </c>
      <c r="F1953" s="30" t="s">
        <v>1423</v>
      </c>
      <c r="G1953" s="18"/>
      <c r="H1953" s="18"/>
      <c r="I1953" s="88">
        <v>21.0</v>
      </c>
      <c r="J1953" s="18"/>
      <c r="K1953" s="18"/>
      <c r="L1953" s="88"/>
      <c r="M1953" s="82">
        <v>44838.0</v>
      </c>
      <c r="N1953" s="32">
        <v>0.5833333333333334</v>
      </c>
      <c r="O1953" s="15">
        <v>0.625</v>
      </c>
      <c r="P1953" s="16">
        <f t="shared" si="190"/>
        <v>0.04166666667</v>
      </c>
      <c r="Q1953" s="35" t="s">
        <v>1922</v>
      </c>
      <c r="R1953" s="36"/>
      <c r="S1953" s="36"/>
      <c r="T1953" s="36"/>
      <c r="U1953" s="36"/>
      <c r="V1953" s="36"/>
      <c r="W1953" s="36"/>
      <c r="X1953" s="36"/>
      <c r="Y1953" s="36"/>
      <c r="Z1953" s="36"/>
      <c r="AA1953" s="36"/>
      <c r="AB1953" s="36"/>
      <c r="AC1953" s="36"/>
      <c r="AD1953" s="36"/>
      <c r="AE1953" s="36"/>
      <c r="AF1953" s="36"/>
      <c r="AG1953" s="36"/>
      <c r="AH1953" s="36"/>
      <c r="AI1953" s="36"/>
      <c r="AJ1953" s="36"/>
      <c r="AK1953" s="36"/>
      <c r="AL1953" s="36"/>
    </row>
    <row r="1954">
      <c r="A1954" s="10" t="s">
        <v>1923</v>
      </c>
      <c r="B1954" s="10" t="s">
        <v>18</v>
      </c>
      <c r="C1954" s="10" t="s">
        <v>1152</v>
      </c>
      <c r="D1954" s="10" t="s">
        <v>1790</v>
      </c>
      <c r="E1954" s="11" t="s">
        <v>41</v>
      </c>
      <c r="F1954" s="11" t="s">
        <v>1432</v>
      </c>
      <c r="G1954" s="18">
        <v>44838.0</v>
      </c>
      <c r="H1954" s="18">
        <v>44845.0</v>
      </c>
      <c r="I1954" s="12">
        <v>16.0</v>
      </c>
      <c r="J1954" s="107">
        <v>44838.0</v>
      </c>
      <c r="K1954" s="107"/>
      <c r="L1954" s="12"/>
      <c r="M1954" s="107">
        <v>44838.0</v>
      </c>
      <c r="N1954" s="15">
        <v>0.8333333333333334</v>
      </c>
      <c r="O1954" s="15">
        <v>0.875</v>
      </c>
      <c r="P1954" s="16">
        <f t="shared" si="190"/>
        <v>0.04166666667</v>
      </c>
      <c r="Q1954" s="17" t="s">
        <v>1924</v>
      </c>
    </row>
    <row r="1955">
      <c r="A1955" s="81" t="s">
        <v>1511</v>
      </c>
      <c r="B1955" s="81" t="s">
        <v>560</v>
      </c>
      <c r="C1955" s="10" t="s">
        <v>1152</v>
      </c>
      <c r="D1955" s="81" t="s">
        <v>508</v>
      </c>
      <c r="E1955" s="30" t="s">
        <v>41</v>
      </c>
      <c r="F1955" s="30" t="s">
        <v>1409</v>
      </c>
      <c r="G1955" s="82">
        <v>44830.0</v>
      </c>
      <c r="H1955" s="82">
        <v>44844.0</v>
      </c>
      <c r="I1955" s="88">
        <v>80.0</v>
      </c>
      <c r="J1955" s="82">
        <v>44830.0</v>
      </c>
      <c r="K1955" s="82"/>
      <c r="L1955" s="88"/>
      <c r="M1955" s="82">
        <v>44838.0</v>
      </c>
      <c r="N1955" s="32">
        <v>0.6666666666666666</v>
      </c>
      <c r="O1955" s="32">
        <v>0.875</v>
      </c>
      <c r="P1955" s="16">
        <f t="shared" si="190"/>
        <v>0.2083333333</v>
      </c>
      <c r="Q1955" s="17" t="s">
        <v>1925</v>
      </c>
      <c r="R1955" s="36"/>
      <c r="S1955" s="36"/>
      <c r="T1955" s="36"/>
      <c r="U1955" s="36"/>
      <c r="V1955" s="36"/>
      <c r="W1955" s="36"/>
      <c r="X1955" s="36"/>
      <c r="Y1955" s="36"/>
      <c r="Z1955" s="36"/>
      <c r="AA1955" s="36"/>
      <c r="AB1955" s="36"/>
      <c r="AC1955" s="36"/>
      <c r="AD1955" s="36"/>
      <c r="AE1955" s="36"/>
      <c r="AF1955" s="36"/>
      <c r="AG1955" s="36"/>
      <c r="AH1955" s="36"/>
      <c r="AI1955" s="36"/>
      <c r="AJ1955" s="36"/>
      <c r="AK1955" s="36"/>
      <c r="AL1955" s="36"/>
    </row>
    <row r="1956">
      <c r="A1956" s="10" t="s">
        <v>1878</v>
      </c>
      <c r="B1956" s="10" t="s">
        <v>18</v>
      </c>
      <c r="C1956" s="10" t="s">
        <v>1164</v>
      </c>
      <c r="D1956" s="10" t="s">
        <v>900</v>
      </c>
      <c r="E1956" s="11" t="s">
        <v>41</v>
      </c>
      <c r="F1956" s="11" t="s">
        <v>1423</v>
      </c>
      <c r="G1956" s="18">
        <v>44830.0</v>
      </c>
      <c r="H1956" s="18">
        <v>44833.0</v>
      </c>
      <c r="I1956" s="12">
        <v>30.0</v>
      </c>
      <c r="J1956" s="18">
        <v>44830.0</v>
      </c>
      <c r="K1956" s="18"/>
      <c r="L1956" s="18"/>
      <c r="M1956" s="48">
        <v>44838.0</v>
      </c>
      <c r="N1956" s="15">
        <v>0.7916666666666666</v>
      </c>
      <c r="O1956" s="15">
        <v>0.875</v>
      </c>
      <c r="P1956" s="108">
        <f t="shared" si="190"/>
        <v>0.08333333333</v>
      </c>
      <c r="Q1956" s="17" t="s">
        <v>1926</v>
      </c>
    </row>
    <row r="1957">
      <c r="A1957" s="10" t="s">
        <v>1927</v>
      </c>
      <c r="B1957" s="10" t="s">
        <v>637</v>
      </c>
      <c r="C1957" s="10" t="s">
        <v>1164</v>
      </c>
      <c r="D1957" s="10" t="s">
        <v>900</v>
      </c>
      <c r="E1957" s="11" t="s">
        <v>20</v>
      </c>
      <c r="F1957" s="11" t="s">
        <v>1423</v>
      </c>
      <c r="G1957" s="18">
        <v>44838.0</v>
      </c>
      <c r="H1957" s="18">
        <v>44839.0</v>
      </c>
      <c r="I1957" s="12">
        <v>8.0</v>
      </c>
      <c r="J1957" s="18">
        <v>44838.0</v>
      </c>
      <c r="K1957" s="18">
        <v>44838.0</v>
      </c>
      <c r="L1957" s="12">
        <v>5.0</v>
      </c>
      <c r="M1957" s="48">
        <v>44838.0</v>
      </c>
      <c r="N1957" s="15">
        <v>0.5833333333333334</v>
      </c>
      <c r="O1957" s="15">
        <v>0.7916666666666666</v>
      </c>
      <c r="P1957" s="16">
        <f t="shared" si="190"/>
        <v>0.2083333333</v>
      </c>
      <c r="Q1957" s="17" t="s">
        <v>1928</v>
      </c>
    </row>
    <row r="1958">
      <c r="A1958" s="81" t="s">
        <v>1919</v>
      </c>
      <c r="B1958" s="81" t="s">
        <v>18</v>
      </c>
      <c r="C1958" s="10" t="s">
        <v>1152</v>
      </c>
      <c r="D1958" s="81" t="s">
        <v>1346</v>
      </c>
      <c r="E1958" s="30" t="s">
        <v>41</v>
      </c>
      <c r="F1958" s="30" t="s">
        <v>1423</v>
      </c>
      <c r="G1958" s="82">
        <v>44837.0</v>
      </c>
      <c r="H1958" s="82">
        <v>44840.0</v>
      </c>
      <c r="I1958" s="88">
        <v>25.0</v>
      </c>
      <c r="J1958" s="82">
        <v>44837.0</v>
      </c>
      <c r="K1958" s="82"/>
      <c r="L1958" s="88"/>
      <c r="M1958" s="82">
        <v>44838.0</v>
      </c>
      <c r="N1958" s="32">
        <v>0.5833333333333334</v>
      </c>
      <c r="O1958" s="32">
        <v>0.875</v>
      </c>
      <c r="P1958" s="16">
        <f t="shared" si="190"/>
        <v>0.2916666667</v>
      </c>
      <c r="Q1958" s="17" t="s">
        <v>1929</v>
      </c>
      <c r="R1958" s="36"/>
      <c r="S1958" s="36"/>
      <c r="T1958" s="36"/>
      <c r="U1958" s="36"/>
      <c r="V1958" s="36"/>
      <c r="W1958" s="36"/>
      <c r="X1958" s="36"/>
      <c r="Y1958" s="36"/>
      <c r="Z1958" s="36"/>
      <c r="AA1958" s="36"/>
      <c r="AB1958" s="36"/>
      <c r="AC1958" s="36"/>
      <c r="AD1958" s="36"/>
      <c r="AE1958" s="36"/>
      <c r="AF1958" s="36"/>
      <c r="AG1958" s="36"/>
      <c r="AH1958" s="36"/>
      <c r="AI1958" s="36"/>
      <c r="AJ1958" s="36"/>
      <c r="AK1958" s="36"/>
      <c r="AL1958" s="36"/>
    </row>
    <row r="1959">
      <c r="A1959" s="10" t="s">
        <v>1699</v>
      </c>
      <c r="B1959" s="10" t="s">
        <v>560</v>
      </c>
      <c r="C1959" s="10" t="s">
        <v>1152</v>
      </c>
      <c r="D1959" s="10" t="s">
        <v>3</v>
      </c>
      <c r="E1959" s="11" t="s">
        <v>41</v>
      </c>
      <c r="F1959" s="11" t="s">
        <v>1409</v>
      </c>
      <c r="G1959" s="18">
        <v>44816.0</v>
      </c>
      <c r="H1959" s="18">
        <v>44845.0</v>
      </c>
      <c r="I1959" s="12">
        <v>110.0</v>
      </c>
      <c r="J1959" s="18">
        <v>44816.0</v>
      </c>
      <c r="K1959" s="18"/>
      <c r="L1959" s="18"/>
      <c r="M1959" s="82">
        <v>44838.0</v>
      </c>
      <c r="N1959" s="15">
        <v>0.5833333333333334</v>
      </c>
      <c r="O1959" s="15">
        <v>0.8333333333333334</v>
      </c>
      <c r="P1959" s="16">
        <f t="shared" si="190"/>
        <v>0.25</v>
      </c>
      <c r="Q1959" s="17" t="s">
        <v>1930</v>
      </c>
    </row>
    <row r="1960">
      <c r="A1960" s="81" t="s">
        <v>1931</v>
      </c>
      <c r="B1960" s="81" t="s">
        <v>18</v>
      </c>
      <c r="C1960" s="10" t="s">
        <v>1152</v>
      </c>
      <c r="D1960" s="81" t="s">
        <v>1346</v>
      </c>
      <c r="E1960" s="30" t="s">
        <v>41</v>
      </c>
      <c r="F1960" s="30" t="s">
        <v>1423</v>
      </c>
      <c r="G1960" s="82">
        <v>44840.0</v>
      </c>
      <c r="H1960" s="82">
        <v>44844.0</v>
      </c>
      <c r="I1960" s="88">
        <v>30.0</v>
      </c>
      <c r="J1960" s="82">
        <v>44840.0</v>
      </c>
      <c r="K1960" s="82"/>
      <c r="L1960" s="88"/>
      <c r="M1960" s="82">
        <v>44840.0</v>
      </c>
      <c r="N1960" s="32">
        <v>0.5833333333333334</v>
      </c>
      <c r="O1960" s="15">
        <v>0.875</v>
      </c>
      <c r="P1960" s="16">
        <f t="shared" si="190"/>
        <v>0.2916666667</v>
      </c>
      <c r="Q1960" s="17" t="s">
        <v>1932</v>
      </c>
      <c r="R1960" s="36"/>
      <c r="S1960" s="36"/>
      <c r="T1960" s="36"/>
      <c r="U1960" s="36"/>
      <c r="V1960" s="36"/>
      <c r="W1960" s="36"/>
      <c r="X1960" s="36"/>
      <c r="Y1960" s="36"/>
      <c r="Z1960" s="36"/>
      <c r="AA1960" s="36"/>
      <c r="AB1960" s="36"/>
      <c r="AC1960" s="36"/>
      <c r="AD1960" s="36"/>
      <c r="AE1960" s="36"/>
      <c r="AF1960" s="36"/>
      <c r="AG1960" s="36"/>
      <c r="AH1960" s="36"/>
      <c r="AI1960" s="36"/>
      <c r="AJ1960" s="36"/>
      <c r="AK1960" s="36"/>
      <c r="AL1960" s="36"/>
    </row>
    <row r="1961">
      <c r="A1961" s="81" t="s">
        <v>1919</v>
      </c>
      <c r="B1961" s="81" t="s">
        <v>18</v>
      </c>
      <c r="C1961" s="10" t="s">
        <v>1152</v>
      </c>
      <c r="D1961" s="81" t="s">
        <v>1346</v>
      </c>
      <c r="E1961" s="30" t="s">
        <v>20</v>
      </c>
      <c r="F1961" s="30" t="s">
        <v>1423</v>
      </c>
      <c r="G1961" s="82">
        <v>44837.0</v>
      </c>
      <c r="H1961" s="82">
        <v>44840.0</v>
      </c>
      <c r="I1961" s="88">
        <v>25.0</v>
      </c>
      <c r="J1961" s="82">
        <v>44837.0</v>
      </c>
      <c r="K1961" s="82"/>
      <c r="L1961" s="88"/>
      <c r="M1961" s="82">
        <v>44840.0</v>
      </c>
      <c r="N1961" s="32">
        <v>0.5416666666666666</v>
      </c>
      <c r="O1961" s="32">
        <v>0.5416666666666666</v>
      </c>
      <c r="P1961" s="16">
        <f t="shared" si="190"/>
        <v>0</v>
      </c>
      <c r="Q1961" s="17" t="s">
        <v>1097</v>
      </c>
      <c r="R1961" s="36"/>
      <c r="S1961" s="36"/>
      <c r="T1961" s="36"/>
      <c r="U1961" s="36"/>
      <c r="V1961" s="36"/>
      <c r="W1961" s="36"/>
      <c r="X1961" s="36"/>
      <c r="Y1961" s="36"/>
      <c r="Z1961" s="36"/>
      <c r="AA1961" s="36"/>
      <c r="AB1961" s="36"/>
      <c r="AC1961" s="36"/>
      <c r="AD1961" s="36"/>
      <c r="AE1961" s="36"/>
      <c r="AF1961" s="36"/>
      <c r="AG1961" s="36"/>
      <c r="AH1961" s="36"/>
      <c r="AI1961" s="36"/>
      <c r="AJ1961" s="36"/>
      <c r="AK1961" s="36"/>
      <c r="AL1961" s="36"/>
    </row>
    <row r="1962">
      <c r="A1962" s="81" t="s">
        <v>1511</v>
      </c>
      <c r="B1962" s="81" t="s">
        <v>560</v>
      </c>
      <c r="C1962" s="10" t="s">
        <v>1152</v>
      </c>
      <c r="D1962" s="81" t="s">
        <v>508</v>
      </c>
      <c r="E1962" s="30" t="s">
        <v>41</v>
      </c>
      <c r="F1962" s="30" t="s">
        <v>1409</v>
      </c>
      <c r="G1962" s="82">
        <v>44830.0</v>
      </c>
      <c r="H1962" s="82">
        <v>44844.0</v>
      </c>
      <c r="I1962" s="88">
        <v>80.0</v>
      </c>
      <c r="J1962" s="82">
        <v>44830.0</v>
      </c>
      <c r="K1962" s="82"/>
      <c r="L1962" s="88"/>
      <c r="M1962" s="82">
        <v>44840.0</v>
      </c>
      <c r="N1962" s="32">
        <v>0.5833333333333334</v>
      </c>
      <c r="O1962" s="32">
        <v>0.875</v>
      </c>
      <c r="P1962" s="16">
        <f t="shared" si="190"/>
        <v>0.2916666667</v>
      </c>
      <c r="Q1962" s="17" t="s">
        <v>1933</v>
      </c>
      <c r="R1962" s="36"/>
      <c r="S1962" s="36"/>
      <c r="T1962" s="36"/>
      <c r="U1962" s="36"/>
      <c r="V1962" s="36"/>
      <c r="W1962" s="36"/>
      <c r="X1962" s="36"/>
      <c r="Y1962" s="36"/>
      <c r="Z1962" s="36"/>
      <c r="AA1962" s="36"/>
      <c r="AB1962" s="36"/>
      <c r="AC1962" s="36"/>
      <c r="AD1962" s="36"/>
      <c r="AE1962" s="36"/>
      <c r="AF1962" s="36"/>
      <c r="AG1962" s="36"/>
      <c r="AH1962" s="36"/>
      <c r="AI1962" s="36"/>
      <c r="AJ1962" s="36"/>
      <c r="AK1962" s="36"/>
      <c r="AL1962" s="36"/>
    </row>
    <row r="1963">
      <c r="A1963" s="81" t="s">
        <v>1844</v>
      </c>
      <c r="B1963" s="81" t="s">
        <v>18</v>
      </c>
      <c r="C1963" s="10" t="s">
        <v>1152</v>
      </c>
      <c r="D1963" s="81" t="s">
        <v>508</v>
      </c>
      <c r="E1963" s="30" t="s">
        <v>341</v>
      </c>
      <c r="F1963" s="30" t="s">
        <v>1423</v>
      </c>
      <c r="G1963" s="18"/>
      <c r="H1963" s="18"/>
      <c r="I1963" s="88">
        <v>21.0</v>
      </c>
      <c r="J1963" s="18"/>
      <c r="K1963" s="18"/>
      <c r="L1963" s="88"/>
      <c r="M1963" s="82">
        <v>44840.0</v>
      </c>
      <c r="N1963" s="32">
        <v>0.5833333333333334</v>
      </c>
      <c r="O1963" s="15">
        <v>0.5833333333333334</v>
      </c>
      <c r="P1963" s="16">
        <f t="shared" si="190"/>
        <v>0</v>
      </c>
      <c r="Q1963" s="35" t="s">
        <v>1097</v>
      </c>
      <c r="R1963" s="36"/>
      <c r="S1963" s="36"/>
      <c r="T1963" s="36"/>
      <c r="U1963" s="36"/>
      <c r="V1963" s="36"/>
      <c r="W1963" s="36"/>
      <c r="X1963" s="36"/>
      <c r="Y1963" s="36"/>
      <c r="Z1963" s="36"/>
      <c r="AA1963" s="36"/>
      <c r="AB1963" s="36"/>
      <c r="AC1963" s="36"/>
      <c r="AD1963" s="36"/>
      <c r="AE1963" s="36"/>
      <c r="AF1963" s="36"/>
      <c r="AG1963" s="36"/>
      <c r="AH1963" s="36"/>
      <c r="AI1963" s="36"/>
      <c r="AJ1963" s="36"/>
      <c r="AK1963" s="36"/>
      <c r="AL1963" s="36"/>
    </row>
    <row r="1964">
      <c r="A1964" s="10" t="s">
        <v>1699</v>
      </c>
      <c r="B1964" s="10" t="s">
        <v>560</v>
      </c>
      <c r="C1964" s="10" t="s">
        <v>1152</v>
      </c>
      <c r="D1964" s="10" t="s">
        <v>3</v>
      </c>
      <c r="E1964" s="11" t="s">
        <v>41</v>
      </c>
      <c r="F1964" s="11" t="s">
        <v>1409</v>
      </c>
      <c r="G1964" s="18">
        <v>44816.0</v>
      </c>
      <c r="H1964" s="18">
        <v>44845.0</v>
      </c>
      <c r="I1964" s="12">
        <v>110.0</v>
      </c>
      <c r="J1964" s="18">
        <v>44816.0</v>
      </c>
      <c r="K1964" s="18"/>
      <c r="L1964" s="18"/>
      <c r="M1964" s="82">
        <v>44840.0</v>
      </c>
      <c r="N1964" s="15">
        <v>0.5833333333333334</v>
      </c>
      <c r="O1964" s="15">
        <v>0.8333333333333334</v>
      </c>
      <c r="P1964" s="16">
        <f t="shared" si="190"/>
        <v>0.25</v>
      </c>
      <c r="Q1964" s="17" t="s">
        <v>1934</v>
      </c>
    </row>
    <row r="1965">
      <c r="A1965" s="10" t="s">
        <v>1878</v>
      </c>
      <c r="B1965" s="10" t="s">
        <v>18</v>
      </c>
      <c r="C1965" s="10" t="s">
        <v>1164</v>
      </c>
      <c r="D1965" s="10" t="s">
        <v>900</v>
      </c>
      <c r="E1965" s="11" t="s">
        <v>46</v>
      </c>
      <c r="F1965" s="11" t="s">
        <v>1423</v>
      </c>
      <c r="G1965" s="18">
        <v>44830.0</v>
      </c>
      <c r="H1965" s="18">
        <v>44832.0</v>
      </c>
      <c r="I1965" s="12">
        <v>30.0</v>
      </c>
      <c r="J1965" s="18">
        <v>44830.0</v>
      </c>
      <c r="K1965" s="18"/>
      <c r="L1965" s="18"/>
      <c r="M1965" s="48">
        <v>44840.0</v>
      </c>
      <c r="N1965" s="15">
        <v>0.5833333333333334</v>
      </c>
      <c r="O1965" s="15">
        <v>0.75</v>
      </c>
      <c r="P1965" s="16">
        <f t="shared" si="190"/>
        <v>0.1666666667</v>
      </c>
      <c r="Q1965" s="17" t="s">
        <v>1935</v>
      </c>
    </row>
    <row r="1966">
      <c r="A1966" s="10" t="s">
        <v>1936</v>
      </c>
      <c r="B1966" s="10" t="s">
        <v>18</v>
      </c>
      <c r="C1966" s="10" t="s">
        <v>1164</v>
      </c>
      <c r="D1966" s="10" t="s">
        <v>900</v>
      </c>
      <c r="E1966" s="11" t="s">
        <v>41</v>
      </c>
      <c r="F1966" s="11" t="s">
        <v>1423</v>
      </c>
      <c r="G1966" s="18">
        <v>44840.0</v>
      </c>
      <c r="H1966" s="18">
        <v>44846.0</v>
      </c>
      <c r="I1966" s="12">
        <v>40.0</v>
      </c>
      <c r="J1966" s="18">
        <v>44840.0</v>
      </c>
      <c r="K1966" s="18"/>
      <c r="L1966" s="18"/>
      <c r="M1966" s="48">
        <v>44840.0</v>
      </c>
      <c r="N1966" s="15">
        <v>0.75</v>
      </c>
      <c r="O1966" s="15">
        <v>0.875</v>
      </c>
      <c r="P1966" s="16">
        <f t="shared" si="190"/>
        <v>0.125</v>
      </c>
      <c r="Q1966" s="17" t="s">
        <v>1937</v>
      </c>
    </row>
    <row r="1967">
      <c r="A1967" s="10" t="s">
        <v>1938</v>
      </c>
      <c r="B1967" s="10" t="s">
        <v>18</v>
      </c>
      <c r="C1967" s="10" t="s">
        <v>1152</v>
      </c>
      <c r="D1967" s="10" t="s">
        <v>3</v>
      </c>
      <c r="E1967" s="11" t="s">
        <v>43</v>
      </c>
      <c r="F1967" s="11" t="s">
        <v>1423</v>
      </c>
      <c r="G1967" s="48">
        <v>44841.0</v>
      </c>
      <c r="H1967" s="48">
        <v>44841.0</v>
      </c>
      <c r="I1967" s="12">
        <v>4.0</v>
      </c>
      <c r="J1967" s="48">
        <v>44841.0</v>
      </c>
      <c r="K1967" s="48">
        <v>44841.0</v>
      </c>
      <c r="L1967" s="12">
        <v>4.0</v>
      </c>
      <c r="M1967" s="48">
        <v>44841.0</v>
      </c>
      <c r="N1967" s="15">
        <v>0.5416666666666666</v>
      </c>
      <c r="O1967" s="15">
        <v>0.7083333333333334</v>
      </c>
      <c r="P1967" s="16">
        <f t="shared" si="190"/>
        <v>0.1666666667</v>
      </c>
      <c r="Q1967" s="17" t="s">
        <v>1939</v>
      </c>
    </row>
    <row r="1968">
      <c r="A1968" s="10" t="s">
        <v>1868</v>
      </c>
      <c r="B1968" s="10" t="s">
        <v>18</v>
      </c>
      <c r="C1968" s="10" t="s">
        <v>1152</v>
      </c>
      <c r="D1968" s="10" t="s">
        <v>158</v>
      </c>
      <c r="E1968" s="11" t="s">
        <v>43</v>
      </c>
      <c r="F1968" s="11" t="s">
        <v>1423</v>
      </c>
      <c r="G1968" s="18">
        <v>44834.0</v>
      </c>
      <c r="H1968" s="18">
        <v>44837.0</v>
      </c>
      <c r="I1968" s="12">
        <v>16.0</v>
      </c>
      <c r="J1968" s="18"/>
      <c r="K1968" s="18"/>
      <c r="L1968" s="18"/>
      <c r="M1968" s="48">
        <v>44841.0</v>
      </c>
      <c r="N1968" s="15">
        <v>0.6666666666666666</v>
      </c>
      <c r="O1968" s="15">
        <v>0.75</v>
      </c>
      <c r="P1968" s="16">
        <f t="shared" si="190"/>
        <v>0.08333333333</v>
      </c>
      <c r="Q1968" s="17" t="s">
        <v>1940</v>
      </c>
    </row>
    <row r="1969">
      <c r="A1969" s="109" t="s">
        <v>1211</v>
      </c>
      <c r="B1969" s="10" t="s">
        <v>560</v>
      </c>
      <c r="C1969" s="10" t="s">
        <v>1152</v>
      </c>
      <c r="D1969" s="10" t="s">
        <v>158</v>
      </c>
      <c r="E1969" s="11" t="s">
        <v>20</v>
      </c>
      <c r="F1969" s="19"/>
      <c r="G1969" s="18"/>
      <c r="H1969" s="18"/>
      <c r="I1969" s="18"/>
      <c r="J1969" s="18"/>
      <c r="K1969" s="18"/>
      <c r="L1969" s="18"/>
      <c r="M1969" s="48">
        <v>44841.0</v>
      </c>
      <c r="N1969" s="15"/>
      <c r="O1969" s="15"/>
      <c r="P1969" s="25"/>
      <c r="Q1969" s="17"/>
    </row>
    <row r="1970">
      <c r="A1970" s="81" t="s">
        <v>1931</v>
      </c>
      <c r="B1970" s="81" t="s">
        <v>18</v>
      </c>
      <c r="C1970" s="10" t="s">
        <v>1152</v>
      </c>
      <c r="D1970" s="81" t="s">
        <v>1346</v>
      </c>
      <c r="E1970" s="30" t="s">
        <v>41</v>
      </c>
      <c r="F1970" s="30" t="s">
        <v>1423</v>
      </c>
      <c r="G1970" s="82">
        <v>44840.0</v>
      </c>
      <c r="H1970" s="82">
        <v>44844.0</v>
      </c>
      <c r="I1970" s="88">
        <v>30.0</v>
      </c>
      <c r="J1970" s="82">
        <v>44840.0</v>
      </c>
      <c r="K1970" s="82"/>
      <c r="L1970" s="88"/>
      <c r="M1970" s="82">
        <v>44841.0</v>
      </c>
      <c r="N1970" s="32">
        <v>0.5833333333333334</v>
      </c>
      <c r="O1970" s="15">
        <v>0.875</v>
      </c>
      <c r="P1970" s="16">
        <f t="shared" ref="P1970:P1972" si="191">O1970-N1970</f>
        <v>0.2916666667</v>
      </c>
      <c r="Q1970" s="17" t="s">
        <v>1941</v>
      </c>
      <c r="R1970" s="36"/>
      <c r="S1970" s="36"/>
      <c r="T1970" s="36"/>
      <c r="U1970" s="36"/>
      <c r="V1970" s="36"/>
      <c r="W1970" s="36"/>
      <c r="X1970" s="36"/>
      <c r="Y1970" s="36"/>
      <c r="Z1970" s="36"/>
      <c r="AA1970" s="36"/>
      <c r="AB1970" s="36"/>
      <c r="AC1970" s="36"/>
      <c r="AD1970" s="36"/>
      <c r="AE1970" s="36"/>
      <c r="AF1970" s="36"/>
      <c r="AG1970" s="36"/>
      <c r="AH1970" s="36"/>
      <c r="AI1970" s="36"/>
      <c r="AJ1970" s="36"/>
      <c r="AK1970" s="36"/>
      <c r="AL1970" s="36"/>
    </row>
    <row r="1971">
      <c r="A1971" s="10" t="s">
        <v>1862</v>
      </c>
      <c r="B1971" s="81" t="s">
        <v>18</v>
      </c>
      <c r="C1971" s="10" t="s">
        <v>1152</v>
      </c>
      <c r="D1971" s="10" t="s">
        <v>1346</v>
      </c>
      <c r="E1971" s="11" t="s">
        <v>987</v>
      </c>
      <c r="F1971" s="30" t="s">
        <v>1423</v>
      </c>
      <c r="G1971" s="18">
        <v>44831.0</v>
      </c>
      <c r="H1971" s="18">
        <v>44833.0</v>
      </c>
      <c r="I1971" s="12">
        <v>35.0</v>
      </c>
      <c r="J1971" s="18">
        <v>44831.0</v>
      </c>
      <c r="K1971" s="18">
        <v>44834.0</v>
      </c>
      <c r="L1971" s="18"/>
      <c r="M1971" s="82">
        <v>44841.0</v>
      </c>
      <c r="N1971" s="15"/>
      <c r="O1971" s="15"/>
      <c r="P1971" s="16">
        <f t="shared" si="191"/>
        <v>0</v>
      </c>
      <c r="Q1971" s="35" t="s">
        <v>655</v>
      </c>
    </row>
    <row r="1972">
      <c r="A1972" s="81" t="s">
        <v>1942</v>
      </c>
      <c r="B1972" s="81" t="s">
        <v>18</v>
      </c>
      <c r="C1972" s="10" t="s">
        <v>1152</v>
      </c>
      <c r="D1972" s="81" t="s">
        <v>508</v>
      </c>
      <c r="E1972" s="30" t="s">
        <v>1478</v>
      </c>
      <c r="F1972" s="30" t="s">
        <v>1423</v>
      </c>
      <c r="G1972" s="82"/>
      <c r="H1972" s="82"/>
      <c r="I1972" s="88"/>
      <c r="J1972" s="18"/>
      <c r="K1972" s="18"/>
      <c r="L1972" s="88"/>
      <c r="M1972" s="82">
        <v>44841.0</v>
      </c>
      <c r="N1972" s="32">
        <v>0.5833333333333334</v>
      </c>
      <c r="O1972" s="15">
        <v>0.875</v>
      </c>
      <c r="P1972" s="16">
        <f t="shared" si="191"/>
        <v>0.2916666667</v>
      </c>
      <c r="Q1972" s="35" t="s">
        <v>1943</v>
      </c>
      <c r="R1972" s="36"/>
      <c r="S1972" s="36"/>
      <c r="T1972" s="36"/>
      <c r="U1972" s="36"/>
      <c r="V1972" s="36"/>
      <c r="W1972" s="36"/>
      <c r="X1972" s="36"/>
      <c r="Y1972" s="36"/>
      <c r="Z1972" s="36"/>
      <c r="AA1972" s="36"/>
      <c r="AB1972" s="36"/>
      <c r="AC1972" s="36"/>
      <c r="AD1972" s="36"/>
      <c r="AE1972" s="36"/>
      <c r="AF1972" s="36"/>
      <c r="AG1972" s="36"/>
      <c r="AH1972" s="36"/>
      <c r="AI1972" s="36"/>
      <c r="AJ1972" s="36"/>
      <c r="AK1972" s="36"/>
      <c r="AL1972" s="36"/>
    </row>
    <row r="1973">
      <c r="A1973" s="10" t="s">
        <v>1936</v>
      </c>
      <c r="B1973" s="10" t="s">
        <v>18</v>
      </c>
      <c r="C1973" s="10" t="s">
        <v>1164</v>
      </c>
      <c r="D1973" s="10" t="s">
        <v>900</v>
      </c>
      <c r="E1973" s="11" t="s">
        <v>46</v>
      </c>
      <c r="F1973" s="11" t="s">
        <v>1423</v>
      </c>
      <c r="G1973" s="18">
        <v>44840.0</v>
      </c>
      <c r="H1973" s="18">
        <v>44846.0</v>
      </c>
      <c r="I1973" s="12">
        <v>40.0</v>
      </c>
      <c r="J1973" s="18">
        <v>44840.0</v>
      </c>
      <c r="K1973" s="18"/>
      <c r="L1973" s="18"/>
      <c r="M1973" s="48">
        <v>44841.0</v>
      </c>
      <c r="N1973" s="15"/>
      <c r="O1973" s="15"/>
      <c r="P1973" s="25"/>
      <c r="Q1973" s="17" t="s">
        <v>655</v>
      </c>
    </row>
    <row r="1974">
      <c r="A1974" s="10" t="s">
        <v>1878</v>
      </c>
      <c r="B1974" s="10" t="s">
        <v>18</v>
      </c>
      <c r="C1974" s="10" t="s">
        <v>1164</v>
      </c>
      <c r="D1974" s="10" t="s">
        <v>900</v>
      </c>
      <c r="E1974" s="11" t="s">
        <v>46</v>
      </c>
      <c r="F1974" s="11" t="s">
        <v>1423</v>
      </c>
      <c r="G1974" s="18">
        <v>44830.0</v>
      </c>
      <c r="H1974" s="18">
        <v>44832.0</v>
      </c>
      <c r="I1974" s="12">
        <v>30.0</v>
      </c>
      <c r="J1974" s="18">
        <v>44830.0</v>
      </c>
      <c r="K1974" s="18"/>
      <c r="L1974" s="18"/>
      <c r="M1974" s="48">
        <v>44841.0</v>
      </c>
      <c r="N1974" s="15">
        <v>0.8333333333333334</v>
      </c>
      <c r="O1974" s="15">
        <v>0.875</v>
      </c>
      <c r="P1974" s="25">
        <f t="shared" ref="P1974:P1990" si="192">O1974-N1974</f>
        <v>0.04166666667</v>
      </c>
      <c r="Q1974" s="17" t="s">
        <v>1944</v>
      </c>
    </row>
    <row r="1975">
      <c r="A1975" s="10" t="s">
        <v>1945</v>
      </c>
      <c r="B1975" s="10" t="s">
        <v>18</v>
      </c>
      <c r="C1975" s="10" t="s">
        <v>1164</v>
      </c>
      <c r="D1975" s="10" t="s">
        <v>900</v>
      </c>
      <c r="E1975" s="11" t="s">
        <v>41</v>
      </c>
      <c r="F1975" s="11" t="s">
        <v>1423</v>
      </c>
      <c r="G1975" s="18">
        <v>44841.0</v>
      </c>
      <c r="H1975" s="18">
        <v>44844.0</v>
      </c>
      <c r="I1975" s="12">
        <v>30.0</v>
      </c>
      <c r="J1975" s="18">
        <v>44841.0</v>
      </c>
      <c r="K1975" s="18"/>
      <c r="L1975" s="18"/>
      <c r="M1975" s="51">
        <v>44841.0</v>
      </c>
      <c r="N1975" s="15">
        <v>0.5833333333333334</v>
      </c>
      <c r="O1975" s="15">
        <v>0.8333333333333334</v>
      </c>
      <c r="P1975" s="25">
        <f t="shared" si="192"/>
        <v>0.25</v>
      </c>
      <c r="Q1975" s="17" t="s">
        <v>1946</v>
      </c>
    </row>
    <row r="1976">
      <c r="A1976" s="10" t="s">
        <v>1947</v>
      </c>
      <c r="B1976" s="10" t="s">
        <v>18</v>
      </c>
      <c r="C1976" s="10" t="s">
        <v>1152</v>
      </c>
      <c r="D1976" s="10" t="s">
        <v>3</v>
      </c>
      <c r="E1976" s="11" t="s">
        <v>53</v>
      </c>
      <c r="F1976" s="11" t="s">
        <v>1423</v>
      </c>
      <c r="G1976" s="48">
        <v>44841.0</v>
      </c>
      <c r="H1976" s="48"/>
      <c r="I1976" s="12"/>
      <c r="J1976" s="48"/>
      <c r="K1976" s="48"/>
      <c r="L1976" s="12"/>
      <c r="M1976" s="48">
        <v>44841.0</v>
      </c>
      <c r="N1976" s="15">
        <v>0.7083333333333334</v>
      </c>
      <c r="O1976" s="15">
        <v>0.8333333333333334</v>
      </c>
      <c r="P1976" s="16">
        <f t="shared" si="192"/>
        <v>0.125</v>
      </c>
      <c r="Q1976" s="17" t="s">
        <v>1948</v>
      </c>
    </row>
    <row r="1977">
      <c r="A1977" s="10" t="s">
        <v>1541</v>
      </c>
      <c r="B1977" s="10" t="s">
        <v>560</v>
      </c>
      <c r="C1977" s="10" t="s">
        <v>1152</v>
      </c>
      <c r="D1977" s="10" t="s">
        <v>158</v>
      </c>
      <c r="E1977" s="11" t="s">
        <v>41</v>
      </c>
      <c r="F1977" s="11" t="s">
        <v>1409</v>
      </c>
      <c r="G1977" s="48">
        <v>44781.0</v>
      </c>
      <c r="H1977" s="48">
        <v>44792.0</v>
      </c>
      <c r="I1977" s="12">
        <v>85.0</v>
      </c>
      <c r="J1977" s="18">
        <v>44781.0</v>
      </c>
      <c r="K1977" s="18"/>
      <c r="L1977" s="18"/>
      <c r="M1977" s="48">
        <v>44841.0</v>
      </c>
      <c r="N1977" s="24">
        <v>0.75</v>
      </c>
      <c r="O1977" s="15">
        <v>0.8333333333333334</v>
      </c>
      <c r="P1977" s="16">
        <f t="shared" si="192"/>
        <v>0.08333333333</v>
      </c>
      <c r="Q1977" s="17" t="s">
        <v>1949</v>
      </c>
    </row>
    <row r="1978">
      <c r="A1978" s="10" t="s">
        <v>1938</v>
      </c>
      <c r="B1978" s="10" t="s">
        <v>18</v>
      </c>
      <c r="C1978" s="10" t="s">
        <v>1152</v>
      </c>
      <c r="D1978" s="10" t="s">
        <v>3</v>
      </c>
      <c r="E1978" s="11" t="s">
        <v>341</v>
      </c>
      <c r="F1978" s="11" t="s">
        <v>1423</v>
      </c>
      <c r="G1978" s="48">
        <v>44841.0</v>
      </c>
      <c r="H1978" s="48">
        <v>44841.0</v>
      </c>
      <c r="I1978" s="12">
        <v>4.0</v>
      </c>
      <c r="J1978" s="48">
        <v>44841.0</v>
      </c>
      <c r="K1978" s="48">
        <v>44841.0</v>
      </c>
      <c r="L1978" s="12">
        <v>4.0</v>
      </c>
      <c r="M1978" s="48">
        <v>44844.0</v>
      </c>
      <c r="N1978" s="15">
        <v>0.7083333333333334</v>
      </c>
      <c r="O1978" s="15">
        <v>0.7083333333333334</v>
      </c>
      <c r="P1978" s="16">
        <f t="shared" si="192"/>
        <v>0</v>
      </c>
      <c r="Q1978" s="17" t="s">
        <v>655</v>
      </c>
    </row>
    <row r="1979">
      <c r="A1979" s="10" t="s">
        <v>1903</v>
      </c>
      <c r="B1979" s="10" t="s">
        <v>18</v>
      </c>
      <c r="C1979" s="10" t="s">
        <v>1152</v>
      </c>
      <c r="D1979" s="10" t="s">
        <v>3</v>
      </c>
      <c r="E1979" s="11" t="s">
        <v>563</v>
      </c>
      <c r="F1979" s="11" t="s">
        <v>1432</v>
      </c>
      <c r="G1979" s="48">
        <v>44834.0</v>
      </c>
      <c r="H1979" s="48">
        <v>44834.0</v>
      </c>
      <c r="I1979" s="12">
        <v>3.0</v>
      </c>
      <c r="J1979" s="48">
        <v>44834.0</v>
      </c>
      <c r="K1979" s="48">
        <v>44834.0</v>
      </c>
      <c r="L1979" s="12">
        <v>2.5</v>
      </c>
      <c r="M1979" s="48">
        <v>44844.0</v>
      </c>
      <c r="N1979" s="15">
        <v>0.7083333333333334</v>
      </c>
      <c r="O1979" s="15">
        <v>0.7083333333333334</v>
      </c>
      <c r="P1979" s="16">
        <f t="shared" si="192"/>
        <v>0</v>
      </c>
      <c r="Q1979" s="17" t="s">
        <v>655</v>
      </c>
    </row>
    <row r="1980">
      <c r="A1980" s="10" t="s">
        <v>1905</v>
      </c>
      <c r="B1980" s="10" t="s">
        <v>18</v>
      </c>
      <c r="C1980" s="10" t="s">
        <v>1152</v>
      </c>
      <c r="D1980" s="10" t="s">
        <v>3</v>
      </c>
      <c r="E1980" s="11" t="s">
        <v>563</v>
      </c>
      <c r="F1980" s="11" t="s">
        <v>1423</v>
      </c>
      <c r="G1980" s="48">
        <v>44834.0</v>
      </c>
      <c r="H1980" s="48">
        <v>44837.0</v>
      </c>
      <c r="I1980" s="12">
        <v>4.0</v>
      </c>
      <c r="J1980" s="48">
        <v>44834.0</v>
      </c>
      <c r="K1980" s="48">
        <v>44837.0</v>
      </c>
      <c r="L1980" s="12">
        <v>4.0</v>
      </c>
      <c r="M1980" s="48">
        <v>44844.0</v>
      </c>
      <c r="N1980" s="15">
        <v>0.7083333333333334</v>
      </c>
      <c r="O1980" s="15">
        <v>0.7083333333333334</v>
      </c>
      <c r="P1980" s="16">
        <f t="shared" si="192"/>
        <v>0</v>
      </c>
      <c r="Q1980" s="17" t="s">
        <v>655</v>
      </c>
    </row>
    <row r="1981">
      <c r="A1981" s="10" t="s">
        <v>1435</v>
      </c>
      <c r="B1981" s="10" t="s">
        <v>560</v>
      </c>
      <c r="C1981" s="10" t="s">
        <v>1152</v>
      </c>
      <c r="D1981" s="10" t="s">
        <v>3</v>
      </c>
      <c r="E1981" s="11" t="s">
        <v>1017</v>
      </c>
      <c r="F1981" s="11" t="s">
        <v>1423</v>
      </c>
      <c r="G1981" s="82">
        <v>44746.0</v>
      </c>
      <c r="H1981" s="82">
        <v>44754.0</v>
      </c>
      <c r="I1981" s="12">
        <v>40.0</v>
      </c>
      <c r="J1981" s="82">
        <v>44746.0</v>
      </c>
      <c r="K1981" s="82">
        <v>44768.0</v>
      </c>
      <c r="L1981" s="12">
        <v>30.0</v>
      </c>
      <c r="M1981" s="48">
        <v>44844.0</v>
      </c>
      <c r="N1981" s="15">
        <v>0.7083333333333334</v>
      </c>
      <c r="O1981" s="15">
        <v>0.7083333333333334</v>
      </c>
      <c r="P1981" s="16">
        <f t="shared" si="192"/>
        <v>0</v>
      </c>
      <c r="Q1981" s="17" t="s">
        <v>655</v>
      </c>
    </row>
    <row r="1982">
      <c r="A1982" s="10" t="s">
        <v>1172</v>
      </c>
      <c r="B1982" s="10" t="s">
        <v>18</v>
      </c>
      <c r="C1982" s="10" t="s">
        <v>1152</v>
      </c>
      <c r="D1982" s="10" t="s">
        <v>3</v>
      </c>
      <c r="E1982" s="11" t="s">
        <v>53</v>
      </c>
      <c r="F1982" s="11" t="s">
        <v>21</v>
      </c>
      <c r="G1982" s="18"/>
      <c r="H1982" s="18"/>
      <c r="I1982" s="18"/>
      <c r="J1982" s="18"/>
      <c r="K1982" s="18"/>
      <c r="L1982" s="18"/>
      <c r="M1982" s="48">
        <v>44844.0</v>
      </c>
      <c r="N1982" s="15">
        <v>0.5416666666666666</v>
      </c>
      <c r="O1982" s="15">
        <v>0.5416666666666666</v>
      </c>
      <c r="P1982" s="16">
        <f t="shared" si="192"/>
        <v>0</v>
      </c>
      <c r="Q1982" s="17" t="s">
        <v>1325</v>
      </c>
    </row>
    <row r="1983">
      <c r="A1983" s="10" t="s">
        <v>1923</v>
      </c>
      <c r="B1983" s="10" t="s">
        <v>18</v>
      </c>
      <c r="C1983" s="10" t="s">
        <v>1152</v>
      </c>
      <c r="D1983" s="10" t="s">
        <v>1790</v>
      </c>
      <c r="E1983" s="11" t="s">
        <v>53</v>
      </c>
      <c r="F1983" s="11" t="s">
        <v>1432</v>
      </c>
      <c r="G1983" s="18">
        <v>44838.0</v>
      </c>
      <c r="H1983" s="18">
        <v>44845.0</v>
      </c>
      <c r="I1983" s="12">
        <v>16.0</v>
      </c>
      <c r="J1983" s="107">
        <v>44838.0</v>
      </c>
      <c r="K1983" s="107"/>
      <c r="L1983" s="12"/>
      <c r="M1983" s="107">
        <v>44844.0</v>
      </c>
      <c r="N1983" s="15"/>
      <c r="O1983" s="15"/>
      <c r="P1983" s="16">
        <f t="shared" si="192"/>
        <v>0</v>
      </c>
      <c r="Q1983" s="35" t="s">
        <v>655</v>
      </c>
    </row>
    <row r="1984">
      <c r="A1984" s="10" t="s">
        <v>1889</v>
      </c>
      <c r="B1984" s="10" t="s">
        <v>18</v>
      </c>
      <c r="C1984" s="10" t="s">
        <v>1152</v>
      </c>
      <c r="D1984" s="10" t="s">
        <v>1790</v>
      </c>
      <c r="E1984" s="11" t="s">
        <v>20</v>
      </c>
      <c r="F1984" s="11" t="s">
        <v>1432</v>
      </c>
      <c r="G1984" s="18">
        <v>44832.0</v>
      </c>
      <c r="H1984" s="18">
        <v>44837.0</v>
      </c>
      <c r="I1984" s="12">
        <v>18.0</v>
      </c>
      <c r="J1984" s="107">
        <v>44832.0</v>
      </c>
      <c r="K1984" s="106">
        <v>44848.0</v>
      </c>
      <c r="L1984" s="12">
        <v>17.0</v>
      </c>
      <c r="M1984" s="107">
        <v>44844.0</v>
      </c>
      <c r="N1984" s="15"/>
      <c r="O1984" s="15"/>
      <c r="P1984" s="16">
        <f t="shared" si="192"/>
        <v>0</v>
      </c>
      <c r="Q1984" s="35" t="s">
        <v>655</v>
      </c>
    </row>
    <row r="1985">
      <c r="A1985" s="10" t="s">
        <v>1950</v>
      </c>
      <c r="B1985" s="10" t="s">
        <v>18</v>
      </c>
      <c r="C1985" s="10" t="s">
        <v>1152</v>
      </c>
      <c r="D1985" s="10" t="s">
        <v>1790</v>
      </c>
      <c r="E1985" s="11" t="s">
        <v>1478</v>
      </c>
      <c r="F1985" s="11" t="s">
        <v>1432</v>
      </c>
      <c r="G1985" s="18">
        <v>44845.0</v>
      </c>
      <c r="H1985" s="18"/>
      <c r="I1985" s="12"/>
      <c r="J1985" s="107"/>
      <c r="K1985" s="107"/>
      <c r="L1985" s="12"/>
      <c r="M1985" s="107">
        <v>44844.0</v>
      </c>
      <c r="N1985" s="15">
        <v>0.75</v>
      </c>
      <c r="O1985" s="15">
        <v>0.875</v>
      </c>
      <c r="P1985" s="16">
        <f t="shared" si="192"/>
        <v>0.125</v>
      </c>
      <c r="Q1985" s="35" t="s">
        <v>1951</v>
      </c>
    </row>
    <row r="1986">
      <c r="A1986" s="81" t="s">
        <v>1511</v>
      </c>
      <c r="B1986" s="81" t="s">
        <v>560</v>
      </c>
      <c r="C1986" s="10" t="s">
        <v>1152</v>
      </c>
      <c r="D1986" s="81" t="s">
        <v>508</v>
      </c>
      <c r="E1986" s="30" t="s">
        <v>41</v>
      </c>
      <c r="F1986" s="30" t="s">
        <v>1409</v>
      </c>
      <c r="G1986" s="82">
        <v>44830.0</v>
      </c>
      <c r="H1986" s="82">
        <v>44844.0</v>
      </c>
      <c r="I1986" s="88">
        <v>80.0</v>
      </c>
      <c r="J1986" s="82">
        <v>44830.0</v>
      </c>
      <c r="K1986" s="82"/>
      <c r="L1986" s="88"/>
      <c r="M1986" s="82">
        <v>44844.0</v>
      </c>
      <c r="N1986" s="32">
        <v>0.5833333333333334</v>
      </c>
      <c r="O1986" s="32">
        <v>0.7916666666666666</v>
      </c>
      <c r="P1986" s="16">
        <f t="shared" si="192"/>
        <v>0.2083333333</v>
      </c>
      <c r="Q1986" s="17" t="s">
        <v>1952</v>
      </c>
      <c r="R1986" s="36"/>
      <c r="S1986" s="36"/>
      <c r="T1986" s="36"/>
      <c r="U1986" s="36"/>
      <c r="V1986" s="36"/>
      <c r="W1986" s="36"/>
      <c r="X1986" s="36"/>
      <c r="Y1986" s="36"/>
      <c r="Z1986" s="36"/>
      <c r="AA1986" s="36"/>
      <c r="AB1986" s="36"/>
      <c r="AC1986" s="36"/>
      <c r="AD1986" s="36"/>
      <c r="AE1986" s="36"/>
      <c r="AF1986" s="36"/>
      <c r="AG1986" s="36"/>
      <c r="AH1986" s="36"/>
      <c r="AI1986" s="36"/>
      <c r="AJ1986" s="36"/>
      <c r="AK1986" s="36"/>
      <c r="AL1986" s="36"/>
    </row>
    <row r="1987">
      <c r="A1987" s="10" t="s">
        <v>1945</v>
      </c>
      <c r="B1987" s="10" t="s">
        <v>18</v>
      </c>
      <c r="C1987" s="10" t="s">
        <v>1164</v>
      </c>
      <c r="D1987" s="10" t="s">
        <v>900</v>
      </c>
      <c r="E1987" s="11" t="s">
        <v>41</v>
      </c>
      <c r="F1987" s="11" t="s">
        <v>1423</v>
      </c>
      <c r="G1987" s="18">
        <v>44841.0</v>
      </c>
      <c r="H1987" s="18"/>
      <c r="I1987" s="12">
        <v>60.0</v>
      </c>
      <c r="J1987" s="18">
        <v>44841.0</v>
      </c>
      <c r="K1987" s="18"/>
      <c r="L1987" s="18"/>
      <c r="M1987" s="48">
        <v>44844.0</v>
      </c>
      <c r="N1987" s="32">
        <v>0.5833333333333334</v>
      </c>
      <c r="O1987" s="15">
        <v>0.875</v>
      </c>
      <c r="P1987" s="16">
        <f t="shared" si="192"/>
        <v>0.2916666667</v>
      </c>
      <c r="Q1987" s="17" t="s">
        <v>1953</v>
      </c>
    </row>
    <row r="1988">
      <c r="A1988" s="10" t="s">
        <v>1862</v>
      </c>
      <c r="B1988" s="81" t="s">
        <v>18</v>
      </c>
      <c r="C1988" s="10" t="s">
        <v>1152</v>
      </c>
      <c r="D1988" s="10" t="s">
        <v>1346</v>
      </c>
      <c r="E1988" s="11" t="s">
        <v>987</v>
      </c>
      <c r="F1988" s="30" t="s">
        <v>1423</v>
      </c>
      <c r="G1988" s="18">
        <v>44831.0</v>
      </c>
      <c r="H1988" s="18">
        <v>44833.0</v>
      </c>
      <c r="I1988" s="12">
        <v>35.0</v>
      </c>
      <c r="J1988" s="18">
        <v>44831.0</v>
      </c>
      <c r="K1988" s="18">
        <v>44834.0</v>
      </c>
      <c r="L1988" s="18"/>
      <c r="M1988" s="82">
        <v>44844.0</v>
      </c>
      <c r="N1988" s="32">
        <v>0.5833333333333334</v>
      </c>
      <c r="O1988" s="15">
        <v>0.7083333333333334</v>
      </c>
      <c r="P1988" s="16">
        <f t="shared" si="192"/>
        <v>0.125</v>
      </c>
      <c r="Q1988" s="35" t="s">
        <v>1954</v>
      </c>
    </row>
    <row r="1989">
      <c r="A1989" s="10" t="s">
        <v>1699</v>
      </c>
      <c r="B1989" s="10" t="s">
        <v>560</v>
      </c>
      <c r="C1989" s="10" t="s">
        <v>1152</v>
      </c>
      <c r="D1989" s="10" t="s">
        <v>3</v>
      </c>
      <c r="E1989" s="11" t="s">
        <v>41</v>
      </c>
      <c r="F1989" s="11" t="s">
        <v>1409</v>
      </c>
      <c r="G1989" s="18">
        <v>44816.0</v>
      </c>
      <c r="H1989" s="18">
        <v>44845.0</v>
      </c>
      <c r="I1989" s="12">
        <v>110.0</v>
      </c>
      <c r="J1989" s="18">
        <v>44816.0</v>
      </c>
      <c r="K1989" s="18"/>
      <c r="L1989" s="18"/>
      <c r="M1989" s="82">
        <v>44844.0</v>
      </c>
      <c r="N1989" s="15">
        <v>0.5833333333333334</v>
      </c>
      <c r="O1989" s="15">
        <v>0.7916666666666666</v>
      </c>
      <c r="P1989" s="16">
        <f t="shared" si="192"/>
        <v>0.2083333333</v>
      </c>
      <c r="Q1989" s="17" t="s">
        <v>1955</v>
      </c>
    </row>
    <row r="1990">
      <c r="A1990" s="81" t="s">
        <v>1931</v>
      </c>
      <c r="B1990" s="81" t="s">
        <v>18</v>
      </c>
      <c r="C1990" s="10" t="s">
        <v>1152</v>
      </c>
      <c r="D1990" s="81" t="s">
        <v>1346</v>
      </c>
      <c r="E1990" s="30" t="s">
        <v>41</v>
      </c>
      <c r="F1990" s="30" t="s">
        <v>1423</v>
      </c>
      <c r="G1990" s="82">
        <v>44840.0</v>
      </c>
      <c r="H1990" s="82">
        <v>44844.0</v>
      </c>
      <c r="I1990" s="88">
        <v>30.0</v>
      </c>
      <c r="J1990" s="82">
        <v>44840.0</v>
      </c>
      <c r="K1990" s="82"/>
      <c r="L1990" s="88"/>
      <c r="M1990" s="82">
        <v>44844.0</v>
      </c>
      <c r="N1990" s="32">
        <v>0.7083333333333334</v>
      </c>
      <c r="O1990" s="15">
        <v>0.875</v>
      </c>
      <c r="P1990" s="16">
        <f t="shared" si="192"/>
        <v>0.1666666667</v>
      </c>
      <c r="Q1990" s="17" t="s">
        <v>1956</v>
      </c>
      <c r="R1990" s="36"/>
      <c r="S1990" s="36"/>
      <c r="T1990" s="36"/>
      <c r="U1990" s="36"/>
      <c r="V1990" s="36"/>
      <c r="W1990" s="36"/>
      <c r="X1990" s="36"/>
      <c r="Y1990" s="36"/>
      <c r="Z1990" s="36"/>
      <c r="AA1990" s="36"/>
      <c r="AB1990" s="36"/>
      <c r="AC1990" s="36"/>
      <c r="AD1990" s="36"/>
      <c r="AE1990" s="36"/>
      <c r="AF1990" s="36"/>
      <c r="AG1990" s="36"/>
      <c r="AH1990" s="36"/>
      <c r="AI1990" s="36"/>
      <c r="AJ1990" s="36"/>
      <c r="AK1990" s="36"/>
      <c r="AL1990" s="36"/>
    </row>
    <row r="1991">
      <c r="A1991" s="10" t="s">
        <v>1892</v>
      </c>
      <c r="B1991" s="10" t="s">
        <v>560</v>
      </c>
      <c r="C1991" s="10" t="s">
        <v>1152</v>
      </c>
      <c r="D1991" s="10" t="s">
        <v>158</v>
      </c>
      <c r="E1991" s="11" t="s">
        <v>41</v>
      </c>
      <c r="F1991" s="11" t="s">
        <v>1409</v>
      </c>
      <c r="G1991" s="18">
        <v>44826.0</v>
      </c>
      <c r="H1991" s="18">
        <v>44837.0</v>
      </c>
      <c r="I1991" s="12" t="s">
        <v>1871</v>
      </c>
      <c r="J1991" s="18">
        <v>44826.0</v>
      </c>
      <c r="K1991" s="18"/>
      <c r="L1991" s="18"/>
      <c r="M1991" s="48">
        <v>44844.0</v>
      </c>
      <c r="N1991" s="32">
        <v>0.6666666666666666</v>
      </c>
      <c r="O1991" s="15">
        <v>0.8333333333333334</v>
      </c>
      <c r="P1991" s="25">
        <v>0.16666666666666666</v>
      </c>
      <c r="Q1991" s="17" t="s">
        <v>1957</v>
      </c>
    </row>
    <row r="1992">
      <c r="A1992" s="10" t="s">
        <v>1903</v>
      </c>
      <c r="B1992" s="10" t="s">
        <v>18</v>
      </c>
      <c r="C1992" s="10" t="s">
        <v>1152</v>
      </c>
      <c r="D1992" s="10" t="s">
        <v>3</v>
      </c>
      <c r="E1992" s="11" t="s">
        <v>20</v>
      </c>
      <c r="F1992" s="11" t="s">
        <v>1432</v>
      </c>
      <c r="G1992" s="48">
        <v>44834.0</v>
      </c>
      <c r="H1992" s="48">
        <v>44834.0</v>
      </c>
      <c r="I1992" s="12">
        <v>3.0</v>
      </c>
      <c r="J1992" s="48">
        <v>44834.0</v>
      </c>
      <c r="K1992" s="48">
        <v>44834.0</v>
      </c>
      <c r="L1992" s="12">
        <v>2.5</v>
      </c>
      <c r="M1992" s="48">
        <v>44845.0</v>
      </c>
      <c r="N1992" s="15">
        <v>0.875</v>
      </c>
      <c r="O1992" s="15">
        <v>0.875</v>
      </c>
      <c r="P1992" s="16">
        <f t="shared" ref="P1992:P2000" si="193">O1992-N1992</f>
        <v>0</v>
      </c>
      <c r="Q1992" s="17" t="s">
        <v>627</v>
      </c>
    </row>
    <row r="1993">
      <c r="A1993" s="10" t="s">
        <v>1905</v>
      </c>
      <c r="B1993" s="10" t="s">
        <v>18</v>
      </c>
      <c r="C1993" s="10" t="s">
        <v>1152</v>
      </c>
      <c r="D1993" s="10" t="s">
        <v>3</v>
      </c>
      <c r="E1993" s="11" t="s">
        <v>32</v>
      </c>
      <c r="F1993" s="11" t="s">
        <v>1423</v>
      </c>
      <c r="G1993" s="48">
        <v>44834.0</v>
      </c>
      <c r="H1993" s="48">
        <v>44837.0</v>
      </c>
      <c r="I1993" s="12">
        <v>4.0</v>
      </c>
      <c r="J1993" s="48">
        <v>44834.0</v>
      </c>
      <c r="K1993" s="48">
        <v>44837.0</v>
      </c>
      <c r="L1993" s="12">
        <v>4.0</v>
      </c>
      <c r="M1993" s="48">
        <v>44845.0</v>
      </c>
      <c r="N1993" s="15">
        <v>0.875</v>
      </c>
      <c r="O1993" s="15">
        <v>0.875</v>
      </c>
      <c r="P1993" s="16">
        <f t="shared" si="193"/>
        <v>0</v>
      </c>
      <c r="Q1993" s="17" t="s">
        <v>655</v>
      </c>
    </row>
    <row r="1994">
      <c r="A1994" s="10" t="s">
        <v>1950</v>
      </c>
      <c r="B1994" s="10" t="s">
        <v>18</v>
      </c>
      <c r="C1994" s="10" t="s">
        <v>1152</v>
      </c>
      <c r="D1994" s="10" t="s">
        <v>1790</v>
      </c>
      <c r="E1994" s="11" t="s">
        <v>41</v>
      </c>
      <c r="F1994" s="11" t="s">
        <v>1432</v>
      </c>
      <c r="G1994" s="18">
        <v>44845.0</v>
      </c>
      <c r="H1994" s="18">
        <v>44847.0</v>
      </c>
      <c r="I1994" s="12">
        <v>12.0</v>
      </c>
      <c r="J1994" s="18">
        <v>44845.0</v>
      </c>
      <c r="K1994" s="107"/>
      <c r="L1994" s="12"/>
      <c r="M1994" s="107">
        <v>44845.0</v>
      </c>
      <c r="N1994" s="15">
        <v>0.75</v>
      </c>
      <c r="O1994" s="15">
        <v>0.875</v>
      </c>
      <c r="P1994" s="16">
        <f t="shared" si="193"/>
        <v>0.125</v>
      </c>
      <c r="Q1994" s="35" t="s">
        <v>1958</v>
      </c>
    </row>
    <row r="1995">
      <c r="A1995" s="81" t="s">
        <v>1844</v>
      </c>
      <c r="B1995" s="81" t="s">
        <v>18</v>
      </c>
      <c r="C1995" s="10" t="s">
        <v>1152</v>
      </c>
      <c r="D1995" s="81" t="s">
        <v>508</v>
      </c>
      <c r="E1995" s="30" t="s">
        <v>370</v>
      </c>
      <c r="F1995" s="30" t="s">
        <v>1423</v>
      </c>
      <c r="G1995" s="18">
        <v>44827.0</v>
      </c>
      <c r="H1995" s="18">
        <v>44827.0</v>
      </c>
      <c r="I1995" s="88">
        <v>21.0</v>
      </c>
      <c r="J1995" s="18">
        <v>44827.0</v>
      </c>
      <c r="K1995" s="18">
        <v>44838.0</v>
      </c>
      <c r="L1995" s="88"/>
      <c r="M1995" s="82">
        <v>44845.0</v>
      </c>
      <c r="N1995" s="32">
        <v>0.5833333333333334</v>
      </c>
      <c r="O1995" s="15">
        <v>0.5833333333333334</v>
      </c>
      <c r="P1995" s="16">
        <f t="shared" si="193"/>
        <v>0</v>
      </c>
      <c r="Q1995" s="35" t="s">
        <v>1097</v>
      </c>
      <c r="R1995" s="36"/>
      <c r="S1995" s="36"/>
      <c r="T1995" s="36"/>
      <c r="U1995" s="36"/>
      <c r="V1995" s="36"/>
      <c r="W1995" s="36"/>
      <c r="X1995" s="36"/>
      <c r="Y1995" s="36"/>
      <c r="Z1995" s="36"/>
      <c r="AA1995" s="36"/>
      <c r="AB1995" s="36"/>
      <c r="AC1995" s="36"/>
      <c r="AD1995" s="36"/>
      <c r="AE1995" s="36"/>
      <c r="AF1995" s="36"/>
      <c r="AG1995" s="36"/>
      <c r="AH1995" s="36"/>
      <c r="AI1995" s="36"/>
      <c r="AJ1995" s="36"/>
      <c r="AK1995" s="36"/>
      <c r="AL1995" s="36"/>
    </row>
    <row r="1996">
      <c r="A1996" s="81" t="s">
        <v>1942</v>
      </c>
      <c r="B1996" s="81" t="s">
        <v>18</v>
      </c>
      <c r="C1996" s="10" t="s">
        <v>1152</v>
      </c>
      <c r="D1996" s="81" t="s">
        <v>508</v>
      </c>
      <c r="E1996" s="30" t="s">
        <v>1281</v>
      </c>
      <c r="F1996" s="30" t="s">
        <v>1423</v>
      </c>
      <c r="G1996" s="82"/>
      <c r="H1996" s="82"/>
      <c r="I1996" s="88"/>
      <c r="J1996" s="18"/>
      <c r="K1996" s="18"/>
      <c r="L1996" s="88"/>
      <c r="M1996" s="82">
        <v>44845.0</v>
      </c>
      <c r="N1996" s="32">
        <v>0.5833333333333334</v>
      </c>
      <c r="O1996" s="15">
        <v>0.5833333333333334</v>
      </c>
      <c r="P1996" s="16">
        <f t="shared" si="193"/>
        <v>0</v>
      </c>
      <c r="Q1996" s="35" t="s">
        <v>1097</v>
      </c>
      <c r="R1996" s="36"/>
      <c r="S1996" s="36"/>
      <c r="T1996" s="36"/>
      <c r="U1996" s="36"/>
      <c r="V1996" s="36"/>
      <c r="W1996" s="36"/>
      <c r="X1996" s="36"/>
      <c r="Y1996" s="36"/>
      <c r="Z1996" s="36"/>
      <c r="AA1996" s="36"/>
      <c r="AB1996" s="36"/>
      <c r="AC1996" s="36"/>
      <c r="AD1996" s="36"/>
      <c r="AE1996" s="36"/>
      <c r="AF1996" s="36"/>
      <c r="AG1996" s="36"/>
      <c r="AH1996" s="36"/>
      <c r="AI1996" s="36"/>
      <c r="AJ1996" s="36"/>
      <c r="AK1996" s="36"/>
      <c r="AL1996" s="36"/>
    </row>
    <row r="1997">
      <c r="A1997" s="81" t="s">
        <v>1511</v>
      </c>
      <c r="B1997" s="81" t="s">
        <v>560</v>
      </c>
      <c r="C1997" s="10" t="s">
        <v>1152</v>
      </c>
      <c r="D1997" s="81" t="s">
        <v>508</v>
      </c>
      <c r="E1997" s="30" t="s">
        <v>41</v>
      </c>
      <c r="F1997" s="30" t="s">
        <v>1409</v>
      </c>
      <c r="G1997" s="82">
        <v>44830.0</v>
      </c>
      <c r="H1997" s="82">
        <v>44844.0</v>
      </c>
      <c r="I1997" s="88">
        <v>80.0</v>
      </c>
      <c r="J1997" s="82">
        <v>44830.0</v>
      </c>
      <c r="K1997" s="82"/>
      <c r="L1997" s="88"/>
      <c r="M1997" s="82">
        <v>44845.0</v>
      </c>
      <c r="N1997" s="32">
        <v>0.5833333333333334</v>
      </c>
      <c r="O1997" s="32">
        <v>0.875</v>
      </c>
      <c r="P1997" s="16">
        <f t="shared" si="193"/>
        <v>0.2916666667</v>
      </c>
      <c r="Q1997" s="17" t="s">
        <v>1959</v>
      </c>
      <c r="R1997" s="36"/>
      <c r="S1997" s="36"/>
      <c r="T1997" s="36"/>
      <c r="U1997" s="36"/>
      <c r="V1997" s="36"/>
      <c r="W1997" s="36"/>
      <c r="X1997" s="36"/>
      <c r="Y1997" s="36"/>
      <c r="Z1997" s="36"/>
      <c r="AA1997" s="36"/>
      <c r="AB1997" s="36"/>
      <c r="AC1997" s="36"/>
      <c r="AD1997" s="36"/>
      <c r="AE1997" s="36"/>
      <c r="AF1997" s="36"/>
      <c r="AG1997" s="36"/>
      <c r="AH1997" s="36"/>
      <c r="AI1997" s="36"/>
      <c r="AJ1997" s="36"/>
      <c r="AK1997" s="36"/>
      <c r="AL1997" s="36"/>
    </row>
    <row r="1998">
      <c r="A1998" s="81" t="s">
        <v>1931</v>
      </c>
      <c r="B1998" s="81" t="s">
        <v>18</v>
      </c>
      <c r="C1998" s="10" t="s">
        <v>1152</v>
      </c>
      <c r="D1998" s="81" t="s">
        <v>1346</v>
      </c>
      <c r="E1998" s="30" t="s">
        <v>41</v>
      </c>
      <c r="F1998" s="30" t="s">
        <v>1423</v>
      </c>
      <c r="G1998" s="82">
        <v>44840.0</v>
      </c>
      <c r="H1998" s="82">
        <v>44844.0</v>
      </c>
      <c r="I1998" s="88">
        <v>30.0</v>
      </c>
      <c r="J1998" s="82">
        <v>44840.0</v>
      </c>
      <c r="K1998" s="82"/>
      <c r="L1998" s="88"/>
      <c r="M1998" s="82">
        <v>44845.0</v>
      </c>
      <c r="N1998" s="32">
        <v>0.5833333333333334</v>
      </c>
      <c r="O1998" s="15">
        <v>0.875</v>
      </c>
      <c r="P1998" s="16">
        <f t="shared" si="193"/>
        <v>0.2916666667</v>
      </c>
      <c r="Q1998" s="17" t="s">
        <v>1960</v>
      </c>
      <c r="R1998" s="36"/>
      <c r="S1998" s="36"/>
      <c r="T1998" s="36"/>
      <c r="U1998" s="36"/>
      <c r="V1998" s="36"/>
      <c r="W1998" s="36"/>
      <c r="X1998" s="36"/>
      <c r="Y1998" s="36"/>
      <c r="Z1998" s="36"/>
      <c r="AA1998" s="36"/>
      <c r="AB1998" s="36"/>
      <c r="AC1998" s="36"/>
      <c r="AD1998" s="36"/>
      <c r="AE1998" s="36"/>
      <c r="AF1998" s="36"/>
      <c r="AG1998" s="36"/>
      <c r="AH1998" s="36"/>
      <c r="AI1998" s="36"/>
      <c r="AJ1998" s="36"/>
      <c r="AK1998" s="36"/>
      <c r="AL1998" s="36"/>
    </row>
    <row r="1999">
      <c r="A1999" s="10" t="s">
        <v>1699</v>
      </c>
      <c r="B1999" s="10" t="s">
        <v>560</v>
      </c>
      <c r="C1999" s="10" t="s">
        <v>1152</v>
      </c>
      <c r="D1999" s="10" t="s">
        <v>3</v>
      </c>
      <c r="E1999" s="11" t="s">
        <v>43</v>
      </c>
      <c r="F1999" s="11" t="s">
        <v>1409</v>
      </c>
      <c r="G1999" s="18">
        <v>44816.0</v>
      </c>
      <c r="H1999" s="18">
        <v>44845.0</v>
      </c>
      <c r="I1999" s="12">
        <v>110.0</v>
      </c>
      <c r="J1999" s="18">
        <v>44816.0</v>
      </c>
      <c r="K1999" s="18">
        <v>44845.0</v>
      </c>
      <c r="L1999" s="12">
        <v>85.5</v>
      </c>
      <c r="M1999" s="82">
        <v>44845.0</v>
      </c>
      <c r="N1999" s="15">
        <v>0.5416666666666666</v>
      </c>
      <c r="O1999" s="15">
        <v>0.8333333333333334</v>
      </c>
      <c r="P1999" s="16">
        <f t="shared" si="193"/>
        <v>0.2916666667</v>
      </c>
      <c r="Q1999" s="17" t="s">
        <v>1961</v>
      </c>
    </row>
    <row r="2000">
      <c r="A2000" s="10" t="s">
        <v>1945</v>
      </c>
      <c r="B2000" s="10" t="s">
        <v>18</v>
      </c>
      <c r="C2000" s="10" t="s">
        <v>1164</v>
      </c>
      <c r="D2000" s="10" t="s">
        <v>900</v>
      </c>
      <c r="E2000" s="11" t="s">
        <v>20</v>
      </c>
      <c r="F2000" s="11" t="s">
        <v>1423</v>
      </c>
      <c r="G2000" s="18">
        <v>44841.0</v>
      </c>
      <c r="H2000" s="18"/>
      <c r="I2000" s="12">
        <v>60.0</v>
      </c>
      <c r="J2000" s="18">
        <v>44841.0</v>
      </c>
      <c r="K2000" s="18"/>
      <c r="L2000" s="18"/>
      <c r="M2000" s="48">
        <v>44845.0</v>
      </c>
      <c r="N2000" s="15">
        <v>0.5833333333333334</v>
      </c>
      <c r="O2000" s="15">
        <v>0.7916666666666666</v>
      </c>
      <c r="P2000" s="16">
        <f t="shared" si="193"/>
        <v>0.2083333333</v>
      </c>
      <c r="Q2000" s="17" t="s">
        <v>1962</v>
      </c>
    </row>
    <row r="2001">
      <c r="A2001" s="10" t="s">
        <v>1892</v>
      </c>
      <c r="B2001" s="10" t="s">
        <v>560</v>
      </c>
      <c r="C2001" s="10" t="s">
        <v>1152</v>
      </c>
      <c r="D2001" s="10" t="s">
        <v>158</v>
      </c>
      <c r="E2001" s="11" t="s">
        <v>41</v>
      </c>
      <c r="F2001" s="11" t="s">
        <v>1409</v>
      </c>
      <c r="G2001" s="18">
        <v>44826.0</v>
      </c>
      <c r="H2001" s="18">
        <v>44837.0</v>
      </c>
      <c r="I2001" s="12" t="s">
        <v>1871</v>
      </c>
      <c r="J2001" s="18">
        <v>44826.0</v>
      </c>
      <c r="K2001" s="18"/>
      <c r="L2001" s="18"/>
      <c r="M2001" s="48">
        <v>44845.0</v>
      </c>
      <c r="N2001" s="32">
        <v>0.6666666666666666</v>
      </c>
      <c r="O2001" s="15">
        <v>0.875</v>
      </c>
      <c r="P2001" s="25">
        <v>0.20833333333333334</v>
      </c>
      <c r="Q2001" s="17" t="s">
        <v>1963</v>
      </c>
    </row>
    <row r="2002">
      <c r="A2002" s="10" t="s">
        <v>1878</v>
      </c>
      <c r="B2002" s="10" t="s">
        <v>18</v>
      </c>
      <c r="C2002" s="10" t="s">
        <v>1164</v>
      </c>
      <c r="D2002" s="10" t="s">
        <v>900</v>
      </c>
      <c r="E2002" s="11" t="s">
        <v>41</v>
      </c>
      <c r="F2002" s="11" t="s">
        <v>1423</v>
      </c>
      <c r="G2002" s="18">
        <v>44830.0</v>
      </c>
      <c r="H2002" s="18">
        <v>44848.0</v>
      </c>
      <c r="I2002" s="12">
        <v>50.0</v>
      </c>
      <c r="J2002" s="18">
        <v>44830.0</v>
      </c>
      <c r="K2002" s="18"/>
      <c r="L2002" s="18"/>
      <c r="M2002" s="48">
        <v>44845.0</v>
      </c>
      <c r="N2002" s="15">
        <v>0.7916666666666666</v>
      </c>
      <c r="O2002" s="15">
        <v>0.875</v>
      </c>
      <c r="P2002" s="25">
        <v>0.08333333333333333</v>
      </c>
      <c r="Q2002" s="17" t="s">
        <v>1964</v>
      </c>
    </row>
    <row r="2003">
      <c r="A2003" s="81" t="s">
        <v>1931</v>
      </c>
      <c r="B2003" s="81" t="s">
        <v>18</v>
      </c>
      <c r="C2003" s="10" t="s">
        <v>1152</v>
      </c>
      <c r="D2003" s="81" t="s">
        <v>1346</v>
      </c>
      <c r="E2003" s="30" t="s">
        <v>41</v>
      </c>
      <c r="F2003" s="30" t="s">
        <v>1423</v>
      </c>
      <c r="G2003" s="82">
        <v>44840.0</v>
      </c>
      <c r="H2003" s="82">
        <v>44844.0</v>
      </c>
      <c r="I2003" s="88">
        <v>30.0</v>
      </c>
      <c r="J2003" s="82">
        <v>44840.0</v>
      </c>
      <c r="K2003" s="82"/>
      <c r="L2003" s="88"/>
      <c r="M2003" s="82">
        <v>44846.0</v>
      </c>
      <c r="N2003" s="32">
        <v>0.5833333333333334</v>
      </c>
      <c r="O2003" s="15">
        <v>0.8333333333333334</v>
      </c>
      <c r="P2003" s="16">
        <f t="shared" ref="P2003:P2009" si="194">O2003-N2003</f>
        <v>0.25</v>
      </c>
      <c r="Q2003" s="17" t="s">
        <v>1965</v>
      </c>
      <c r="R2003" s="36"/>
      <c r="S2003" s="36"/>
      <c r="T2003" s="36"/>
      <c r="U2003" s="36"/>
      <c r="V2003" s="36"/>
      <c r="W2003" s="36"/>
      <c r="X2003" s="36"/>
      <c r="Y2003" s="36"/>
      <c r="Z2003" s="36"/>
      <c r="AA2003" s="36"/>
      <c r="AB2003" s="36"/>
      <c r="AC2003" s="36"/>
      <c r="AD2003" s="36"/>
      <c r="AE2003" s="36"/>
      <c r="AF2003" s="36"/>
      <c r="AG2003" s="36"/>
      <c r="AH2003" s="36"/>
      <c r="AI2003" s="36"/>
      <c r="AJ2003" s="36"/>
      <c r="AK2003" s="36"/>
      <c r="AL2003" s="36"/>
    </row>
    <row r="2004">
      <c r="A2004" s="84" t="s">
        <v>1966</v>
      </c>
      <c r="B2004" s="10" t="s">
        <v>18</v>
      </c>
      <c r="C2004" s="10" t="s">
        <v>1152</v>
      </c>
      <c r="D2004" s="10" t="s">
        <v>3</v>
      </c>
      <c r="E2004" s="11" t="s">
        <v>1478</v>
      </c>
      <c r="F2004" s="11" t="s">
        <v>1423</v>
      </c>
      <c r="G2004" s="82">
        <v>44846.0</v>
      </c>
      <c r="H2004" s="48"/>
      <c r="I2004" s="12"/>
      <c r="J2004" s="82">
        <v>44846.0</v>
      </c>
      <c r="K2004" s="48"/>
      <c r="L2004" s="12"/>
      <c r="M2004" s="82">
        <v>44846.0</v>
      </c>
      <c r="N2004" s="15">
        <v>0.5833333333333334</v>
      </c>
      <c r="O2004" s="15">
        <v>0.875</v>
      </c>
      <c r="P2004" s="16">
        <f t="shared" si="194"/>
        <v>0.2916666667</v>
      </c>
      <c r="Q2004" s="17" t="s">
        <v>1967</v>
      </c>
    </row>
    <row r="2005">
      <c r="A2005" s="10" t="s">
        <v>1878</v>
      </c>
      <c r="B2005" s="10" t="s">
        <v>18</v>
      </c>
      <c r="C2005" s="10" t="s">
        <v>1164</v>
      </c>
      <c r="D2005" s="10" t="s">
        <v>900</v>
      </c>
      <c r="E2005" s="11" t="s">
        <v>987</v>
      </c>
      <c r="F2005" s="11" t="s">
        <v>1423</v>
      </c>
      <c r="G2005" s="18">
        <v>44830.0</v>
      </c>
      <c r="H2005" s="18">
        <v>44848.0</v>
      </c>
      <c r="I2005" s="12">
        <v>50.0</v>
      </c>
      <c r="J2005" s="18">
        <v>44830.0</v>
      </c>
      <c r="K2005" s="18">
        <v>44846.0</v>
      </c>
      <c r="L2005" s="12">
        <v>39.0</v>
      </c>
      <c r="M2005" s="48">
        <v>44846.0</v>
      </c>
      <c r="N2005" s="15">
        <v>0.5833333333333334</v>
      </c>
      <c r="O2005" s="15">
        <v>0.75</v>
      </c>
      <c r="P2005" s="16">
        <f t="shared" si="194"/>
        <v>0.1666666667</v>
      </c>
      <c r="Q2005" s="17" t="s">
        <v>1968</v>
      </c>
    </row>
    <row r="2006">
      <c r="A2006" s="81" t="s">
        <v>1511</v>
      </c>
      <c r="B2006" s="81" t="s">
        <v>560</v>
      </c>
      <c r="C2006" s="10" t="s">
        <v>1152</v>
      </c>
      <c r="D2006" s="81" t="s">
        <v>508</v>
      </c>
      <c r="E2006" s="30" t="s">
        <v>41</v>
      </c>
      <c r="F2006" s="30" t="s">
        <v>1409</v>
      </c>
      <c r="G2006" s="82">
        <v>44830.0</v>
      </c>
      <c r="H2006" s="82">
        <v>44844.0</v>
      </c>
      <c r="I2006" s="88">
        <v>80.0</v>
      </c>
      <c r="J2006" s="82">
        <v>44830.0</v>
      </c>
      <c r="K2006" s="82"/>
      <c r="L2006" s="88"/>
      <c r="M2006" s="82">
        <v>44846.0</v>
      </c>
      <c r="N2006" s="32">
        <v>0.5833333333333334</v>
      </c>
      <c r="O2006" s="32">
        <v>0.7916666666666666</v>
      </c>
      <c r="P2006" s="16">
        <f t="shared" si="194"/>
        <v>0.2083333333</v>
      </c>
      <c r="Q2006" s="17" t="s">
        <v>1969</v>
      </c>
      <c r="R2006" s="36"/>
      <c r="S2006" s="36"/>
      <c r="T2006" s="36"/>
      <c r="U2006" s="36"/>
      <c r="V2006" s="36"/>
      <c r="W2006" s="36"/>
      <c r="X2006" s="36"/>
      <c r="Y2006" s="36"/>
      <c r="Z2006" s="36"/>
      <c r="AA2006" s="36"/>
      <c r="AB2006" s="36"/>
      <c r="AC2006" s="36"/>
      <c r="AD2006" s="36"/>
      <c r="AE2006" s="36"/>
      <c r="AF2006" s="36"/>
      <c r="AG2006" s="36"/>
      <c r="AH2006" s="36"/>
      <c r="AI2006" s="36"/>
      <c r="AJ2006" s="36"/>
      <c r="AK2006" s="36"/>
      <c r="AL2006" s="36"/>
    </row>
    <row r="2007">
      <c r="A2007" s="10" t="s">
        <v>1936</v>
      </c>
      <c r="B2007" s="10" t="s">
        <v>18</v>
      </c>
      <c r="C2007" s="10" t="s">
        <v>1164</v>
      </c>
      <c r="D2007" s="10" t="s">
        <v>900</v>
      </c>
      <c r="E2007" s="11" t="s">
        <v>41</v>
      </c>
      <c r="F2007" s="11" t="s">
        <v>1423</v>
      </c>
      <c r="G2007" s="18">
        <v>44840.0</v>
      </c>
      <c r="H2007" s="18"/>
      <c r="I2007" s="12">
        <v>40.0</v>
      </c>
      <c r="J2007" s="18">
        <v>44840.0</v>
      </c>
      <c r="K2007" s="18"/>
      <c r="L2007" s="18"/>
      <c r="M2007" s="48">
        <v>44846.0</v>
      </c>
      <c r="N2007" s="15">
        <v>0.75</v>
      </c>
      <c r="O2007" s="15">
        <v>0.875</v>
      </c>
      <c r="P2007" s="16">
        <f t="shared" si="194"/>
        <v>0.125</v>
      </c>
      <c r="Q2007" s="17" t="s">
        <v>1970</v>
      </c>
    </row>
    <row r="2008">
      <c r="A2008" s="10" t="s">
        <v>1950</v>
      </c>
      <c r="B2008" s="10" t="s">
        <v>18</v>
      </c>
      <c r="C2008" s="10" t="s">
        <v>1152</v>
      </c>
      <c r="D2008" s="10" t="s">
        <v>1790</v>
      </c>
      <c r="E2008" s="11" t="s">
        <v>41</v>
      </c>
      <c r="F2008" s="11" t="s">
        <v>1432</v>
      </c>
      <c r="G2008" s="18">
        <v>44845.0</v>
      </c>
      <c r="H2008" s="18">
        <v>44847.0</v>
      </c>
      <c r="I2008" s="12">
        <v>12.0</v>
      </c>
      <c r="J2008" s="18">
        <v>44845.0</v>
      </c>
      <c r="K2008" s="107"/>
      <c r="L2008" s="12"/>
      <c r="M2008" s="107">
        <v>44846.0</v>
      </c>
      <c r="N2008" s="15">
        <v>0.7083333333333334</v>
      </c>
      <c r="O2008" s="15">
        <v>0.875</v>
      </c>
      <c r="P2008" s="16">
        <f t="shared" si="194"/>
        <v>0.1666666667</v>
      </c>
      <c r="Q2008" s="35" t="s">
        <v>1971</v>
      </c>
    </row>
    <row r="2009">
      <c r="A2009" s="81" t="s">
        <v>1942</v>
      </c>
      <c r="B2009" s="81" t="s">
        <v>18</v>
      </c>
      <c r="C2009" s="10" t="s">
        <v>1152</v>
      </c>
      <c r="D2009" s="81" t="s">
        <v>508</v>
      </c>
      <c r="E2009" s="30" t="s">
        <v>53</v>
      </c>
      <c r="F2009" s="30" t="s">
        <v>1423</v>
      </c>
      <c r="G2009" s="82"/>
      <c r="H2009" s="82"/>
      <c r="I2009" s="88"/>
      <c r="J2009" s="18"/>
      <c r="K2009" s="18"/>
      <c r="L2009" s="88"/>
      <c r="M2009" s="82">
        <v>44846.0</v>
      </c>
      <c r="N2009" s="32">
        <v>0.5833333333333334</v>
      </c>
      <c r="O2009" s="15">
        <v>0.5833333333333334</v>
      </c>
      <c r="P2009" s="16">
        <f t="shared" si="194"/>
        <v>0</v>
      </c>
      <c r="Q2009" s="35" t="s">
        <v>1097</v>
      </c>
      <c r="R2009" s="36"/>
      <c r="S2009" s="36"/>
      <c r="T2009" s="36"/>
      <c r="U2009" s="36"/>
      <c r="V2009" s="36"/>
      <c r="W2009" s="36"/>
      <c r="X2009" s="36"/>
      <c r="Y2009" s="36"/>
      <c r="Z2009" s="36"/>
      <c r="AA2009" s="36"/>
      <c r="AB2009" s="36"/>
      <c r="AC2009" s="36"/>
      <c r="AD2009" s="36"/>
      <c r="AE2009" s="36"/>
      <c r="AF2009" s="36"/>
      <c r="AG2009" s="36"/>
      <c r="AH2009" s="36"/>
      <c r="AI2009" s="36"/>
      <c r="AJ2009" s="36"/>
      <c r="AK2009" s="36"/>
      <c r="AL2009" s="36"/>
    </row>
    <row r="2010">
      <c r="A2010" s="10" t="s">
        <v>1892</v>
      </c>
      <c r="B2010" s="10" t="s">
        <v>560</v>
      </c>
      <c r="C2010" s="10" t="s">
        <v>1152</v>
      </c>
      <c r="D2010" s="10" t="s">
        <v>158</v>
      </c>
      <c r="E2010" s="11" t="s">
        <v>41</v>
      </c>
      <c r="F2010" s="11" t="s">
        <v>1409</v>
      </c>
      <c r="G2010" s="18">
        <v>44826.0</v>
      </c>
      <c r="H2010" s="18">
        <v>44837.0</v>
      </c>
      <c r="I2010" s="12" t="s">
        <v>1871</v>
      </c>
      <c r="J2010" s="18">
        <v>44826.0</v>
      </c>
      <c r="K2010" s="18"/>
      <c r="L2010" s="18"/>
      <c r="M2010" s="48">
        <v>44846.0</v>
      </c>
      <c r="N2010" s="32">
        <v>0.6666666666666666</v>
      </c>
      <c r="O2010" s="15">
        <v>0.8333333333333334</v>
      </c>
      <c r="P2010" s="25">
        <v>0.16666666666666666</v>
      </c>
      <c r="Q2010" s="17" t="s">
        <v>1972</v>
      </c>
    </row>
    <row r="2011">
      <c r="A2011" s="10" t="s">
        <v>1905</v>
      </c>
      <c r="B2011" s="10" t="s">
        <v>18</v>
      </c>
      <c r="C2011" s="10" t="s">
        <v>1152</v>
      </c>
      <c r="D2011" s="10" t="s">
        <v>3</v>
      </c>
      <c r="E2011" s="11" t="s">
        <v>20</v>
      </c>
      <c r="F2011" s="11" t="s">
        <v>1423</v>
      </c>
      <c r="G2011" s="48">
        <v>44834.0</v>
      </c>
      <c r="H2011" s="48">
        <v>44837.0</v>
      </c>
      <c r="I2011" s="12">
        <v>4.0</v>
      </c>
      <c r="J2011" s="48">
        <v>44834.0</v>
      </c>
      <c r="K2011" s="48">
        <v>44837.0</v>
      </c>
      <c r="L2011" s="12">
        <v>4.0</v>
      </c>
      <c r="M2011" s="48">
        <v>44846.0</v>
      </c>
      <c r="N2011" s="15">
        <v>0.875</v>
      </c>
      <c r="O2011" s="15">
        <v>0.875</v>
      </c>
      <c r="P2011" s="16">
        <f t="shared" ref="P2011:P2018" si="195">O2011-N2011</f>
        <v>0</v>
      </c>
      <c r="Q2011" s="17" t="s">
        <v>627</v>
      </c>
    </row>
    <row r="2012">
      <c r="A2012" s="10" t="s">
        <v>1936</v>
      </c>
      <c r="B2012" s="10" t="s">
        <v>18</v>
      </c>
      <c r="C2012" s="10" t="s">
        <v>1164</v>
      </c>
      <c r="D2012" s="10" t="s">
        <v>900</v>
      </c>
      <c r="E2012" s="11" t="s">
        <v>41</v>
      </c>
      <c r="F2012" s="11" t="s">
        <v>1423</v>
      </c>
      <c r="G2012" s="18">
        <v>44840.0</v>
      </c>
      <c r="H2012" s="18"/>
      <c r="I2012" s="12">
        <v>40.0</v>
      </c>
      <c r="J2012" s="18">
        <v>44840.0</v>
      </c>
      <c r="K2012" s="18"/>
      <c r="L2012" s="18"/>
      <c r="M2012" s="48">
        <v>44847.0</v>
      </c>
      <c r="N2012" s="15">
        <v>0.5833333333333334</v>
      </c>
      <c r="O2012" s="15">
        <v>0.7083333333333334</v>
      </c>
      <c r="P2012" s="16">
        <f t="shared" si="195"/>
        <v>0.125</v>
      </c>
      <c r="Q2012" s="17" t="s">
        <v>1973</v>
      </c>
    </row>
    <row r="2013">
      <c r="A2013" s="10" t="s">
        <v>1851</v>
      </c>
      <c r="B2013" s="10" t="s">
        <v>18</v>
      </c>
      <c r="C2013" s="10" t="s">
        <v>1164</v>
      </c>
      <c r="D2013" s="10" t="s">
        <v>900</v>
      </c>
      <c r="E2013" s="11" t="s">
        <v>41</v>
      </c>
      <c r="F2013" s="11" t="s">
        <v>1423</v>
      </c>
      <c r="G2013" s="18">
        <v>44825.0</v>
      </c>
      <c r="H2013" s="18"/>
      <c r="I2013" s="12">
        <v>20.0</v>
      </c>
      <c r="J2013" s="18">
        <v>44825.0</v>
      </c>
      <c r="K2013" s="18"/>
      <c r="L2013" s="18"/>
      <c r="M2013" s="48">
        <v>44847.0</v>
      </c>
      <c r="N2013" s="15">
        <v>0.75</v>
      </c>
      <c r="O2013" s="15">
        <v>0.875</v>
      </c>
      <c r="P2013" s="16">
        <f t="shared" si="195"/>
        <v>0.125</v>
      </c>
      <c r="Q2013" s="17" t="s">
        <v>1974</v>
      </c>
    </row>
    <row r="2014">
      <c r="A2014" s="10" t="s">
        <v>1950</v>
      </c>
      <c r="B2014" s="10" t="s">
        <v>18</v>
      </c>
      <c r="C2014" s="10" t="s">
        <v>1152</v>
      </c>
      <c r="D2014" s="10" t="s">
        <v>1790</v>
      </c>
      <c r="E2014" s="11" t="s">
        <v>41</v>
      </c>
      <c r="F2014" s="11" t="s">
        <v>1432</v>
      </c>
      <c r="G2014" s="18">
        <v>44845.0</v>
      </c>
      <c r="H2014" s="18">
        <v>44847.0</v>
      </c>
      <c r="I2014" s="12">
        <v>12.0</v>
      </c>
      <c r="J2014" s="18">
        <v>44845.0</v>
      </c>
      <c r="K2014" s="107"/>
      <c r="L2014" s="12"/>
      <c r="M2014" s="107">
        <v>44847.0</v>
      </c>
      <c r="N2014" s="15">
        <v>0.75</v>
      </c>
      <c r="O2014" s="15">
        <v>0.875</v>
      </c>
      <c r="P2014" s="16">
        <f t="shared" si="195"/>
        <v>0.125</v>
      </c>
      <c r="Q2014" s="35" t="s">
        <v>1975</v>
      </c>
    </row>
    <row r="2015">
      <c r="A2015" s="81" t="s">
        <v>1511</v>
      </c>
      <c r="B2015" s="81" t="s">
        <v>560</v>
      </c>
      <c r="C2015" s="10" t="s">
        <v>1152</v>
      </c>
      <c r="D2015" s="81" t="s">
        <v>508</v>
      </c>
      <c r="E2015" s="30" t="s">
        <v>41</v>
      </c>
      <c r="F2015" s="30" t="s">
        <v>1409</v>
      </c>
      <c r="G2015" s="82">
        <v>44830.0</v>
      </c>
      <c r="H2015" s="82">
        <v>44844.0</v>
      </c>
      <c r="I2015" s="88">
        <v>80.0</v>
      </c>
      <c r="J2015" s="82">
        <v>44830.0</v>
      </c>
      <c r="K2015" s="82"/>
      <c r="L2015" s="88"/>
      <c r="M2015" s="82">
        <v>44847.0</v>
      </c>
      <c r="N2015" s="32">
        <v>0.7083333333333334</v>
      </c>
      <c r="O2015" s="32">
        <v>0.875</v>
      </c>
      <c r="P2015" s="16">
        <f t="shared" si="195"/>
        <v>0.1666666667</v>
      </c>
      <c r="Q2015" s="17" t="s">
        <v>1976</v>
      </c>
      <c r="R2015" s="36"/>
      <c r="S2015" s="36"/>
      <c r="T2015" s="36"/>
      <c r="U2015" s="36"/>
      <c r="V2015" s="36"/>
      <c r="W2015" s="36"/>
      <c r="X2015" s="36"/>
      <c r="Y2015" s="36"/>
      <c r="Z2015" s="36"/>
      <c r="AA2015" s="36"/>
      <c r="AB2015" s="36"/>
      <c r="AC2015" s="36"/>
      <c r="AD2015" s="36"/>
      <c r="AE2015" s="36"/>
      <c r="AF2015" s="36"/>
      <c r="AG2015" s="36"/>
      <c r="AH2015" s="36"/>
      <c r="AI2015" s="36"/>
      <c r="AJ2015" s="36"/>
      <c r="AK2015" s="36"/>
      <c r="AL2015" s="36"/>
    </row>
    <row r="2016">
      <c r="A2016" s="81" t="s">
        <v>1526</v>
      </c>
      <c r="B2016" s="81" t="s">
        <v>560</v>
      </c>
      <c r="C2016" s="10" t="s">
        <v>1152</v>
      </c>
      <c r="D2016" s="29" t="s">
        <v>508</v>
      </c>
      <c r="E2016" s="30" t="s">
        <v>987</v>
      </c>
      <c r="F2016" s="30" t="s">
        <v>1409</v>
      </c>
      <c r="G2016" s="82">
        <v>44761.0</v>
      </c>
      <c r="H2016" s="82">
        <v>44769.0</v>
      </c>
      <c r="I2016" s="88">
        <v>40.0</v>
      </c>
      <c r="J2016" s="82">
        <v>44761.0</v>
      </c>
      <c r="K2016" s="82">
        <v>44768.0</v>
      </c>
      <c r="L2016" s="88">
        <v>33.0</v>
      </c>
      <c r="M2016" s="82">
        <v>44847.0</v>
      </c>
      <c r="N2016" s="32">
        <v>0.625</v>
      </c>
      <c r="O2016" s="32">
        <v>0.7083333333333334</v>
      </c>
      <c r="P2016" s="16">
        <f t="shared" si="195"/>
        <v>0.08333333333</v>
      </c>
      <c r="Q2016" s="35" t="s">
        <v>1670</v>
      </c>
      <c r="R2016" s="36"/>
      <c r="S2016" s="36"/>
      <c r="T2016" s="36"/>
      <c r="U2016" s="36"/>
      <c r="V2016" s="36"/>
      <c r="W2016" s="36"/>
      <c r="X2016" s="36"/>
      <c r="Y2016" s="36"/>
      <c r="Z2016" s="36"/>
      <c r="AA2016" s="36"/>
      <c r="AB2016" s="36"/>
      <c r="AC2016" s="36"/>
      <c r="AD2016" s="36"/>
      <c r="AE2016" s="36"/>
      <c r="AF2016" s="36"/>
      <c r="AG2016" s="36"/>
      <c r="AH2016" s="36"/>
      <c r="AI2016" s="36"/>
      <c r="AJ2016" s="36"/>
      <c r="AK2016" s="36"/>
      <c r="AL2016" s="36"/>
    </row>
    <row r="2017">
      <c r="A2017" s="81" t="s">
        <v>1931</v>
      </c>
      <c r="B2017" s="81" t="s">
        <v>18</v>
      </c>
      <c r="C2017" s="10" t="s">
        <v>1152</v>
      </c>
      <c r="D2017" s="81" t="s">
        <v>1346</v>
      </c>
      <c r="E2017" s="30" t="s">
        <v>41</v>
      </c>
      <c r="F2017" s="30" t="s">
        <v>1423</v>
      </c>
      <c r="G2017" s="82">
        <v>44840.0</v>
      </c>
      <c r="H2017" s="82">
        <v>44844.0</v>
      </c>
      <c r="I2017" s="88">
        <v>30.0</v>
      </c>
      <c r="J2017" s="82">
        <v>44840.0</v>
      </c>
      <c r="K2017" s="82"/>
      <c r="L2017" s="88"/>
      <c r="M2017" s="82">
        <v>44847.0</v>
      </c>
      <c r="N2017" s="32">
        <v>0.5833333333333334</v>
      </c>
      <c r="O2017" s="15">
        <v>0.875</v>
      </c>
      <c r="P2017" s="16">
        <f t="shared" si="195"/>
        <v>0.2916666667</v>
      </c>
      <c r="Q2017" s="17" t="s">
        <v>1977</v>
      </c>
      <c r="R2017" s="36"/>
      <c r="S2017" s="36"/>
      <c r="T2017" s="36"/>
      <c r="U2017" s="36"/>
      <c r="V2017" s="36"/>
      <c r="W2017" s="36"/>
      <c r="X2017" s="36"/>
      <c r="Y2017" s="36"/>
      <c r="Z2017" s="36"/>
      <c r="AA2017" s="36"/>
      <c r="AB2017" s="36"/>
      <c r="AC2017" s="36"/>
      <c r="AD2017" s="36"/>
      <c r="AE2017" s="36"/>
      <c r="AF2017" s="36"/>
      <c r="AG2017" s="36"/>
      <c r="AH2017" s="36"/>
      <c r="AI2017" s="36"/>
      <c r="AJ2017" s="36"/>
      <c r="AK2017" s="36"/>
      <c r="AL2017" s="36"/>
    </row>
    <row r="2018">
      <c r="A2018" s="10" t="s">
        <v>1699</v>
      </c>
      <c r="B2018" s="10" t="s">
        <v>560</v>
      </c>
      <c r="C2018" s="10" t="s">
        <v>1152</v>
      </c>
      <c r="D2018" s="10" t="s">
        <v>3</v>
      </c>
      <c r="E2018" s="11" t="s">
        <v>43</v>
      </c>
      <c r="F2018" s="11" t="s">
        <v>1409</v>
      </c>
      <c r="G2018" s="18">
        <v>44816.0</v>
      </c>
      <c r="H2018" s="18">
        <v>44845.0</v>
      </c>
      <c r="I2018" s="12">
        <v>110.0</v>
      </c>
      <c r="J2018" s="18">
        <v>44816.0</v>
      </c>
      <c r="K2018" s="18">
        <v>44845.0</v>
      </c>
      <c r="L2018" s="12">
        <v>91.5</v>
      </c>
      <c r="M2018" s="82">
        <v>44847.0</v>
      </c>
      <c r="N2018" s="15">
        <v>0.5833333333333334</v>
      </c>
      <c r="O2018" s="15">
        <v>0.8333333333333334</v>
      </c>
      <c r="P2018" s="16">
        <f t="shared" si="195"/>
        <v>0.25</v>
      </c>
      <c r="Q2018" s="17" t="s">
        <v>1978</v>
      </c>
    </row>
    <row r="2019">
      <c r="A2019" s="10" t="s">
        <v>1892</v>
      </c>
      <c r="B2019" s="10" t="s">
        <v>560</v>
      </c>
      <c r="C2019" s="10" t="s">
        <v>1152</v>
      </c>
      <c r="D2019" s="10" t="s">
        <v>158</v>
      </c>
      <c r="E2019" s="11" t="s">
        <v>41</v>
      </c>
      <c r="F2019" s="11" t="s">
        <v>1409</v>
      </c>
      <c r="G2019" s="18">
        <v>44826.0</v>
      </c>
      <c r="H2019" s="18">
        <v>44837.0</v>
      </c>
      <c r="I2019" s="12" t="s">
        <v>1871</v>
      </c>
      <c r="J2019" s="18">
        <v>44826.0</v>
      </c>
      <c r="K2019" s="18"/>
      <c r="L2019" s="18"/>
      <c r="M2019" s="48">
        <v>44847.0</v>
      </c>
      <c r="N2019" s="32">
        <v>0.6666666666666666</v>
      </c>
      <c r="O2019" s="15">
        <v>0.8333333333333334</v>
      </c>
      <c r="P2019" s="25">
        <v>0.16666666666666666</v>
      </c>
      <c r="Q2019" s="17" t="s">
        <v>1979</v>
      </c>
    </row>
    <row r="2020">
      <c r="A2020" s="81" t="s">
        <v>1980</v>
      </c>
      <c r="B2020" s="81" t="s">
        <v>18</v>
      </c>
      <c r="C2020" s="10" t="s">
        <v>1152</v>
      </c>
      <c r="D2020" s="81" t="s">
        <v>508</v>
      </c>
      <c r="E2020" s="30" t="s">
        <v>310</v>
      </c>
      <c r="F2020" s="30" t="s">
        <v>1423</v>
      </c>
      <c r="G2020" s="82"/>
      <c r="H2020" s="82"/>
      <c r="I2020" s="88"/>
      <c r="J2020" s="18"/>
      <c r="K2020" s="18"/>
      <c r="L2020" s="88"/>
      <c r="M2020" s="82">
        <v>44848.0</v>
      </c>
      <c r="N2020" s="32">
        <v>0.5833333333333334</v>
      </c>
      <c r="O2020" s="15">
        <v>0.875</v>
      </c>
      <c r="P2020" s="16">
        <v>0.29166666666666663</v>
      </c>
      <c r="Q2020" s="35" t="s">
        <v>1981</v>
      </c>
      <c r="R2020" s="36"/>
      <c r="S2020" s="36"/>
      <c r="T2020" s="36"/>
      <c r="U2020" s="36"/>
      <c r="V2020" s="36"/>
      <c r="W2020" s="36"/>
      <c r="X2020" s="36"/>
      <c r="Y2020" s="36"/>
      <c r="Z2020" s="36"/>
      <c r="AA2020" s="36"/>
      <c r="AB2020" s="36"/>
      <c r="AC2020" s="36"/>
      <c r="AD2020" s="36"/>
      <c r="AE2020" s="36"/>
      <c r="AF2020" s="36"/>
      <c r="AG2020" s="36"/>
      <c r="AH2020" s="36"/>
      <c r="AI2020" s="36"/>
      <c r="AJ2020" s="36"/>
      <c r="AK2020" s="36"/>
      <c r="AL2020" s="36"/>
    </row>
    <row r="2021">
      <c r="A2021" s="10" t="s">
        <v>1936</v>
      </c>
      <c r="B2021" s="10" t="s">
        <v>18</v>
      </c>
      <c r="C2021" s="10" t="s">
        <v>1164</v>
      </c>
      <c r="D2021" s="10" t="s">
        <v>900</v>
      </c>
      <c r="E2021" s="11" t="s">
        <v>46</v>
      </c>
      <c r="F2021" s="11" t="s">
        <v>1423</v>
      </c>
      <c r="G2021" s="18">
        <v>44840.0</v>
      </c>
      <c r="H2021" s="18"/>
      <c r="I2021" s="12">
        <v>40.0</v>
      </c>
      <c r="J2021" s="18">
        <v>44840.0</v>
      </c>
      <c r="K2021" s="18"/>
      <c r="L2021" s="18"/>
      <c r="M2021" s="48">
        <v>44848.0</v>
      </c>
      <c r="N2021" s="15"/>
      <c r="O2021" s="15"/>
      <c r="P2021" s="16"/>
      <c r="Q2021" s="17" t="s">
        <v>1097</v>
      </c>
    </row>
    <row r="2022">
      <c r="A2022" s="10" t="s">
        <v>1851</v>
      </c>
      <c r="B2022" s="10" t="s">
        <v>18</v>
      </c>
      <c r="C2022" s="10" t="s">
        <v>1164</v>
      </c>
      <c r="D2022" s="10" t="s">
        <v>900</v>
      </c>
      <c r="E2022" s="11" t="s">
        <v>41</v>
      </c>
      <c r="F2022" s="11" t="s">
        <v>1423</v>
      </c>
      <c r="G2022" s="18">
        <v>44825.0</v>
      </c>
      <c r="H2022" s="18"/>
      <c r="I2022" s="12">
        <v>40.0</v>
      </c>
      <c r="J2022" s="18">
        <v>44825.0</v>
      </c>
      <c r="K2022" s="18"/>
      <c r="L2022" s="18"/>
      <c r="M2022" s="48">
        <v>44848.0</v>
      </c>
      <c r="N2022" s="15">
        <v>0.5833333333333334</v>
      </c>
      <c r="O2022" s="15">
        <v>0.875</v>
      </c>
      <c r="P2022" s="25">
        <v>0.2916666666666667</v>
      </c>
      <c r="Q2022" s="17" t="s">
        <v>1982</v>
      </c>
    </row>
    <row r="2023">
      <c r="A2023" s="81" t="s">
        <v>1844</v>
      </c>
      <c r="B2023" s="81" t="s">
        <v>18</v>
      </c>
      <c r="C2023" s="10" t="s">
        <v>1152</v>
      </c>
      <c r="D2023" s="81" t="s">
        <v>508</v>
      </c>
      <c r="E2023" s="30" t="s">
        <v>28</v>
      </c>
      <c r="F2023" s="30" t="s">
        <v>1423</v>
      </c>
      <c r="G2023" s="18">
        <v>44827.0</v>
      </c>
      <c r="H2023" s="18">
        <v>44827.0</v>
      </c>
      <c r="I2023" s="88">
        <v>21.0</v>
      </c>
      <c r="J2023" s="18">
        <v>44827.0</v>
      </c>
      <c r="K2023" s="18">
        <v>44838.0</v>
      </c>
      <c r="L2023" s="88"/>
      <c r="M2023" s="82">
        <v>44848.0</v>
      </c>
      <c r="N2023" s="32">
        <v>0.5833333333333334</v>
      </c>
      <c r="O2023" s="15">
        <v>0.5833333333333334</v>
      </c>
      <c r="P2023" s="16">
        <f t="shared" ref="P2023:P2031" si="196">O2023-N2023</f>
        <v>0</v>
      </c>
      <c r="Q2023" s="35" t="s">
        <v>1983</v>
      </c>
      <c r="R2023" s="36"/>
      <c r="S2023" s="36"/>
      <c r="T2023" s="36"/>
      <c r="U2023" s="36"/>
      <c r="V2023" s="36"/>
      <c r="W2023" s="36"/>
      <c r="X2023" s="36"/>
      <c r="Y2023" s="36"/>
      <c r="Z2023" s="36"/>
      <c r="AA2023" s="36"/>
      <c r="AB2023" s="36"/>
      <c r="AC2023" s="36"/>
      <c r="AD2023" s="36"/>
      <c r="AE2023" s="36"/>
      <c r="AF2023" s="36"/>
      <c r="AG2023" s="36"/>
      <c r="AH2023" s="36"/>
      <c r="AI2023" s="36"/>
      <c r="AJ2023" s="36"/>
      <c r="AK2023" s="36"/>
      <c r="AL2023" s="36"/>
    </row>
    <row r="2024">
      <c r="A2024" s="10" t="s">
        <v>1984</v>
      </c>
      <c r="B2024" s="10" t="s">
        <v>18</v>
      </c>
      <c r="C2024" s="10" t="s">
        <v>1152</v>
      </c>
      <c r="D2024" s="10" t="s">
        <v>3</v>
      </c>
      <c r="E2024" s="11" t="s">
        <v>43</v>
      </c>
      <c r="F2024" s="11" t="s">
        <v>1423</v>
      </c>
      <c r="G2024" s="82">
        <v>44848.0</v>
      </c>
      <c r="H2024" s="82">
        <v>44848.0</v>
      </c>
      <c r="I2024" s="12">
        <v>6.0</v>
      </c>
      <c r="J2024" s="82">
        <v>44848.0</v>
      </c>
      <c r="K2024" s="82">
        <v>44848.0</v>
      </c>
      <c r="L2024" s="12">
        <v>6.0</v>
      </c>
      <c r="M2024" s="82">
        <v>44848.0</v>
      </c>
      <c r="N2024" s="32">
        <v>0.5833333333333334</v>
      </c>
      <c r="O2024" s="15">
        <v>0.8333333333333334</v>
      </c>
      <c r="P2024" s="16">
        <f t="shared" si="196"/>
        <v>0.25</v>
      </c>
      <c r="Q2024" s="17" t="s">
        <v>1985</v>
      </c>
    </row>
    <row r="2025">
      <c r="A2025" s="10" t="s">
        <v>1986</v>
      </c>
      <c r="B2025" s="10" t="s">
        <v>18</v>
      </c>
      <c r="C2025" s="10" t="s">
        <v>1152</v>
      </c>
      <c r="D2025" s="10" t="s">
        <v>158</v>
      </c>
      <c r="E2025" s="11" t="s">
        <v>1478</v>
      </c>
      <c r="F2025" s="19"/>
      <c r="G2025" s="18"/>
      <c r="H2025" s="18"/>
      <c r="I2025" s="18"/>
      <c r="J2025" s="18"/>
      <c r="K2025" s="18"/>
      <c r="L2025" s="18"/>
      <c r="M2025" s="82">
        <v>44848.0</v>
      </c>
      <c r="N2025" s="32">
        <v>0.5833333333333334</v>
      </c>
      <c r="O2025" s="15">
        <v>0.8333333333333334</v>
      </c>
      <c r="P2025" s="16">
        <f t="shared" si="196"/>
        <v>0.25</v>
      </c>
      <c r="Q2025" s="17" t="s">
        <v>1987</v>
      </c>
    </row>
    <row r="2026">
      <c r="A2026" s="81" t="s">
        <v>1931</v>
      </c>
      <c r="B2026" s="81" t="s">
        <v>18</v>
      </c>
      <c r="C2026" s="10" t="s">
        <v>1152</v>
      </c>
      <c r="D2026" s="81" t="s">
        <v>1346</v>
      </c>
      <c r="E2026" s="30" t="s">
        <v>41</v>
      </c>
      <c r="F2026" s="30" t="s">
        <v>1423</v>
      </c>
      <c r="G2026" s="82">
        <v>44840.0</v>
      </c>
      <c r="H2026" s="82">
        <v>44844.0</v>
      </c>
      <c r="I2026" s="88">
        <v>30.0</v>
      </c>
      <c r="J2026" s="82">
        <v>44840.0</v>
      </c>
      <c r="K2026" s="82"/>
      <c r="L2026" s="88"/>
      <c r="M2026" s="82">
        <v>44848.0</v>
      </c>
      <c r="N2026" s="32">
        <v>0.5833333333333334</v>
      </c>
      <c r="O2026" s="15">
        <v>0.875</v>
      </c>
      <c r="P2026" s="16">
        <f t="shared" si="196"/>
        <v>0.2916666667</v>
      </c>
      <c r="Q2026" s="17" t="s">
        <v>1988</v>
      </c>
      <c r="R2026" s="36"/>
      <c r="S2026" s="36"/>
      <c r="T2026" s="36"/>
      <c r="U2026" s="36"/>
      <c r="V2026" s="36"/>
      <c r="W2026" s="36"/>
      <c r="X2026" s="36"/>
      <c r="Y2026" s="36"/>
      <c r="Z2026" s="36"/>
      <c r="AA2026" s="36"/>
      <c r="AB2026" s="36"/>
      <c r="AC2026" s="36"/>
      <c r="AD2026" s="36"/>
      <c r="AE2026" s="36"/>
      <c r="AF2026" s="36"/>
      <c r="AG2026" s="36"/>
      <c r="AH2026" s="36"/>
      <c r="AI2026" s="36"/>
      <c r="AJ2026" s="36"/>
      <c r="AK2026" s="36"/>
      <c r="AL2026" s="36"/>
    </row>
    <row r="2027">
      <c r="A2027" s="10" t="s">
        <v>1435</v>
      </c>
      <c r="B2027" s="10" t="s">
        <v>560</v>
      </c>
      <c r="C2027" s="10" t="s">
        <v>1152</v>
      </c>
      <c r="D2027" s="10" t="s">
        <v>3</v>
      </c>
      <c r="E2027" s="11" t="s">
        <v>41</v>
      </c>
      <c r="F2027" s="11" t="s">
        <v>1423</v>
      </c>
      <c r="G2027" s="82">
        <v>44746.0</v>
      </c>
      <c r="H2027" s="82">
        <v>44754.0</v>
      </c>
      <c r="I2027" s="12">
        <v>40.0</v>
      </c>
      <c r="J2027" s="82">
        <v>44746.0</v>
      </c>
      <c r="K2027" s="82">
        <v>44768.0</v>
      </c>
      <c r="L2027" s="12">
        <v>33.0</v>
      </c>
      <c r="M2027" s="48">
        <v>44851.0</v>
      </c>
      <c r="N2027" s="15">
        <v>0.5833333333333334</v>
      </c>
      <c r="O2027" s="15">
        <v>0.7083333333333334</v>
      </c>
      <c r="P2027" s="16">
        <f t="shared" si="196"/>
        <v>0.125</v>
      </c>
      <c r="Q2027" s="17" t="s">
        <v>1989</v>
      </c>
    </row>
    <row r="2028">
      <c r="A2028" s="10" t="s">
        <v>1990</v>
      </c>
      <c r="B2028" s="10" t="s">
        <v>18</v>
      </c>
      <c r="C2028" s="10" t="s">
        <v>1152</v>
      </c>
      <c r="D2028" s="10" t="s">
        <v>3</v>
      </c>
      <c r="E2028" s="11" t="s">
        <v>41</v>
      </c>
      <c r="F2028" s="11" t="s">
        <v>1423</v>
      </c>
      <c r="G2028" s="48">
        <v>44851.0</v>
      </c>
      <c r="H2028" s="48"/>
      <c r="I2028" s="12"/>
      <c r="J2028" s="48">
        <v>44851.0</v>
      </c>
      <c r="K2028" s="48"/>
      <c r="L2028" s="12"/>
      <c r="M2028" s="48">
        <v>44851.0</v>
      </c>
      <c r="N2028" s="32">
        <v>0.75</v>
      </c>
      <c r="O2028" s="15">
        <v>0.8333333333333334</v>
      </c>
      <c r="P2028" s="16">
        <f t="shared" si="196"/>
        <v>0.08333333333</v>
      </c>
      <c r="Q2028" s="17" t="s">
        <v>1991</v>
      </c>
    </row>
    <row r="2029">
      <c r="A2029" s="10" t="s">
        <v>1950</v>
      </c>
      <c r="B2029" s="10" t="s">
        <v>18</v>
      </c>
      <c r="C2029" s="10" t="s">
        <v>1152</v>
      </c>
      <c r="D2029" s="10" t="s">
        <v>1790</v>
      </c>
      <c r="E2029" s="11" t="s">
        <v>41</v>
      </c>
      <c r="F2029" s="11" t="s">
        <v>1432</v>
      </c>
      <c r="G2029" s="18">
        <v>44845.0</v>
      </c>
      <c r="H2029" s="18">
        <v>44847.0</v>
      </c>
      <c r="I2029" s="12">
        <v>12.0</v>
      </c>
      <c r="J2029" s="18">
        <v>44845.0</v>
      </c>
      <c r="K2029" s="107"/>
      <c r="L2029" s="12"/>
      <c r="M2029" s="107">
        <v>44851.0</v>
      </c>
      <c r="N2029" s="15">
        <v>0.75</v>
      </c>
      <c r="O2029" s="15">
        <v>0.875</v>
      </c>
      <c r="P2029" s="16">
        <f t="shared" si="196"/>
        <v>0.125</v>
      </c>
      <c r="Q2029" s="35" t="s">
        <v>1992</v>
      </c>
    </row>
    <row r="2030">
      <c r="A2030" s="81" t="s">
        <v>1511</v>
      </c>
      <c r="B2030" s="81" t="s">
        <v>560</v>
      </c>
      <c r="C2030" s="10" t="s">
        <v>1152</v>
      </c>
      <c r="D2030" s="81" t="s">
        <v>508</v>
      </c>
      <c r="E2030" s="30" t="s">
        <v>41</v>
      </c>
      <c r="F2030" s="30" t="s">
        <v>1409</v>
      </c>
      <c r="G2030" s="82">
        <v>44830.0</v>
      </c>
      <c r="H2030" s="82">
        <v>44844.0</v>
      </c>
      <c r="I2030" s="88">
        <v>80.0</v>
      </c>
      <c r="J2030" s="82">
        <v>44830.0</v>
      </c>
      <c r="K2030" s="82"/>
      <c r="L2030" s="88"/>
      <c r="M2030" s="82">
        <v>44851.0</v>
      </c>
      <c r="N2030" s="32">
        <v>0.625</v>
      </c>
      <c r="O2030" s="32">
        <v>0.875</v>
      </c>
      <c r="P2030" s="16">
        <f t="shared" si="196"/>
        <v>0.25</v>
      </c>
      <c r="Q2030" s="17" t="s">
        <v>1993</v>
      </c>
      <c r="R2030" s="36"/>
      <c r="S2030" s="36"/>
      <c r="T2030" s="36"/>
      <c r="U2030" s="36"/>
      <c r="V2030" s="36"/>
      <c r="W2030" s="36"/>
      <c r="X2030" s="36"/>
      <c r="Y2030" s="36"/>
      <c r="Z2030" s="36"/>
      <c r="AA2030" s="36"/>
      <c r="AB2030" s="36"/>
      <c r="AC2030" s="36"/>
      <c r="AD2030" s="36"/>
      <c r="AE2030" s="36"/>
      <c r="AF2030" s="36"/>
      <c r="AG2030" s="36"/>
      <c r="AH2030" s="36"/>
      <c r="AI2030" s="36"/>
      <c r="AJ2030" s="36"/>
      <c r="AK2030" s="36"/>
      <c r="AL2030" s="36"/>
    </row>
    <row r="2031">
      <c r="A2031" s="10" t="s">
        <v>1851</v>
      </c>
      <c r="B2031" s="10" t="s">
        <v>18</v>
      </c>
      <c r="C2031" s="10" t="s">
        <v>1164</v>
      </c>
      <c r="D2031" s="10" t="s">
        <v>900</v>
      </c>
      <c r="E2031" s="11" t="s">
        <v>41</v>
      </c>
      <c r="F2031" s="11" t="s">
        <v>1423</v>
      </c>
      <c r="G2031" s="18">
        <v>44825.0</v>
      </c>
      <c r="H2031" s="18"/>
      <c r="I2031" s="12">
        <v>40.0</v>
      </c>
      <c r="J2031" s="18">
        <v>44825.0</v>
      </c>
      <c r="K2031" s="18"/>
      <c r="L2031" s="18"/>
      <c r="M2031" s="48">
        <v>44851.0</v>
      </c>
      <c r="N2031" s="15">
        <v>0.5833333333333334</v>
      </c>
      <c r="O2031" s="15">
        <v>0.8333333333333334</v>
      </c>
      <c r="P2031" s="16">
        <f t="shared" si="196"/>
        <v>0.25</v>
      </c>
      <c r="Q2031" s="17" t="s">
        <v>1994</v>
      </c>
    </row>
    <row r="2032">
      <c r="A2032" s="10" t="s">
        <v>1892</v>
      </c>
      <c r="B2032" s="10" t="s">
        <v>560</v>
      </c>
      <c r="C2032" s="10" t="s">
        <v>1152</v>
      </c>
      <c r="D2032" s="10" t="s">
        <v>158</v>
      </c>
      <c r="E2032" s="11" t="s">
        <v>41</v>
      </c>
      <c r="F2032" s="11" t="s">
        <v>1409</v>
      </c>
      <c r="G2032" s="18">
        <v>44826.0</v>
      </c>
      <c r="H2032" s="18">
        <v>44837.0</v>
      </c>
      <c r="I2032" s="12" t="s">
        <v>1871</v>
      </c>
      <c r="J2032" s="18">
        <v>44826.0</v>
      </c>
      <c r="K2032" s="18"/>
      <c r="L2032" s="18"/>
      <c r="M2032" s="48">
        <v>44851.0</v>
      </c>
      <c r="N2032" s="32">
        <v>0.6666666666666666</v>
      </c>
      <c r="O2032" s="15">
        <v>0.8333333333333334</v>
      </c>
      <c r="P2032" s="25">
        <v>0.16666666666666666</v>
      </c>
      <c r="Q2032" s="17" t="s">
        <v>1995</v>
      </c>
    </row>
    <row r="2033">
      <c r="A2033" s="10" t="s">
        <v>1990</v>
      </c>
      <c r="B2033" s="10" t="s">
        <v>18</v>
      </c>
      <c r="C2033" s="10" t="s">
        <v>1152</v>
      </c>
      <c r="D2033" s="10" t="s">
        <v>3</v>
      </c>
      <c r="E2033" s="11" t="s">
        <v>43</v>
      </c>
      <c r="F2033" s="11" t="s">
        <v>1423</v>
      </c>
      <c r="G2033" s="48">
        <v>44851.0</v>
      </c>
      <c r="H2033" s="48">
        <v>44852.0</v>
      </c>
      <c r="I2033" s="12">
        <v>4.0</v>
      </c>
      <c r="J2033" s="48">
        <v>44851.0</v>
      </c>
      <c r="K2033" s="48">
        <v>44852.0</v>
      </c>
      <c r="L2033" s="12">
        <v>4.0</v>
      </c>
      <c r="M2033" s="48">
        <v>44852.0</v>
      </c>
      <c r="N2033" s="32">
        <v>0.5416666666666666</v>
      </c>
      <c r="O2033" s="15">
        <v>0.625</v>
      </c>
      <c r="P2033" s="16">
        <f t="shared" ref="P2033:P2040" si="197">O2033-N2033</f>
        <v>0.08333333333</v>
      </c>
      <c r="Q2033" s="17" t="s">
        <v>1996</v>
      </c>
    </row>
    <row r="2034">
      <c r="A2034" s="81" t="s">
        <v>1844</v>
      </c>
      <c r="B2034" s="81" t="s">
        <v>18</v>
      </c>
      <c r="C2034" s="10" t="s">
        <v>1152</v>
      </c>
      <c r="D2034" s="81" t="s">
        <v>508</v>
      </c>
      <c r="E2034" s="30" t="s">
        <v>53</v>
      </c>
      <c r="F2034" s="30" t="s">
        <v>1423</v>
      </c>
      <c r="G2034" s="18">
        <v>44827.0</v>
      </c>
      <c r="H2034" s="18">
        <v>44827.0</v>
      </c>
      <c r="I2034" s="88">
        <v>21.0</v>
      </c>
      <c r="J2034" s="18">
        <v>44827.0</v>
      </c>
      <c r="K2034" s="18">
        <v>44838.0</v>
      </c>
      <c r="L2034" s="88"/>
      <c r="M2034" s="82">
        <v>44852.0</v>
      </c>
      <c r="N2034" s="32">
        <v>0.5833333333333334</v>
      </c>
      <c r="O2034" s="15">
        <v>0.5833333333333334</v>
      </c>
      <c r="P2034" s="16">
        <f t="shared" si="197"/>
        <v>0</v>
      </c>
      <c r="Q2034" s="35" t="s">
        <v>1097</v>
      </c>
      <c r="R2034" s="36"/>
      <c r="S2034" s="36"/>
      <c r="T2034" s="36"/>
      <c r="U2034" s="36"/>
      <c r="V2034" s="36"/>
      <c r="W2034" s="36"/>
      <c r="X2034" s="36"/>
      <c r="Y2034" s="36"/>
      <c r="Z2034" s="36"/>
      <c r="AA2034" s="36"/>
      <c r="AB2034" s="36"/>
      <c r="AC2034" s="36"/>
      <c r="AD2034" s="36"/>
      <c r="AE2034" s="36"/>
      <c r="AF2034" s="36"/>
      <c r="AG2034" s="36"/>
      <c r="AH2034" s="36"/>
      <c r="AI2034" s="36"/>
      <c r="AJ2034" s="36"/>
      <c r="AK2034" s="36"/>
      <c r="AL2034" s="36"/>
    </row>
    <row r="2035">
      <c r="A2035" s="81" t="s">
        <v>1511</v>
      </c>
      <c r="B2035" s="81" t="s">
        <v>560</v>
      </c>
      <c r="C2035" s="10" t="s">
        <v>1152</v>
      </c>
      <c r="D2035" s="81" t="s">
        <v>508</v>
      </c>
      <c r="E2035" s="30" t="s">
        <v>43</v>
      </c>
      <c r="F2035" s="30" t="s">
        <v>1409</v>
      </c>
      <c r="G2035" s="82">
        <v>44830.0</v>
      </c>
      <c r="H2035" s="82">
        <v>44844.0</v>
      </c>
      <c r="I2035" s="88">
        <v>80.0</v>
      </c>
      <c r="J2035" s="82">
        <v>44830.0</v>
      </c>
      <c r="K2035" s="82">
        <v>44852.0</v>
      </c>
      <c r="L2035" s="88">
        <v>51.0</v>
      </c>
      <c r="M2035" s="82">
        <v>44852.0</v>
      </c>
      <c r="N2035" s="32">
        <v>0.5833333333333334</v>
      </c>
      <c r="O2035" s="32">
        <v>0.75</v>
      </c>
      <c r="P2035" s="16">
        <f t="shared" si="197"/>
        <v>0.1666666667</v>
      </c>
      <c r="Q2035" s="17" t="s">
        <v>1997</v>
      </c>
      <c r="R2035" s="36"/>
      <c r="S2035" s="36"/>
      <c r="T2035" s="36"/>
      <c r="U2035" s="36"/>
      <c r="V2035" s="36"/>
      <c r="W2035" s="36"/>
      <c r="X2035" s="36"/>
      <c r="Y2035" s="36"/>
      <c r="Z2035" s="36"/>
      <c r="AA2035" s="36"/>
      <c r="AB2035" s="36"/>
      <c r="AC2035" s="36"/>
      <c r="AD2035" s="36"/>
      <c r="AE2035" s="36"/>
      <c r="AF2035" s="36"/>
      <c r="AG2035" s="36"/>
      <c r="AH2035" s="36"/>
      <c r="AI2035" s="36"/>
      <c r="AJ2035" s="36"/>
      <c r="AK2035" s="36"/>
      <c r="AL2035" s="36"/>
    </row>
    <row r="2036">
      <c r="A2036" s="81" t="s">
        <v>1980</v>
      </c>
      <c r="B2036" s="81" t="s">
        <v>18</v>
      </c>
      <c r="C2036" s="10" t="s">
        <v>1152</v>
      </c>
      <c r="D2036" s="81" t="s">
        <v>508</v>
      </c>
      <c r="E2036" s="30" t="s">
        <v>43</v>
      </c>
      <c r="F2036" s="30" t="s">
        <v>1423</v>
      </c>
      <c r="G2036" s="82">
        <v>44852.0</v>
      </c>
      <c r="H2036" s="82">
        <v>44852.0</v>
      </c>
      <c r="I2036" s="88">
        <v>6.0</v>
      </c>
      <c r="J2036" s="82">
        <v>44852.0</v>
      </c>
      <c r="K2036" s="82">
        <v>44852.0</v>
      </c>
      <c r="L2036" s="88"/>
      <c r="M2036" s="82">
        <v>44852.0</v>
      </c>
      <c r="N2036" s="32">
        <v>0.75</v>
      </c>
      <c r="O2036" s="15">
        <v>0.875</v>
      </c>
      <c r="P2036" s="16">
        <f t="shared" si="197"/>
        <v>0.125</v>
      </c>
      <c r="Q2036" s="35" t="s">
        <v>1998</v>
      </c>
      <c r="R2036" s="36"/>
      <c r="S2036" s="36"/>
      <c r="T2036" s="36"/>
      <c r="U2036" s="36"/>
      <c r="V2036" s="36"/>
      <c r="W2036" s="36"/>
      <c r="X2036" s="36"/>
      <c r="Y2036" s="36"/>
      <c r="Z2036" s="36"/>
      <c r="AA2036" s="36"/>
      <c r="AB2036" s="36"/>
      <c r="AC2036" s="36"/>
      <c r="AD2036" s="36"/>
      <c r="AE2036" s="36"/>
      <c r="AF2036" s="36"/>
      <c r="AG2036" s="36"/>
      <c r="AH2036" s="36"/>
      <c r="AI2036" s="36"/>
      <c r="AJ2036" s="36"/>
      <c r="AK2036" s="36"/>
      <c r="AL2036" s="36"/>
    </row>
    <row r="2037">
      <c r="A2037" s="10" t="s">
        <v>1853</v>
      </c>
      <c r="B2037" s="10" t="s">
        <v>18</v>
      </c>
      <c r="C2037" s="10" t="s">
        <v>1152</v>
      </c>
      <c r="D2037" s="10" t="s">
        <v>1790</v>
      </c>
      <c r="E2037" s="11" t="s">
        <v>53</v>
      </c>
      <c r="F2037" s="11" t="s">
        <v>1432</v>
      </c>
      <c r="G2037" s="18">
        <v>44826.0</v>
      </c>
      <c r="H2037" s="106">
        <v>44826.0</v>
      </c>
      <c r="I2037" s="18"/>
      <c r="J2037" s="18"/>
      <c r="K2037" s="18"/>
      <c r="L2037" s="18"/>
      <c r="M2037" s="82">
        <v>44852.0</v>
      </c>
      <c r="N2037" s="15">
        <v>0.75</v>
      </c>
      <c r="O2037" s="15">
        <v>0.875</v>
      </c>
      <c r="P2037" s="16">
        <f t="shared" si="197"/>
        <v>0.125</v>
      </c>
      <c r="Q2037" s="17" t="s">
        <v>1097</v>
      </c>
    </row>
    <row r="2038">
      <c r="A2038" s="10" t="s">
        <v>1864</v>
      </c>
      <c r="B2038" s="10" t="s">
        <v>18</v>
      </c>
      <c r="C2038" s="10" t="s">
        <v>1152</v>
      </c>
      <c r="D2038" s="10" t="s">
        <v>1790</v>
      </c>
      <c r="E2038" s="11" t="s">
        <v>20</v>
      </c>
      <c r="F2038" s="11" t="s">
        <v>1432</v>
      </c>
      <c r="G2038" s="18">
        <v>44830.0</v>
      </c>
      <c r="H2038" s="18">
        <v>44832.0</v>
      </c>
      <c r="I2038" s="12">
        <v>14.0</v>
      </c>
      <c r="J2038" s="107">
        <v>44830.0</v>
      </c>
      <c r="K2038" s="107">
        <v>44831.0</v>
      </c>
      <c r="L2038" s="12">
        <v>13.0</v>
      </c>
      <c r="M2038" s="82">
        <v>44852.0</v>
      </c>
      <c r="N2038" s="15">
        <v>0.5416666666666666</v>
      </c>
      <c r="O2038" s="15">
        <v>0.5416666666666666</v>
      </c>
      <c r="P2038" s="16">
        <f t="shared" si="197"/>
        <v>0</v>
      </c>
      <c r="Q2038" s="17" t="s">
        <v>1097</v>
      </c>
    </row>
    <row r="2039">
      <c r="A2039" s="10" t="s">
        <v>1931</v>
      </c>
      <c r="B2039" s="81" t="s">
        <v>18</v>
      </c>
      <c r="C2039" s="10" t="s">
        <v>1152</v>
      </c>
      <c r="D2039" s="81" t="s">
        <v>3</v>
      </c>
      <c r="E2039" s="30" t="s">
        <v>41</v>
      </c>
      <c r="F2039" s="30" t="s">
        <v>1423</v>
      </c>
      <c r="G2039" s="82">
        <v>44840.0</v>
      </c>
      <c r="H2039" s="82">
        <v>44844.0</v>
      </c>
      <c r="I2039" s="88">
        <v>30.0</v>
      </c>
      <c r="J2039" s="82">
        <v>44840.0</v>
      </c>
      <c r="K2039" s="82"/>
      <c r="L2039" s="88"/>
      <c r="M2039" s="82">
        <v>44852.0</v>
      </c>
      <c r="N2039" s="32">
        <v>0.625</v>
      </c>
      <c r="O2039" s="15">
        <v>0.7083333333333334</v>
      </c>
      <c r="P2039" s="16">
        <f t="shared" si="197"/>
        <v>0.08333333333</v>
      </c>
      <c r="Q2039" s="17" t="s">
        <v>1999</v>
      </c>
    </row>
    <row r="2040">
      <c r="A2040" s="10" t="s">
        <v>1851</v>
      </c>
      <c r="B2040" s="10" t="s">
        <v>18</v>
      </c>
      <c r="C2040" s="10" t="s">
        <v>1164</v>
      </c>
      <c r="D2040" s="10" t="s">
        <v>900</v>
      </c>
      <c r="E2040" s="11" t="s">
        <v>41</v>
      </c>
      <c r="F2040" s="11" t="s">
        <v>1423</v>
      </c>
      <c r="G2040" s="18">
        <v>44825.0</v>
      </c>
      <c r="H2040" s="18"/>
      <c r="I2040" s="12">
        <v>40.0</v>
      </c>
      <c r="J2040" s="18">
        <v>44825.0</v>
      </c>
      <c r="K2040" s="18"/>
      <c r="L2040" s="18"/>
      <c r="M2040" s="48">
        <v>44852.0</v>
      </c>
      <c r="N2040" s="15">
        <v>0.5833333333333334</v>
      </c>
      <c r="O2040" s="15">
        <v>0.875</v>
      </c>
      <c r="P2040" s="16">
        <f t="shared" si="197"/>
        <v>0.2916666667</v>
      </c>
      <c r="Q2040" s="17" t="s">
        <v>2000</v>
      </c>
    </row>
    <row r="2041">
      <c r="A2041" s="10" t="s">
        <v>1892</v>
      </c>
      <c r="B2041" s="10" t="s">
        <v>560</v>
      </c>
      <c r="C2041" s="10" t="s">
        <v>1152</v>
      </c>
      <c r="D2041" s="10" t="s">
        <v>158</v>
      </c>
      <c r="E2041" s="11" t="s">
        <v>41</v>
      </c>
      <c r="F2041" s="11" t="s">
        <v>1409</v>
      </c>
      <c r="G2041" s="18">
        <v>44826.0</v>
      </c>
      <c r="H2041" s="18">
        <v>44837.0</v>
      </c>
      <c r="I2041" s="12" t="s">
        <v>1871</v>
      </c>
      <c r="J2041" s="18">
        <v>44826.0</v>
      </c>
      <c r="K2041" s="18"/>
      <c r="L2041" s="18"/>
      <c r="M2041" s="48">
        <v>44852.0</v>
      </c>
      <c r="N2041" s="32">
        <v>0.6666666666666666</v>
      </c>
      <c r="O2041" s="15">
        <v>0.875</v>
      </c>
      <c r="P2041" s="25">
        <v>0.20833333333333334</v>
      </c>
      <c r="Q2041" s="17" t="s">
        <v>2001</v>
      </c>
    </row>
    <row r="2042">
      <c r="A2042" s="10" t="s">
        <v>1868</v>
      </c>
      <c r="B2042" s="10" t="s">
        <v>18</v>
      </c>
      <c r="C2042" s="10" t="s">
        <v>1152</v>
      </c>
      <c r="D2042" s="10" t="s">
        <v>158</v>
      </c>
      <c r="E2042" s="11" t="s">
        <v>20</v>
      </c>
      <c r="F2042" s="11" t="s">
        <v>1423</v>
      </c>
      <c r="G2042" s="18">
        <v>44834.0</v>
      </c>
      <c r="H2042" s="18">
        <v>44837.0</v>
      </c>
      <c r="I2042" s="12">
        <v>16.0</v>
      </c>
      <c r="J2042" s="18"/>
      <c r="K2042" s="18"/>
      <c r="L2042" s="18"/>
      <c r="M2042" s="48">
        <v>44852.0</v>
      </c>
      <c r="N2042" s="15"/>
      <c r="O2042" s="15"/>
      <c r="P2042" s="16"/>
      <c r="Q2042" s="17"/>
    </row>
    <row r="2043">
      <c r="A2043" s="10" t="s">
        <v>1005</v>
      </c>
      <c r="B2043" s="10" t="s">
        <v>18</v>
      </c>
      <c r="C2043" s="10" t="s">
        <v>1152</v>
      </c>
      <c r="D2043" s="10" t="s">
        <v>3</v>
      </c>
      <c r="E2043" s="11" t="s">
        <v>20</v>
      </c>
      <c r="F2043" s="11" t="s">
        <v>21</v>
      </c>
      <c r="G2043" s="18"/>
      <c r="H2043" s="18"/>
      <c r="I2043" s="18"/>
      <c r="J2043" s="18"/>
      <c r="K2043" s="18"/>
      <c r="L2043" s="18"/>
      <c r="M2043" s="48">
        <v>44853.0</v>
      </c>
      <c r="N2043" s="15">
        <v>0.875</v>
      </c>
      <c r="O2043" s="15">
        <v>0.875</v>
      </c>
      <c r="P2043" s="16">
        <f t="shared" ref="P2043:P2047" si="198">O2043-N2043</f>
        <v>0</v>
      </c>
      <c r="Q2043" s="17" t="s">
        <v>1200</v>
      </c>
    </row>
    <row r="2044">
      <c r="A2044" s="10" t="s">
        <v>1938</v>
      </c>
      <c r="B2044" s="10" t="s">
        <v>18</v>
      </c>
      <c r="C2044" s="10" t="s">
        <v>1152</v>
      </c>
      <c r="D2044" s="10" t="s">
        <v>3</v>
      </c>
      <c r="E2044" s="11" t="s">
        <v>32</v>
      </c>
      <c r="F2044" s="11" t="s">
        <v>1423</v>
      </c>
      <c r="G2044" s="48">
        <v>44841.0</v>
      </c>
      <c r="H2044" s="48">
        <v>44841.0</v>
      </c>
      <c r="I2044" s="12">
        <v>4.0</v>
      </c>
      <c r="J2044" s="48">
        <v>44841.0</v>
      </c>
      <c r="K2044" s="48">
        <v>44841.0</v>
      </c>
      <c r="L2044" s="12">
        <v>4.0</v>
      </c>
      <c r="M2044" s="48">
        <v>44853.0</v>
      </c>
      <c r="N2044" s="15">
        <v>0.7083333333333334</v>
      </c>
      <c r="O2044" s="15">
        <v>0.7083333333333334</v>
      </c>
      <c r="P2044" s="16">
        <f t="shared" si="198"/>
        <v>0</v>
      </c>
      <c r="Q2044" s="17" t="s">
        <v>655</v>
      </c>
    </row>
    <row r="2045">
      <c r="A2045" s="81" t="s">
        <v>2002</v>
      </c>
      <c r="B2045" s="81" t="s">
        <v>18</v>
      </c>
      <c r="C2045" s="10" t="s">
        <v>1152</v>
      </c>
      <c r="D2045" s="81" t="s">
        <v>508</v>
      </c>
      <c r="E2045" s="30" t="s">
        <v>41</v>
      </c>
      <c r="F2045" s="30" t="s">
        <v>1423</v>
      </c>
      <c r="G2045" s="82">
        <v>44853.0</v>
      </c>
      <c r="H2045" s="82">
        <v>44854.0</v>
      </c>
      <c r="I2045" s="88">
        <v>12.0</v>
      </c>
      <c r="J2045" s="82">
        <v>44853.0</v>
      </c>
      <c r="K2045" s="82"/>
      <c r="L2045" s="88"/>
      <c r="M2045" s="82">
        <v>44853.0</v>
      </c>
      <c r="N2045" s="32">
        <v>0.7083333333333334</v>
      </c>
      <c r="O2045" s="15">
        <v>0.875</v>
      </c>
      <c r="P2045" s="16">
        <f t="shared" si="198"/>
        <v>0.1666666667</v>
      </c>
      <c r="Q2045" s="35" t="s">
        <v>2003</v>
      </c>
      <c r="R2045" s="36"/>
      <c r="S2045" s="36"/>
      <c r="T2045" s="36"/>
      <c r="U2045" s="36"/>
      <c r="V2045" s="36"/>
      <c r="W2045" s="36"/>
      <c r="X2045" s="36"/>
      <c r="Y2045" s="36"/>
      <c r="Z2045" s="36"/>
      <c r="AA2045" s="36"/>
      <c r="AB2045" s="36"/>
      <c r="AC2045" s="36"/>
      <c r="AD2045" s="36"/>
      <c r="AE2045" s="36"/>
      <c r="AF2045" s="36"/>
      <c r="AG2045" s="36"/>
      <c r="AH2045" s="36"/>
      <c r="AI2045" s="36"/>
      <c r="AJ2045" s="36"/>
      <c r="AK2045" s="36"/>
      <c r="AL2045" s="36"/>
    </row>
    <row r="2046">
      <c r="A2046" s="10" t="s">
        <v>1851</v>
      </c>
      <c r="B2046" s="10" t="s">
        <v>18</v>
      </c>
      <c r="C2046" s="10" t="s">
        <v>1164</v>
      </c>
      <c r="D2046" s="10" t="s">
        <v>900</v>
      </c>
      <c r="E2046" s="11" t="s">
        <v>28</v>
      </c>
      <c r="F2046" s="11" t="s">
        <v>1423</v>
      </c>
      <c r="G2046" s="18">
        <v>44825.0</v>
      </c>
      <c r="H2046" s="18"/>
      <c r="I2046" s="12">
        <v>60.0</v>
      </c>
      <c r="J2046" s="18">
        <v>44825.0</v>
      </c>
      <c r="K2046" s="18"/>
      <c r="L2046" s="18"/>
      <c r="M2046" s="48">
        <v>44853.0</v>
      </c>
      <c r="N2046" s="15">
        <v>0.5833333333333334</v>
      </c>
      <c r="O2046" s="15">
        <v>0.875</v>
      </c>
      <c r="P2046" s="16">
        <f t="shared" si="198"/>
        <v>0.2916666667</v>
      </c>
      <c r="Q2046" s="17" t="s">
        <v>2004</v>
      </c>
    </row>
    <row r="2047" ht="27.0" customHeight="1">
      <c r="A2047" s="10" t="s">
        <v>1950</v>
      </c>
      <c r="B2047" s="10" t="s">
        <v>18</v>
      </c>
      <c r="C2047" s="10" t="s">
        <v>1152</v>
      </c>
      <c r="D2047" s="10" t="s">
        <v>3</v>
      </c>
      <c r="E2047" s="10" t="s">
        <v>41</v>
      </c>
      <c r="M2047" s="48">
        <v>44853.0</v>
      </c>
      <c r="N2047" s="15">
        <v>0.5833333333333334</v>
      </c>
      <c r="O2047" s="52">
        <v>0.8333333333333334</v>
      </c>
      <c r="P2047" s="16">
        <f t="shared" si="198"/>
        <v>0.25</v>
      </c>
      <c r="Q2047" s="35" t="s">
        <v>2005</v>
      </c>
    </row>
    <row r="2048">
      <c r="A2048" s="10" t="s">
        <v>1892</v>
      </c>
      <c r="B2048" s="10" t="s">
        <v>560</v>
      </c>
      <c r="C2048" s="10" t="s">
        <v>1152</v>
      </c>
      <c r="D2048" s="10" t="s">
        <v>158</v>
      </c>
      <c r="E2048" s="11" t="s">
        <v>41</v>
      </c>
      <c r="F2048" s="11" t="s">
        <v>1409</v>
      </c>
      <c r="G2048" s="18">
        <v>44826.0</v>
      </c>
      <c r="H2048" s="18">
        <v>44837.0</v>
      </c>
      <c r="I2048" s="12" t="s">
        <v>1871</v>
      </c>
      <c r="J2048" s="18">
        <v>44826.0</v>
      </c>
      <c r="K2048" s="18"/>
      <c r="L2048" s="18"/>
      <c r="M2048" s="48">
        <v>44853.0</v>
      </c>
      <c r="N2048" s="32">
        <v>0.6666666666666666</v>
      </c>
      <c r="O2048" s="15">
        <v>0.8333333333333334</v>
      </c>
      <c r="P2048" s="25">
        <v>0.16666666666666666</v>
      </c>
      <c r="Q2048" s="17" t="s">
        <v>2006</v>
      </c>
    </row>
    <row r="2049">
      <c r="A2049" s="10" t="s">
        <v>1950</v>
      </c>
      <c r="B2049" s="10" t="s">
        <v>18</v>
      </c>
      <c r="C2049" s="10" t="s">
        <v>1152</v>
      </c>
      <c r="D2049" s="10" t="s">
        <v>3</v>
      </c>
      <c r="E2049" s="11" t="s">
        <v>41</v>
      </c>
      <c r="F2049" s="11" t="s">
        <v>1432</v>
      </c>
      <c r="G2049" s="18">
        <v>44845.0</v>
      </c>
      <c r="H2049" s="18">
        <v>44847.0</v>
      </c>
      <c r="I2049" s="12">
        <v>12.0</v>
      </c>
      <c r="J2049" s="18">
        <v>44845.0</v>
      </c>
      <c r="K2049" s="107"/>
      <c r="L2049" s="12"/>
      <c r="M2049" s="19">
        <v>44854.0</v>
      </c>
      <c r="N2049" s="15">
        <v>0.7083333333333334</v>
      </c>
      <c r="O2049" s="15">
        <v>0.875</v>
      </c>
      <c r="P2049" s="16">
        <f t="shared" ref="P2049:P2053" si="199">O2049-N2049</f>
        <v>0.1666666667</v>
      </c>
      <c r="Q2049" s="17" t="s">
        <v>2007</v>
      </c>
    </row>
    <row r="2050" ht="27.0" customHeight="1">
      <c r="A2050" s="10" t="s">
        <v>975</v>
      </c>
      <c r="B2050" s="10" t="s">
        <v>560</v>
      </c>
      <c r="C2050" s="10" t="s">
        <v>1152</v>
      </c>
      <c r="D2050" s="10" t="s">
        <v>508</v>
      </c>
      <c r="E2050" s="11" t="s">
        <v>43</v>
      </c>
      <c r="F2050" s="11" t="s">
        <v>21</v>
      </c>
      <c r="G2050" s="18"/>
      <c r="H2050" s="18"/>
      <c r="I2050" s="18"/>
      <c r="J2050" s="18"/>
      <c r="K2050" s="18"/>
      <c r="L2050" s="18"/>
      <c r="M2050" s="19">
        <v>44854.0</v>
      </c>
      <c r="N2050" s="15">
        <v>0.5833333333333334</v>
      </c>
      <c r="O2050" s="15">
        <v>0.8333333333333334</v>
      </c>
      <c r="P2050" s="16">
        <f t="shared" si="199"/>
        <v>0.25</v>
      </c>
      <c r="Q2050" s="17" t="s">
        <v>2008</v>
      </c>
    </row>
    <row r="2051">
      <c r="A2051" s="10" t="s">
        <v>2009</v>
      </c>
      <c r="B2051" s="10" t="s">
        <v>18</v>
      </c>
      <c r="C2051" s="10" t="s">
        <v>1152</v>
      </c>
      <c r="D2051" s="10" t="s">
        <v>1346</v>
      </c>
      <c r="E2051" s="11" t="s">
        <v>1478</v>
      </c>
      <c r="F2051" s="11" t="s">
        <v>21</v>
      </c>
      <c r="G2051" s="18"/>
      <c r="H2051" s="18"/>
      <c r="I2051" s="18"/>
      <c r="J2051" s="18"/>
      <c r="K2051" s="18"/>
      <c r="L2051" s="18"/>
      <c r="M2051" s="19">
        <v>44854.0</v>
      </c>
      <c r="N2051" s="15">
        <v>0.5833333333333334</v>
      </c>
      <c r="O2051" s="15">
        <v>0.875</v>
      </c>
      <c r="P2051" s="16">
        <f t="shared" si="199"/>
        <v>0.2916666667</v>
      </c>
      <c r="Q2051" s="17" t="s">
        <v>2010</v>
      </c>
    </row>
    <row r="2052">
      <c r="A2052" s="81" t="s">
        <v>1980</v>
      </c>
      <c r="B2052" s="81" t="s">
        <v>18</v>
      </c>
      <c r="C2052" s="10" t="s">
        <v>1152</v>
      </c>
      <c r="D2052" s="81" t="s">
        <v>508</v>
      </c>
      <c r="E2052" s="30" t="s">
        <v>341</v>
      </c>
      <c r="F2052" s="30" t="s">
        <v>1423</v>
      </c>
      <c r="G2052" s="82">
        <v>44852.0</v>
      </c>
      <c r="H2052" s="82">
        <v>44852.0</v>
      </c>
      <c r="I2052" s="88">
        <v>6.0</v>
      </c>
      <c r="J2052" s="82">
        <v>44852.0</v>
      </c>
      <c r="K2052" s="82">
        <v>44852.0</v>
      </c>
      <c r="L2052" s="88"/>
      <c r="M2052" s="82">
        <v>44854.0</v>
      </c>
      <c r="N2052" s="32">
        <v>0.75</v>
      </c>
      <c r="O2052" s="15">
        <v>0.75</v>
      </c>
      <c r="P2052" s="16">
        <f t="shared" si="199"/>
        <v>0</v>
      </c>
      <c r="Q2052" s="35" t="s">
        <v>2011</v>
      </c>
      <c r="R2052" s="36"/>
      <c r="S2052" s="36"/>
      <c r="T2052" s="36"/>
      <c r="U2052" s="36"/>
      <c r="V2052" s="36"/>
      <c r="W2052" s="36"/>
      <c r="X2052" s="36"/>
      <c r="Y2052" s="36"/>
      <c r="Z2052" s="36"/>
      <c r="AA2052" s="36"/>
      <c r="AB2052" s="36"/>
      <c r="AC2052" s="36"/>
      <c r="AD2052" s="36"/>
      <c r="AE2052" s="36"/>
      <c r="AF2052" s="36"/>
      <c r="AG2052" s="36"/>
      <c r="AH2052" s="36"/>
      <c r="AI2052" s="36"/>
      <c r="AJ2052" s="36"/>
      <c r="AK2052" s="36"/>
      <c r="AL2052" s="36"/>
    </row>
    <row r="2053">
      <c r="A2053" s="10" t="s">
        <v>1936</v>
      </c>
      <c r="B2053" s="10" t="s">
        <v>18</v>
      </c>
      <c r="C2053" s="10" t="s">
        <v>1164</v>
      </c>
      <c r="D2053" s="10" t="s">
        <v>900</v>
      </c>
      <c r="E2053" s="11" t="s">
        <v>41</v>
      </c>
      <c r="F2053" s="11" t="s">
        <v>1423</v>
      </c>
      <c r="G2053" s="18">
        <v>44840.0</v>
      </c>
      <c r="H2053" s="18"/>
      <c r="I2053" s="12">
        <v>40.0</v>
      </c>
      <c r="J2053" s="18">
        <v>44840.0</v>
      </c>
      <c r="K2053" s="18"/>
      <c r="L2053" s="18"/>
      <c r="M2053" s="48">
        <v>44854.0</v>
      </c>
      <c r="N2053" s="15">
        <v>0.5833333333333334</v>
      </c>
      <c r="O2053" s="15">
        <v>0.875</v>
      </c>
      <c r="P2053" s="16">
        <f t="shared" si="199"/>
        <v>0.2916666667</v>
      </c>
      <c r="Q2053" s="17" t="s">
        <v>2012</v>
      </c>
    </row>
    <row r="2054">
      <c r="A2054" s="10" t="s">
        <v>1892</v>
      </c>
      <c r="B2054" s="10" t="s">
        <v>560</v>
      </c>
      <c r="C2054" s="10" t="s">
        <v>1152</v>
      </c>
      <c r="D2054" s="10" t="s">
        <v>158</v>
      </c>
      <c r="E2054" s="11" t="s">
        <v>41</v>
      </c>
      <c r="F2054" s="11" t="s">
        <v>1409</v>
      </c>
      <c r="G2054" s="18">
        <v>44826.0</v>
      </c>
      <c r="H2054" s="18">
        <v>44837.0</v>
      </c>
      <c r="I2054" s="12" t="s">
        <v>1871</v>
      </c>
      <c r="J2054" s="18">
        <v>44826.0</v>
      </c>
      <c r="K2054" s="18"/>
      <c r="L2054" s="18"/>
      <c r="M2054" s="48">
        <v>44854.0</v>
      </c>
      <c r="N2054" s="32">
        <v>0.7083333333333334</v>
      </c>
      <c r="O2054" s="15">
        <v>0.75</v>
      </c>
      <c r="P2054" s="25">
        <v>0.16666666666666666</v>
      </c>
      <c r="Q2054" s="17" t="s">
        <v>2013</v>
      </c>
    </row>
    <row r="2055">
      <c r="A2055" s="10" t="s">
        <v>1950</v>
      </c>
      <c r="B2055" s="10" t="s">
        <v>18</v>
      </c>
      <c r="C2055" s="10" t="s">
        <v>1152</v>
      </c>
      <c r="D2055" s="10" t="s">
        <v>3</v>
      </c>
      <c r="E2055" s="11" t="s">
        <v>43</v>
      </c>
      <c r="F2055" s="11" t="s">
        <v>1432</v>
      </c>
      <c r="G2055" s="18">
        <v>44845.0</v>
      </c>
      <c r="H2055" s="18">
        <v>44847.0</v>
      </c>
      <c r="I2055" s="12">
        <v>12.0</v>
      </c>
      <c r="J2055" s="18">
        <v>44845.0</v>
      </c>
      <c r="K2055" s="48">
        <v>44855.0</v>
      </c>
      <c r="L2055" s="12">
        <v>23.0</v>
      </c>
      <c r="M2055" s="48">
        <v>44855.0</v>
      </c>
      <c r="N2055" s="15">
        <v>0.5833333333333334</v>
      </c>
      <c r="O2055" s="15">
        <v>0.7083333333333334</v>
      </c>
      <c r="P2055" s="16">
        <f>O2055-N2055</f>
        <v>0.125</v>
      </c>
      <c r="Q2055" s="17" t="s">
        <v>2014</v>
      </c>
    </row>
    <row r="2056">
      <c r="A2056" s="10" t="s">
        <v>1892</v>
      </c>
      <c r="B2056" s="10" t="s">
        <v>560</v>
      </c>
      <c r="C2056" s="10" t="s">
        <v>1152</v>
      </c>
      <c r="D2056" s="10" t="s">
        <v>158</v>
      </c>
      <c r="E2056" s="11" t="s">
        <v>43</v>
      </c>
      <c r="F2056" s="11" t="s">
        <v>1409</v>
      </c>
      <c r="G2056" s="18">
        <v>44826.0</v>
      </c>
      <c r="H2056" s="18">
        <v>44837.0</v>
      </c>
      <c r="I2056" s="12" t="s">
        <v>1871</v>
      </c>
      <c r="J2056" s="18">
        <v>44826.0</v>
      </c>
      <c r="K2056" s="18"/>
      <c r="L2056" s="18"/>
      <c r="M2056" s="48">
        <v>44855.0</v>
      </c>
      <c r="N2056" s="32">
        <v>0.5833333333333334</v>
      </c>
      <c r="O2056" s="15">
        <v>0.625</v>
      </c>
      <c r="P2056" s="25">
        <v>0.041666666666666664</v>
      </c>
      <c r="Q2056" s="17" t="s">
        <v>2015</v>
      </c>
    </row>
    <row r="2057">
      <c r="A2057" s="10" t="s">
        <v>1931</v>
      </c>
      <c r="B2057" s="10" t="s">
        <v>18</v>
      </c>
      <c r="C2057" s="10" t="s">
        <v>1152</v>
      </c>
      <c r="D2057" s="10" t="s">
        <v>158</v>
      </c>
      <c r="E2057" s="11" t="s">
        <v>43</v>
      </c>
      <c r="F2057" s="11" t="s">
        <v>1432</v>
      </c>
      <c r="G2057" s="48">
        <v>44855.0</v>
      </c>
      <c r="H2057" s="48">
        <v>44855.0</v>
      </c>
      <c r="I2057" s="12" t="s">
        <v>2016</v>
      </c>
      <c r="J2057" s="48">
        <v>44855.0</v>
      </c>
      <c r="K2057" s="18"/>
      <c r="L2057" s="18"/>
      <c r="M2057" s="48">
        <v>44855.0</v>
      </c>
      <c r="N2057" s="15">
        <v>0.6666666666666666</v>
      </c>
      <c r="O2057" s="15">
        <v>0.7916666666666666</v>
      </c>
      <c r="P2057" s="24">
        <v>0.125</v>
      </c>
      <c r="Q2057" s="17" t="s">
        <v>2017</v>
      </c>
    </row>
    <row r="2058">
      <c r="A2058" s="10" t="s">
        <v>2018</v>
      </c>
      <c r="B2058" s="10" t="s">
        <v>18</v>
      </c>
      <c r="C2058" s="10" t="s">
        <v>1152</v>
      </c>
      <c r="D2058" s="10" t="s">
        <v>1790</v>
      </c>
      <c r="E2058" s="11" t="s">
        <v>28</v>
      </c>
      <c r="F2058" s="11" t="s">
        <v>1432</v>
      </c>
      <c r="G2058" s="48">
        <v>44855.0</v>
      </c>
      <c r="H2058" s="48">
        <v>44855.0</v>
      </c>
      <c r="I2058" s="12"/>
      <c r="J2058" s="48">
        <v>44855.0</v>
      </c>
      <c r="K2058" s="107"/>
      <c r="L2058" s="12"/>
      <c r="M2058" s="48">
        <v>44855.0</v>
      </c>
      <c r="N2058" s="15">
        <v>0.7083333333333334</v>
      </c>
      <c r="O2058" s="15">
        <v>0.8333333333333334</v>
      </c>
      <c r="P2058" s="16">
        <f t="shared" ref="P2058:P2063" si="200">O2058-N2058</f>
        <v>0.125</v>
      </c>
      <c r="Q2058" s="17" t="s">
        <v>2019</v>
      </c>
    </row>
    <row r="2059">
      <c r="A2059" s="10" t="s">
        <v>2020</v>
      </c>
      <c r="B2059" s="10" t="s">
        <v>18</v>
      </c>
      <c r="C2059" s="10" t="s">
        <v>1152</v>
      </c>
      <c r="D2059" s="10" t="s">
        <v>3</v>
      </c>
      <c r="E2059" s="11" t="s">
        <v>43</v>
      </c>
      <c r="F2059" s="11" t="s">
        <v>1432</v>
      </c>
      <c r="G2059" s="48">
        <v>44855.0</v>
      </c>
      <c r="H2059" s="48">
        <v>44855.0</v>
      </c>
      <c r="I2059" s="12">
        <v>4.0</v>
      </c>
      <c r="J2059" s="48">
        <v>44855.0</v>
      </c>
      <c r="K2059" s="48">
        <v>44855.0</v>
      </c>
      <c r="L2059" s="12">
        <v>4.0</v>
      </c>
      <c r="M2059" s="48">
        <v>44855.0</v>
      </c>
      <c r="N2059" s="15">
        <v>0.7083333333333334</v>
      </c>
      <c r="O2059" s="15">
        <v>0.875</v>
      </c>
      <c r="P2059" s="16">
        <f t="shared" si="200"/>
        <v>0.1666666667</v>
      </c>
      <c r="Q2059" s="17" t="s">
        <v>2021</v>
      </c>
    </row>
    <row r="2060">
      <c r="A2060" s="10" t="s">
        <v>1936</v>
      </c>
      <c r="B2060" s="10" t="s">
        <v>18</v>
      </c>
      <c r="C2060" s="10" t="s">
        <v>1164</v>
      </c>
      <c r="D2060" s="10" t="s">
        <v>900</v>
      </c>
      <c r="E2060" s="11" t="s">
        <v>41</v>
      </c>
      <c r="F2060" s="11" t="s">
        <v>1423</v>
      </c>
      <c r="G2060" s="18">
        <v>44840.0</v>
      </c>
      <c r="H2060" s="18"/>
      <c r="I2060" s="12">
        <v>40.0</v>
      </c>
      <c r="J2060" s="18">
        <v>44840.0</v>
      </c>
      <c r="K2060" s="18"/>
      <c r="L2060" s="18"/>
      <c r="M2060" s="48">
        <v>44855.0</v>
      </c>
      <c r="N2060" s="15">
        <v>0.5833333333333334</v>
      </c>
      <c r="O2060" s="15">
        <v>0.875</v>
      </c>
      <c r="P2060" s="16">
        <f t="shared" si="200"/>
        <v>0.2916666667</v>
      </c>
      <c r="Q2060" s="17" t="s">
        <v>2012</v>
      </c>
    </row>
    <row r="2061">
      <c r="A2061" s="81" t="s">
        <v>2002</v>
      </c>
      <c r="B2061" s="81" t="s">
        <v>18</v>
      </c>
      <c r="C2061" s="10" t="s">
        <v>1152</v>
      </c>
      <c r="D2061" s="81" t="s">
        <v>508</v>
      </c>
      <c r="E2061" s="30" t="s">
        <v>41</v>
      </c>
      <c r="F2061" s="30" t="s">
        <v>1423</v>
      </c>
      <c r="G2061" s="82">
        <v>44853.0</v>
      </c>
      <c r="H2061" s="82">
        <v>44854.0</v>
      </c>
      <c r="I2061" s="88">
        <v>12.0</v>
      </c>
      <c r="J2061" s="82">
        <v>44853.0</v>
      </c>
      <c r="K2061" s="82"/>
      <c r="L2061" s="88"/>
      <c r="M2061" s="82">
        <v>44855.0</v>
      </c>
      <c r="N2061" s="32">
        <v>0.5833333333333334</v>
      </c>
      <c r="O2061" s="15">
        <v>0.875</v>
      </c>
      <c r="P2061" s="16">
        <f t="shared" si="200"/>
        <v>0.2916666667</v>
      </c>
      <c r="Q2061" s="35" t="s">
        <v>2022</v>
      </c>
      <c r="R2061" s="36"/>
      <c r="S2061" s="36"/>
      <c r="T2061" s="36"/>
      <c r="U2061" s="36"/>
      <c r="V2061" s="36"/>
      <c r="W2061" s="36"/>
      <c r="X2061" s="36"/>
      <c r="Y2061" s="36"/>
      <c r="Z2061" s="36"/>
      <c r="AA2061" s="36"/>
      <c r="AB2061" s="36"/>
      <c r="AC2061" s="36"/>
      <c r="AD2061" s="36"/>
      <c r="AE2061" s="36"/>
      <c r="AF2061" s="36"/>
      <c r="AG2061" s="36"/>
      <c r="AH2061" s="36"/>
      <c r="AI2061" s="36"/>
      <c r="AJ2061" s="36"/>
      <c r="AK2061" s="36"/>
      <c r="AL2061" s="36"/>
    </row>
    <row r="2062">
      <c r="A2062" s="81" t="s">
        <v>1980</v>
      </c>
      <c r="B2062" s="81" t="s">
        <v>18</v>
      </c>
      <c r="C2062" s="10" t="s">
        <v>1152</v>
      </c>
      <c r="D2062" s="81" t="s">
        <v>508</v>
      </c>
      <c r="E2062" s="30" t="s">
        <v>656</v>
      </c>
      <c r="F2062" s="30" t="s">
        <v>1423</v>
      </c>
      <c r="G2062" s="82">
        <v>44852.0</v>
      </c>
      <c r="H2062" s="82">
        <v>44852.0</v>
      </c>
      <c r="I2062" s="88">
        <v>6.0</v>
      </c>
      <c r="J2062" s="82">
        <v>44852.0</v>
      </c>
      <c r="K2062" s="82">
        <v>44852.0</v>
      </c>
      <c r="L2062" s="88"/>
      <c r="M2062" s="82">
        <v>44855.0</v>
      </c>
      <c r="N2062" s="32">
        <v>0.75</v>
      </c>
      <c r="O2062" s="15">
        <v>0.75</v>
      </c>
      <c r="P2062" s="16">
        <f t="shared" si="200"/>
        <v>0</v>
      </c>
      <c r="Q2062" s="35" t="s">
        <v>2011</v>
      </c>
      <c r="R2062" s="36"/>
      <c r="S2062" s="36"/>
      <c r="T2062" s="36"/>
      <c r="U2062" s="36"/>
      <c r="V2062" s="36"/>
      <c r="W2062" s="36"/>
      <c r="X2062" s="36"/>
      <c r="Y2062" s="36"/>
      <c r="Z2062" s="36"/>
      <c r="AA2062" s="36"/>
      <c r="AB2062" s="36"/>
      <c r="AC2062" s="36"/>
      <c r="AD2062" s="36"/>
      <c r="AE2062" s="36"/>
      <c r="AF2062" s="36"/>
      <c r="AG2062" s="36"/>
      <c r="AH2062" s="36"/>
      <c r="AI2062" s="36"/>
      <c r="AJ2062" s="36"/>
      <c r="AK2062" s="36"/>
      <c r="AL2062" s="36"/>
    </row>
    <row r="2063">
      <c r="A2063" s="10" t="s">
        <v>2009</v>
      </c>
      <c r="B2063" s="10" t="s">
        <v>18</v>
      </c>
      <c r="C2063" s="10" t="s">
        <v>1152</v>
      </c>
      <c r="D2063" s="10" t="s">
        <v>1346</v>
      </c>
      <c r="E2063" s="11" t="s">
        <v>1478</v>
      </c>
      <c r="F2063" s="11" t="s">
        <v>21</v>
      </c>
      <c r="G2063" s="18"/>
      <c r="H2063" s="18"/>
      <c r="I2063" s="18"/>
      <c r="J2063" s="18"/>
      <c r="K2063" s="18"/>
      <c r="L2063" s="18"/>
      <c r="M2063" s="19">
        <v>44855.0</v>
      </c>
      <c r="N2063" s="15">
        <v>0.5833333333333334</v>
      </c>
      <c r="O2063" s="15">
        <v>0.875</v>
      </c>
      <c r="P2063" s="16">
        <f t="shared" si="200"/>
        <v>0.2916666667</v>
      </c>
      <c r="Q2063" s="17" t="s">
        <v>2023</v>
      </c>
    </row>
    <row r="2064">
      <c r="A2064" s="10" t="s">
        <v>1803</v>
      </c>
      <c r="B2064" s="10" t="s">
        <v>18</v>
      </c>
      <c r="C2064" s="10" t="s">
        <v>1152</v>
      </c>
      <c r="D2064" s="10" t="s">
        <v>158</v>
      </c>
      <c r="E2064" s="11" t="s">
        <v>20</v>
      </c>
      <c r="F2064" s="11" t="s">
        <v>1409</v>
      </c>
      <c r="G2064" s="82">
        <v>44825.0</v>
      </c>
      <c r="H2064" s="82">
        <v>44825.0</v>
      </c>
      <c r="I2064" s="12">
        <v>8.0</v>
      </c>
      <c r="J2064" s="82">
        <v>44825.0</v>
      </c>
      <c r="K2064" s="82">
        <v>44825.0</v>
      </c>
      <c r="L2064" s="12">
        <v>8.0</v>
      </c>
      <c r="M2064" s="19">
        <v>44860.0</v>
      </c>
      <c r="N2064" s="15"/>
      <c r="O2064" s="15"/>
      <c r="P2064" s="25"/>
      <c r="Q2064" s="35" t="s">
        <v>20</v>
      </c>
    </row>
    <row r="2065">
      <c r="A2065" s="10" t="s">
        <v>2024</v>
      </c>
      <c r="B2065" s="10" t="s">
        <v>18</v>
      </c>
      <c r="C2065" s="10" t="s">
        <v>1152</v>
      </c>
      <c r="D2065" s="10" t="s">
        <v>3</v>
      </c>
      <c r="E2065" s="11" t="s">
        <v>41</v>
      </c>
      <c r="F2065" s="11" t="s">
        <v>1409</v>
      </c>
      <c r="G2065" s="19">
        <v>44860.0</v>
      </c>
      <c r="H2065" s="18"/>
      <c r="I2065" s="18"/>
      <c r="J2065" s="19">
        <v>44860.0</v>
      </c>
      <c r="K2065" s="18"/>
      <c r="L2065" s="18"/>
      <c r="M2065" s="19">
        <v>44860.0</v>
      </c>
      <c r="N2065" s="15">
        <v>0.625</v>
      </c>
      <c r="O2065" s="15">
        <v>0.875</v>
      </c>
      <c r="P2065" s="16">
        <f t="shared" ref="P2065:P2068" si="201">O2065-N2065</f>
        <v>0.25</v>
      </c>
      <c r="Q2065" s="17" t="s">
        <v>2025</v>
      </c>
    </row>
    <row r="2066">
      <c r="A2066" s="10" t="s">
        <v>1984</v>
      </c>
      <c r="B2066" s="10" t="s">
        <v>18</v>
      </c>
      <c r="C2066" s="10" t="s">
        <v>1152</v>
      </c>
      <c r="D2066" s="10" t="s">
        <v>3</v>
      </c>
      <c r="E2066" s="11" t="s">
        <v>20</v>
      </c>
      <c r="F2066" s="11" t="s">
        <v>1423</v>
      </c>
      <c r="G2066" s="82">
        <v>44848.0</v>
      </c>
      <c r="H2066" s="82">
        <v>44848.0</v>
      </c>
      <c r="I2066" s="12">
        <v>6.0</v>
      </c>
      <c r="J2066" s="82">
        <v>44848.0</v>
      </c>
      <c r="K2066" s="82">
        <v>44848.0</v>
      </c>
      <c r="L2066" s="12">
        <v>6.0</v>
      </c>
      <c r="M2066" s="19">
        <v>44860.0</v>
      </c>
      <c r="N2066" s="15">
        <v>0.8333333333333334</v>
      </c>
      <c r="O2066" s="15">
        <v>0.8333333333333334</v>
      </c>
      <c r="P2066" s="16">
        <f t="shared" si="201"/>
        <v>0</v>
      </c>
      <c r="Q2066" s="17" t="s">
        <v>1456</v>
      </c>
    </row>
    <row r="2067">
      <c r="A2067" s="10" t="s">
        <v>2026</v>
      </c>
      <c r="B2067" s="10" t="s">
        <v>560</v>
      </c>
      <c r="C2067" s="10" t="s">
        <v>1152</v>
      </c>
      <c r="D2067" s="10" t="s">
        <v>1790</v>
      </c>
      <c r="E2067" s="11" t="s">
        <v>1478</v>
      </c>
      <c r="F2067" s="11" t="s">
        <v>1423</v>
      </c>
      <c r="G2067" s="48">
        <v>44861.0</v>
      </c>
      <c r="H2067" s="48"/>
      <c r="I2067" s="12"/>
      <c r="J2067" s="48"/>
      <c r="K2067" s="107"/>
      <c r="L2067" s="12"/>
      <c r="M2067" s="48">
        <v>44860.0</v>
      </c>
      <c r="N2067" s="15">
        <v>0.7083333333333334</v>
      </c>
      <c r="O2067" s="15">
        <v>0.875</v>
      </c>
      <c r="P2067" s="16">
        <f t="shared" si="201"/>
        <v>0.1666666667</v>
      </c>
      <c r="Q2067" s="17" t="s">
        <v>2027</v>
      </c>
    </row>
    <row r="2068">
      <c r="A2068" s="10" t="s">
        <v>2009</v>
      </c>
      <c r="B2068" s="10" t="s">
        <v>18</v>
      </c>
      <c r="C2068" s="10" t="s">
        <v>1152</v>
      </c>
      <c r="D2068" s="10" t="s">
        <v>1346</v>
      </c>
      <c r="E2068" s="11" t="s">
        <v>41</v>
      </c>
      <c r="F2068" s="11" t="s">
        <v>21</v>
      </c>
      <c r="G2068" s="48">
        <v>44860.0</v>
      </c>
      <c r="H2068" s="48">
        <v>44862.0</v>
      </c>
      <c r="I2068" s="12">
        <v>35.0</v>
      </c>
      <c r="J2068" s="48">
        <v>44860.0</v>
      </c>
      <c r="K2068" s="18"/>
      <c r="L2068" s="18"/>
      <c r="M2068" s="19">
        <v>44860.0</v>
      </c>
      <c r="N2068" s="15">
        <v>0.5833333333333334</v>
      </c>
      <c r="O2068" s="15">
        <v>0.875</v>
      </c>
      <c r="P2068" s="16">
        <f t="shared" si="201"/>
        <v>0.2916666667</v>
      </c>
      <c r="Q2068" s="17" t="s">
        <v>2028</v>
      </c>
    </row>
    <row r="2069">
      <c r="A2069" s="10" t="s">
        <v>1892</v>
      </c>
      <c r="B2069" s="10" t="s">
        <v>560</v>
      </c>
      <c r="C2069" s="10" t="s">
        <v>1152</v>
      </c>
      <c r="D2069" s="10" t="s">
        <v>158</v>
      </c>
      <c r="E2069" s="11" t="s">
        <v>41</v>
      </c>
      <c r="F2069" s="11" t="s">
        <v>1409</v>
      </c>
      <c r="G2069" s="18">
        <v>44826.0</v>
      </c>
      <c r="H2069" s="18">
        <v>44837.0</v>
      </c>
      <c r="I2069" s="12" t="s">
        <v>1871</v>
      </c>
      <c r="J2069" s="18">
        <v>44826.0</v>
      </c>
      <c r="K2069" s="18"/>
      <c r="L2069" s="18"/>
      <c r="M2069" s="48">
        <v>44860.0</v>
      </c>
      <c r="N2069" s="32">
        <v>0.75</v>
      </c>
      <c r="O2069" s="15">
        <v>0.8333333333333334</v>
      </c>
      <c r="P2069" s="25">
        <v>0.08333333333333333</v>
      </c>
      <c r="Q2069" s="17" t="s">
        <v>2029</v>
      </c>
    </row>
    <row r="2070">
      <c r="A2070" s="84" t="s">
        <v>1966</v>
      </c>
      <c r="B2070" s="10" t="s">
        <v>18</v>
      </c>
      <c r="C2070" s="10" t="s">
        <v>1152</v>
      </c>
      <c r="D2070" s="10" t="s">
        <v>3</v>
      </c>
      <c r="E2070" s="11" t="s">
        <v>1281</v>
      </c>
      <c r="F2070" s="11" t="s">
        <v>1423</v>
      </c>
      <c r="G2070" s="82">
        <v>44846.0</v>
      </c>
      <c r="H2070" s="48"/>
      <c r="I2070" s="12"/>
      <c r="J2070" s="82">
        <v>44846.0</v>
      </c>
      <c r="K2070" s="48"/>
      <c r="L2070" s="12"/>
      <c r="M2070" s="48">
        <v>44861.0</v>
      </c>
      <c r="N2070" s="15">
        <v>0.5</v>
      </c>
      <c r="O2070" s="15">
        <v>0.5</v>
      </c>
      <c r="P2070" s="16">
        <f t="shared" ref="P2070:P2075" si="202">O2070-N2070</f>
        <v>0</v>
      </c>
      <c r="Q2070" s="17" t="s">
        <v>2030</v>
      </c>
    </row>
    <row r="2071">
      <c r="A2071" s="10" t="s">
        <v>1435</v>
      </c>
      <c r="B2071" s="10" t="s">
        <v>560</v>
      </c>
      <c r="C2071" s="10" t="s">
        <v>1152</v>
      </c>
      <c r="D2071" s="10" t="s">
        <v>3</v>
      </c>
      <c r="E2071" s="11" t="s">
        <v>1017</v>
      </c>
      <c r="F2071" s="11" t="s">
        <v>1423</v>
      </c>
      <c r="G2071" s="82">
        <v>44746.0</v>
      </c>
      <c r="H2071" s="82">
        <v>44754.0</v>
      </c>
      <c r="I2071" s="12">
        <v>40.0</v>
      </c>
      <c r="J2071" s="82">
        <v>44746.0</v>
      </c>
      <c r="K2071" s="82">
        <v>44768.0</v>
      </c>
      <c r="L2071" s="12">
        <v>33.0</v>
      </c>
      <c r="M2071" s="48">
        <v>44861.0</v>
      </c>
      <c r="N2071" s="15">
        <v>0.5833333333333334</v>
      </c>
      <c r="O2071" s="15">
        <v>0.7083333333333334</v>
      </c>
      <c r="P2071" s="16">
        <f t="shared" si="202"/>
        <v>0.125</v>
      </c>
      <c r="Q2071" s="17" t="s">
        <v>2031</v>
      </c>
    </row>
    <row r="2072">
      <c r="A2072" s="10" t="s">
        <v>2026</v>
      </c>
      <c r="B2072" s="10" t="s">
        <v>560</v>
      </c>
      <c r="C2072" s="10" t="s">
        <v>1164</v>
      </c>
      <c r="D2072" s="10" t="s">
        <v>1790</v>
      </c>
      <c r="E2072" s="11" t="s">
        <v>41</v>
      </c>
      <c r="F2072" s="11" t="s">
        <v>1423</v>
      </c>
      <c r="G2072" s="48">
        <v>44861.0</v>
      </c>
      <c r="H2072" s="48">
        <v>44874.0</v>
      </c>
      <c r="I2072" s="12">
        <v>40.0</v>
      </c>
      <c r="J2072" s="48">
        <v>44861.0</v>
      </c>
      <c r="K2072" s="107"/>
      <c r="L2072" s="12"/>
      <c r="M2072" s="48">
        <v>44861.0</v>
      </c>
      <c r="N2072" s="15">
        <v>0.7916666666666666</v>
      </c>
      <c r="O2072" s="15">
        <v>0.875</v>
      </c>
      <c r="P2072" s="16">
        <f t="shared" si="202"/>
        <v>0.08333333333</v>
      </c>
      <c r="Q2072" s="17" t="s">
        <v>2032</v>
      </c>
    </row>
    <row r="2073">
      <c r="A2073" s="10" t="s">
        <v>2024</v>
      </c>
      <c r="B2073" s="10" t="s">
        <v>18</v>
      </c>
      <c r="C2073" s="10" t="s">
        <v>1152</v>
      </c>
      <c r="D2073" s="10" t="s">
        <v>3</v>
      </c>
      <c r="E2073" s="11" t="s">
        <v>41</v>
      </c>
      <c r="F2073" s="11" t="s">
        <v>1409</v>
      </c>
      <c r="G2073" s="19">
        <v>44860.0</v>
      </c>
      <c r="H2073" s="18"/>
      <c r="I2073" s="18"/>
      <c r="J2073" s="19">
        <v>44860.0</v>
      </c>
      <c r="K2073" s="18"/>
      <c r="L2073" s="18"/>
      <c r="M2073" s="48">
        <v>44861.0</v>
      </c>
      <c r="N2073" s="15">
        <v>0.7083333333333334</v>
      </c>
      <c r="O2073" s="15">
        <v>0.7916666666666666</v>
      </c>
      <c r="P2073" s="16">
        <f t="shared" si="202"/>
        <v>0.08333333333</v>
      </c>
      <c r="Q2073" s="17" t="s">
        <v>2033</v>
      </c>
    </row>
    <row r="2074">
      <c r="A2074" s="10" t="s">
        <v>1936</v>
      </c>
      <c r="B2074" s="10" t="s">
        <v>18</v>
      </c>
      <c r="C2074" s="10" t="s">
        <v>1164</v>
      </c>
      <c r="D2074" s="10" t="s">
        <v>900</v>
      </c>
      <c r="E2074" s="11" t="s">
        <v>43</v>
      </c>
      <c r="F2074" s="11" t="s">
        <v>1423</v>
      </c>
      <c r="G2074" s="18">
        <v>44840.0</v>
      </c>
      <c r="H2074" s="18">
        <v>44848.0</v>
      </c>
      <c r="I2074" s="12">
        <v>40.0</v>
      </c>
      <c r="J2074" s="18">
        <v>44840.0</v>
      </c>
      <c r="K2074" s="18">
        <v>44861.0</v>
      </c>
      <c r="L2074" s="12">
        <v>30.0</v>
      </c>
      <c r="M2074" s="48">
        <v>44861.0</v>
      </c>
      <c r="N2074" s="15">
        <v>0.5833333333333334</v>
      </c>
      <c r="O2074" s="15">
        <v>0.875</v>
      </c>
      <c r="P2074" s="16">
        <f t="shared" si="202"/>
        <v>0.2916666667</v>
      </c>
      <c r="Q2074" s="17" t="s">
        <v>2034</v>
      </c>
    </row>
    <row r="2075">
      <c r="A2075" s="10" t="s">
        <v>2009</v>
      </c>
      <c r="B2075" s="10" t="s">
        <v>18</v>
      </c>
      <c r="C2075" s="10" t="s">
        <v>1152</v>
      </c>
      <c r="D2075" s="10" t="s">
        <v>1346</v>
      </c>
      <c r="E2075" s="11" t="s">
        <v>41</v>
      </c>
      <c r="F2075" s="11" t="s">
        <v>21</v>
      </c>
      <c r="G2075" s="48">
        <v>44860.0</v>
      </c>
      <c r="H2075" s="48">
        <v>44862.0</v>
      </c>
      <c r="I2075" s="12">
        <v>35.0</v>
      </c>
      <c r="J2075" s="48">
        <v>44860.0</v>
      </c>
      <c r="K2075" s="18"/>
      <c r="L2075" s="18"/>
      <c r="M2075" s="19">
        <v>44861.0</v>
      </c>
      <c r="N2075" s="15">
        <v>0.5833333333333334</v>
      </c>
      <c r="O2075" s="15">
        <v>0.875</v>
      </c>
      <c r="P2075" s="16">
        <f t="shared" si="202"/>
        <v>0.2916666667</v>
      </c>
      <c r="Q2075" s="17" t="s">
        <v>2035</v>
      </c>
    </row>
    <row r="2076">
      <c r="A2076" s="10" t="s">
        <v>1892</v>
      </c>
      <c r="B2076" s="10" t="s">
        <v>560</v>
      </c>
      <c r="C2076" s="10" t="s">
        <v>1152</v>
      </c>
      <c r="D2076" s="10" t="s">
        <v>158</v>
      </c>
      <c r="E2076" s="11" t="s">
        <v>987</v>
      </c>
      <c r="F2076" s="11" t="s">
        <v>1409</v>
      </c>
      <c r="G2076" s="18">
        <v>44826.0</v>
      </c>
      <c r="H2076" s="18">
        <v>44837.0</v>
      </c>
      <c r="I2076" s="12" t="s">
        <v>1871</v>
      </c>
      <c r="J2076" s="18">
        <v>44826.0</v>
      </c>
      <c r="K2076" s="18"/>
      <c r="L2076" s="18"/>
      <c r="M2076" s="48">
        <v>44861.0</v>
      </c>
      <c r="N2076" s="32">
        <v>0.6666666666666666</v>
      </c>
      <c r="O2076" s="15">
        <v>0.8333333333333334</v>
      </c>
      <c r="P2076" s="25">
        <v>0.16666666666666666</v>
      </c>
      <c r="Q2076" s="17" t="s">
        <v>2036</v>
      </c>
    </row>
    <row r="2077">
      <c r="A2077" s="81" t="s">
        <v>1980</v>
      </c>
      <c r="B2077" s="81" t="s">
        <v>18</v>
      </c>
      <c r="C2077" s="10" t="s">
        <v>1152</v>
      </c>
      <c r="D2077" s="81" t="s">
        <v>508</v>
      </c>
      <c r="E2077" s="30" t="s">
        <v>20</v>
      </c>
      <c r="F2077" s="30" t="s">
        <v>1423</v>
      </c>
      <c r="G2077" s="82">
        <v>44852.0</v>
      </c>
      <c r="H2077" s="82">
        <v>44852.0</v>
      </c>
      <c r="I2077" s="88">
        <v>6.0</v>
      </c>
      <c r="J2077" s="82">
        <v>44852.0</v>
      </c>
      <c r="K2077" s="82">
        <v>44852.0</v>
      </c>
      <c r="L2077" s="88"/>
      <c r="M2077" s="82">
        <v>44862.0</v>
      </c>
      <c r="N2077" s="32">
        <v>0.75</v>
      </c>
      <c r="O2077" s="15">
        <v>0.75</v>
      </c>
      <c r="P2077" s="16">
        <f t="shared" ref="P2077:P2105" si="203">O2077-N2077</f>
        <v>0</v>
      </c>
      <c r="Q2077" s="35" t="s">
        <v>2011</v>
      </c>
      <c r="R2077" s="36"/>
      <c r="S2077" s="36"/>
      <c r="T2077" s="36"/>
      <c r="U2077" s="36"/>
      <c r="V2077" s="36"/>
      <c r="W2077" s="36"/>
      <c r="X2077" s="36"/>
      <c r="Y2077" s="36"/>
      <c r="Z2077" s="36"/>
      <c r="AA2077" s="36"/>
      <c r="AB2077" s="36"/>
      <c r="AC2077" s="36"/>
      <c r="AD2077" s="36"/>
      <c r="AE2077" s="36"/>
      <c r="AF2077" s="36"/>
      <c r="AG2077" s="36"/>
      <c r="AH2077" s="36"/>
      <c r="AI2077" s="36"/>
      <c r="AJ2077" s="36"/>
      <c r="AK2077" s="36"/>
      <c r="AL2077" s="36"/>
    </row>
    <row r="2078">
      <c r="A2078" s="10" t="s">
        <v>2009</v>
      </c>
      <c r="B2078" s="10" t="s">
        <v>18</v>
      </c>
      <c r="C2078" s="10" t="s">
        <v>1152</v>
      </c>
      <c r="D2078" s="10" t="s">
        <v>1346</v>
      </c>
      <c r="E2078" s="11" t="s">
        <v>43</v>
      </c>
      <c r="F2078" s="11" t="s">
        <v>21</v>
      </c>
      <c r="G2078" s="48">
        <v>44860.0</v>
      </c>
      <c r="H2078" s="48">
        <v>44862.0</v>
      </c>
      <c r="I2078" s="12">
        <v>35.0</v>
      </c>
      <c r="J2078" s="48">
        <v>44860.0</v>
      </c>
      <c r="K2078" s="48">
        <v>44862.0</v>
      </c>
      <c r="L2078" s="18"/>
      <c r="M2078" s="19">
        <v>44862.0</v>
      </c>
      <c r="N2078" s="15">
        <v>0.6041666666666666</v>
      </c>
      <c r="O2078" s="15">
        <v>0.8125</v>
      </c>
      <c r="P2078" s="16">
        <f t="shared" si="203"/>
        <v>0.2083333333</v>
      </c>
      <c r="Q2078" s="17" t="s">
        <v>2037</v>
      </c>
    </row>
    <row r="2079">
      <c r="A2079" s="10" t="s">
        <v>2038</v>
      </c>
      <c r="B2079" s="10" t="s">
        <v>18</v>
      </c>
      <c r="C2079" s="10" t="s">
        <v>1152</v>
      </c>
      <c r="D2079" s="10" t="s">
        <v>1346</v>
      </c>
      <c r="E2079" s="11" t="s">
        <v>1478</v>
      </c>
      <c r="F2079" s="11" t="s">
        <v>21</v>
      </c>
      <c r="G2079" s="48"/>
      <c r="H2079" s="48"/>
      <c r="I2079" s="12"/>
      <c r="J2079" s="48"/>
      <c r="K2079" s="48"/>
      <c r="L2079" s="18"/>
      <c r="M2079" s="19">
        <v>44862.0</v>
      </c>
      <c r="N2079" s="15">
        <v>0.8125</v>
      </c>
      <c r="O2079" s="15">
        <v>0.8958333333333334</v>
      </c>
      <c r="P2079" s="16">
        <f t="shared" si="203"/>
        <v>0.08333333333</v>
      </c>
      <c r="Q2079" s="17" t="s">
        <v>2039</v>
      </c>
    </row>
    <row r="2080" ht="27.0" customHeight="1">
      <c r="A2080" s="10" t="s">
        <v>975</v>
      </c>
      <c r="B2080" s="10" t="s">
        <v>560</v>
      </c>
      <c r="C2080" s="10" t="s">
        <v>1152</v>
      </c>
      <c r="D2080" s="10" t="s">
        <v>508</v>
      </c>
      <c r="E2080" s="11" t="s">
        <v>43</v>
      </c>
      <c r="F2080" s="11" t="s">
        <v>21</v>
      </c>
      <c r="G2080" s="18"/>
      <c r="H2080" s="18"/>
      <c r="I2080" s="18"/>
      <c r="J2080" s="18"/>
      <c r="K2080" s="18"/>
      <c r="L2080" s="18"/>
      <c r="M2080" s="19">
        <v>44862.0</v>
      </c>
      <c r="N2080" s="15">
        <v>0.5833333333333334</v>
      </c>
      <c r="O2080" s="15">
        <v>0.625</v>
      </c>
      <c r="P2080" s="16">
        <f t="shared" si="203"/>
        <v>0.04166666667</v>
      </c>
      <c r="Q2080" s="17" t="s">
        <v>2040</v>
      </c>
    </row>
    <row r="2081">
      <c r="A2081" s="81" t="s">
        <v>2002</v>
      </c>
      <c r="B2081" s="81" t="s">
        <v>18</v>
      </c>
      <c r="C2081" s="10" t="s">
        <v>1152</v>
      </c>
      <c r="D2081" s="81" t="s">
        <v>508</v>
      </c>
      <c r="E2081" s="30" t="s">
        <v>41</v>
      </c>
      <c r="F2081" s="30" t="s">
        <v>1423</v>
      </c>
      <c r="G2081" s="82">
        <v>44853.0</v>
      </c>
      <c r="H2081" s="82">
        <v>44854.0</v>
      </c>
      <c r="I2081" s="88">
        <v>12.0</v>
      </c>
      <c r="J2081" s="82">
        <v>44853.0</v>
      </c>
      <c r="K2081" s="82"/>
      <c r="L2081" s="88"/>
      <c r="M2081" s="82">
        <v>44862.0</v>
      </c>
      <c r="N2081" s="32">
        <v>0.625</v>
      </c>
      <c r="O2081" s="15">
        <v>0.875</v>
      </c>
      <c r="P2081" s="16">
        <f t="shared" si="203"/>
        <v>0.25</v>
      </c>
      <c r="Q2081" s="35" t="s">
        <v>2041</v>
      </c>
      <c r="R2081" s="36"/>
      <c r="S2081" s="36"/>
      <c r="T2081" s="36"/>
      <c r="U2081" s="36"/>
      <c r="V2081" s="36"/>
      <c r="W2081" s="36"/>
      <c r="X2081" s="36"/>
      <c r="Y2081" s="36"/>
      <c r="Z2081" s="36"/>
      <c r="AA2081" s="36"/>
      <c r="AB2081" s="36"/>
      <c r="AC2081" s="36"/>
      <c r="AD2081" s="36"/>
      <c r="AE2081" s="36"/>
      <c r="AF2081" s="36"/>
      <c r="AG2081" s="36"/>
      <c r="AH2081" s="36"/>
      <c r="AI2081" s="36"/>
      <c r="AJ2081" s="36"/>
      <c r="AK2081" s="36"/>
      <c r="AL2081" s="36"/>
    </row>
    <row r="2082">
      <c r="A2082" s="10" t="s">
        <v>2042</v>
      </c>
      <c r="B2082" s="10" t="s">
        <v>18</v>
      </c>
      <c r="C2082" s="10" t="s">
        <v>1164</v>
      </c>
      <c r="D2082" s="10" t="s">
        <v>900</v>
      </c>
      <c r="E2082" s="11" t="s">
        <v>41</v>
      </c>
      <c r="F2082" s="11" t="s">
        <v>1409</v>
      </c>
      <c r="G2082" s="18">
        <v>44862.0</v>
      </c>
      <c r="H2082" s="18"/>
      <c r="I2082" s="12">
        <v>40.0</v>
      </c>
      <c r="J2082" s="18">
        <v>44862.0</v>
      </c>
      <c r="K2082" s="18"/>
      <c r="L2082" s="18"/>
      <c r="M2082" s="48">
        <v>44862.0</v>
      </c>
      <c r="N2082" s="15">
        <v>0.5833333333333334</v>
      </c>
      <c r="O2082" s="15">
        <v>0.875</v>
      </c>
      <c r="P2082" s="16">
        <f t="shared" si="203"/>
        <v>0.2916666667</v>
      </c>
      <c r="Q2082" s="17" t="s">
        <v>2043</v>
      </c>
    </row>
    <row r="2083">
      <c r="A2083" s="10" t="s">
        <v>2044</v>
      </c>
      <c r="B2083" s="10" t="s">
        <v>18</v>
      </c>
      <c r="C2083" s="10" t="s">
        <v>1152</v>
      </c>
      <c r="D2083" s="10" t="s">
        <v>1790</v>
      </c>
      <c r="E2083" s="11" t="s">
        <v>41</v>
      </c>
      <c r="F2083" s="11" t="s">
        <v>1432</v>
      </c>
      <c r="G2083" s="48">
        <v>44862.0</v>
      </c>
      <c r="H2083" s="48">
        <v>44869.0</v>
      </c>
      <c r="I2083" s="12">
        <v>8.0</v>
      </c>
      <c r="J2083" s="48">
        <v>44862.0</v>
      </c>
      <c r="K2083" s="107"/>
      <c r="L2083" s="12"/>
      <c r="M2083" s="48">
        <v>44862.0</v>
      </c>
      <c r="N2083" s="15">
        <v>0.7083333333333334</v>
      </c>
      <c r="O2083" s="15">
        <v>0.875</v>
      </c>
      <c r="P2083" s="16">
        <f t="shared" si="203"/>
        <v>0.1666666667</v>
      </c>
      <c r="Q2083" s="17" t="s">
        <v>2045</v>
      </c>
    </row>
    <row r="2084">
      <c r="A2084" s="84" t="s">
        <v>1966</v>
      </c>
      <c r="B2084" s="10" t="s">
        <v>18</v>
      </c>
      <c r="C2084" s="10" t="s">
        <v>1152</v>
      </c>
      <c r="D2084" s="10" t="s">
        <v>3</v>
      </c>
      <c r="E2084" s="11" t="s">
        <v>310</v>
      </c>
      <c r="F2084" s="11" t="s">
        <v>1423</v>
      </c>
      <c r="G2084" s="82">
        <v>44846.0</v>
      </c>
      <c r="H2084" s="48"/>
      <c r="I2084" s="12"/>
      <c r="J2084" s="82">
        <v>44846.0</v>
      </c>
      <c r="K2084" s="48"/>
      <c r="L2084" s="12"/>
      <c r="M2084" s="48">
        <v>44862.0</v>
      </c>
      <c r="N2084" s="15">
        <v>0.5833333333333334</v>
      </c>
      <c r="O2084" s="15">
        <v>0.7083333333333334</v>
      </c>
      <c r="P2084" s="16">
        <f t="shared" si="203"/>
        <v>0.125</v>
      </c>
      <c r="Q2084" s="17" t="s">
        <v>2046</v>
      </c>
    </row>
    <row r="2085">
      <c r="A2085" s="84" t="s">
        <v>2047</v>
      </c>
      <c r="B2085" s="10" t="s">
        <v>18</v>
      </c>
      <c r="C2085" s="10" t="s">
        <v>1152</v>
      </c>
      <c r="D2085" s="10" t="s">
        <v>3</v>
      </c>
      <c r="E2085" s="11" t="s">
        <v>1478</v>
      </c>
      <c r="F2085" s="11" t="s">
        <v>1423</v>
      </c>
      <c r="G2085" s="48">
        <v>44862.0</v>
      </c>
      <c r="H2085" s="48"/>
      <c r="I2085" s="12"/>
      <c r="J2085" s="48">
        <v>44862.0</v>
      </c>
      <c r="K2085" s="48"/>
      <c r="L2085" s="12"/>
      <c r="M2085" s="48">
        <v>44862.0</v>
      </c>
      <c r="N2085" s="15">
        <v>0.7083333333333334</v>
      </c>
      <c r="O2085" s="15">
        <v>0.8333333333333334</v>
      </c>
      <c r="P2085" s="16">
        <f t="shared" si="203"/>
        <v>0.125</v>
      </c>
      <c r="Q2085" s="17" t="s">
        <v>2048</v>
      </c>
    </row>
    <row r="2086">
      <c r="A2086" s="10" t="s">
        <v>1435</v>
      </c>
      <c r="B2086" s="10" t="s">
        <v>560</v>
      </c>
      <c r="C2086" s="10" t="s">
        <v>1152</v>
      </c>
      <c r="D2086" s="10" t="s">
        <v>3</v>
      </c>
      <c r="E2086" s="11" t="s">
        <v>46</v>
      </c>
      <c r="F2086" s="11" t="s">
        <v>1423</v>
      </c>
      <c r="G2086" s="82">
        <v>44746.0</v>
      </c>
      <c r="H2086" s="82">
        <v>44754.0</v>
      </c>
      <c r="I2086" s="12">
        <v>40.0</v>
      </c>
      <c r="J2086" s="82">
        <v>44746.0</v>
      </c>
      <c r="K2086" s="82">
        <v>44768.0</v>
      </c>
      <c r="L2086" s="12">
        <v>30.0</v>
      </c>
      <c r="M2086" s="48">
        <v>44862.0</v>
      </c>
      <c r="N2086" s="15">
        <v>0.7083333333333334</v>
      </c>
      <c r="O2086" s="15">
        <v>0.7083333333333334</v>
      </c>
      <c r="P2086" s="16">
        <f t="shared" si="203"/>
        <v>0</v>
      </c>
      <c r="Q2086" s="17" t="s">
        <v>2049</v>
      </c>
    </row>
    <row r="2087">
      <c r="A2087" s="84" t="s">
        <v>2047</v>
      </c>
      <c r="B2087" s="10" t="s">
        <v>18</v>
      </c>
      <c r="C2087" s="10" t="s">
        <v>1152</v>
      </c>
      <c r="D2087" s="10" t="s">
        <v>3</v>
      </c>
      <c r="E2087" s="11" t="s">
        <v>43</v>
      </c>
      <c r="F2087" s="11" t="s">
        <v>1423</v>
      </c>
      <c r="G2087" s="48">
        <v>44862.0</v>
      </c>
      <c r="H2087" s="48">
        <v>44865.0</v>
      </c>
      <c r="I2087" s="12">
        <v>10.0</v>
      </c>
      <c r="J2087" s="48">
        <v>44862.0</v>
      </c>
      <c r="K2087" s="48">
        <v>44865.0</v>
      </c>
      <c r="L2087" s="12">
        <v>10.0</v>
      </c>
      <c r="M2087" s="48">
        <v>44865.0</v>
      </c>
      <c r="N2087" s="15">
        <v>0.5416666666666666</v>
      </c>
      <c r="O2087" s="15">
        <v>0.8333333333333334</v>
      </c>
      <c r="P2087" s="16">
        <f t="shared" si="203"/>
        <v>0.2916666667</v>
      </c>
      <c r="Q2087" s="17" t="s">
        <v>2050</v>
      </c>
    </row>
    <row r="2088">
      <c r="A2088" s="10" t="s">
        <v>2044</v>
      </c>
      <c r="B2088" s="10" t="s">
        <v>18</v>
      </c>
      <c r="C2088" s="10" t="s">
        <v>1152</v>
      </c>
      <c r="D2088" s="10" t="s">
        <v>1790</v>
      </c>
      <c r="E2088" s="11" t="s">
        <v>43</v>
      </c>
      <c r="F2088" s="11" t="s">
        <v>1432</v>
      </c>
      <c r="G2088" s="48">
        <v>44862.0</v>
      </c>
      <c r="H2088" s="48">
        <v>44865.0</v>
      </c>
      <c r="I2088" s="12">
        <v>8.0</v>
      </c>
      <c r="J2088" s="48">
        <v>44862.0</v>
      </c>
      <c r="K2088" s="48">
        <v>44865.0</v>
      </c>
      <c r="L2088" s="12"/>
      <c r="M2088" s="48">
        <v>44865.0</v>
      </c>
      <c r="N2088" s="15">
        <v>0.625</v>
      </c>
      <c r="O2088" s="15">
        <v>0.7083333333333334</v>
      </c>
      <c r="P2088" s="16">
        <f t="shared" si="203"/>
        <v>0.08333333333</v>
      </c>
      <c r="Q2088" s="17" t="s">
        <v>2051</v>
      </c>
    </row>
    <row r="2089">
      <c r="A2089" s="10" t="s">
        <v>2026</v>
      </c>
      <c r="B2089" s="10" t="s">
        <v>560</v>
      </c>
      <c r="C2089" s="10" t="s">
        <v>1164</v>
      </c>
      <c r="D2089" s="10" t="s">
        <v>1790</v>
      </c>
      <c r="E2089" s="11" t="s">
        <v>41</v>
      </c>
      <c r="F2089" s="11" t="s">
        <v>1423</v>
      </c>
      <c r="G2089" s="48">
        <v>44861.0</v>
      </c>
      <c r="H2089" s="48">
        <v>44874.0</v>
      </c>
      <c r="I2089" s="12">
        <v>40.0</v>
      </c>
      <c r="J2089" s="48">
        <v>44861.0</v>
      </c>
      <c r="K2089" s="107"/>
      <c r="L2089" s="12"/>
      <c r="M2089" s="48">
        <v>44865.0</v>
      </c>
      <c r="N2089" s="15">
        <v>0.7916666666666666</v>
      </c>
      <c r="O2089" s="15">
        <v>0.875</v>
      </c>
      <c r="P2089" s="16">
        <f t="shared" si="203"/>
        <v>0.08333333333</v>
      </c>
      <c r="Q2089" s="17" t="s">
        <v>2052</v>
      </c>
    </row>
    <row r="2090">
      <c r="A2090" s="10" t="s">
        <v>2038</v>
      </c>
      <c r="B2090" s="10" t="s">
        <v>18</v>
      </c>
      <c r="C2090" s="10" t="s">
        <v>1152</v>
      </c>
      <c r="D2090" s="10" t="s">
        <v>1346</v>
      </c>
      <c r="E2090" s="11" t="s">
        <v>1478</v>
      </c>
      <c r="F2090" s="11" t="s">
        <v>21</v>
      </c>
      <c r="G2090" s="48"/>
      <c r="H2090" s="48"/>
      <c r="I2090" s="12"/>
      <c r="J2090" s="48"/>
      <c r="K2090" s="48"/>
      <c r="L2090" s="18"/>
      <c r="M2090" s="19">
        <v>44865.0</v>
      </c>
      <c r="N2090" s="15">
        <v>0.625</v>
      </c>
      <c r="O2090" s="15">
        <v>0.8125</v>
      </c>
      <c r="P2090" s="16">
        <f t="shared" si="203"/>
        <v>0.1875</v>
      </c>
      <c r="Q2090" s="17" t="s">
        <v>2053</v>
      </c>
    </row>
    <row r="2091">
      <c r="A2091" s="10" t="s">
        <v>2024</v>
      </c>
      <c r="B2091" s="10" t="s">
        <v>18</v>
      </c>
      <c r="C2091" s="10" t="s">
        <v>1152</v>
      </c>
      <c r="D2091" s="10" t="s">
        <v>3</v>
      </c>
      <c r="E2091" s="11" t="s">
        <v>41</v>
      </c>
      <c r="F2091" s="11" t="s">
        <v>1409</v>
      </c>
      <c r="G2091" s="19">
        <v>44860.0</v>
      </c>
      <c r="H2091" s="18"/>
      <c r="I2091" s="18"/>
      <c r="J2091" s="19">
        <v>44860.0</v>
      </c>
      <c r="K2091" s="18"/>
      <c r="L2091" s="18"/>
      <c r="M2091" s="19">
        <v>44865.0</v>
      </c>
      <c r="N2091" s="15">
        <v>0.8333333333333334</v>
      </c>
      <c r="O2091" s="15">
        <v>0.8958333333333334</v>
      </c>
      <c r="P2091" s="16">
        <f t="shared" si="203"/>
        <v>0.0625</v>
      </c>
      <c r="Q2091" s="17" t="s">
        <v>2054</v>
      </c>
    </row>
    <row r="2092">
      <c r="A2092" s="10" t="s">
        <v>2009</v>
      </c>
      <c r="B2092" s="10" t="s">
        <v>18</v>
      </c>
      <c r="C2092" s="10" t="s">
        <v>1152</v>
      </c>
      <c r="D2092" s="10" t="s">
        <v>1346</v>
      </c>
      <c r="E2092" s="11" t="s">
        <v>43</v>
      </c>
      <c r="F2092" s="11" t="s">
        <v>21</v>
      </c>
      <c r="G2092" s="48">
        <v>44860.0</v>
      </c>
      <c r="H2092" s="48">
        <v>44862.0</v>
      </c>
      <c r="I2092" s="12">
        <v>35.0</v>
      </c>
      <c r="J2092" s="48">
        <v>44860.0</v>
      </c>
      <c r="K2092" s="48">
        <v>44862.0</v>
      </c>
      <c r="L2092" s="18"/>
      <c r="M2092" s="19">
        <v>44865.0</v>
      </c>
      <c r="N2092" s="15">
        <v>0.7916666666666666</v>
      </c>
      <c r="O2092" s="15">
        <v>0.8958333333333334</v>
      </c>
      <c r="P2092" s="16">
        <f t="shared" si="203"/>
        <v>0.1041666667</v>
      </c>
      <c r="Q2092" s="17" t="s">
        <v>2055</v>
      </c>
    </row>
    <row r="2093">
      <c r="A2093" s="10" t="s">
        <v>2042</v>
      </c>
      <c r="B2093" s="10" t="s">
        <v>18</v>
      </c>
      <c r="C2093" s="10" t="s">
        <v>1164</v>
      </c>
      <c r="D2093" s="10" t="s">
        <v>900</v>
      </c>
      <c r="E2093" s="11" t="s">
        <v>41</v>
      </c>
      <c r="F2093" s="11" t="s">
        <v>1409</v>
      </c>
      <c r="G2093" s="47">
        <v>44862.0</v>
      </c>
      <c r="I2093" s="10">
        <v>40.0</v>
      </c>
      <c r="J2093" s="47">
        <v>44862.0</v>
      </c>
      <c r="M2093" s="47">
        <v>44865.0</v>
      </c>
      <c r="N2093" s="52">
        <v>0.625</v>
      </c>
      <c r="O2093" s="52">
        <v>0.9166666666666666</v>
      </c>
      <c r="P2093" s="16">
        <f t="shared" si="203"/>
        <v>0.2916666667</v>
      </c>
      <c r="Q2093" s="10" t="s">
        <v>2056</v>
      </c>
    </row>
    <row r="2094">
      <c r="A2094" s="81" t="s">
        <v>2002</v>
      </c>
      <c r="B2094" s="81" t="s">
        <v>18</v>
      </c>
      <c r="C2094" s="10" t="s">
        <v>1152</v>
      </c>
      <c r="D2094" s="81" t="s">
        <v>508</v>
      </c>
      <c r="E2094" s="30" t="s">
        <v>41</v>
      </c>
      <c r="F2094" s="30" t="s">
        <v>1423</v>
      </c>
      <c r="G2094" s="82">
        <v>44853.0</v>
      </c>
      <c r="H2094" s="82">
        <v>44854.0</v>
      </c>
      <c r="I2094" s="88">
        <v>12.0</v>
      </c>
      <c r="J2094" s="82">
        <v>44853.0</v>
      </c>
      <c r="K2094" s="82"/>
      <c r="L2094" s="88"/>
      <c r="M2094" s="82">
        <v>44865.0</v>
      </c>
      <c r="N2094" s="32">
        <v>0.625</v>
      </c>
      <c r="O2094" s="15">
        <v>0.9166666666666666</v>
      </c>
      <c r="P2094" s="16">
        <f t="shared" si="203"/>
        <v>0.2916666667</v>
      </c>
      <c r="Q2094" s="35" t="s">
        <v>2057</v>
      </c>
      <c r="R2094" s="36"/>
      <c r="S2094" s="36"/>
      <c r="T2094" s="36"/>
      <c r="U2094" s="36"/>
      <c r="V2094" s="36"/>
      <c r="W2094" s="36"/>
      <c r="X2094" s="36"/>
      <c r="Y2094" s="36"/>
      <c r="Z2094" s="36"/>
      <c r="AA2094" s="36"/>
      <c r="AB2094" s="36"/>
      <c r="AC2094" s="36"/>
      <c r="AD2094" s="36"/>
      <c r="AE2094" s="36"/>
      <c r="AF2094" s="36"/>
      <c r="AG2094" s="36"/>
      <c r="AH2094" s="36"/>
      <c r="AI2094" s="36"/>
      <c r="AJ2094" s="36"/>
      <c r="AK2094" s="36"/>
      <c r="AL2094" s="36"/>
    </row>
    <row r="2095">
      <c r="A2095" s="10" t="s">
        <v>1699</v>
      </c>
      <c r="B2095" s="10" t="s">
        <v>560</v>
      </c>
      <c r="C2095" s="10" t="s">
        <v>1152</v>
      </c>
      <c r="D2095" s="10" t="s">
        <v>3</v>
      </c>
      <c r="E2095" s="11" t="s">
        <v>987</v>
      </c>
      <c r="F2095" s="11" t="s">
        <v>1409</v>
      </c>
      <c r="G2095" s="18">
        <v>44816.0</v>
      </c>
      <c r="H2095" s="18">
        <v>44845.0</v>
      </c>
      <c r="I2095" s="12">
        <v>110.0</v>
      </c>
      <c r="J2095" s="18">
        <v>44816.0</v>
      </c>
      <c r="K2095" s="18">
        <v>44845.0</v>
      </c>
      <c r="L2095" s="12">
        <v>92.5</v>
      </c>
      <c r="M2095" s="19">
        <v>44866.0</v>
      </c>
      <c r="N2095" s="110">
        <v>0.6458333333333334</v>
      </c>
      <c r="O2095" s="15">
        <v>0.6875</v>
      </c>
      <c r="P2095" s="16">
        <f t="shared" si="203"/>
        <v>0.04166666667</v>
      </c>
      <c r="Q2095" s="17" t="s">
        <v>2058</v>
      </c>
    </row>
    <row r="2096">
      <c r="A2096" s="81" t="s">
        <v>2002</v>
      </c>
      <c r="B2096" s="81" t="s">
        <v>18</v>
      </c>
      <c r="C2096" s="10" t="s">
        <v>1152</v>
      </c>
      <c r="D2096" s="81" t="s">
        <v>508</v>
      </c>
      <c r="E2096" s="30" t="s">
        <v>43</v>
      </c>
      <c r="F2096" s="30" t="s">
        <v>1423</v>
      </c>
      <c r="G2096" s="82">
        <v>44853.0</v>
      </c>
      <c r="H2096" s="82">
        <v>44854.0</v>
      </c>
      <c r="I2096" s="88">
        <v>12.0</v>
      </c>
      <c r="J2096" s="82">
        <v>44853.0</v>
      </c>
      <c r="K2096" s="82" t="s">
        <v>2059</v>
      </c>
      <c r="L2096" s="88"/>
      <c r="M2096" s="82">
        <v>44866.0</v>
      </c>
      <c r="N2096" s="32">
        <v>0.5833333333333334</v>
      </c>
      <c r="O2096" s="15">
        <v>0.6666666666666666</v>
      </c>
      <c r="P2096" s="16">
        <f t="shared" si="203"/>
        <v>0.08333333333</v>
      </c>
      <c r="Q2096" s="35" t="s">
        <v>2060</v>
      </c>
      <c r="R2096" s="36"/>
      <c r="S2096" s="36"/>
      <c r="T2096" s="36"/>
      <c r="U2096" s="36"/>
      <c r="V2096" s="36"/>
      <c r="W2096" s="36"/>
      <c r="X2096" s="36"/>
      <c r="Y2096" s="36"/>
      <c r="Z2096" s="36"/>
      <c r="AA2096" s="36"/>
      <c r="AB2096" s="36"/>
      <c r="AC2096" s="36"/>
      <c r="AD2096" s="36"/>
      <c r="AE2096" s="36"/>
      <c r="AF2096" s="36"/>
      <c r="AG2096" s="36"/>
      <c r="AH2096" s="36"/>
      <c r="AI2096" s="36"/>
      <c r="AJ2096" s="36"/>
      <c r="AK2096" s="36"/>
      <c r="AL2096" s="36"/>
    </row>
    <row r="2097">
      <c r="A2097" s="81" t="s">
        <v>1526</v>
      </c>
      <c r="B2097" s="81" t="s">
        <v>560</v>
      </c>
      <c r="C2097" s="10" t="s">
        <v>1152</v>
      </c>
      <c r="D2097" s="29" t="s">
        <v>508</v>
      </c>
      <c r="E2097" s="30" t="s">
        <v>987</v>
      </c>
      <c r="F2097" s="30" t="s">
        <v>1409</v>
      </c>
      <c r="G2097" s="82">
        <v>44761.0</v>
      </c>
      <c r="H2097" s="82">
        <v>44769.0</v>
      </c>
      <c r="I2097" s="88">
        <v>40.0</v>
      </c>
      <c r="J2097" s="82">
        <v>44761.0</v>
      </c>
      <c r="K2097" s="82">
        <v>44768.0</v>
      </c>
      <c r="L2097" s="88">
        <v>33.0</v>
      </c>
      <c r="M2097" s="82">
        <v>44866.0</v>
      </c>
      <c r="N2097" s="32">
        <v>0.625</v>
      </c>
      <c r="O2097" s="32">
        <v>0.7083333333333334</v>
      </c>
      <c r="P2097" s="16">
        <f t="shared" si="203"/>
        <v>0.08333333333</v>
      </c>
      <c r="Q2097" s="35" t="s">
        <v>2061</v>
      </c>
      <c r="R2097" s="36"/>
      <c r="S2097" s="36"/>
      <c r="T2097" s="36"/>
      <c r="U2097" s="36"/>
      <c r="V2097" s="36"/>
      <c r="W2097" s="36"/>
      <c r="X2097" s="36"/>
      <c r="Y2097" s="36"/>
      <c r="Z2097" s="36"/>
      <c r="AA2097" s="36"/>
      <c r="AB2097" s="36"/>
      <c r="AC2097" s="36"/>
      <c r="AD2097" s="36"/>
      <c r="AE2097" s="36"/>
      <c r="AF2097" s="36"/>
      <c r="AG2097" s="36"/>
      <c r="AH2097" s="36"/>
      <c r="AI2097" s="36"/>
      <c r="AJ2097" s="36"/>
      <c r="AK2097" s="36"/>
      <c r="AL2097" s="36"/>
    </row>
    <row r="2098" ht="27.0" customHeight="1">
      <c r="A2098" s="10" t="s">
        <v>975</v>
      </c>
      <c r="B2098" s="10" t="s">
        <v>560</v>
      </c>
      <c r="C2098" s="10" t="s">
        <v>1152</v>
      </c>
      <c r="D2098" s="10" t="s">
        <v>508</v>
      </c>
      <c r="E2098" s="11" t="s">
        <v>20</v>
      </c>
      <c r="F2098" s="11" t="s">
        <v>21</v>
      </c>
      <c r="G2098" s="18"/>
      <c r="H2098" s="18"/>
      <c r="I2098" s="18"/>
      <c r="J2098" s="18"/>
      <c r="K2098" s="18"/>
      <c r="L2098" s="18"/>
      <c r="M2098" s="19">
        <v>44866.0</v>
      </c>
      <c r="N2098" s="15">
        <v>0.7083333333333334</v>
      </c>
      <c r="O2098" s="15">
        <v>0.7083333333333334</v>
      </c>
      <c r="P2098" s="16">
        <f t="shared" si="203"/>
        <v>0</v>
      </c>
      <c r="Q2098" s="17" t="s">
        <v>1097</v>
      </c>
    </row>
    <row r="2099">
      <c r="A2099" s="81" t="s">
        <v>2062</v>
      </c>
      <c r="B2099" s="81" t="s">
        <v>18</v>
      </c>
      <c r="C2099" s="10" t="s">
        <v>1152</v>
      </c>
      <c r="D2099" s="81" t="s">
        <v>508</v>
      </c>
      <c r="E2099" s="30" t="s">
        <v>1478</v>
      </c>
      <c r="F2099" s="30" t="s">
        <v>1423</v>
      </c>
      <c r="G2099" s="82"/>
      <c r="H2099" s="82"/>
      <c r="I2099" s="88"/>
      <c r="J2099" s="82"/>
      <c r="K2099" s="82"/>
      <c r="L2099" s="88"/>
      <c r="M2099" s="19">
        <v>44866.0</v>
      </c>
      <c r="N2099" s="32">
        <v>0.75</v>
      </c>
      <c r="O2099" s="15">
        <v>0.9375</v>
      </c>
      <c r="P2099" s="16">
        <f t="shared" si="203"/>
        <v>0.1875</v>
      </c>
      <c r="Q2099" s="35" t="s">
        <v>2063</v>
      </c>
      <c r="R2099" s="36"/>
      <c r="S2099" s="36"/>
      <c r="T2099" s="36"/>
      <c r="U2099" s="36"/>
      <c r="V2099" s="36"/>
      <c r="W2099" s="36"/>
      <c r="X2099" s="36"/>
      <c r="Y2099" s="36"/>
      <c r="Z2099" s="36"/>
      <c r="AA2099" s="36"/>
      <c r="AB2099" s="36"/>
      <c r="AC2099" s="36"/>
      <c r="AD2099" s="36"/>
      <c r="AE2099" s="36"/>
      <c r="AF2099" s="36"/>
      <c r="AG2099" s="36"/>
      <c r="AH2099" s="36"/>
      <c r="AI2099" s="36"/>
      <c r="AJ2099" s="36"/>
      <c r="AK2099" s="36"/>
      <c r="AL2099" s="36"/>
    </row>
    <row r="2100">
      <c r="A2100" s="10" t="s">
        <v>1595</v>
      </c>
      <c r="B2100" s="10" t="s">
        <v>18</v>
      </c>
      <c r="C2100" s="10" t="s">
        <v>1152</v>
      </c>
      <c r="D2100" s="10" t="s">
        <v>3</v>
      </c>
      <c r="E2100" s="10" t="s">
        <v>41</v>
      </c>
      <c r="F2100" s="11" t="s">
        <v>1423</v>
      </c>
      <c r="G2100" s="82"/>
      <c r="H2100" s="18"/>
      <c r="I2100" s="18"/>
      <c r="J2100" s="18"/>
      <c r="K2100" s="18"/>
      <c r="L2100" s="18"/>
      <c r="M2100" s="19">
        <v>44866.0</v>
      </c>
      <c r="N2100" s="15">
        <v>0.6875</v>
      </c>
      <c r="O2100" s="15">
        <v>0.7708333333333334</v>
      </c>
      <c r="P2100" s="16">
        <f t="shared" si="203"/>
        <v>0.08333333333</v>
      </c>
      <c r="Q2100" s="17" t="s">
        <v>2064</v>
      </c>
    </row>
    <row r="2101">
      <c r="A2101" s="10" t="s">
        <v>2009</v>
      </c>
      <c r="B2101" s="10" t="s">
        <v>18</v>
      </c>
      <c r="C2101" s="10" t="s">
        <v>1152</v>
      </c>
      <c r="D2101" s="10" t="s">
        <v>1346</v>
      </c>
      <c r="E2101" s="11" t="s">
        <v>987</v>
      </c>
      <c r="F2101" s="11" t="s">
        <v>1423</v>
      </c>
      <c r="G2101" s="48">
        <v>44860.0</v>
      </c>
      <c r="H2101" s="48">
        <v>44862.0</v>
      </c>
      <c r="I2101" s="12">
        <v>35.0</v>
      </c>
      <c r="J2101" s="48">
        <v>44860.0</v>
      </c>
      <c r="K2101" s="48">
        <v>44862.0</v>
      </c>
      <c r="L2101" s="18"/>
      <c r="M2101" s="19">
        <v>44866.0</v>
      </c>
      <c r="N2101" s="15">
        <v>0.7708333333333334</v>
      </c>
      <c r="O2101" s="15">
        <v>0.8958333333333334</v>
      </c>
      <c r="P2101" s="16">
        <f t="shared" si="203"/>
        <v>0.125</v>
      </c>
      <c r="Q2101" s="17" t="s">
        <v>2065</v>
      </c>
    </row>
    <row r="2102">
      <c r="A2102" s="10" t="s">
        <v>2038</v>
      </c>
      <c r="B2102" s="10" t="s">
        <v>18</v>
      </c>
      <c r="C2102" s="10" t="s">
        <v>1152</v>
      </c>
      <c r="D2102" s="10" t="s">
        <v>1346</v>
      </c>
      <c r="E2102" s="11" t="s">
        <v>1478</v>
      </c>
      <c r="F2102" s="11" t="s">
        <v>21</v>
      </c>
      <c r="G2102" s="48"/>
      <c r="H2102" s="48"/>
      <c r="I2102" s="12"/>
      <c r="J2102" s="48"/>
      <c r="K2102" s="48"/>
      <c r="L2102" s="18"/>
      <c r="M2102" s="19">
        <v>44866.0</v>
      </c>
      <c r="N2102" s="15">
        <v>0.5833333333333334</v>
      </c>
      <c r="O2102" s="15">
        <v>0.7708333333333334</v>
      </c>
      <c r="P2102" s="16">
        <f t="shared" si="203"/>
        <v>0.1875</v>
      </c>
      <c r="Q2102" s="17" t="s">
        <v>2066</v>
      </c>
    </row>
    <row r="2103">
      <c r="A2103" s="10" t="s">
        <v>2026</v>
      </c>
      <c r="B2103" s="10" t="s">
        <v>560</v>
      </c>
      <c r="C2103" s="10" t="s">
        <v>1164</v>
      </c>
      <c r="D2103" s="10" t="s">
        <v>1790</v>
      </c>
      <c r="E2103" s="11" t="s">
        <v>41</v>
      </c>
      <c r="F2103" s="11" t="s">
        <v>1423</v>
      </c>
      <c r="G2103" s="48">
        <v>44861.0</v>
      </c>
      <c r="H2103" s="48">
        <v>44874.0</v>
      </c>
      <c r="I2103" s="12">
        <v>40.0</v>
      </c>
      <c r="J2103" s="48">
        <v>44861.0</v>
      </c>
      <c r="K2103" s="107"/>
      <c r="L2103" s="12"/>
      <c r="M2103" s="48">
        <v>44866.0</v>
      </c>
      <c r="N2103" s="15">
        <v>0.6041666666666666</v>
      </c>
      <c r="O2103" s="15">
        <v>0.8958333333333334</v>
      </c>
      <c r="P2103" s="16">
        <f t="shared" si="203"/>
        <v>0.2916666667</v>
      </c>
      <c r="Q2103" s="17" t="s">
        <v>2067</v>
      </c>
    </row>
    <row r="2104" ht="19.5" customHeight="1">
      <c r="A2104" s="10" t="s">
        <v>999</v>
      </c>
      <c r="B2104" s="10" t="s">
        <v>18</v>
      </c>
      <c r="C2104" s="10" t="s">
        <v>1152</v>
      </c>
      <c r="D2104" s="10" t="s">
        <v>508</v>
      </c>
      <c r="E2104" s="11" t="s">
        <v>41</v>
      </c>
      <c r="F2104" s="11" t="s">
        <v>21</v>
      </c>
      <c r="G2104" s="18"/>
      <c r="H2104" s="18"/>
      <c r="I2104" s="18"/>
      <c r="J2104" s="18"/>
      <c r="K2104" s="18"/>
      <c r="L2104" s="18"/>
      <c r="M2104" s="19">
        <v>44866.0</v>
      </c>
      <c r="N2104" s="15">
        <v>0.5833333333333334</v>
      </c>
      <c r="O2104" s="15">
        <v>0.5833333333333334</v>
      </c>
      <c r="P2104" s="16">
        <f t="shared" si="203"/>
        <v>0</v>
      </c>
      <c r="Q2104" s="17" t="s">
        <v>2068</v>
      </c>
    </row>
    <row r="2105">
      <c r="A2105" s="10" t="s">
        <v>2042</v>
      </c>
      <c r="B2105" s="10" t="s">
        <v>18</v>
      </c>
      <c r="C2105" s="10" t="s">
        <v>1164</v>
      </c>
      <c r="D2105" s="10" t="s">
        <v>900</v>
      </c>
      <c r="E2105" s="11" t="s">
        <v>41</v>
      </c>
      <c r="F2105" s="11" t="s">
        <v>21</v>
      </c>
      <c r="G2105" s="47">
        <v>44862.0</v>
      </c>
      <c r="I2105" s="10">
        <v>40.0</v>
      </c>
      <c r="J2105" s="47">
        <v>44862.0</v>
      </c>
      <c r="M2105" s="47">
        <v>44866.0</v>
      </c>
      <c r="N2105" s="15">
        <v>0.5833333333333334</v>
      </c>
      <c r="O2105" s="15">
        <v>0.8958333333333334</v>
      </c>
      <c r="P2105" s="16">
        <f t="shared" si="203"/>
        <v>0.3125</v>
      </c>
      <c r="Q2105" s="10" t="s">
        <v>2069</v>
      </c>
    </row>
    <row r="2106">
      <c r="A2106" s="10" t="s">
        <v>1892</v>
      </c>
      <c r="B2106" s="10" t="s">
        <v>560</v>
      </c>
      <c r="C2106" s="10" t="s">
        <v>1152</v>
      </c>
      <c r="D2106" s="10" t="s">
        <v>158</v>
      </c>
      <c r="E2106" s="11" t="s">
        <v>41</v>
      </c>
      <c r="F2106" s="11" t="s">
        <v>1409</v>
      </c>
      <c r="G2106" s="18">
        <v>44826.0</v>
      </c>
      <c r="H2106" s="18">
        <v>44837.0</v>
      </c>
      <c r="I2106" s="12" t="s">
        <v>1871</v>
      </c>
      <c r="J2106" s="18">
        <v>44826.0</v>
      </c>
      <c r="K2106" s="18"/>
      <c r="L2106" s="18"/>
      <c r="M2106" s="47">
        <v>44866.0</v>
      </c>
      <c r="N2106" s="32">
        <v>0.625</v>
      </c>
      <c r="O2106" s="15">
        <v>0.9166666666666666</v>
      </c>
      <c r="P2106" s="25">
        <v>0.2916666666666667</v>
      </c>
      <c r="Q2106" s="17" t="s">
        <v>2070</v>
      </c>
    </row>
    <row r="2107">
      <c r="A2107" s="10" t="s">
        <v>2024</v>
      </c>
      <c r="B2107" s="10" t="s">
        <v>18</v>
      </c>
      <c r="C2107" s="10" t="s">
        <v>1152</v>
      </c>
      <c r="D2107" s="10" t="s">
        <v>3</v>
      </c>
      <c r="E2107" s="11" t="s">
        <v>41</v>
      </c>
      <c r="F2107" s="11" t="s">
        <v>1409</v>
      </c>
      <c r="G2107" s="19">
        <v>44860.0</v>
      </c>
      <c r="H2107" s="18"/>
      <c r="I2107" s="18"/>
      <c r="J2107" s="19">
        <v>44860.0</v>
      </c>
      <c r="K2107" s="18"/>
      <c r="L2107" s="18"/>
      <c r="M2107" s="47">
        <v>44866.0</v>
      </c>
      <c r="N2107" s="110">
        <v>0.5833333333333334</v>
      </c>
      <c r="O2107" s="15">
        <v>0.6458333333333334</v>
      </c>
      <c r="P2107" s="16">
        <f t="shared" ref="P2107:P2113" si="204">O2107-N2107</f>
        <v>0.0625</v>
      </c>
      <c r="Q2107" s="17" t="s">
        <v>2071</v>
      </c>
    </row>
    <row r="2108">
      <c r="A2108" s="10" t="s">
        <v>1819</v>
      </c>
      <c r="B2108" s="10" t="s">
        <v>1797</v>
      </c>
      <c r="C2108" s="10" t="s">
        <v>1152</v>
      </c>
      <c r="D2108" s="10" t="s">
        <v>3</v>
      </c>
      <c r="E2108" s="11" t="s">
        <v>41</v>
      </c>
      <c r="F2108" s="11" t="s">
        <v>21</v>
      </c>
      <c r="G2108" s="18"/>
      <c r="H2108" s="18"/>
      <c r="I2108" s="18"/>
      <c r="J2108" s="18"/>
      <c r="K2108" s="18"/>
      <c r="L2108" s="18"/>
      <c r="M2108" s="47">
        <v>44866.0</v>
      </c>
      <c r="N2108" s="15">
        <v>0.7708333333333334</v>
      </c>
      <c r="O2108" s="15">
        <v>0.8958333333333334</v>
      </c>
      <c r="P2108" s="16">
        <f t="shared" si="204"/>
        <v>0.125</v>
      </c>
      <c r="Q2108" s="17" t="s">
        <v>2072</v>
      </c>
    </row>
    <row r="2109">
      <c r="A2109" s="10" t="s">
        <v>2038</v>
      </c>
      <c r="B2109" s="10" t="s">
        <v>18</v>
      </c>
      <c r="C2109" s="10" t="s">
        <v>1152</v>
      </c>
      <c r="D2109" s="10" t="s">
        <v>1346</v>
      </c>
      <c r="E2109" s="11" t="s">
        <v>41</v>
      </c>
      <c r="F2109" s="11" t="s">
        <v>21</v>
      </c>
      <c r="G2109" s="48"/>
      <c r="H2109" s="48"/>
      <c r="I2109" s="12"/>
      <c r="J2109" s="48"/>
      <c r="K2109" s="48"/>
      <c r="L2109" s="18"/>
      <c r="M2109" s="19">
        <v>44867.0</v>
      </c>
      <c r="N2109" s="15">
        <v>0.625</v>
      </c>
      <c r="O2109" s="15">
        <v>0.9375</v>
      </c>
      <c r="P2109" s="16">
        <f t="shared" si="204"/>
        <v>0.3125</v>
      </c>
      <c r="Q2109" s="17" t="s">
        <v>2073</v>
      </c>
    </row>
    <row r="2110">
      <c r="A2110" s="10" t="s">
        <v>2026</v>
      </c>
      <c r="B2110" s="10" t="s">
        <v>560</v>
      </c>
      <c r="C2110" s="10" t="s">
        <v>1164</v>
      </c>
      <c r="D2110" s="10" t="s">
        <v>1790</v>
      </c>
      <c r="E2110" s="11" t="s">
        <v>41</v>
      </c>
      <c r="F2110" s="11" t="s">
        <v>1423</v>
      </c>
      <c r="G2110" s="48">
        <v>44861.0</v>
      </c>
      <c r="H2110" s="48">
        <v>44874.0</v>
      </c>
      <c r="I2110" s="12">
        <v>40.0</v>
      </c>
      <c r="J2110" s="48">
        <v>44861.0</v>
      </c>
      <c r="K2110" s="107"/>
      <c r="L2110" s="12"/>
      <c r="M2110" s="48">
        <v>44867.0</v>
      </c>
      <c r="N2110" s="15">
        <v>0.6041666666666666</v>
      </c>
      <c r="O2110" s="15">
        <v>0.8958333333333334</v>
      </c>
      <c r="P2110" s="16">
        <f t="shared" si="204"/>
        <v>0.2916666667</v>
      </c>
      <c r="Q2110" s="17" t="s">
        <v>2074</v>
      </c>
    </row>
    <row r="2111">
      <c r="A2111" s="10" t="s">
        <v>1829</v>
      </c>
      <c r="B2111" s="10" t="s">
        <v>18</v>
      </c>
      <c r="C2111" s="10" t="s">
        <v>1152</v>
      </c>
      <c r="D2111" s="10" t="s">
        <v>3</v>
      </c>
      <c r="E2111" s="11" t="s">
        <v>41</v>
      </c>
      <c r="F2111" s="11" t="s">
        <v>1423</v>
      </c>
      <c r="G2111" s="48">
        <v>44820.0</v>
      </c>
      <c r="H2111" s="48">
        <v>44834.0</v>
      </c>
      <c r="I2111" s="12">
        <v>12.0</v>
      </c>
      <c r="J2111" s="48">
        <v>44820.0</v>
      </c>
      <c r="K2111" s="48"/>
      <c r="L2111" s="12"/>
      <c r="M2111" s="48">
        <v>44867.0</v>
      </c>
      <c r="N2111" s="15">
        <v>0.8541666666666666</v>
      </c>
      <c r="O2111" s="15">
        <v>0.8958333333333334</v>
      </c>
      <c r="P2111" s="16">
        <f t="shared" si="204"/>
        <v>0.04166666667</v>
      </c>
      <c r="Q2111" s="17" t="s">
        <v>2075</v>
      </c>
    </row>
    <row r="2112">
      <c r="A2112" s="10" t="s">
        <v>2024</v>
      </c>
      <c r="B2112" s="10" t="s">
        <v>18</v>
      </c>
      <c r="C2112" s="10" t="s">
        <v>1152</v>
      </c>
      <c r="D2112" s="10" t="s">
        <v>3</v>
      </c>
      <c r="E2112" s="11" t="s">
        <v>46</v>
      </c>
      <c r="F2112" s="11" t="s">
        <v>1409</v>
      </c>
      <c r="G2112" s="19">
        <v>44860.0</v>
      </c>
      <c r="H2112" s="18"/>
      <c r="I2112" s="18"/>
      <c r="J2112" s="19">
        <v>44860.0</v>
      </c>
      <c r="K2112" s="18"/>
      <c r="L2112" s="18"/>
      <c r="M2112" s="48">
        <v>44867.0</v>
      </c>
      <c r="N2112" s="110">
        <v>0.5833333333333334</v>
      </c>
      <c r="O2112" s="15">
        <v>0.7083333333333334</v>
      </c>
      <c r="P2112" s="16">
        <f t="shared" si="204"/>
        <v>0.125</v>
      </c>
      <c r="Q2112" s="10" t="s">
        <v>2076</v>
      </c>
    </row>
    <row r="2113">
      <c r="A2113" s="10" t="s">
        <v>1819</v>
      </c>
      <c r="B2113" s="10" t="s">
        <v>1797</v>
      </c>
      <c r="C2113" s="10" t="s">
        <v>1152</v>
      </c>
      <c r="D2113" s="10" t="s">
        <v>3</v>
      </c>
      <c r="E2113" s="11" t="s">
        <v>41</v>
      </c>
      <c r="F2113" s="11" t="s">
        <v>21</v>
      </c>
      <c r="G2113" s="18"/>
      <c r="H2113" s="18"/>
      <c r="I2113" s="18"/>
      <c r="J2113" s="18"/>
      <c r="K2113" s="18"/>
      <c r="L2113" s="18"/>
      <c r="M2113" s="48">
        <v>44867.0</v>
      </c>
      <c r="N2113" s="15">
        <v>0.75</v>
      </c>
      <c r="O2113" s="15">
        <v>0.8125</v>
      </c>
      <c r="P2113" s="16">
        <f t="shared" si="204"/>
        <v>0.0625</v>
      </c>
      <c r="Q2113" s="10" t="s">
        <v>2077</v>
      </c>
    </row>
    <row r="2114">
      <c r="A2114" s="10" t="s">
        <v>1892</v>
      </c>
      <c r="B2114" s="10" t="s">
        <v>560</v>
      </c>
      <c r="C2114" s="10" t="s">
        <v>1152</v>
      </c>
      <c r="D2114" s="10" t="s">
        <v>158</v>
      </c>
      <c r="E2114" s="11" t="s">
        <v>41</v>
      </c>
      <c r="F2114" s="11" t="s">
        <v>1409</v>
      </c>
      <c r="G2114" s="18">
        <v>44826.0</v>
      </c>
      <c r="H2114" s="18">
        <v>44837.0</v>
      </c>
      <c r="I2114" s="12" t="s">
        <v>1871</v>
      </c>
      <c r="J2114" s="18">
        <v>44826.0</v>
      </c>
      <c r="K2114" s="18"/>
      <c r="L2114" s="18"/>
      <c r="M2114" s="47">
        <v>44867.0</v>
      </c>
      <c r="N2114" s="32">
        <v>0.625</v>
      </c>
      <c r="O2114" s="15">
        <v>0.8333333333333334</v>
      </c>
      <c r="P2114" s="25">
        <v>0.20833333333333334</v>
      </c>
      <c r="Q2114" s="17" t="s">
        <v>2078</v>
      </c>
    </row>
    <row r="2115">
      <c r="A2115" s="10" t="s">
        <v>2042</v>
      </c>
      <c r="B2115" s="10" t="s">
        <v>18</v>
      </c>
      <c r="C2115" s="10" t="s">
        <v>1164</v>
      </c>
      <c r="D2115" s="10" t="s">
        <v>900</v>
      </c>
      <c r="E2115" s="11" t="s">
        <v>43</v>
      </c>
      <c r="F2115" s="11" t="s">
        <v>1423</v>
      </c>
      <c r="G2115" s="47">
        <v>44862.0</v>
      </c>
      <c r="H2115" s="47">
        <v>44869.0</v>
      </c>
      <c r="I2115" s="10">
        <v>40.0</v>
      </c>
      <c r="J2115" s="47">
        <v>44862.0</v>
      </c>
      <c r="K2115" s="47">
        <v>44867.0</v>
      </c>
      <c r="M2115" s="47">
        <v>44867.0</v>
      </c>
      <c r="N2115" s="52">
        <v>0.75</v>
      </c>
      <c r="O2115" s="52">
        <v>0.8958333333333334</v>
      </c>
      <c r="P2115" s="25">
        <f t="shared" ref="P2115:P2120" si="205">O2115-N2115</f>
        <v>0.1458333333</v>
      </c>
      <c r="Q2115" s="10" t="s">
        <v>2079</v>
      </c>
    </row>
    <row r="2116">
      <c r="A2116" s="10" t="s">
        <v>2080</v>
      </c>
      <c r="B2116" s="10" t="s">
        <v>18</v>
      </c>
      <c r="C2116" s="10" t="s">
        <v>1164</v>
      </c>
      <c r="D2116" s="10" t="s">
        <v>900</v>
      </c>
      <c r="E2116" s="11" t="s">
        <v>20</v>
      </c>
      <c r="F2116" s="11" t="s">
        <v>1423</v>
      </c>
      <c r="G2116" s="47">
        <v>44867.0</v>
      </c>
      <c r="H2116" s="47">
        <v>44867.0</v>
      </c>
      <c r="I2116" s="10">
        <v>8.0</v>
      </c>
      <c r="J2116" s="47">
        <v>44867.0</v>
      </c>
      <c r="K2116" s="47">
        <v>44867.0</v>
      </c>
      <c r="M2116" s="47">
        <v>44867.0</v>
      </c>
      <c r="N2116" s="52">
        <v>0.5833333333333334</v>
      </c>
      <c r="O2116" s="52">
        <v>0.6666666666666666</v>
      </c>
      <c r="P2116" s="25">
        <f t="shared" si="205"/>
        <v>0.08333333333</v>
      </c>
      <c r="Q2116" s="10" t="s">
        <v>2081</v>
      </c>
    </row>
    <row r="2117">
      <c r="A2117" s="10" t="s">
        <v>2082</v>
      </c>
      <c r="B2117" s="10" t="s">
        <v>18</v>
      </c>
      <c r="C2117" s="10" t="s">
        <v>1164</v>
      </c>
      <c r="D2117" s="10" t="s">
        <v>900</v>
      </c>
      <c r="E2117" s="11" t="s">
        <v>41</v>
      </c>
      <c r="F2117" s="11" t="s">
        <v>1409</v>
      </c>
      <c r="G2117" s="47">
        <v>44867.0</v>
      </c>
      <c r="I2117" s="10">
        <v>40.0</v>
      </c>
      <c r="J2117" s="47">
        <v>44867.0</v>
      </c>
      <c r="M2117" s="47">
        <v>44867.0</v>
      </c>
      <c r="N2117" s="52">
        <v>0.6666666666666666</v>
      </c>
      <c r="O2117" s="52">
        <v>0.75</v>
      </c>
      <c r="P2117" s="25">
        <f t="shared" si="205"/>
        <v>0.08333333333</v>
      </c>
      <c r="Q2117" s="10" t="s">
        <v>2083</v>
      </c>
    </row>
    <row r="2118">
      <c r="A2118" s="10" t="s">
        <v>1595</v>
      </c>
      <c r="B2118" s="10" t="s">
        <v>18</v>
      </c>
      <c r="C2118" s="10" t="s">
        <v>1152</v>
      </c>
      <c r="D2118" s="10" t="s">
        <v>3</v>
      </c>
      <c r="E2118" s="11" t="s">
        <v>41</v>
      </c>
      <c r="F2118" s="11" t="s">
        <v>1423</v>
      </c>
      <c r="G2118" s="82"/>
      <c r="H2118" s="18"/>
      <c r="I2118" s="18"/>
      <c r="J2118" s="18"/>
      <c r="K2118" s="18"/>
      <c r="L2118" s="18"/>
      <c r="M2118" s="47">
        <v>44867.0</v>
      </c>
      <c r="N2118" s="15">
        <v>0.7083333333333334</v>
      </c>
      <c r="O2118" s="15">
        <v>0.75</v>
      </c>
      <c r="P2118" s="16">
        <f t="shared" si="205"/>
        <v>0.04166666667</v>
      </c>
      <c r="Q2118" s="10" t="s">
        <v>2084</v>
      </c>
    </row>
    <row r="2119">
      <c r="A2119" s="84" t="s">
        <v>1966</v>
      </c>
      <c r="B2119" s="10" t="s">
        <v>18</v>
      </c>
      <c r="C2119" s="10" t="s">
        <v>1152</v>
      </c>
      <c r="D2119" s="10" t="s">
        <v>3</v>
      </c>
      <c r="E2119" s="11" t="s">
        <v>53</v>
      </c>
      <c r="F2119" s="11" t="s">
        <v>1423</v>
      </c>
      <c r="G2119" s="82">
        <v>44846.0</v>
      </c>
      <c r="H2119" s="48"/>
      <c r="I2119" s="12"/>
      <c r="J2119" s="82">
        <v>44846.0</v>
      </c>
      <c r="K2119" s="48"/>
      <c r="L2119" s="12"/>
      <c r="M2119" s="47">
        <v>44868.0</v>
      </c>
      <c r="N2119" s="15">
        <v>0.6666666666666666</v>
      </c>
      <c r="O2119" s="15">
        <v>0.6666666666666666</v>
      </c>
      <c r="P2119" s="16">
        <f t="shared" si="205"/>
        <v>0</v>
      </c>
      <c r="Q2119" s="17" t="s">
        <v>2085</v>
      </c>
    </row>
    <row r="2120">
      <c r="A2120" s="10" t="s">
        <v>2024</v>
      </c>
      <c r="B2120" s="10" t="s">
        <v>18</v>
      </c>
      <c r="C2120" s="10" t="s">
        <v>1152</v>
      </c>
      <c r="D2120" s="10" t="s">
        <v>3</v>
      </c>
      <c r="E2120" s="11" t="s">
        <v>43</v>
      </c>
      <c r="F2120" s="11" t="s">
        <v>1409</v>
      </c>
      <c r="G2120" s="19">
        <v>44860.0</v>
      </c>
      <c r="H2120" s="47">
        <v>44867.0</v>
      </c>
      <c r="I2120" s="12">
        <v>16.0</v>
      </c>
      <c r="J2120" s="19">
        <v>44860.0</v>
      </c>
      <c r="K2120" s="47">
        <v>44868.0</v>
      </c>
      <c r="L2120" s="12">
        <v>15.0</v>
      </c>
      <c r="M2120" s="47">
        <v>44868.0</v>
      </c>
      <c r="N2120" s="110">
        <v>0.5833333333333334</v>
      </c>
      <c r="O2120" s="15">
        <v>0.625</v>
      </c>
      <c r="P2120" s="16">
        <f t="shared" si="205"/>
        <v>0.04166666667</v>
      </c>
      <c r="Q2120" s="10" t="s">
        <v>2076</v>
      </c>
    </row>
    <row r="2121">
      <c r="A2121" s="10" t="s">
        <v>740</v>
      </c>
      <c r="B2121" s="10" t="s">
        <v>560</v>
      </c>
      <c r="C2121" s="10" t="s">
        <v>1152</v>
      </c>
      <c r="D2121" s="10" t="s">
        <v>158</v>
      </c>
      <c r="E2121" s="11" t="s">
        <v>20</v>
      </c>
      <c r="F2121" s="11" t="s">
        <v>21</v>
      </c>
      <c r="G2121" s="18"/>
      <c r="H2121" s="18"/>
      <c r="I2121" s="18"/>
      <c r="J2121" s="18"/>
      <c r="K2121" s="18"/>
      <c r="L2121" s="18"/>
      <c r="M2121" s="48">
        <v>44868.0</v>
      </c>
      <c r="N2121" s="15"/>
      <c r="O2121" s="15"/>
      <c r="P2121" s="24"/>
      <c r="Q2121" s="17"/>
    </row>
    <row r="2122">
      <c r="A2122" s="10" t="s">
        <v>2026</v>
      </c>
      <c r="B2122" s="10" t="s">
        <v>560</v>
      </c>
      <c r="C2122" s="10" t="s">
        <v>1164</v>
      </c>
      <c r="D2122" s="10" t="s">
        <v>1790</v>
      </c>
      <c r="E2122" s="11" t="s">
        <v>41</v>
      </c>
      <c r="F2122" s="11" t="s">
        <v>1423</v>
      </c>
      <c r="G2122" s="48">
        <v>44861.0</v>
      </c>
      <c r="H2122" s="48">
        <v>44874.0</v>
      </c>
      <c r="I2122" s="12">
        <v>40.0</v>
      </c>
      <c r="J2122" s="48">
        <v>44861.0</v>
      </c>
      <c r="K2122" s="107"/>
      <c r="L2122" s="12"/>
      <c r="M2122" s="48">
        <v>44868.0</v>
      </c>
      <c r="N2122" s="15">
        <v>0.6041666666666666</v>
      </c>
      <c r="O2122" s="15">
        <v>0.8958333333333334</v>
      </c>
      <c r="P2122" s="16">
        <f t="shared" ref="P2122:P2124" si="206">O2122-N2122</f>
        <v>0.2916666667</v>
      </c>
      <c r="Q2122" s="17" t="s">
        <v>2086</v>
      </c>
    </row>
    <row r="2123">
      <c r="A2123" s="10" t="s">
        <v>2087</v>
      </c>
      <c r="B2123" s="10" t="s">
        <v>18</v>
      </c>
      <c r="C2123" s="10" t="s">
        <v>1152</v>
      </c>
      <c r="D2123" s="10" t="s">
        <v>3</v>
      </c>
      <c r="E2123" s="11" t="s">
        <v>41</v>
      </c>
      <c r="F2123" s="11" t="s">
        <v>1423</v>
      </c>
      <c r="G2123" s="82"/>
      <c r="H2123" s="18"/>
      <c r="I2123" s="18"/>
      <c r="J2123" s="18"/>
      <c r="K2123" s="18"/>
      <c r="L2123" s="18"/>
      <c r="M2123" s="48">
        <v>44868.0</v>
      </c>
      <c r="N2123" s="15">
        <v>0.625</v>
      </c>
      <c r="O2123" s="15">
        <v>0.9166666666666666</v>
      </c>
      <c r="P2123" s="16">
        <f t="shared" si="206"/>
        <v>0.2916666667</v>
      </c>
      <c r="Q2123" s="10" t="s">
        <v>2088</v>
      </c>
    </row>
    <row r="2124">
      <c r="A2124" s="10" t="s">
        <v>1541</v>
      </c>
      <c r="B2124" s="10" t="s">
        <v>560</v>
      </c>
      <c r="C2124" s="10" t="s">
        <v>1152</v>
      </c>
      <c r="D2124" s="10" t="s">
        <v>158</v>
      </c>
      <c r="E2124" s="11" t="s">
        <v>1255</v>
      </c>
      <c r="F2124" s="11" t="s">
        <v>1409</v>
      </c>
      <c r="G2124" s="48">
        <v>44781.0</v>
      </c>
      <c r="H2124" s="48">
        <v>44792.0</v>
      </c>
      <c r="I2124" s="12">
        <v>85.0</v>
      </c>
      <c r="J2124" s="18">
        <v>44781.0</v>
      </c>
      <c r="K2124" s="18"/>
      <c r="L2124" s="18"/>
      <c r="M2124" s="48">
        <v>44868.0</v>
      </c>
      <c r="N2124" s="24">
        <v>0.6666666666666666</v>
      </c>
      <c r="O2124" s="15">
        <v>0.875</v>
      </c>
      <c r="P2124" s="16">
        <f t="shared" si="206"/>
        <v>0.2083333333</v>
      </c>
      <c r="Q2124" s="17" t="s">
        <v>2089</v>
      </c>
    </row>
    <row r="2125">
      <c r="A2125" s="10" t="s">
        <v>1892</v>
      </c>
      <c r="B2125" s="10" t="s">
        <v>560</v>
      </c>
      <c r="C2125" s="10" t="s">
        <v>1152</v>
      </c>
      <c r="D2125" s="10" t="s">
        <v>158</v>
      </c>
      <c r="E2125" s="11" t="s">
        <v>41</v>
      </c>
      <c r="F2125" s="11" t="s">
        <v>1409</v>
      </c>
      <c r="G2125" s="18">
        <v>44826.0</v>
      </c>
      <c r="H2125" s="18">
        <v>44837.0</v>
      </c>
      <c r="I2125" s="12" t="s">
        <v>1871</v>
      </c>
      <c r="J2125" s="18">
        <v>44826.0</v>
      </c>
      <c r="K2125" s="18"/>
      <c r="L2125" s="18"/>
      <c r="M2125" s="47">
        <v>44868.0</v>
      </c>
      <c r="N2125" s="32">
        <v>0.625</v>
      </c>
      <c r="O2125" s="15">
        <v>0.6666666666666666</v>
      </c>
      <c r="P2125" s="25">
        <v>0.041666666666666664</v>
      </c>
      <c r="Q2125" s="17" t="s">
        <v>2090</v>
      </c>
    </row>
    <row r="2126">
      <c r="A2126" s="10" t="s">
        <v>2082</v>
      </c>
      <c r="B2126" s="10" t="s">
        <v>18</v>
      </c>
      <c r="C2126" s="10" t="s">
        <v>1164</v>
      </c>
      <c r="D2126" s="10" t="s">
        <v>900</v>
      </c>
      <c r="E2126" s="11" t="s">
        <v>41</v>
      </c>
      <c r="F2126" s="11" t="s">
        <v>1409</v>
      </c>
      <c r="G2126" s="47">
        <v>44867.0</v>
      </c>
      <c r="I2126" s="10">
        <v>40.0</v>
      </c>
      <c r="J2126" s="47">
        <v>44867.0</v>
      </c>
      <c r="M2126" s="47">
        <v>44868.0</v>
      </c>
      <c r="N2126" s="52">
        <v>0.5833333333333334</v>
      </c>
      <c r="O2126" s="15">
        <v>0.8958333333333334</v>
      </c>
      <c r="P2126" s="25">
        <f t="shared" ref="P2126:P2139" si="207">O2126-N2126</f>
        <v>0.3125</v>
      </c>
      <c r="Q2126" s="10" t="s">
        <v>2091</v>
      </c>
    </row>
    <row r="2127">
      <c r="A2127" s="10" t="s">
        <v>1829</v>
      </c>
      <c r="B2127" s="10" t="s">
        <v>18</v>
      </c>
      <c r="C2127" s="10" t="s">
        <v>1152</v>
      </c>
      <c r="D2127" s="10" t="s">
        <v>3</v>
      </c>
      <c r="E2127" s="11" t="s">
        <v>987</v>
      </c>
      <c r="F2127" s="11" t="s">
        <v>1423</v>
      </c>
      <c r="G2127" s="48">
        <v>44820.0</v>
      </c>
      <c r="H2127" s="48">
        <v>44834.0</v>
      </c>
      <c r="I2127" s="12">
        <v>13.0</v>
      </c>
      <c r="J2127" s="48">
        <v>44820.0</v>
      </c>
      <c r="K2127" s="47">
        <v>44869.0</v>
      </c>
      <c r="L2127" s="12">
        <v>13.0</v>
      </c>
      <c r="M2127" s="47">
        <v>44869.0</v>
      </c>
      <c r="N2127" s="15">
        <v>0.5833333333333334</v>
      </c>
      <c r="O2127" s="15">
        <v>0.75</v>
      </c>
      <c r="P2127" s="16">
        <f t="shared" si="207"/>
        <v>0.1666666667</v>
      </c>
      <c r="Q2127" s="10" t="s">
        <v>2092</v>
      </c>
    </row>
    <row r="2128">
      <c r="A2128" s="10" t="s">
        <v>2093</v>
      </c>
      <c r="B2128" s="10" t="s">
        <v>18</v>
      </c>
      <c r="C2128" s="10" t="s">
        <v>1152</v>
      </c>
      <c r="D2128" s="10" t="s">
        <v>3</v>
      </c>
      <c r="E2128" s="11" t="s">
        <v>20</v>
      </c>
      <c r="F2128" s="11" t="s">
        <v>1423</v>
      </c>
      <c r="G2128" s="47">
        <v>44869.0</v>
      </c>
      <c r="H2128" s="48"/>
      <c r="I2128" s="12"/>
      <c r="J2128" s="47">
        <v>44869.0</v>
      </c>
      <c r="K2128" s="47"/>
      <c r="L2128" s="12"/>
      <c r="M2128" s="47">
        <v>44869.0</v>
      </c>
      <c r="N2128" s="15">
        <v>0.75</v>
      </c>
      <c r="O2128" s="15">
        <v>0.7916666666666666</v>
      </c>
      <c r="P2128" s="16">
        <f t="shared" si="207"/>
        <v>0.04166666667</v>
      </c>
      <c r="Q2128" s="10" t="s">
        <v>2094</v>
      </c>
    </row>
    <row r="2129">
      <c r="A2129" s="10" t="s">
        <v>2009</v>
      </c>
      <c r="B2129" s="10" t="s">
        <v>18</v>
      </c>
      <c r="C2129" s="10" t="s">
        <v>1152</v>
      </c>
      <c r="D2129" s="10" t="s">
        <v>158</v>
      </c>
      <c r="E2129" s="11" t="s">
        <v>1255</v>
      </c>
      <c r="F2129" s="11" t="s">
        <v>1423</v>
      </c>
      <c r="G2129" s="48">
        <v>44860.0</v>
      </c>
      <c r="H2129" s="48">
        <v>44862.0</v>
      </c>
      <c r="I2129" s="12">
        <v>35.0</v>
      </c>
      <c r="J2129" s="48">
        <v>44860.0</v>
      </c>
      <c r="K2129" s="48">
        <v>44862.0</v>
      </c>
      <c r="L2129" s="18"/>
      <c r="M2129" s="19">
        <v>44869.0</v>
      </c>
      <c r="N2129" s="15">
        <v>0.7708333333333334</v>
      </c>
      <c r="O2129" s="15">
        <v>0.8958333333333334</v>
      </c>
      <c r="P2129" s="16">
        <f t="shared" si="207"/>
        <v>0.125</v>
      </c>
      <c r="Q2129" s="17" t="s">
        <v>2095</v>
      </c>
    </row>
    <row r="2130">
      <c r="A2130" s="84" t="s">
        <v>2096</v>
      </c>
      <c r="B2130" s="10" t="s">
        <v>18</v>
      </c>
      <c r="C2130" s="10" t="s">
        <v>1152</v>
      </c>
      <c r="D2130" s="10" t="s">
        <v>3</v>
      </c>
      <c r="E2130" s="11" t="s">
        <v>1478</v>
      </c>
      <c r="F2130" s="11" t="s">
        <v>1423</v>
      </c>
      <c r="G2130" s="47">
        <v>44869.0</v>
      </c>
      <c r="H2130" s="48"/>
      <c r="I2130" s="12"/>
      <c r="J2130" s="47">
        <v>44869.0</v>
      </c>
      <c r="K2130" s="47"/>
      <c r="L2130" s="12"/>
      <c r="M2130" s="47">
        <v>44869.0</v>
      </c>
      <c r="N2130" s="15">
        <v>0.8333333333333334</v>
      </c>
      <c r="O2130" s="15">
        <v>0.9166666666666666</v>
      </c>
      <c r="P2130" s="16">
        <f t="shared" si="207"/>
        <v>0.08333333333</v>
      </c>
      <c r="Q2130" s="10" t="s">
        <v>2097</v>
      </c>
    </row>
    <row r="2131">
      <c r="A2131" s="10" t="s">
        <v>2026</v>
      </c>
      <c r="B2131" s="10" t="s">
        <v>560</v>
      </c>
      <c r="C2131" s="10" t="s">
        <v>1164</v>
      </c>
      <c r="D2131" s="10" t="s">
        <v>1790</v>
      </c>
      <c r="E2131" s="11" t="s">
        <v>41</v>
      </c>
      <c r="F2131" s="11" t="s">
        <v>1423</v>
      </c>
      <c r="G2131" s="48">
        <v>44861.0</v>
      </c>
      <c r="H2131" s="48">
        <v>44874.0</v>
      </c>
      <c r="I2131" s="12">
        <v>40.0</v>
      </c>
      <c r="J2131" s="48">
        <v>44861.0</v>
      </c>
      <c r="K2131" s="107"/>
      <c r="L2131" s="12"/>
      <c r="M2131" s="48">
        <v>44869.0</v>
      </c>
      <c r="N2131" s="15">
        <v>0.6041666666666666</v>
      </c>
      <c r="O2131" s="15">
        <v>0.8958333333333334</v>
      </c>
      <c r="P2131" s="16">
        <f t="shared" si="207"/>
        <v>0.2916666667</v>
      </c>
      <c r="Q2131" s="17" t="s">
        <v>2098</v>
      </c>
    </row>
    <row r="2132">
      <c r="A2132" s="10" t="s">
        <v>2082</v>
      </c>
      <c r="B2132" s="10" t="s">
        <v>18</v>
      </c>
      <c r="C2132" s="10" t="s">
        <v>1164</v>
      </c>
      <c r="D2132" s="10" t="s">
        <v>900</v>
      </c>
      <c r="E2132" s="11" t="s">
        <v>41</v>
      </c>
      <c r="F2132" s="11" t="s">
        <v>1423</v>
      </c>
      <c r="G2132" s="47">
        <v>44867.0</v>
      </c>
      <c r="I2132" s="10">
        <v>40.0</v>
      </c>
      <c r="J2132" s="47">
        <v>44867.0</v>
      </c>
      <c r="M2132" s="48">
        <v>44869.0</v>
      </c>
      <c r="N2132" s="52">
        <v>0.5833333333333334</v>
      </c>
      <c r="O2132" s="15">
        <v>0.8958333333333334</v>
      </c>
      <c r="P2132" s="16">
        <f t="shared" si="207"/>
        <v>0.3125</v>
      </c>
      <c r="Q2132" s="10" t="s">
        <v>2099</v>
      </c>
    </row>
    <row r="2133">
      <c r="A2133" s="81" t="s">
        <v>1526</v>
      </c>
      <c r="B2133" s="81" t="s">
        <v>560</v>
      </c>
      <c r="C2133" s="10" t="s">
        <v>1152</v>
      </c>
      <c r="D2133" s="29" t="s">
        <v>508</v>
      </c>
      <c r="E2133" s="30" t="s">
        <v>1017</v>
      </c>
      <c r="F2133" s="30" t="s">
        <v>1409</v>
      </c>
      <c r="G2133" s="82">
        <v>44761.0</v>
      </c>
      <c r="H2133" s="82">
        <v>44769.0</v>
      </c>
      <c r="I2133" s="88">
        <v>40.0</v>
      </c>
      <c r="J2133" s="82">
        <v>44761.0</v>
      </c>
      <c r="K2133" s="82">
        <v>44768.0</v>
      </c>
      <c r="L2133" s="88">
        <v>33.0</v>
      </c>
      <c r="M2133" s="82">
        <v>44872.0</v>
      </c>
      <c r="N2133" s="32">
        <v>0.625</v>
      </c>
      <c r="O2133" s="32">
        <v>0.625</v>
      </c>
      <c r="P2133" s="16">
        <f t="shared" si="207"/>
        <v>0</v>
      </c>
      <c r="Q2133" s="35" t="s">
        <v>655</v>
      </c>
      <c r="R2133" s="36"/>
      <c r="S2133" s="36"/>
      <c r="T2133" s="36"/>
      <c r="U2133" s="36"/>
      <c r="V2133" s="36"/>
      <c r="W2133" s="36"/>
      <c r="X2133" s="36"/>
      <c r="Y2133" s="36"/>
      <c r="Z2133" s="36"/>
      <c r="AA2133" s="36"/>
      <c r="AB2133" s="36"/>
      <c r="AC2133" s="36"/>
      <c r="AD2133" s="36"/>
      <c r="AE2133" s="36"/>
      <c r="AF2133" s="36"/>
      <c r="AG2133" s="36"/>
      <c r="AH2133" s="36"/>
      <c r="AI2133" s="36"/>
      <c r="AJ2133" s="36"/>
      <c r="AK2133" s="36"/>
      <c r="AL2133" s="36"/>
    </row>
    <row r="2134" ht="19.5" customHeight="1">
      <c r="A2134" s="10" t="s">
        <v>999</v>
      </c>
      <c r="B2134" s="10" t="s">
        <v>18</v>
      </c>
      <c r="C2134" s="10" t="s">
        <v>1152</v>
      </c>
      <c r="D2134" s="10" t="s">
        <v>508</v>
      </c>
      <c r="E2134" s="11" t="s">
        <v>46</v>
      </c>
      <c r="F2134" s="11" t="s">
        <v>21</v>
      </c>
      <c r="G2134" s="18"/>
      <c r="H2134" s="18"/>
      <c r="I2134" s="18"/>
      <c r="J2134" s="18"/>
      <c r="K2134" s="18"/>
      <c r="L2134" s="18"/>
      <c r="M2134" s="19">
        <v>44872.0</v>
      </c>
      <c r="N2134" s="15">
        <v>0.625</v>
      </c>
      <c r="O2134" s="15">
        <v>0.625</v>
      </c>
      <c r="P2134" s="16">
        <f t="shared" si="207"/>
        <v>0</v>
      </c>
      <c r="Q2134" s="17" t="s">
        <v>2100</v>
      </c>
    </row>
    <row r="2135">
      <c r="A2135" s="81" t="s">
        <v>1511</v>
      </c>
      <c r="B2135" s="81" t="s">
        <v>560</v>
      </c>
      <c r="C2135" s="10" t="s">
        <v>1152</v>
      </c>
      <c r="D2135" s="81" t="s">
        <v>508</v>
      </c>
      <c r="E2135" s="30" t="s">
        <v>341</v>
      </c>
      <c r="F2135" s="30" t="s">
        <v>1409</v>
      </c>
      <c r="G2135" s="82">
        <v>44830.0</v>
      </c>
      <c r="H2135" s="82">
        <v>44844.0</v>
      </c>
      <c r="I2135" s="88">
        <v>80.0</v>
      </c>
      <c r="J2135" s="82">
        <v>44830.0</v>
      </c>
      <c r="K2135" s="82">
        <v>44852.0</v>
      </c>
      <c r="L2135" s="88">
        <v>51.0</v>
      </c>
      <c r="M2135" s="82">
        <v>44872.0</v>
      </c>
      <c r="N2135" s="32">
        <v>0.6666666666666666</v>
      </c>
      <c r="O2135" s="32">
        <v>0.6666666666666666</v>
      </c>
      <c r="P2135" s="16">
        <f t="shared" si="207"/>
        <v>0</v>
      </c>
      <c r="Q2135" s="17" t="s">
        <v>655</v>
      </c>
      <c r="R2135" s="36"/>
      <c r="S2135" s="36"/>
      <c r="T2135" s="36"/>
      <c r="U2135" s="36"/>
      <c r="V2135" s="36"/>
      <c r="W2135" s="36"/>
      <c r="X2135" s="36"/>
      <c r="Y2135" s="36"/>
      <c r="Z2135" s="36"/>
      <c r="AA2135" s="36"/>
      <c r="AB2135" s="36"/>
      <c r="AC2135" s="36"/>
      <c r="AD2135" s="36"/>
      <c r="AE2135" s="36"/>
      <c r="AF2135" s="36"/>
      <c r="AG2135" s="36"/>
      <c r="AH2135" s="36"/>
      <c r="AI2135" s="36"/>
      <c r="AJ2135" s="36"/>
      <c r="AK2135" s="36"/>
      <c r="AL2135" s="36"/>
    </row>
    <row r="2136">
      <c r="A2136" s="81" t="s">
        <v>2062</v>
      </c>
      <c r="B2136" s="81" t="s">
        <v>18</v>
      </c>
      <c r="C2136" s="10" t="s">
        <v>1152</v>
      </c>
      <c r="D2136" s="81" t="s">
        <v>508</v>
      </c>
      <c r="E2136" s="30" t="s">
        <v>1478</v>
      </c>
      <c r="F2136" s="30" t="s">
        <v>1423</v>
      </c>
      <c r="G2136" s="82"/>
      <c r="H2136" s="82"/>
      <c r="I2136" s="88"/>
      <c r="J2136" s="82"/>
      <c r="K2136" s="82"/>
      <c r="L2136" s="88"/>
      <c r="M2136" s="19">
        <v>44872.0</v>
      </c>
      <c r="N2136" s="32">
        <v>0.625</v>
      </c>
      <c r="O2136" s="15">
        <v>0.9375</v>
      </c>
      <c r="P2136" s="16">
        <f t="shared" si="207"/>
        <v>0.3125</v>
      </c>
      <c r="Q2136" s="35" t="s">
        <v>2101</v>
      </c>
      <c r="R2136" s="36"/>
      <c r="S2136" s="36"/>
      <c r="T2136" s="36"/>
      <c r="U2136" s="36"/>
      <c r="V2136" s="36"/>
      <c r="W2136" s="36"/>
      <c r="X2136" s="36"/>
      <c r="Y2136" s="36"/>
      <c r="Z2136" s="36"/>
      <c r="AA2136" s="36"/>
      <c r="AB2136" s="36"/>
      <c r="AC2136" s="36"/>
      <c r="AD2136" s="36"/>
      <c r="AE2136" s="36"/>
      <c r="AF2136" s="36"/>
      <c r="AG2136" s="36"/>
      <c r="AH2136" s="36"/>
      <c r="AI2136" s="36"/>
      <c r="AJ2136" s="36"/>
      <c r="AK2136" s="36"/>
      <c r="AL2136" s="36"/>
    </row>
    <row r="2137">
      <c r="A2137" s="10" t="s">
        <v>2096</v>
      </c>
      <c r="B2137" s="10" t="s">
        <v>18</v>
      </c>
      <c r="C2137" s="10" t="s">
        <v>1152</v>
      </c>
      <c r="D2137" s="10" t="s">
        <v>3</v>
      </c>
      <c r="E2137" s="11" t="s">
        <v>43</v>
      </c>
      <c r="F2137" s="11" t="s">
        <v>1423</v>
      </c>
      <c r="G2137" s="47">
        <v>44869.0</v>
      </c>
      <c r="H2137" s="47">
        <v>44872.0</v>
      </c>
      <c r="I2137" s="12">
        <v>7.0</v>
      </c>
      <c r="J2137" s="47">
        <v>44869.0</v>
      </c>
      <c r="K2137" s="47">
        <v>44872.0</v>
      </c>
      <c r="L2137" s="12">
        <v>7.0</v>
      </c>
      <c r="M2137" s="47">
        <v>44872.0</v>
      </c>
      <c r="N2137" s="52">
        <v>0.5833333333333334</v>
      </c>
      <c r="O2137" s="15">
        <v>0.7916666666666666</v>
      </c>
      <c r="P2137" s="16">
        <f t="shared" si="207"/>
        <v>0.2083333333</v>
      </c>
      <c r="Q2137" s="10" t="s">
        <v>2102</v>
      </c>
    </row>
    <row r="2138">
      <c r="A2138" s="10" t="s">
        <v>1819</v>
      </c>
      <c r="B2138" s="10" t="s">
        <v>1797</v>
      </c>
      <c r="C2138" s="10" t="s">
        <v>1152</v>
      </c>
      <c r="D2138" s="10" t="s">
        <v>3</v>
      </c>
      <c r="E2138" s="11" t="s">
        <v>41</v>
      </c>
      <c r="F2138" s="11" t="s">
        <v>21</v>
      </c>
      <c r="G2138" s="18"/>
      <c r="H2138" s="18"/>
      <c r="I2138" s="18"/>
      <c r="J2138" s="18"/>
      <c r="K2138" s="18"/>
      <c r="L2138" s="18"/>
      <c r="M2138" s="47">
        <v>44872.0</v>
      </c>
      <c r="N2138" s="15">
        <v>0.7916666666666666</v>
      </c>
      <c r="O2138" s="15">
        <v>0.875</v>
      </c>
      <c r="P2138" s="16">
        <f t="shared" si="207"/>
        <v>0.08333333333</v>
      </c>
      <c r="Q2138" s="17" t="s">
        <v>2103</v>
      </c>
    </row>
    <row r="2139">
      <c r="A2139" s="10" t="s">
        <v>1699</v>
      </c>
      <c r="B2139" s="10" t="s">
        <v>560</v>
      </c>
      <c r="C2139" s="10" t="s">
        <v>1152</v>
      </c>
      <c r="D2139" s="10" t="s">
        <v>3</v>
      </c>
      <c r="E2139" s="11" t="s">
        <v>41</v>
      </c>
      <c r="F2139" s="11" t="s">
        <v>1409</v>
      </c>
      <c r="G2139" s="18">
        <v>44816.0</v>
      </c>
      <c r="H2139" s="18">
        <v>44845.0</v>
      </c>
      <c r="I2139" s="12">
        <v>110.0</v>
      </c>
      <c r="J2139" s="18">
        <v>44816.0</v>
      </c>
      <c r="K2139" s="18">
        <v>44845.0</v>
      </c>
      <c r="L2139" s="12">
        <v>93.5</v>
      </c>
      <c r="M2139" s="47">
        <v>44872.0</v>
      </c>
      <c r="N2139" s="110">
        <v>0.875</v>
      </c>
      <c r="O2139" s="15">
        <v>0.9166666666666666</v>
      </c>
      <c r="P2139" s="16">
        <f t="shared" si="207"/>
        <v>0.04166666667</v>
      </c>
      <c r="Q2139" s="17" t="s">
        <v>2104</v>
      </c>
    </row>
    <row r="2140">
      <c r="A2140" s="10" t="s">
        <v>1892</v>
      </c>
      <c r="B2140" s="10" t="s">
        <v>560</v>
      </c>
      <c r="C2140" s="10" t="s">
        <v>1152</v>
      </c>
      <c r="D2140" s="10" t="s">
        <v>158</v>
      </c>
      <c r="E2140" s="11" t="s">
        <v>41</v>
      </c>
      <c r="F2140" s="11" t="s">
        <v>1409</v>
      </c>
      <c r="G2140" s="18">
        <v>44826.0</v>
      </c>
      <c r="H2140" s="18">
        <v>44837.0</v>
      </c>
      <c r="I2140" s="12" t="s">
        <v>1871</v>
      </c>
      <c r="J2140" s="18">
        <v>44826.0</v>
      </c>
      <c r="K2140" s="18"/>
      <c r="L2140" s="18"/>
      <c r="M2140" s="47">
        <v>44872.0</v>
      </c>
      <c r="N2140" s="32">
        <v>0.625</v>
      </c>
      <c r="O2140" s="15">
        <v>0.6666666666666666</v>
      </c>
      <c r="P2140" s="25">
        <v>0.041666666666666664</v>
      </c>
      <c r="Q2140" s="17" t="s">
        <v>2105</v>
      </c>
    </row>
    <row r="2141">
      <c r="A2141" s="10" t="s">
        <v>2082</v>
      </c>
      <c r="B2141" s="10" t="s">
        <v>18</v>
      </c>
      <c r="C2141" s="10" t="s">
        <v>1164</v>
      </c>
      <c r="D2141" s="10" t="s">
        <v>900</v>
      </c>
      <c r="E2141" s="11" t="s">
        <v>41</v>
      </c>
      <c r="F2141" s="11" t="s">
        <v>1423</v>
      </c>
      <c r="G2141" s="47">
        <v>44867.0</v>
      </c>
      <c r="I2141" s="10">
        <v>40.0</v>
      </c>
      <c r="J2141" s="47">
        <v>44867.0</v>
      </c>
      <c r="M2141" s="47">
        <v>44872.0</v>
      </c>
      <c r="N2141" s="52">
        <v>0.5833333333333334</v>
      </c>
      <c r="O2141" s="111">
        <v>0.8958333333333334</v>
      </c>
      <c r="P2141" s="25">
        <f t="shared" ref="P2141:P2142" si="208">O2141-N2141</f>
        <v>0.3125</v>
      </c>
      <c r="Q2141" s="10" t="s">
        <v>2106</v>
      </c>
    </row>
    <row r="2142">
      <c r="A2142" s="81" t="s">
        <v>2062</v>
      </c>
      <c r="B2142" s="81" t="s">
        <v>18</v>
      </c>
      <c r="C2142" s="10" t="s">
        <v>1152</v>
      </c>
      <c r="D2142" s="81" t="s">
        <v>508</v>
      </c>
      <c r="E2142" s="30" t="s">
        <v>41</v>
      </c>
      <c r="F2142" s="30" t="s">
        <v>1423</v>
      </c>
      <c r="G2142" s="82"/>
      <c r="H2142" s="82"/>
      <c r="I2142" s="88"/>
      <c r="J2142" s="82"/>
      <c r="K2142" s="82"/>
      <c r="L2142" s="88"/>
      <c r="M2142" s="19">
        <v>44873.0</v>
      </c>
      <c r="N2142" s="32">
        <v>0.625</v>
      </c>
      <c r="O2142" s="15">
        <v>0.9375</v>
      </c>
      <c r="P2142" s="16">
        <f t="shared" si="208"/>
        <v>0.3125</v>
      </c>
      <c r="Q2142" s="35" t="s">
        <v>2107</v>
      </c>
      <c r="R2142" s="36"/>
      <c r="S2142" s="36"/>
      <c r="T2142" s="36"/>
      <c r="U2142" s="36"/>
      <c r="V2142" s="36"/>
      <c r="W2142" s="36"/>
      <c r="X2142" s="36"/>
      <c r="Y2142" s="36"/>
      <c r="Z2142" s="36"/>
      <c r="AA2142" s="36"/>
      <c r="AB2142" s="36"/>
      <c r="AC2142" s="36"/>
      <c r="AD2142" s="36"/>
      <c r="AE2142" s="36"/>
      <c r="AF2142" s="36"/>
      <c r="AG2142" s="36"/>
      <c r="AH2142" s="36"/>
      <c r="AI2142" s="36"/>
      <c r="AJ2142" s="36"/>
      <c r="AK2142" s="36"/>
      <c r="AL2142" s="36"/>
    </row>
    <row r="2143">
      <c r="A2143" s="10" t="s">
        <v>1892</v>
      </c>
      <c r="B2143" s="10" t="s">
        <v>560</v>
      </c>
      <c r="C2143" s="10" t="s">
        <v>1152</v>
      </c>
      <c r="D2143" s="10" t="s">
        <v>158</v>
      </c>
      <c r="E2143" s="11" t="s">
        <v>1255</v>
      </c>
      <c r="F2143" s="11" t="s">
        <v>1409</v>
      </c>
      <c r="G2143" s="18">
        <v>44826.0</v>
      </c>
      <c r="H2143" s="18">
        <v>44837.0</v>
      </c>
      <c r="I2143" s="12" t="s">
        <v>1871</v>
      </c>
      <c r="J2143" s="18">
        <v>44826.0</v>
      </c>
      <c r="K2143" s="18"/>
      <c r="L2143" s="18"/>
      <c r="M2143" s="47">
        <v>44873.0</v>
      </c>
      <c r="N2143" s="32">
        <v>0.625</v>
      </c>
      <c r="O2143" s="15">
        <v>0.75</v>
      </c>
      <c r="P2143" s="25">
        <v>0.125</v>
      </c>
      <c r="Q2143" s="17" t="s">
        <v>2108</v>
      </c>
    </row>
    <row r="2144">
      <c r="A2144" s="10" t="s">
        <v>2082</v>
      </c>
      <c r="B2144" s="10" t="s">
        <v>18</v>
      </c>
      <c r="C2144" s="10" t="s">
        <v>1164</v>
      </c>
      <c r="D2144" s="10" t="s">
        <v>900</v>
      </c>
      <c r="E2144" s="11" t="s">
        <v>43</v>
      </c>
      <c r="F2144" s="11" t="s">
        <v>1423</v>
      </c>
      <c r="G2144" s="47">
        <v>44867.0</v>
      </c>
      <c r="H2144" s="51">
        <v>44874.0</v>
      </c>
      <c r="I2144" s="10">
        <v>40.0</v>
      </c>
      <c r="J2144" s="47">
        <v>44867.0</v>
      </c>
      <c r="K2144" s="47">
        <v>44873.0</v>
      </c>
      <c r="M2144" s="47">
        <v>44873.0</v>
      </c>
      <c r="N2144" s="52">
        <v>0.5833333333333334</v>
      </c>
      <c r="O2144" s="15">
        <v>0.7083333333333334</v>
      </c>
      <c r="P2144" s="25">
        <v>0.125</v>
      </c>
      <c r="Q2144" s="10" t="s">
        <v>2109</v>
      </c>
    </row>
    <row r="2145">
      <c r="A2145" s="10" t="s">
        <v>1878</v>
      </c>
      <c r="B2145" s="10" t="s">
        <v>18</v>
      </c>
      <c r="C2145" s="10" t="s">
        <v>1164</v>
      </c>
      <c r="D2145" s="10" t="s">
        <v>900</v>
      </c>
      <c r="E2145" s="11" t="s">
        <v>41</v>
      </c>
      <c r="F2145" s="11" t="s">
        <v>1423</v>
      </c>
      <c r="G2145" s="47">
        <v>44830.0</v>
      </c>
      <c r="H2145" s="47">
        <v>44848.0</v>
      </c>
      <c r="I2145" s="10">
        <v>50.0</v>
      </c>
      <c r="J2145" s="47">
        <v>44830.0</v>
      </c>
      <c r="K2145" s="47">
        <v>44846.0</v>
      </c>
      <c r="M2145" s="47">
        <v>44873.0</v>
      </c>
      <c r="N2145" s="52">
        <v>0.7083333333333334</v>
      </c>
      <c r="O2145" s="52">
        <v>0.8958333333333334</v>
      </c>
      <c r="P2145" s="25">
        <v>0.1875</v>
      </c>
      <c r="Q2145" s="10" t="s">
        <v>2110</v>
      </c>
    </row>
    <row r="2146">
      <c r="A2146" s="81" t="s">
        <v>1568</v>
      </c>
      <c r="B2146" s="81" t="s">
        <v>560</v>
      </c>
      <c r="C2146" s="10" t="s">
        <v>1152</v>
      </c>
      <c r="D2146" s="29" t="s">
        <v>508</v>
      </c>
      <c r="E2146" s="30" t="s">
        <v>341</v>
      </c>
      <c r="F2146" s="30" t="s">
        <v>1409</v>
      </c>
      <c r="G2146" s="82">
        <v>44769.0</v>
      </c>
      <c r="H2146" s="82">
        <v>44804.0</v>
      </c>
      <c r="I2146" s="88">
        <v>280.0</v>
      </c>
      <c r="J2146" s="82">
        <v>44769.0</v>
      </c>
      <c r="K2146" s="82">
        <v>44824.0</v>
      </c>
      <c r="L2146" s="88">
        <v>214.0</v>
      </c>
      <c r="M2146" s="82">
        <v>44874.0</v>
      </c>
      <c r="N2146" s="32">
        <v>0.5833333333333334</v>
      </c>
      <c r="O2146" s="32">
        <v>0.5833333333333334</v>
      </c>
      <c r="P2146" s="16">
        <f t="shared" ref="P2146:P2150" si="209">O2146-N2146</f>
        <v>0</v>
      </c>
      <c r="Q2146" s="35" t="s">
        <v>655</v>
      </c>
      <c r="R2146" s="36"/>
      <c r="S2146" s="36"/>
      <c r="T2146" s="36"/>
      <c r="U2146" s="36"/>
      <c r="V2146" s="36"/>
      <c r="W2146" s="36"/>
      <c r="X2146" s="36"/>
      <c r="Y2146" s="36"/>
      <c r="Z2146" s="36"/>
      <c r="AA2146" s="36"/>
      <c r="AB2146" s="36"/>
      <c r="AC2146" s="36"/>
      <c r="AD2146" s="36"/>
      <c r="AE2146" s="36"/>
      <c r="AF2146" s="36"/>
      <c r="AG2146" s="36"/>
      <c r="AH2146" s="36"/>
      <c r="AI2146" s="36"/>
      <c r="AJ2146" s="36"/>
      <c r="AK2146" s="36"/>
      <c r="AL2146" s="36"/>
    </row>
    <row r="2147">
      <c r="A2147" s="81" t="s">
        <v>1511</v>
      </c>
      <c r="B2147" s="81" t="s">
        <v>560</v>
      </c>
      <c r="C2147" s="10" t="s">
        <v>1152</v>
      </c>
      <c r="D2147" s="81" t="s">
        <v>508</v>
      </c>
      <c r="E2147" s="30" t="s">
        <v>1017</v>
      </c>
      <c r="F2147" s="30" t="s">
        <v>1409</v>
      </c>
      <c r="G2147" s="82">
        <v>44830.0</v>
      </c>
      <c r="H2147" s="82">
        <v>44844.0</v>
      </c>
      <c r="I2147" s="88">
        <v>80.0</v>
      </c>
      <c r="J2147" s="82">
        <v>44830.0</v>
      </c>
      <c r="K2147" s="82">
        <v>44852.0</v>
      </c>
      <c r="L2147" s="88">
        <v>51.0</v>
      </c>
      <c r="M2147" s="82">
        <v>44874.0</v>
      </c>
      <c r="N2147" s="32">
        <v>0.6666666666666666</v>
      </c>
      <c r="O2147" s="32">
        <v>0.6666666666666666</v>
      </c>
      <c r="P2147" s="16">
        <f t="shared" si="209"/>
        <v>0</v>
      </c>
      <c r="Q2147" s="17" t="s">
        <v>655</v>
      </c>
      <c r="R2147" s="36"/>
      <c r="S2147" s="36"/>
      <c r="T2147" s="36"/>
      <c r="U2147" s="36"/>
      <c r="V2147" s="36"/>
      <c r="W2147" s="36"/>
      <c r="X2147" s="36"/>
      <c r="Y2147" s="36"/>
      <c r="Z2147" s="36"/>
      <c r="AA2147" s="36"/>
      <c r="AB2147" s="36"/>
      <c r="AC2147" s="36"/>
      <c r="AD2147" s="36"/>
      <c r="AE2147" s="36"/>
      <c r="AF2147" s="36"/>
      <c r="AG2147" s="36"/>
      <c r="AH2147" s="36"/>
      <c r="AI2147" s="36"/>
      <c r="AJ2147" s="36"/>
      <c r="AK2147" s="36"/>
      <c r="AL2147" s="36"/>
    </row>
    <row r="2148">
      <c r="A2148" s="81" t="s">
        <v>2111</v>
      </c>
      <c r="B2148" s="81" t="s">
        <v>18</v>
      </c>
      <c r="C2148" s="10" t="s">
        <v>1152</v>
      </c>
      <c r="D2148" s="81" t="s">
        <v>508</v>
      </c>
      <c r="E2148" s="30" t="s">
        <v>1478</v>
      </c>
      <c r="F2148" s="30" t="s">
        <v>1423</v>
      </c>
      <c r="G2148" s="82"/>
      <c r="H2148" s="82"/>
      <c r="I2148" s="88"/>
      <c r="J2148" s="82"/>
      <c r="K2148" s="82"/>
      <c r="L2148" s="88"/>
      <c r="M2148" s="19">
        <v>44874.0</v>
      </c>
      <c r="N2148" s="32">
        <v>0.8333333333333334</v>
      </c>
      <c r="O2148" s="15">
        <v>0.9375</v>
      </c>
      <c r="P2148" s="16">
        <f t="shared" si="209"/>
        <v>0.1041666667</v>
      </c>
      <c r="Q2148" s="35" t="s">
        <v>2112</v>
      </c>
      <c r="R2148" s="36"/>
      <c r="S2148" s="36"/>
      <c r="T2148" s="36"/>
      <c r="U2148" s="36"/>
      <c r="V2148" s="36"/>
      <c r="W2148" s="36"/>
      <c r="X2148" s="36"/>
      <c r="Y2148" s="36"/>
      <c r="Z2148" s="36"/>
      <c r="AA2148" s="36"/>
      <c r="AB2148" s="36"/>
      <c r="AC2148" s="36"/>
      <c r="AD2148" s="36"/>
      <c r="AE2148" s="36"/>
      <c r="AF2148" s="36"/>
      <c r="AG2148" s="36"/>
      <c r="AH2148" s="36"/>
      <c r="AI2148" s="36"/>
      <c r="AJ2148" s="36"/>
      <c r="AK2148" s="36"/>
      <c r="AL2148" s="36"/>
    </row>
    <row r="2149">
      <c r="A2149" s="81" t="s">
        <v>2062</v>
      </c>
      <c r="B2149" s="81" t="s">
        <v>18</v>
      </c>
      <c r="C2149" s="10" t="s">
        <v>1152</v>
      </c>
      <c r="D2149" s="81" t="s">
        <v>508</v>
      </c>
      <c r="E2149" s="30" t="s">
        <v>28</v>
      </c>
      <c r="F2149" s="30" t="s">
        <v>1423</v>
      </c>
      <c r="G2149" s="48">
        <v>44873.0</v>
      </c>
      <c r="H2149" s="48">
        <v>44873.0</v>
      </c>
      <c r="I2149" s="88">
        <v>25.0</v>
      </c>
      <c r="J2149" s="82"/>
      <c r="K2149" s="82"/>
      <c r="L2149" s="88"/>
      <c r="M2149" s="19">
        <v>44874.0</v>
      </c>
      <c r="N2149" s="32">
        <v>0.7083333333333334</v>
      </c>
      <c r="O2149" s="15">
        <v>0.8333333333333334</v>
      </c>
      <c r="P2149" s="16">
        <f t="shared" si="209"/>
        <v>0.125</v>
      </c>
      <c r="Q2149" s="35" t="s">
        <v>2113</v>
      </c>
      <c r="R2149" s="36"/>
      <c r="S2149" s="36"/>
      <c r="T2149" s="36"/>
      <c r="U2149" s="36"/>
      <c r="V2149" s="36"/>
      <c r="W2149" s="36"/>
      <c r="X2149" s="36"/>
      <c r="Y2149" s="36"/>
      <c r="Z2149" s="36"/>
      <c r="AA2149" s="36"/>
      <c r="AB2149" s="36"/>
      <c r="AC2149" s="36"/>
      <c r="AD2149" s="36"/>
      <c r="AE2149" s="36"/>
      <c r="AF2149" s="36"/>
      <c r="AG2149" s="36"/>
      <c r="AH2149" s="36"/>
      <c r="AI2149" s="36"/>
      <c r="AJ2149" s="36"/>
      <c r="AK2149" s="36"/>
      <c r="AL2149" s="36"/>
    </row>
    <row r="2150">
      <c r="A2150" s="10" t="s">
        <v>2026</v>
      </c>
      <c r="B2150" s="10" t="s">
        <v>560</v>
      </c>
      <c r="C2150" s="10" t="s">
        <v>1164</v>
      </c>
      <c r="D2150" s="10" t="s">
        <v>1790</v>
      </c>
      <c r="E2150" s="11" t="s">
        <v>41</v>
      </c>
      <c r="F2150" s="11" t="s">
        <v>1423</v>
      </c>
      <c r="G2150" s="48">
        <v>44861.0</v>
      </c>
      <c r="H2150" s="48">
        <v>44874.0</v>
      </c>
      <c r="I2150" s="12">
        <v>40.0</v>
      </c>
      <c r="J2150" s="48">
        <v>44861.0</v>
      </c>
      <c r="K2150" s="107"/>
      <c r="L2150" s="12"/>
      <c r="M2150" s="48">
        <v>44874.0</v>
      </c>
      <c r="N2150" s="15">
        <v>0.5833333333333334</v>
      </c>
      <c r="O2150" s="15">
        <v>0.875</v>
      </c>
      <c r="P2150" s="16">
        <f t="shared" si="209"/>
        <v>0.2916666667</v>
      </c>
      <c r="Q2150" s="17" t="s">
        <v>2114</v>
      </c>
    </row>
    <row r="2151">
      <c r="A2151" s="10" t="s">
        <v>2115</v>
      </c>
      <c r="B2151" s="10" t="s">
        <v>560</v>
      </c>
      <c r="C2151" s="10" t="s">
        <v>1152</v>
      </c>
      <c r="D2151" s="10" t="s">
        <v>158</v>
      </c>
      <c r="E2151" s="11" t="s">
        <v>41</v>
      </c>
      <c r="F2151" s="10" t="s">
        <v>1432</v>
      </c>
      <c r="G2151" s="48">
        <v>44874.0</v>
      </c>
      <c r="H2151" s="48">
        <v>44875.0</v>
      </c>
      <c r="I2151" s="10">
        <v>8.0</v>
      </c>
      <c r="J2151" s="48">
        <v>44874.0</v>
      </c>
      <c r="M2151" s="48">
        <v>44874.0</v>
      </c>
      <c r="N2151" s="52">
        <v>0.75</v>
      </c>
      <c r="O2151" s="52">
        <v>0.875</v>
      </c>
      <c r="P2151" s="52">
        <v>0.125</v>
      </c>
      <c r="Q2151" s="17" t="s">
        <v>2116</v>
      </c>
    </row>
    <row r="2152">
      <c r="A2152" s="10" t="s">
        <v>1699</v>
      </c>
      <c r="B2152" s="10" t="s">
        <v>560</v>
      </c>
      <c r="C2152" s="10" t="s">
        <v>1152</v>
      </c>
      <c r="D2152" s="10" t="s">
        <v>3</v>
      </c>
      <c r="E2152" s="11" t="s">
        <v>41</v>
      </c>
      <c r="F2152" s="11" t="s">
        <v>1409</v>
      </c>
      <c r="G2152" s="18">
        <v>44816.0</v>
      </c>
      <c r="H2152" s="18">
        <v>44845.0</v>
      </c>
      <c r="I2152" s="12">
        <v>110.0</v>
      </c>
      <c r="J2152" s="18">
        <v>44816.0</v>
      </c>
      <c r="K2152" s="18">
        <v>44845.0</v>
      </c>
      <c r="L2152" s="12">
        <v>99.5</v>
      </c>
      <c r="M2152" s="48">
        <v>44874.0</v>
      </c>
      <c r="N2152" s="110">
        <v>0.6666666666666666</v>
      </c>
      <c r="O2152" s="15">
        <v>0.9166666666666666</v>
      </c>
      <c r="P2152" s="16">
        <f t="shared" ref="P2152:P2154" si="210">O2152-N2152</f>
        <v>0.25</v>
      </c>
      <c r="Q2152" s="17" t="s">
        <v>2117</v>
      </c>
    </row>
    <row r="2153">
      <c r="A2153" s="10" t="s">
        <v>1878</v>
      </c>
      <c r="B2153" s="10" t="s">
        <v>18</v>
      </c>
      <c r="C2153" s="10" t="s">
        <v>1164</v>
      </c>
      <c r="D2153" s="10" t="s">
        <v>900</v>
      </c>
      <c r="E2153" s="11" t="s">
        <v>41</v>
      </c>
      <c r="F2153" s="11" t="s">
        <v>1423</v>
      </c>
      <c r="G2153" s="47">
        <v>44830.0</v>
      </c>
      <c r="H2153" s="47">
        <v>44848.0</v>
      </c>
      <c r="I2153" s="10">
        <v>50.0</v>
      </c>
      <c r="J2153" s="47">
        <v>44830.0</v>
      </c>
      <c r="M2153" s="47">
        <v>44873.0</v>
      </c>
      <c r="N2153" s="52">
        <v>0.5833333333333334</v>
      </c>
      <c r="O2153" s="52">
        <v>0.8958333333333334</v>
      </c>
      <c r="P2153" s="16">
        <f t="shared" si="210"/>
        <v>0.3125</v>
      </c>
      <c r="Q2153" s="10" t="s">
        <v>2118</v>
      </c>
    </row>
    <row r="2154">
      <c r="A2154" s="10" t="s">
        <v>1819</v>
      </c>
      <c r="B2154" s="10" t="s">
        <v>1797</v>
      </c>
      <c r="C2154" s="10" t="s">
        <v>1152</v>
      </c>
      <c r="D2154" s="10" t="s">
        <v>3</v>
      </c>
      <c r="E2154" s="11" t="s">
        <v>41</v>
      </c>
      <c r="F2154" s="11" t="s">
        <v>21</v>
      </c>
      <c r="G2154" s="18"/>
      <c r="H2154" s="18"/>
      <c r="I2154" s="18"/>
      <c r="J2154" s="18"/>
      <c r="K2154" s="18"/>
      <c r="L2154" s="18"/>
      <c r="M2154" s="47">
        <v>44873.0</v>
      </c>
      <c r="N2154" s="52">
        <v>0.5833333333333334</v>
      </c>
      <c r="O2154" s="15">
        <v>0.6666666666666666</v>
      </c>
      <c r="P2154" s="16">
        <f t="shared" si="210"/>
        <v>0.08333333333</v>
      </c>
      <c r="Q2154" s="17" t="s">
        <v>2119</v>
      </c>
    </row>
    <row r="2155">
      <c r="A2155" s="10" t="s">
        <v>1572</v>
      </c>
      <c r="B2155" s="10" t="s">
        <v>560</v>
      </c>
      <c r="C2155" s="10" t="s">
        <v>1164</v>
      </c>
      <c r="D2155" s="10" t="s">
        <v>900</v>
      </c>
      <c r="E2155" s="11" t="s">
        <v>20</v>
      </c>
      <c r="F2155" s="11" t="s">
        <v>1409</v>
      </c>
      <c r="G2155" s="47">
        <v>44775.0</v>
      </c>
      <c r="I2155" s="10">
        <v>156.0</v>
      </c>
      <c r="J2155" s="47">
        <v>44775.0</v>
      </c>
      <c r="K2155" s="47">
        <v>44816.0</v>
      </c>
      <c r="L2155" s="10">
        <v>156.0</v>
      </c>
      <c r="M2155" s="47">
        <v>44873.0</v>
      </c>
      <c r="Q2155" s="10" t="s">
        <v>655</v>
      </c>
    </row>
    <row r="2156">
      <c r="A2156" s="10" t="s">
        <v>2026</v>
      </c>
      <c r="B2156" s="10" t="s">
        <v>560</v>
      </c>
      <c r="C2156" s="10" t="s">
        <v>1164</v>
      </c>
      <c r="D2156" s="10" t="s">
        <v>1790</v>
      </c>
      <c r="E2156" s="11" t="s">
        <v>41</v>
      </c>
      <c r="F2156" s="11" t="s">
        <v>1423</v>
      </c>
      <c r="G2156" s="48">
        <v>44861.0</v>
      </c>
      <c r="H2156" s="48">
        <v>44874.0</v>
      </c>
      <c r="I2156" s="12">
        <v>52.0</v>
      </c>
      <c r="J2156" s="48">
        <v>44861.0</v>
      </c>
      <c r="K2156" s="107"/>
      <c r="L2156" s="12"/>
      <c r="M2156" s="48">
        <v>44875.0</v>
      </c>
      <c r="N2156" s="15">
        <v>0.5833333333333334</v>
      </c>
      <c r="O2156" s="15">
        <v>0.875</v>
      </c>
      <c r="P2156" s="16">
        <f t="shared" ref="P2156:P2162" si="211">O2156-N2156</f>
        <v>0.2916666667</v>
      </c>
      <c r="Q2156" s="17" t="s">
        <v>2120</v>
      </c>
    </row>
    <row r="2157">
      <c r="A2157" s="81" t="s">
        <v>2111</v>
      </c>
      <c r="B2157" s="81" t="s">
        <v>18</v>
      </c>
      <c r="C2157" s="10" t="s">
        <v>1152</v>
      </c>
      <c r="D2157" s="81" t="s">
        <v>508</v>
      </c>
      <c r="E2157" s="30" t="s">
        <v>41</v>
      </c>
      <c r="F2157" s="30" t="s">
        <v>1423</v>
      </c>
      <c r="G2157" s="48">
        <v>44875.0</v>
      </c>
      <c r="H2157" s="48">
        <v>44876.0</v>
      </c>
      <c r="I2157" s="88">
        <v>15.0</v>
      </c>
      <c r="J2157" s="48">
        <v>44875.0</v>
      </c>
      <c r="K2157" s="82"/>
      <c r="L2157" s="88"/>
      <c r="M2157" s="19">
        <v>44875.0</v>
      </c>
      <c r="N2157" s="32">
        <v>0.6041666666666666</v>
      </c>
      <c r="O2157" s="15">
        <v>0.9166666666666666</v>
      </c>
      <c r="P2157" s="16">
        <f t="shared" si="211"/>
        <v>0.3125</v>
      </c>
      <c r="Q2157" s="35" t="s">
        <v>2121</v>
      </c>
      <c r="R2157" s="36"/>
      <c r="S2157" s="36"/>
      <c r="T2157" s="36"/>
      <c r="U2157" s="36"/>
      <c r="V2157" s="36"/>
      <c r="W2157" s="36"/>
      <c r="X2157" s="36"/>
      <c r="Y2157" s="36"/>
      <c r="Z2157" s="36"/>
      <c r="AA2157" s="36"/>
      <c r="AB2157" s="36"/>
      <c r="AC2157" s="36"/>
      <c r="AD2157" s="36"/>
      <c r="AE2157" s="36"/>
      <c r="AF2157" s="36"/>
      <c r="AG2157" s="36"/>
      <c r="AH2157" s="36"/>
      <c r="AI2157" s="36"/>
      <c r="AJ2157" s="36"/>
      <c r="AK2157" s="36"/>
      <c r="AL2157" s="36"/>
    </row>
    <row r="2158">
      <c r="A2158" s="10" t="s">
        <v>2122</v>
      </c>
      <c r="B2158" s="10" t="s">
        <v>560</v>
      </c>
      <c r="C2158" s="10" t="s">
        <v>1152</v>
      </c>
      <c r="D2158" s="10" t="s">
        <v>3</v>
      </c>
      <c r="E2158" s="30" t="s">
        <v>1478</v>
      </c>
      <c r="F2158" s="10" t="s">
        <v>1423</v>
      </c>
      <c r="G2158" s="19">
        <v>44879.0</v>
      </c>
      <c r="H2158" s="19">
        <v>44882.0</v>
      </c>
      <c r="M2158" s="19">
        <v>44875.0</v>
      </c>
      <c r="N2158" s="52">
        <v>0.75</v>
      </c>
      <c r="O2158" s="15">
        <v>0.875</v>
      </c>
      <c r="P2158" s="16">
        <f t="shared" si="211"/>
        <v>0.125</v>
      </c>
      <c r="Q2158" s="10" t="s">
        <v>2123</v>
      </c>
    </row>
    <row r="2159">
      <c r="A2159" s="10" t="s">
        <v>1699</v>
      </c>
      <c r="B2159" s="10" t="s">
        <v>560</v>
      </c>
      <c r="C2159" s="10" t="s">
        <v>1152</v>
      </c>
      <c r="D2159" s="10" t="s">
        <v>3</v>
      </c>
      <c r="E2159" s="11" t="s">
        <v>43</v>
      </c>
      <c r="F2159" s="11" t="s">
        <v>1409</v>
      </c>
      <c r="G2159" s="18">
        <v>44816.0</v>
      </c>
      <c r="H2159" s="18">
        <v>44845.0</v>
      </c>
      <c r="I2159" s="12">
        <v>110.0</v>
      </c>
      <c r="J2159" s="18">
        <v>44816.0</v>
      </c>
      <c r="K2159" s="18">
        <v>44845.0</v>
      </c>
      <c r="L2159" s="12">
        <v>102.5</v>
      </c>
      <c r="M2159" s="19">
        <v>44875.0</v>
      </c>
      <c r="N2159" s="110">
        <v>0.5833333333333334</v>
      </c>
      <c r="O2159" s="15">
        <v>0.7083333333333334</v>
      </c>
      <c r="P2159" s="16">
        <f t="shared" si="211"/>
        <v>0.125</v>
      </c>
      <c r="Q2159" s="17" t="s">
        <v>2124</v>
      </c>
    </row>
    <row r="2160">
      <c r="A2160" s="10" t="s">
        <v>2125</v>
      </c>
      <c r="B2160" s="10" t="s">
        <v>18</v>
      </c>
      <c r="C2160" s="10" t="s">
        <v>1152</v>
      </c>
      <c r="D2160" s="10" t="s">
        <v>158</v>
      </c>
      <c r="E2160" s="30" t="s">
        <v>1478</v>
      </c>
      <c r="F2160" s="11" t="s">
        <v>1409</v>
      </c>
      <c r="G2160" s="18"/>
      <c r="H2160" s="18"/>
      <c r="M2160" s="18">
        <v>44875.0</v>
      </c>
      <c r="N2160" s="110">
        <v>0.625</v>
      </c>
      <c r="O2160" s="15">
        <v>0.7916666666666666</v>
      </c>
      <c r="P2160" s="16">
        <f t="shared" si="211"/>
        <v>0.1666666667</v>
      </c>
      <c r="Q2160" s="10" t="s">
        <v>2126</v>
      </c>
    </row>
    <row r="2161">
      <c r="A2161" s="10" t="s">
        <v>1819</v>
      </c>
      <c r="B2161" s="10" t="s">
        <v>1797</v>
      </c>
      <c r="C2161" s="10" t="s">
        <v>1152</v>
      </c>
      <c r="D2161" s="10" t="s">
        <v>3</v>
      </c>
      <c r="E2161" s="11" t="s">
        <v>41</v>
      </c>
      <c r="F2161" s="11" t="s">
        <v>21</v>
      </c>
      <c r="G2161" s="18"/>
      <c r="H2161" s="18"/>
      <c r="I2161" s="18"/>
      <c r="J2161" s="18"/>
      <c r="K2161" s="18"/>
      <c r="L2161" s="18"/>
      <c r="M2161" s="19">
        <v>44875.0</v>
      </c>
      <c r="N2161" s="15">
        <v>0.875</v>
      </c>
      <c r="O2161" s="15">
        <v>0.9166666666666666</v>
      </c>
      <c r="P2161" s="16">
        <f t="shared" si="211"/>
        <v>0.04166666667</v>
      </c>
      <c r="Q2161" s="17" t="s">
        <v>2127</v>
      </c>
    </row>
    <row r="2162">
      <c r="A2162" s="10" t="s">
        <v>1878</v>
      </c>
      <c r="B2162" s="10" t="s">
        <v>18</v>
      </c>
      <c r="C2162" s="10" t="s">
        <v>1164</v>
      </c>
      <c r="D2162" s="10" t="s">
        <v>900</v>
      </c>
      <c r="E2162" s="11" t="s">
        <v>1255</v>
      </c>
      <c r="F2162" s="11" t="s">
        <v>1423</v>
      </c>
      <c r="G2162" s="47">
        <v>44830.0</v>
      </c>
      <c r="H2162" s="47">
        <v>44848.0</v>
      </c>
      <c r="I2162" s="10">
        <v>50.0</v>
      </c>
      <c r="J2162" s="47">
        <v>44830.0</v>
      </c>
      <c r="K2162" s="47">
        <v>44875.0</v>
      </c>
      <c r="L2162" s="10" t="s">
        <v>2128</v>
      </c>
      <c r="M2162" s="19">
        <v>44875.0</v>
      </c>
      <c r="N2162" s="52">
        <v>0.7395833333333334</v>
      </c>
      <c r="O2162" s="15">
        <v>0.8333333333333334</v>
      </c>
      <c r="P2162" s="16">
        <f t="shared" si="211"/>
        <v>0.09375</v>
      </c>
      <c r="Q2162" s="10" t="s">
        <v>2129</v>
      </c>
    </row>
    <row r="2163">
      <c r="A2163" s="10" t="s">
        <v>2115</v>
      </c>
      <c r="B2163" s="10" t="s">
        <v>560</v>
      </c>
      <c r="C2163" s="10" t="s">
        <v>1152</v>
      </c>
      <c r="D2163" s="10" t="s">
        <v>158</v>
      </c>
      <c r="E2163" s="11" t="s">
        <v>43</v>
      </c>
      <c r="F2163" s="11" t="s">
        <v>1432</v>
      </c>
      <c r="G2163" s="48">
        <v>44874.0</v>
      </c>
      <c r="H2163" s="48">
        <v>44875.0</v>
      </c>
      <c r="I2163" s="10">
        <v>8.0</v>
      </c>
      <c r="J2163" s="48">
        <v>44874.0</v>
      </c>
      <c r="M2163" s="48">
        <v>44875.0</v>
      </c>
      <c r="N2163" s="52">
        <v>0.625</v>
      </c>
      <c r="O2163" s="52">
        <v>0.6666666666666666</v>
      </c>
      <c r="P2163" s="52">
        <v>0.041666666666666664</v>
      </c>
      <c r="Q2163" s="17" t="s">
        <v>2130</v>
      </c>
    </row>
    <row r="2164">
      <c r="A2164" s="10" t="s">
        <v>1936</v>
      </c>
      <c r="B2164" s="10" t="s">
        <v>18</v>
      </c>
      <c r="C2164" s="10" t="s">
        <v>1164</v>
      </c>
      <c r="D2164" s="10" t="s">
        <v>900</v>
      </c>
      <c r="E2164" s="11" t="s">
        <v>41</v>
      </c>
      <c r="F2164" s="11" t="s">
        <v>1423</v>
      </c>
      <c r="G2164" s="47">
        <v>44840.0</v>
      </c>
      <c r="H2164" s="47">
        <v>44848.0</v>
      </c>
      <c r="I2164" s="10">
        <v>40.0</v>
      </c>
      <c r="J2164" s="47">
        <v>44840.0</v>
      </c>
      <c r="M2164" s="48">
        <v>44875.0</v>
      </c>
      <c r="N2164" s="52">
        <v>0.8333333333333334</v>
      </c>
      <c r="O2164" s="52">
        <v>0.9479166666666666</v>
      </c>
      <c r="P2164" s="52">
        <f t="shared" ref="P2164:P2177" si="212">O2164-N2164</f>
        <v>0.1145833333</v>
      </c>
      <c r="Q2164" s="10" t="s">
        <v>2131</v>
      </c>
    </row>
    <row r="2165">
      <c r="A2165" s="10" t="s">
        <v>1435</v>
      </c>
      <c r="B2165" s="10" t="s">
        <v>560</v>
      </c>
      <c r="C2165" s="10" t="s">
        <v>1152</v>
      </c>
      <c r="D2165" s="10" t="s">
        <v>3</v>
      </c>
      <c r="E2165" s="11" t="s">
        <v>1017</v>
      </c>
      <c r="F2165" s="11" t="s">
        <v>1423</v>
      </c>
      <c r="G2165" s="82">
        <v>44746.0</v>
      </c>
      <c r="H2165" s="82">
        <v>44754.0</v>
      </c>
      <c r="I2165" s="12">
        <v>40.0</v>
      </c>
      <c r="J2165" s="82">
        <v>44746.0</v>
      </c>
      <c r="K2165" s="82">
        <v>44768.0</v>
      </c>
      <c r="L2165" s="12">
        <v>39.0</v>
      </c>
      <c r="M2165" s="48">
        <v>44876.0</v>
      </c>
      <c r="N2165" s="15">
        <v>0.625</v>
      </c>
      <c r="O2165" s="15">
        <v>0.75</v>
      </c>
      <c r="P2165" s="16">
        <f t="shared" si="212"/>
        <v>0.125</v>
      </c>
      <c r="Q2165" s="10" t="s">
        <v>2132</v>
      </c>
    </row>
    <row r="2166">
      <c r="A2166" s="10" t="s">
        <v>2133</v>
      </c>
      <c r="B2166" s="10" t="s">
        <v>18</v>
      </c>
      <c r="C2166" s="10" t="s">
        <v>1152</v>
      </c>
      <c r="D2166" s="10" t="s">
        <v>3</v>
      </c>
      <c r="E2166" s="10" t="s">
        <v>1478</v>
      </c>
      <c r="F2166" s="10" t="s">
        <v>1409</v>
      </c>
      <c r="M2166" s="48">
        <v>44876.0</v>
      </c>
      <c r="N2166" s="15">
        <v>0.7916666666666666</v>
      </c>
      <c r="O2166" s="52">
        <v>0.9166666666666666</v>
      </c>
      <c r="P2166" s="16">
        <f t="shared" si="212"/>
        <v>0.125</v>
      </c>
      <c r="Q2166" s="17" t="s">
        <v>2134</v>
      </c>
    </row>
    <row r="2167">
      <c r="A2167" s="81" t="s">
        <v>2002</v>
      </c>
      <c r="B2167" s="81" t="s">
        <v>18</v>
      </c>
      <c r="C2167" s="10" t="s">
        <v>1152</v>
      </c>
      <c r="D2167" s="81" t="s">
        <v>508</v>
      </c>
      <c r="E2167" s="30" t="s">
        <v>41</v>
      </c>
      <c r="F2167" s="30" t="s">
        <v>1423</v>
      </c>
      <c r="G2167" s="82">
        <v>44853.0</v>
      </c>
      <c r="H2167" s="82">
        <v>44854.0</v>
      </c>
      <c r="I2167" s="88">
        <v>12.0</v>
      </c>
      <c r="J2167" s="82">
        <v>44853.0</v>
      </c>
      <c r="K2167" s="82" t="s">
        <v>2059</v>
      </c>
      <c r="L2167" s="88"/>
      <c r="M2167" s="82">
        <v>44876.0</v>
      </c>
      <c r="N2167" s="32">
        <v>0.75</v>
      </c>
      <c r="O2167" s="15">
        <v>0.9166666666666666</v>
      </c>
      <c r="P2167" s="16">
        <f t="shared" si="212"/>
        <v>0.1666666667</v>
      </c>
      <c r="Q2167" s="35" t="s">
        <v>2135</v>
      </c>
      <c r="R2167" s="36"/>
      <c r="S2167" s="36"/>
      <c r="T2167" s="36"/>
      <c r="U2167" s="36"/>
      <c r="V2167" s="36"/>
      <c r="W2167" s="36"/>
      <c r="X2167" s="36"/>
      <c r="Y2167" s="36"/>
      <c r="Z2167" s="36"/>
      <c r="AA2167" s="36"/>
      <c r="AB2167" s="36"/>
      <c r="AC2167" s="36"/>
      <c r="AD2167" s="36"/>
      <c r="AE2167" s="36"/>
      <c r="AF2167" s="36"/>
      <c r="AG2167" s="36"/>
      <c r="AH2167" s="36"/>
      <c r="AI2167" s="36"/>
      <c r="AJ2167" s="36"/>
      <c r="AK2167" s="36"/>
      <c r="AL2167" s="36"/>
    </row>
    <row r="2168">
      <c r="A2168" s="10" t="s">
        <v>1936</v>
      </c>
      <c r="B2168" s="10" t="s">
        <v>18</v>
      </c>
      <c r="C2168" s="10" t="s">
        <v>1164</v>
      </c>
      <c r="D2168" s="10" t="s">
        <v>900</v>
      </c>
      <c r="E2168" s="30" t="s">
        <v>41</v>
      </c>
      <c r="F2168" s="30" t="s">
        <v>1423</v>
      </c>
      <c r="G2168" s="47">
        <v>44840.0</v>
      </c>
      <c r="H2168" s="47">
        <v>44848.0</v>
      </c>
      <c r="I2168" s="10">
        <v>40.0</v>
      </c>
      <c r="J2168" s="47">
        <v>44840.0</v>
      </c>
      <c r="M2168" s="47">
        <v>44876.0</v>
      </c>
      <c r="N2168" s="52">
        <v>0.5833333333333334</v>
      </c>
      <c r="O2168" s="52">
        <v>0.8958333333333334</v>
      </c>
      <c r="P2168" s="16">
        <f t="shared" si="212"/>
        <v>0.3125</v>
      </c>
      <c r="Q2168" s="10" t="s">
        <v>2136</v>
      </c>
    </row>
    <row r="2169">
      <c r="A2169" s="10" t="s">
        <v>2026</v>
      </c>
      <c r="B2169" s="10" t="s">
        <v>560</v>
      </c>
      <c r="C2169" s="10" t="s">
        <v>1164</v>
      </c>
      <c r="D2169" s="10" t="s">
        <v>1790</v>
      </c>
      <c r="E2169" s="11" t="s">
        <v>41</v>
      </c>
      <c r="F2169" s="11" t="s">
        <v>1423</v>
      </c>
      <c r="G2169" s="48">
        <v>44861.0</v>
      </c>
      <c r="H2169" s="48">
        <v>44874.0</v>
      </c>
      <c r="I2169" s="12">
        <v>52.0</v>
      </c>
      <c r="J2169" s="48">
        <v>44861.0</v>
      </c>
      <c r="K2169" s="107"/>
      <c r="L2169" s="12"/>
      <c r="M2169" s="48">
        <v>44876.0</v>
      </c>
      <c r="N2169" s="15">
        <v>0.5833333333333334</v>
      </c>
      <c r="O2169" s="15">
        <v>0.8333333333333334</v>
      </c>
      <c r="P2169" s="16">
        <f t="shared" si="212"/>
        <v>0.25</v>
      </c>
      <c r="Q2169" s="17" t="s">
        <v>2137</v>
      </c>
    </row>
    <row r="2170">
      <c r="A2170" s="10" t="s">
        <v>1819</v>
      </c>
      <c r="B2170" s="10" t="s">
        <v>1797</v>
      </c>
      <c r="C2170" s="10" t="s">
        <v>1152</v>
      </c>
      <c r="D2170" s="10" t="s">
        <v>3</v>
      </c>
      <c r="E2170" s="11" t="s">
        <v>41</v>
      </c>
      <c r="F2170" s="11" t="s">
        <v>21</v>
      </c>
      <c r="G2170" s="18"/>
      <c r="H2170" s="18"/>
      <c r="I2170" s="18"/>
      <c r="J2170" s="18"/>
      <c r="K2170" s="18"/>
      <c r="L2170" s="18"/>
      <c r="M2170" s="19">
        <v>44875.0</v>
      </c>
      <c r="N2170" s="15">
        <v>0.875</v>
      </c>
      <c r="O2170" s="15">
        <v>0.9166666666666666</v>
      </c>
      <c r="P2170" s="16">
        <f t="shared" si="212"/>
        <v>0.04166666667</v>
      </c>
      <c r="Q2170" s="17" t="s">
        <v>2138</v>
      </c>
    </row>
    <row r="2171">
      <c r="A2171" s="10" t="s">
        <v>2139</v>
      </c>
      <c r="B2171" s="10" t="s">
        <v>1797</v>
      </c>
      <c r="C2171" s="10" t="s">
        <v>1152</v>
      </c>
      <c r="D2171" s="10" t="s">
        <v>1790</v>
      </c>
      <c r="E2171" s="11" t="s">
        <v>41</v>
      </c>
      <c r="F2171" s="11" t="s">
        <v>1432</v>
      </c>
      <c r="G2171" s="18"/>
      <c r="H2171" s="18"/>
      <c r="I2171" s="18"/>
      <c r="J2171" s="18"/>
      <c r="K2171" s="18"/>
      <c r="L2171" s="18"/>
      <c r="M2171" s="48">
        <v>44876.0</v>
      </c>
      <c r="N2171" s="15">
        <v>0.8333333333333334</v>
      </c>
      <c r="O2171" s="15">
        <v>0.875</v>
      </c>
      <c r="P2171" s="16">
        <f t="shared" si="212"/>
        <v>0.04166666667</v>
      </c>
      <c r="Q2171" s="17" t="s">
        <v>2138</v>
      </c>
    </row>
    <row r="2172">
      <c r="A2172" s="81" t="s">
        <v>2002</v>
      </c>
      <c r="B2172" s="81" t="s">
        <v>18</v>
      </c>
      <c r="C2172" s="10" t="s">
        <v>1152</v>
      </c>
      <c r="D2172" s="81" t="s">
        <v>508</v>
      </c>
      <c r="E2172" s="30" t="s">
        <v>563</v>
      </c>
      <c r="F2172" s="30" t="s">
        <v>1423</v>
      </c>
      <c r="G2172" s="82">
        <v>44853.0</v>
      </c>
      <c r="H2172" s="82">
        <v>44854.0</v>
      </c>
      <c r="I2172" s="88">
        <v>12.0</v>
      </c>
      <c r="J2172" s="82">
        <v>44853.0</v>
      </c>
      <c r="K2172" s="82" t="s">
        <v>2059</v>
      </c>
      <c r="L2172" s="88"/>
      <c r="M2172" s="82">
        <v>44879.0</v>
      </c>
      <c r="N2172" s="32">
        <v>0.5833333333333334</v>
      </c>
      <c r="O2172" s="15">
        <v>0.8541666666666666</v>
      </c>
      <c r="P2172" s="16">
        <f t="shared" si="212"/>
        <v>0.2708333333</v>
      </c>
      <c r="Q2172" s="35" t="s">
        <v>2140</v>
      </c>
      <c r="R2172" s="36"/>
      <c r="S2172" s="36"/>
      <c r="T2172" s="36"/>
      <c r="U2172" s="36"/>
      <c r="V2172" s="36"/>
      <c r="W2172" s="36"/>
      <c r="X2172" s="36"/>
      <c r="Y2172" s="36"/>
      <c r="Z2172" s="36"/>
      <c r="AA2172" s="36"/>
      <c r="AB2172" s="36"/>
      <c r="AC2172" s="36"/>
      <c r="AD2172" s="36"/>
      <c r="AE2172" s="36"/>
      <c r="AF2172" s="36"/>
      <c r="AG2172" s="36"/>
      <c r="AH2172" s="36"/>
      <c r="AI2172" s="36"/>
      <c r="AJ2172" s="36"/>
      <c r="AK2172" s="36"/>
      <c r="AL2172" s="36"/>
    </row>
    <row r="2173">
      <c r="A2173" s="81" t="s">
        <v>1526</v>
      </c>
      <c r="B2173" s="81" t="s">
        <v>560</v>
      </c>
      <c r="C2173" s="10" t="s">
        <v>1152</v>
      </c>
      <c r="D2173" s="29" t="s">
        <v>508</v>
      </c>
      <c r="E2173" s="30" t="s">
        <v>41</v>
      </c>
      <c r="F2173" s="30" t="s">
        <v>1409</v>
      </c>
      <c r="G2173" s="82">
        <v>44761.0</v>
      </c>
      <c r="H2173" s="82">
        <v>44769.0</v>
      </c>
      <c r="I2173" s="88">
        <v>40.0</v>
      </c>
      <c r="J2173" s="82">
        <v>44761.0</v>
      </c>
      <c r="K2173" s="82">
        <v>44768.0</v>
      </c>
      <c r="L2173" s="88">
        <v>33.0</v>
      </c>
      <c r="M2173" s="82">
        <v>44879.0</v>
      </c>
      <c r="N2173" s="32">
        <v>0.875</v>
      </c>
      <c r="O2173" s="32">
        <v>0.9166666666666666</v>
      </c>
      <c r="P2173" s="16">
        <f t="shared" si="212"/>
        <v>0.04166666667</v>
      </c>
      <c r="Q2173" s="35" t="s">
        <v>2141</v>
      </c>
      <c r="R2173" s="36"/>
      <c r="S2173" s="36"/>
      <c r="T2173" s="36"/>
      <c r="U2173" s="36"/>
      <c r="V2173" s="36"/>
      <c r="W2173" s="36"/>
      <c r="X2173" s="36"/>
      <c r="Y2173" s="36"/>
      <c r="Z2173" s="36"/>
      <c r="AA2173" s="36"/>
      <c r="AB2173" s="36"/>
      <c r="AC2173" s="36"/>
      <c r="AD2173" s="36"/>
      <c r="AE2173" s="36"/>
      <c r="AF2173" s="36"/>
      <c r="AG2173" s="36"/>
      <c r="AH2173" s="36"/>
      <c r="AI2173" s="36"/>
      <c r="AJ2173" s="36"/>
      <c r="AK2173" s="36"/>
      <c r="AL2173" s="36"/>
    </row>
    <row r="2174">
      <c r="A2174" s="10" t="s">
        <v>2026</v>
      </c>
      <c r="B2174" s="10" t="s">
        <v>560</v>
      </c>
      <c r="C2174" s="10" t="s">
        <v>1164</v>
      </c>
      <c r="D2174" s="10" t="s">
        <v>1790</v>
      </c>
      <c r="E2174" s="11" t="s">
        <v>41</v>
      </c>
      <c r="F2174" s="11" t="s">
        <v>1423</v>
      </c>
      <c r="G2174" s="48">
        <v>44861.0</v>
      </c>
      <c r="H2174" s="48">
        <v>44874.0</v>
      </c>
      <c r="I2174" s="12">
        <v>66.0</v>
      </c>
      <c r="J2174" s="48">
        <v>44861.0</v>
      </c>
      <c r="K2174" s="107"/>
      <c r="L2174" s="12"/>
      <c r="M2174" s="48">
        <v>44879.0</v>
      </c>
      <c r="N2174" s="15">
        <v>0.5833333333333334</v>
      </c>
      <c r="O2174" s="15">
        <v>0.875</v>
      </c>
      <c r="P2174" s="16">
        <f t="shared" si="212"/>
        <v>0.2916666667</v>
      </c>
      <c r="Q2174" s="17" t="s">
        <v>2142</v>
      </c>
    </row>
    <row r="2175">
      <c r="A2175" s="81" t="s">
        <v>2111</v>
      </c>
      <c r="B2175" s="81" t="s">
        <v>18</v>
      </c>
      <c r="C2175" s="10" t="s">
        <v>1152</v>
      </c>
      <c r="D2175" s="81" t="s">
        <v>508</v>
      </c>
      <c r="E2175" s="30" t="s">
        <v>20</v>
      </c>
      <c r="F2175" s="30" t="s">
        <v>1423</v>
      </c>
      <c r="G2175" s="48">
        <v>44875.0</v>
      </c>
      <c r="H2175" s="48">
        <v>44876.0</v>
      </c>
      <c r="I2175" s="88">
        <v>15.0</v>
      </c>
      <c r="J2175" s="48">
        <v>44875.0</v>
      </c>
      <c r="K2175" s="82"/>
      <c r="L2175" s="88"/>
      <c r="M2175" s="19">
        <v>44879.0</v>
      </c>
      <c r="N2175" s="32">
        <v>0.8333333333333334</v>
      </c>
      <c r="O2175" s="15">
        <v>0.8333333333333334</v>
      </c>
      <c r="P2175" s="16">
        <f t="shared" si="212"/>
        <v>0</v>
      </c>
      <c r="Q2175" s="35" t="s">
        <v>2143</v>
      </c>
      <c r="R2175" s="36"/>
      <c r="S2175" s="36"/>
      <c r="T2175" s="36"/>
      <c r="U2175" s="36"/>
      <c r="V2175" s="36"/>
      <c r="W2175" s="36"/>
      <c r="X2175" s="36"/>
      <c r="Y2175" s="36"/>
      <c r="Z2175" s="36"/>
      <c r="AA2175" s="36"/>
      <c r="AB2175" s="36"/>
      <c r="AC2175" s="36"/>
      <c r="AD2175" s="36"/>
      <c r="AE2175" s="36"/>
      <c r="AF2175" s="36"/>
      <c r="AG2175" s="36"/>
      <c r="AH2175" s="36"/>
      <c r="AI2175" s="36"/>
      <c r="AJ2175" s="36"/>
      <c r="AK2175" s="36"/>
      <c r="AL2175" s="36"/>
    </row>
    <row r="2176">
      <c r="A2176" s="10" t="s">
        <v>2122</v>
      </c>
      <c r="B2176" s="10" t="s">
        <v>560</v>
      </c>
      <c r="C2176" s="10" t="s">
        <v>1152</v>
      </c>
      <c r="D2176" s="10" t="s">
        <v>3</v>
      </c>
      <c r="E2176" s="30" t="s">
        <v>41</v>
      </c>
      <c r="F2176" s="10" t="s">
        <v>1423</v>
      </c>
      <c r="G2176" s="19">
        <v>44879.0</v>
      </c>
      <c r="H2176" s="19">
        <v>44882.0</v>
      </c>
      <c r="I2176" s="10">
        <v>40.0</v>
      </c>
      <c r="J2176" s="19">
        <v>44879.0</v>
      </c>
      <c r="M2176" s="19">
        <v>44879.0</v>
      </c>
      <c r="N2176" s="52">
        <v>0.5833333333333334</v>
      </c>
      <c r="O2176" s="15">
        <v>0.8333333333333334</v>
      </c>
      <c r="P2176" s="16">
        <f t="shared" si="212"/>
        <v>0.25</v>
      </c>
      <c r="Q2176" s="10" t="s">
        <v>2144</v>
      </c>
    </row>
    <row r="2177">
      <c r="A2177" s="10" t="s">
        <v>1819</v>
      </c>
      <c r="B2177" s="10" t="s">
        <v>1797</v>
      </c>
      <c r="C2177" s="10" t="s">
        <v>1152</v>
      </c>
      <c r="D2177" s="10" t="s">
        <v>3</v>
      </c>
      <c r="E2177" s="11" t="s">
        <v>41</v>
      </c>
      <c r="F2177" s="11" t="s">
        <v>21</v>
      </c>
      <c r="G2177" s="18"/>
      <c r="H2177" s="18"/>
      <c r="I2177" s="18"/>
      <c r="J2177" s="18"/>
      <c r="K2177" s="18"/>
      <c r="L2177" s="18"/>
      <c r="M2177" s="19">
        <v>44879.0</v>
      </c>
      <c r="N2177" s="15">
        <v>0.8541666666666666</v>
      </c>
      <c r="O2177" s="15">
        <v>0.9166666666666666</v>
      </c>
      <c r="P2177" s="16">
        <f t="shared" si="212"/>
        <v>0.0625</v>
      </c>
      <c r="Q2177" s="17" t="s">
        <v>2145</v>
      </c>
    </row>
    <row r="2178">
      <c r="A2178" s="10" t="s">
        <v>1936</v>
      </c>
      <c r="B2178" s="10" t="s">
        <v>18</v>
      </c>
      <c r="C2178" s="10" t="s">
        <v>1164</v>
      </c>
      <c r="D2178" s="10" t="s">
        <v>900</v>
      </c>
      <c r="E2178" s="11" t="s">
        <v>46</v>
      </c>
      <c r="F2178" s="11" t="s">
        <v>1423</v>
      </c>
      <c r="G2178" s="47">
        <v>44840.0</v>
      </c>
      <c r="H2178" s="47">
        <v>44848.0</v>
      </c>
      <c r="I2178" s="10">
        <v>40.0</v>
      </c>
      <c r="J2178" s="47">
        <v>44840.0</v>
      </c>
      <c r="M2178" s="47">
        <v>44879.0</v>
      </c>
      <c r="Q2178" s="10" t="s">
        <v>1097</v>
      </c>
    </row>
    <row r="2179">
      <c r="A2179" s="10" t="s">
        <v>2146</v>
      </c>
      <c r="B2179" s="10" t="s">
        <v>560</v>
      </c>
      <c r="C2179" s="10" t="s">
        <v>1164</v>
      </c>
      <c r="D2179" s="10" t="s">
        <v>900</v>
      </c>
      <c r="E2179" s="11" t="s">
        <v>1478</v>
      </c>
      <c r="F2179" s="11" t="s">
        <v>1409</v>
      </c>
      <c r="G2179" s="47">
        <v>44880.0</v>
      </c>
      <c r="I2179" s="10">
        <v>60.0</v>
      </c>
      <c r="M2179" s="47">
        <v>44879.0</v>
      </c>
      <c r="N2179" s="52">
        <v>0.5833333333333334</v>
      </c>
      <c r="O2179" s="52">
        <v>0.8958333333333334</v>
      </c>
      <c r="P2179" s="16">
        <f t="shared" ref="P2179:P2246" si="213">O2179-N2179</f>
        <v>0.3125</v>
      </c>
      <c r="Q2179" s="10" t="s">
        <v>2147</v>
      </c>
    </row>
    <row r="2180">
      <c r="A2180" s="10" t="s">
        <v>2020</v>
      </c>
      <c r="B2180" s="10" t="s">
        <v>18</v>
      </c>
      <c r="C2180" s="10" t="s">
        <v>1152</v>
      </c>
      <c r="D2180" s="10" t="s">
        <v>3</v>
      </c>
      <c r="E2180" s="11" t="s">
        <v>20</v>
      </c>
      <c r="F2180" s="11" t="s">
        <v>1432</v>
      </c>
      <c r="G2180" s="48">
        <v>44855.0</v>
      </c>
      <c r="H2180" s="48">
        <v>44855.0</v>
      </c>
      <c r="I2180" s="12">
        <v>4.0</v>
      </c>
      <c r="J2180" s="48">
        <v>44855.0</v>
      </c>
      <c r="K2180" s="48">
        <v>44855.0</v>
      </c>
      <c r="L2180" s="12">
        <v>4.0</v>
      </c>
      <c r="M2180" s="82">
        <v>44880.0</v>
      </c>
      <c r="N2180" s="15">
        <v>0.7916666666666666</v>
      </c>
      <c r="O2180" s="15">
        <v>0.7916666666666666</v>
      </c>
      <c r="P2180" s="16">
        <f t="shared" si="213"/>
        <v>0</v>
      </c>
      <c r="Q2180" s="17" t="s">
        <v>1097</v>
      </c>
    </row>
    <row r="2181">
      <c r="A2181" s="10" t="s">
        <v>1990</v>
      </c>
      <c r="B2181" s="10" t="s">
        <v>18</v>
      </c>
      <c r="C2181" s="10" t="s">
        <v>1152</v>
      </c>
      <c r="D2181" s="10" t="s">
        <v>3</v>
      </c>
      <c r="E2181" s="11" t="s">
        <v>20</v>
      </c>
      <c r="F2181" s="11" t="s">
        <v>1423</v>
      </c>
      <c r="G2181" s="48">
        <v>44851.0</v>
      </c>
      <c r="H2181" s="48">
        <v>44852.0</v>
      </c>
      <c r="I2181" s="12">
        <v>4.0</v>
      </c>
      <c r="J2181" s="48">
        <v>44851.0</v>
      </c>
      <c r="K2181" s="48">
        <v>44852.0</v>
      </c>
      <c r="L2181" s="12">
        <v>4.0</v>
      </c>
      <c r="M2181" s="82">
        <v>44880.0</v>
      </c>
      <c r="N2181" s="15">
        <v>0.7916666666666666</v>
      </c>
      <c r="O2181" s="15">
        <v>0.7916666666666666</v>
      </c>
      <c r="P2181" s="16">
        <f t="shared" si="213"/>
        <v>0</v>
      </c>
      <c r="Q2181" s="17" t="s">
        <v>1097</v>
      </c>
    </row>
    <row r="2182">
      <c r="A2182" s="81" t="s">
        <v>2002</v>
      </c>
      <c r="B2182" s="81" t="s">
        <v>18</v>
      </c>
      <c r="C2182" s="10" t="s">
        <v>1152</v>
      </c>
      <c r="D2182" s="81" t="s">
        <v>508</v>
      </c>
      <c r="E2182" s="30" t="s">
        <v>20</v>
      </c>
      <c r="F2182" s="30" t="s">
        <v>1423</v>
      </c>
      <c r="G2182" s="82">
        <v>44853.0</v>
      </c>
      <c r="H2182" s="82">
        <v>44854.0</v>
      </c>
      <c r="I2182" s="88">
        <v>12.0</v>
      </c>
      <c r="J2182" s="82">
        <v>44853.0</v>
      </c>
      <c r="K2182" s="82" t="s">
        <v>2059</v>
      </c>
      <c r="L2182" s="88"/>
      <c r="M2182" s="82">
        <v>44880.0</v>
      </c>
      <c r="N2182" s="32">
        <v>0.8333333333333334</v>
      </c>
      <c r="O2182" s="15">
        <v>0.8333333333333334</v>
      </c>
      <c r="P2182" s="16">
        <f t="shared" si="213"/>
        <v>0</v>
      </c>
      <c r="Q2182" s="35" t="s">
        <v>1097</v>
      </c>
      <c r="R2182" s="36"/>
      <c r="S2182" s="36"/>
      <c r="T2182" s="36"/>
      <c r="U2182" s="36"/>
      <c r="V2182" s="36"/>
      <c r="W2182" s="36"/>
      <c r="X2182" s="36"/>
      <c r="Y2182" s="36"/>
      <c r="Z2182" s="36"/>
      <c r="AA2182" s="36"/>
      <c r="AB2182" s="36"/>
      <c r="AC2182" s="36"/>
      <c r="AD2182" s="36"/>
      <c r="AE2182" s="36"/>
      <c r="AF2182" s="36"/>
      <c r="AG2182" s="36"/>
      <c r="AH2182" s="36"/>
      <c r="AI2182" s="36"/>
      <c r="AJ2182" s="36"/>
      <c r="AK2182" s="36"/>
      <c r="AL2182" s="36"/>
    </row>
    <row r="2183">
      <c r="A2183" s="81" t="s">
        <v>2148</v>
      </c>
      <c r="B2183" s="81" t="s">
        <v>18</v>
      </c>
      <c r="C2183" s="10" t="s">
        <v>1152</v>
      </c>
      <c r="D2183" s="81" t="s">
        <v>508</v>
      </c>
      <c r="E2183" s="30" t="s">
        <v>20</v>
      </c>
      <c r="F2183" s="30" t="s">
        <v>1423</v>
      </c>
      <c r="G2183" s="82">
        <v>44880.0</v>
      </c>
      <c r="H2183" s="82">
        <v>44880.0</v>
      </c>
      <c r="I2183" s="88">
        <v>3.0</v>
      </c>
      <c r="J2183" s="82">
        <v>44880.0</v>
      </c>
      <c r="K2183" s="82">
        <v>44880.0</v>
      </c>
      <c r="L2183" s="88">
        <v>2.0</v>
      </c>
      <c r="M2183" s="82">
        <v>44880.0</v>
      </c>
      <c r="N2183" s="32">
        <v>0.6666666666666666</v>
      </c>
      <c r="O2183" s="15">
        <v>0.75</v>
      </c>
      <c r="P2183" s="16">
        <f t="shared" si="213"/>
        <v>0.08333333333</v>
      </c>
      <c r="Q2183" s="10" t="s">
        <v>2149</v>
      </c>
      <c r="R2183" s="36"/>
      <c r="S2183" s="36"/>
      <c r="T2183" s="36"/>
      <c r="U2183" s="36"/>
      <c r="V2183" s="36"/>
      <c r="W2183" s="36"/>
      <c r="X2183" s="36"/>
      <c r="Y2183" s="36"/>
      <c r="Z2183" s="36"/>
      <c r="AA2183" s="36"/>
      <c r="AB2183" s="36"/>
      <c r="AC2183" s="36"/>
      <c r="AD2183" s="36"/>
      <c r="AE2183" s="36"/>
      <c r="AF2183" s="36"/>
      <c r="AG2183" s="36"/>
      <c r="AH2183" s="36"/>
      <c r="AI2183" s="36"/>
      <c r="AJ2183" s="36"/>
      <c r="AK2183" s="36"/>
      <c r="AL2183" s="36"/>
    </row>
    <row r="2184">
      <c r="A2184" s="81" t="s">
        <v>1526</v>
      </c>
      <c r="B2184" s="81" t="s">
        <v>560</v>
      </c>
      <c r="C2184" s="10" t="s">
        <v>1152</v>
      </c>
      <c r="D2184" s="29" t="s">
        <v>508</v>
      </c>
      <c r="E2184" s="30" t="s">
        <v>1017</v>
      </c>
      <c r="F2184" s="30" t="s">
        <v>1409</v>
      </c>
      <c r="G2184" s="82">
        <v>44761.0</v>
      </c>
      <c r="H2184" s="82">
        <v>44769.0</v>
      </c>
      <c r="I2184" s="88">
        <v>40.0</v>
      </c>
      <c r="J2184" s="82">
        <v>44761.0</v>
      </c>
      <c r="K2184" s="82">
        <v>44768.0</v>
      </c>
      <c r="L2184" s="88">
        <v>33.0</v>
      </c>
      <c r="M2184" s="82">
        <v>44880.0</v>
      </c>
      <c r="N2184" s="32">
        <v>0.5833333333333334</v>
      </c>
      <c r="O2184" s="32">
        <v>0.625</v>
      </c>
      <c r="P2184" s="16">
        <f t="shared" si="213"/>
        <v>0.04166666667</v>
      </c>
      <c r="Q2184" s="35" t="s">
        <v>2150</v>
      </c>
      <c r="R2184" s="36"/>
      <c r="S2184" s="36"/>
      <c r="T2184" s="36"/>
      <c r="U2184" s="36"/>
      <c r="V2184" s="36"/>
      <c r="W2184" s="36"/>
      <c r="X2184" s="36"/>
      <c r="Y2184" s="36"/>
      <c r="Z2184" s="36"/>
      <c r="AA2184" s="36"/>
      <c r="AB2184" s="36"/>
      <c r="AC2184" s="36"/>
      <c r="AD2184" s="36"/>
      <c r="AE2184" s="36"/>
      <c r="AF2184" s="36"/>
      <c r="AG2184" s="36"/>
      <c r="AH2184" s="36"/>
      <c r="AI2184" s="36"/>
      <c r="AJ2184" s="36"/>
      <c r="AK2184" s="36"/>
      <c r="AL2184" s="36"/>
    </row>
    <row r="2185">
      <c r="A2185" s="81" t="s">
        <v>2151</v>
      </c>
      <c r="B2185" s="81" t="s">
        <v>560</v>
      </c>
      <c r="C2185" s="10" t="s">
        <v>1152</v>
      </c>
      <c r="D2185" s="81" t="s">
        <v>508</v>
      </c>
      <c r="E2185" s="30" t="s">
        <v>41</v>
      </c>
      <c r="F2185" s="30" t="s">
        <v>1423</v>
      </c>
      <c r="G2185" s="82">
        <v>44880.0</v>
      </c>
      <c r="H2185" s="82">
        <v>44882.0</v>
      </c>
      <c r="I2185" s="88">
        <v>12.0</v>
      </c>
      <c r="J2185" s="82">
        <v>44880.0</v>
      </c>
      <c r="K2185" s="82">
        <v>44882.0</v>
      </c>
      <c r="L2185" s="88"/>
      <c r="M2185" s="82">
        <v>44880.0</v>
      </c>
      <c r="N2185" s="32">
        <v>0.75</v>
      </c>
      <c r="O2185" s="15">
        <v>0.9166666666666666</v>
      </c>
      <c r="P2185" s="16">
        <f t="shared" si="213"/>
        <v>0.1666666667</v>
      </c>
      <c r="Q2185" s="10" t="s">
        <v>2152</v>
      </c>
      <c r="R2185" s="36"/>
      <c r="S2185" s="36"/>
      <c r="T2185" s="36"/>
      <c r="U2185" s="36"/>
      <c r="V2185" s="36"/>
      <c r="W2185" s="36"/>
      <c r="X2185" s="36"/>
      <c r="Y2185" s="36"/>
      <c r="Z2185" s="36"/>
      <c r="AA2185" s="36"/>
      <c r="AB2185" s="36"/>
      <c r="AC2185" s="36"/>
      <c r="AD2185" s="36"/>
      <c r="AE2185" s="36"/>
      <c r="AF2185" s="36"/>
      <c r="AG2185" s="36"/>
      <c r="AH2185" s="36"/>
      <c r="AI2185" s="36"/>
      <c r="AJ2185" s="36"/>
      <c r="AK2185" s="36"/>
      <c r="AL2185" s="36"/>
    </row>
    <row r="2186">
      <c r="A2186" s="10" t="s">
        <v>1819</v>
      </c>
      <c r="B2186" s="10" t="s">
        <v>1797</v>
      </c>
      <c r="C2186" s="10" t="s">
        <v>1152</v>
      </c>
      <c r="D2186" s="10" t="s">
        <v>3</v>
      </c>
      <c r="E2186" s="11" t="s">
        <v>41</v>
      </c>
      <c r="F2186" s="11" t="s">
        <v>21</v>
      </c>
      <c r="G2186" s="18"/>
      <c r="H2186" s="18"/>
      <c r="I2186" s="18"/>
      <c r="J2186" s="18"/>
      <c r="K2186" s="18"/>
      <c r="L2186" s="18"/>
      <c r="M2186" s="82">
        <v>44880.0</v>
      </c>
      <c r="N2186" s="15">
        <v>0.7916666666666666</v>
      </c>
      <c r="O2186" s="15">
        <v>0.9166666666666666</v>
      </c>
      <c r="P2186" s="16">
        <f t="shared" si="213"/>
        <v>0.125</v>
      </c>
      <c r="Q2186" s="17" t="s">
        <v>2153</v>
      </c>
    </row>
    <row r="2187">
      <c r="A2187" s="10" t="s">
        <v>2122</v>
      </c>
      <c r="B2187" s="10" t="s">
        <v>560</v>
      </c>
      <c r="C2187" s="10" t="s">
        <v>1152</v>
      </c>
      <c r="D2187" s="10" t="s">
        <v>3</v>
      </c>
      <c r="E2187" s="30" t="s">
        <v>41</v>
      </c>
      <c r="F2187" s="10" t="s">
        <v>1423</v>
      </c>
      <c r="G2187" s="19">
        <v>44879.0</v>
      </c>
      <c r="H2187" s="19">
        <v>44882.0</v>
      </c>
      <c r="I2187" s="10">
        <v>32.0</v>
      </c>
      <c r="J2187" s="19">
        <v>44879.0</v>
      </c>
      <c r="M2187" s="82">
        <v>44880.0</v>
      </c>
      <c r="N2187" s="52">
        <v>0.5833333333333334</v>
      </c>
      <c r="O2187" s="15">
        <v>0.75</v>
      </c>
      <c r="P2187" s="16">
        <f t="shared" si="213"/>
        <v>0.1666666667</v>
      </c>
      <c r="Q2187" s="10" t="s">
        <v>2154</v>
      </c>
    </row>
    <row r="2188">
      <c r="A2188" s="10" t="s">
        <v>2026</v>
      </c>
      <c r="B2188" s="10" t="s">
        <v>560</v>
      </c>
      <c r="C2188" s="10" t="s">
        <v>1164</v>
      </c>
      <c r="D2188" s="10" t="s">
        <v>1790</v>
      </c>
      <c r="E2188" s="11" t="s">
        <v>41</v>
      </c>
      <c r="F2188" s="11" t="s">
        <v>1423</v>
      </c>
      <c r="G2188" s="48">
        <v>44861.0</v>
      </c>
      <c r="H2188" s="48">
        <v>44874.0</v>
      </c>
      <c r="I2188" s="12">
        <v>66.0</v>
      </c>
      <c r="J2188" s="48">
        <v>44861.0</v>
      </c>
      <c r="K2188" s="107"/>
      <c r="L2188" s="12"/>
      <c r="M2188" s="48">
        <v>44880.0</v>
      </c>
      <c r="N2188" s="15">
        <v>0.5833333333333334</v>
      </c>
      <c r="O2188" s="15">
        <v>0.875</v>
      </c>
      <c r="P2188" s="16">
        <f t="shared" si="213"/>
        <v>0.2916666667</v>
      </c>
      <c r="Q2188" s="17" t="s">
        <v>2155</v>
      </c>
    </row>
    <row r="2189">
      <c r="A2189" s="10" t="s">
        <v>2146</v>
      </c>
      <c r="B2189" s="10" t="s">
        <v>560</v>
      </c>
      <c r="C2189" s="10" t="s">
        <v>1164</v>
      </c>
      <c r="D2189" s="10" t="s">
        <v>900</v>
      </c>
      <c r="E2189" s="11" t="s">
        <v>41</v>
      </c>
      <c r="F2189" s="11" t="s">
        <v>1409</v>
      </c>
      <c r="G2189" s="47">
        <v>44880.0</v>
      </c>
      <c r="H2189" s="47">
        <v>44890.0</v>
      </c>
      <c r="I2189" s="10">
        <v>60.0</v>
      </c>
      <c r="M2189" s="48">
        <v>44880.0</v>
      </c>
      <c r="N2189" s="15">
        <v>0.5833333333333334</v>
      </c>
      <c r="O2189" s="15">
        <v>0.8958333333333334</v>
      </c>
      <c r="P2189" s="16">
        <f t="shared" si="213"/>
        <v>0.3125</v>
      </c>
      <c r="Q2189" s="10" t="s">
        <v>2156</v>
      </c>
    </row>
    <row r="2190">
      <c r="A2190" s="10" t="s">
        <v>2122</v>
      </c>
      <c r="B2190" s="10" t="s">
        <v>560</v>
      </c>
      <c r="C2190" s="10" t="s">
        <v>1152</v>
      </c>
      <c r="D2190" s="10" t="s">
        <v>3</v>
      </c>
      <c r="E2190" s="30" t="s">
        <v>43</v>
      </c>
      <c r="F2190" s="10" t="s">
        <v>1423</v>
      </c>
      <c r="G2190" s="19">
        <v>44879.0</v>
      </c>
      <c r="H2190" s="19">
        <v>44882.0</v>
      </c>
      <c r="I2190" s="10">
        <v>32.0</v>
      </c>
      <c r="J2190" s="19">
        <v>44879.0</v>
      </c>
      <c r="K2190" s="82">
        <v>44881.0</v>
      </c>
      <c r="L2190" s="10">
        <v>18.0</v>
      </c>
      <c r="M2190" s="82">
        <v>44881.0</v>
      </c>
      <c r="N2190" s="52">
        <v>0.5833333333333334</v>
      </c>
      <c r="O2190" s="15">
        <v>0.7916666666666666</v>
      </c>
      <c r="P2190" s="16">
        <f t="shared" si="213"/>
        <v>0.2083333333</v>
      </c>
      <c r="Q2190" s="10" t="s">
        <v>2157</v>
      </c>
    </row>
    <row r="2191">
      <c r="A2191" s="10" t="s">
        <v>2026</v>
      </c>
      <c r="B2191" s="10" t="s">
        <v>560</v>
      </c>
      <c r="C2191" s="10" t="s">
        <v>1164</v>
      </c>
      <c r="D2191" s="10" t="s">
        <v>1790</v>
      </c>
      <c r="E2191" s="11" t="s">
        <v>43</v>
      </c>
      <c r="F2191" s="11" t="s">
        <v>1423</v>
      </c>
      <c r="G2191" s="48">
        <v>44861.0</v>
      </c>
      <c r="H2191" s="48">
        <v>44874.0</v>
      </c>
      <c r="I2191" s="12">
        <v>52.0</v>
      </c>
      <c r="J2191" s="48">
        <v>44861.0</v>
      </c>
      <c r="K2191" s="107"/>
      <c r="L2191" s="12"/>
      <c r="M2191" s="48">
        <v>44881.0</v>
      </c>
      <c r="N2191" s="15">
        <v>0.5833333333333334</v>
      </c>
      <c r="O2191" s="92">
        <v>0.7916666666666666</v>
      </c>
      <c r="P2191" s="16">
        <f t="shared" si="213"/>
        <v>0.2083333333</v>
      </c>
      <c r="Q2191" s="17" t="s">
        <v>2158</v>
      </c>
    </row>
    <row r="2192">
      <c r="A2192" s="10" t="s">
        <v>2159</v>
      </c>
      <c r="B2192" s="10" t="s">
        <v>18</v>
      </c>
      <c r="C2192" s="10" t="s">
        <v>1152</v>
      </c>
      <c r="D2192" s="10" t="s">
        <v>1790</v>
      </c>
      <c r="E2192" s="11" t="s">
        <v>1478</v>
      </c>
      <c r="F2192" s="11" t="s">
        <v>1423</v>
      </c>
      <c r="G2192" s="48">
        <v>44862.0</v>
      </c>
      <c r="H2192" s="48"/>
      <c r="I2192" s="12"/>
      <c r="J2192" s="48"/>
      <c r="K2192" s="107"/>
      <c r="L2192" s="12"/>
      <c r="M2192" s="48">
        <v>44881.0</v>
      </c>
      <c r="N2192" s="15">
        <v>0.7916666666666666</v>
      </c>
      <c r="O2192" s="92">
        <v>0.875</v>
      </c>
      <c r="P2192" s="16">
        <f t="shared" si="213"/>
        <v>0.08333333333</v>
      </c>
      <c r="Q2192" s="17" t="s">
        <v>2160</v>
      </c>
    </row>
    <row r="2193">
      <c r="A2193" s="81" t="s">
        <v>2151</v>
      </c>
      <c r="B2193" s="81" t="s">
        <v>560</v>
      </c>
      <c r="C2193" s="10" t="s">
        <v>1152</v>
      </c>
      <c r="D2193" s="81" t="s">
        <v>508</v>
      </c>
      <c r="E2193" s="30" t="s">
        <v>41</v>
      </c>
      <c r="F2193" s="30" t="s">
        <v>1423</v>
      </c>
      <c r="G2193" s="82">
        <v>44880.0</v>
      </c>
      <c r="H2193" s="82">
        <v>44882.0</v>
      </c>
      <c r="I2193" s="88">
        <v>12.0</v>
      </c>
      <c r="J2193" s="82">
        <v>44880.0</v>
      </c>
      <c r="K2193" s="82">
        <v>44882.0</v>
      </c>
      <c r="L2193" s="88"/>
      <c r="M2193" s="82">
        <v>44881.0</v>
      </c>
      <c r="N2193" s="32">
        <v>0.7291666666666666</v>
      </c>
      <c r="O2193" s="15">
        <v>0.9166666666666666</v>
      </c>
      <c r="P2193" s="16">
        <f t="shared" si="213"/>
        <v>0.1875</v>
      </c>
      <c r="Q2193" s="10" t="s">
        <v>2161</v>
      </c>
      <c r="R2193" s="36"/>
      <c r="S2193" s="36"/>
      <c r="T2193" s="36"/>
      <c r="U2193" s="36"/>
      <c r="V2193" s="36"/>
      <c r="W2193" s="36"/>
      <c r="X2193" s="36"/>
      <c r="Y2193" s="36"/>
      <c r="Z2193" s="36"/>
      <c r="AA2193" s="36"/>
      <c r="AB2193" s="36"/>
      <c r="AC2193" s="36"/>
      <c r="AD2193" s="36"/>
      <c r="AE2193" s="36"/>
      <c r="AF2193" s="36"/>
      <c r="AG2193" s="36"/>
      <c r="AH2193" s="36"/>
      <c r="AI2193" s="36"/>
      <c r="AJ2193" s="36"/>
      <c r="AK2193" s="36"/>
      <c r="AL2193" s="36"/>
    </row>
    <row r="2194">
      <c r="A2194" s="10" t="s">
        <v>2133</v>
      </c>
      <c r="B2194" s="10" t="s">
        <v>18</v>
      </c>
      <c r="C2194" s="10" t="s">
        <v>1152</v>
      </c>
      <c r="D2194" s="10" t="s">
        <v>3</v>
      </c>
      <c r="E2194" s="10" t="s">
        <v>1478</v>
      </c>
      <c r="F2194" s="10" t="s">
        <v>1409</v>
      </c>
      <c r="M2194" s="82">
        <v>44881.0</v>
      </c>
      <c r="N2194" s="15">
        <v>0.8125</v>
      </c>
      <c r="O2194" s="52">
        <v>0.8541666666666666</v>
      </c>
      <c r="P2194" s="16">
        <f t="shared" si="213"/>
        <v>0.04166666667</v>
      </c>
      <c r="Q2194" s="17" t="s">
        <v>2162</v>
      </c>
    </row>
    <row r="2195">
      <c r="A2195" s="10" t="s">
        <v>2146</v>
      </c>
      <c r="B2195" s="10" t="s">
        <v>560</v>
      </c>
      <c r="C2195" s="10" t="s">
        <v>1164</v>
      </c>
      <c r="D2195" s="10" t="s">
        <v>900</v>
      </c>
      <c r="E2195" s="30" t="s">
        <v>41</v>
      </c>
      <c r="F2195" s="10" t="s">
        <v>1409</v>
      </c>
      <c r="G2195" s="47">
        <v>44880.0</v>
      </c>
      <c r="H2195" s="47">
        <v>44890.0</v>
      </c>
      <c r="I2195" s="10">
        <v>60.0</v>
      </c>
      <c r="J2195" s="47">
        <v>44880.0</v>
      </c>
      <c r="M2195" s="47">
        <v>44881.0</v>
      </c>
      <c r="N2195" s="52">
        <v>0.5833333333333334</v>
      </c>
      <c r="O2195" s="52">
        <v>0.8125</v>
      </c>
      <c r="P2195" s="16">
        <f t="shared" si="213"/>
        <v>0.2291666667</v>
      </c>
      <c r="Q2195" s="10" t="s">
        <v>2163</v>
      </c>
    </row>
    <row r="2196">
      <c r="A2196" s="10" t="s">
        <v>1819</v>
      </c>
      <c r="B2196" s="10" t="s">
        <v>1797</v>
      </c>
      <c r="C2196" s="10" t="s">
        <v>1152</v>
      </c>
      <c r="D2196" s="10" t="s">
        <v>3</v>
      </c>
      <c r="E2196" s="11" t="s">
        <v>41</v>
      </c>
      <c r="F2196" s="11" t="s">
        <v>21</v>
      </c>
      <c r="G2196" s="18"/>
      <c r="H2196" s="18"/>
      <c r="I2196" s="18"/>
      <c r="J2196" s="18"/>
      <c r="K2196" s="18"/>
      <c r="L2196" s="18"/>
      <c r="M2196" s="47">
        <v>44881.0</v>
      </c>
      <c r="N2196" s="52">
        <v>0.8541666666666666</v>
      </c>
      <c r="O2196" s="15">
        <v>0.8958333333333334</v>
      </c>
      <c r="P2196" s="16">
        <f t="shared" si="213"/>
        <v>0.04166666667</v>
      </c>
      <c r="Q2196" s="10" t="s">
        <v>2164</v>
      </c>
    </row>
    <row r="2197">
      <c r="A2197" s="81" t="s">
        <v>2165</v>
      </c>
      <c r="B2197" s="81" t="s">
        <v>1797</v>
      </c>
      <c r="C2197" s="10" t="s">
        <v>1152</v>
      </c>
      <c r="D2197" s="81" t="s">
        <v>508</v>
      </c>
      <c r="E2197" s="30" t="s">
        <v>41</v>
      </c>
      <c r="F2197" s="30" t="s">
        <v>21</v>
      </c>
      <c r="G2197" s="82"/>
      <c r="H2197" s="82"/>
      <c r="I2197" s="88"/>
      <c r="J2197" s="82"/>
      <c r="K2197" s="82"/>
      <c r="L2197" s="88"/>
      <c r="M2197" s="82">
        <v>44881.0</v>
      </c>
      <c r="N2197" s="32">
        <v>0.5833333333333334</v>
      </c>
      <c r="O2197" s="15">
        <v>0.7291666666666666</v>
      </c>
      <c r="P2197" s="16">
        <f t="shared" si="213"/>
        <v>0.1458333333</v>
      </c>
      <c r="Q2197" s="10" t="s">
        <v>2166</v>
      </c>
      <c r="R2197" s="36"/>
      <c r="S2197" s="36"/>
      <c r="T2197" s="36"/>
      <c r="U2197" s="36"/>
      <c r="V2197" s="36"/>
      <c r="W2197" s="36"/>
      <c r="X2197" s="36"/>
      <c r="Y2197" s="36"/>
      <c r="Z2197" s="36"/>
      <c r="AA2197" s="36"/>
      <c r="AB2197" s="36"/>
      <c r="AC2197" s="36"/>
      <c r="AD2197" s="36"/>
      <c r="AE2197" s="36"/>
      <c r="AF2197" s="36"/>
      <c r="AG2197" s="36"/>
      <c r="AH2197" s="36"/>
      <c r="AI2197" s="36"/>
      <c r="AJ2197" s="36"/>
      <c r="AK2197" s="36"/>
      <c r="AL2197" s="36"/>
    </row>
    <row r="2198">
      <c r="A2198" s="10" t="s">
        <v>2167</v>
      </c>
      <c r="B2198" s="81" t="s">
        <v>1797</v>
      </c>
      <c r="C2198" s="10" t="s">
        <v>1164</v>
      </c>
      <c r="D2198" s="10" t="s">
        <v>900</v>
      </c>
      <c r="E2198" s="30" t="s">
        <v>41</v>
      </c>
      <c r="F2198" s="30" t="s">
        <v>21</v>
      </c>
      <c r="M2198" s="82">
        <v>44881.0</v>
      </c>
      <c r="N2198" s="52">
        <v>0.8125</v>
      </c>
      <c r="O2198" s="52">
        <v>0.8958333333333334</v>
      </c>
      <c r="P2198" s="16">
        <f t="shared" si="213"/>
        <v>0.08333333333</v>
      </c>
      <c r="Q2198" s="10" t="s">
        <v>2168</v>
      </c>
    </row>
    <row r="2199">
      <c r="A2199" s="29" t="s">
        <v>2151</v>
      </c>
      <c r="B2199" s="29" t="s">
        <v>560</v>
      </c>
      <c r="C2199" s="29" t="s">
        <v>1152</v>
      </c>
      <c r="D2199" s="29" t="s">
        <v>508</v>
      </c>
      <c r="E2199" s="30" t="s">
        <v>43</v>
      </c>
      <c r="F2199" s="41" t="s">
        <v>1423</v>
      </c>
      <c r="G2199" s="87">
        <v>44880.0</v>
      </c>
      <c r="H2199" s="87">
        <v>44882.0</v>
      </c>
      <c r="I2199" s="112">
        <v>12.0</v>
      </c>
      <c r="J2199" s="87">
        <v>44880.0</v>
      </c>
      <c r="K2199" s="87">
        <v>44882.0</v>
      </c>
      <c r="L2199" s="112"/>
      <c r="M2199" s="82">
        <v>44882.0</v>
      </c>
      <c r="N2199" s="32">
        <v>0.625</v>
      </c>
      <c r="O2199" s="32">
        <v>0.6666666666666666</v>
      </c>
      <c r="P2199" s="44">
        <f t="shared" si="213"/>
        <v>0.04166666667</v>
      </c>
      <c r="Q2199" s="113" t="s">
        <v>2169</v>
      </c>
      <c r="R2199" s="36"/>
      <c r="S2199" s="36"/>
      <c r="T2199" s="36"/>
      <c r="U2199" s="36"/>
      <c r="V2199" s="36"/>
      <c r="W2199" s="36"/>
      <c r="X2199" s="36"/>
      <c r="Y2199" s="36"/>
      <c r="Z2199" s="36"/>
      <c r="AA2199" s="36"/>
      <c r="AB2199" s="36"/>
      <c r="AC2199" s="36"/>
      <c r="AD2199" s="36"/>
      <c r="AE2199" s="36"/>
      <c r="AF2199" s="36"/>
      <c r="AG2199" s="36"/>
      <c r="AH2199" s="36"/>
      <c r="AI2199" s="36"/>
      <c r="AJ2199" s="36"/>
      <c r="AK2199" s="36"/>
      <c r="AL2199" s="36"/>
    </row>
    <row r="2200">
      <c r="A2200" s="81" t="s">
        <v>2170</v>
      </c>
      <c r="B2200" s="29" t="s">
        <v>560</v>
      </c>
      <c r="C2200" s="29" t="s">
        <v>1152</v>
      </c>
      <c r="D2200" s="29" t="s">
        <v>508</v>
      </c>
      <c r="E2200" s="30" t="s">
        <v>43</v>
      </c>
      <c r="F2200" s="41" t="s">
        <v>1423</v>
      </c>
      <c r="G2200" s="82">
        <v>44882.0</v>
      </c>
      <c r="H2200" s="82">
        <v>44882.0</v>
      </c>
      <c r="I2200" s="88">
        <v>7.5</v>
      </c>
      <c r="J2200" s="82">
        <v>44882.0</v>
      </c>
      <c r="K2200" s="87">
        <v>44882.0</v>
      </c>
      <c r="L2200" s="112"/>
      <c r="M2200" s="82">
        <v>44882.0</v>
      </c>
      <c r="N2200" s="32">
        <v>0.6666666666666666</v>
      </c>
      <c r="O2200" s="32">
        <v>0.7916666666666666</v>
      </c>
      <c r="P2200" s="44">
        <f t="shared" si="213"/>
        <v>0.125</v>
      </c>
      <c r="Q2200" s="113" t="s">
        <v>2171</v>
      </c>
      <c r="R2200" s="36"/>
      <c r="S2200" s="36"/>
      <c r="T2200" s="36"/>
      <c r="U2200" s="36"/>
      <c r="V2200" s="36"/>
      <c r="W2200" s="36"/>
      <c r="X2200" s="36"/>
      <c r="Y2200" s="36"/>
      <c r="Z2200" s="36"/>
      <c r="AA2200" s="36"/>
      <c r="AB2200" s="36"/>
      <c r="AC2200" s="36"/>
      <c r="AD2200" s="36"/>
      <c r="AE2200" s="36"/>
      <c r="AF2200" s="36"/>
      <c r="AG2200" s="36"/>
      <c r="AH2200" s="36"/>
      <c r="AI2200" s="36"/>
      <c r="AJ2200" s="36"/>
      <c r="AK2200" s="36"/>
      <c r="AL2200" s="36"/>
    </row>
    <row r="2201">
      <c r="A2201" s="81" t="s">
        <v>1526</v>
      </c>
      <c r="B2201" s="81" t="s">
        <v>560</v>
      </c>
      <c r="C2201" s="10" t="s">
        <v>1152</v>
      </c>
      <c r="D2201" s="29" t="s">
        <v>508</v>
      </c>
      <c r="E2201" s="30" t="s">
        <v>379</v>
      </c>
      <c r="F2201" s="30" t="s">
        <v>1409</v>
      </c>
      <c r="G2201" s="82">
        <v>44761.0</v>
      </c>
      <c r="H2201" s="82">
        <v>44769.0</v>
      </c>
      <c r="I2201" s="88">
        <v>40.0</v>
      </c>
      <c r="J2201" s="82">
        <v>44761.0</v>
      </c>
      <c r="K2201" s="82">
        <v>44768.0</v>
      </c>
      <c r="L2201" s="88">
        <v>33.0</v>
      </c>
      <c r="M2201" s="82">
        <v>44882.0</v>
      </c>
      <c r="N2201" s="32">
        <v>0.8333333333333334</v>
      </c>
      <c r="O2201" s="32">
        <v>0.8333333333333334</v>
      </c>
      <c r="P2201" s="16">
        <f t="shared" si="213"/>
        <v>0</v>
      </c>
      <c r="Q2201" s="35" t="s">
        <v>1097</v>
      </c>
      <c r="R2201" s="36"/>
      <c r="S2201" s="36"/>
      <c r="T2201" s="36"/>
      <c r="U2201" s="36"/>
      <c r="V2201" s="36"/>
      <c r="W2201" s="36"/>
      <c r="X2201" s="36"/>
      <c r="Y2201" s="36"/>
      <c r="Z2201" s="36"/>
      <c r="AA2201" s="36"/>
      <c r="AB2201" s="36"/>
      <c r="AC2201" s="36"/>
      <c r="AD2201" s="36"/>
      <c r="AE2201" s="36"/>
      <c r="AF2201" s="36"/>
      <c r="AG2201" s="36"/>
      <c r="AH2201" s="36"/>
      <c r="AI2201" s="36"/>
      <c r="AJ2201" s="36"/>
      <c r="AK2201" s="36"/>
      <c r="AL2201" s="36"/>
    </row>
    <row r="2202">
      <c r="A2202" s="81" t="s">
        <v>1511</v>
      </c>
      <c r="B2202" s="81" t="s">
        <v>560</v>
      </c>
      <c r="C2202" s="10" t="s">
        <v>1152</v>
      </c>
      <c r="D2202" s="81" t="s">
        <v>508</v>
      </c>
      <c r="E2202" s="30" t="s">
        <v>379</v>
      </c>
      <c r="F2202" s="30" t="s">
        <v>1409</v>
      </c>
      <c r="G2202" s="82">
        <v>44830.0</v>
      </c>
      <c r="H2202" s="82">
        <v>44844.0</v>
      </c>
      <c r="I2202" s="88">
        <v>80.0</v>
      </c>
      <c r="J2202" s="82">
        <v>44830.0</v>
      </c>
      <c r="K2202" s="82">
        <v>44852.0</v>
      </c>
      <c r="L2202" s="88">
        <v>51.0</v>
      </c>
      <c r="M2202" s="82">
        <v>44882.0</v>
      </c>
      <c r="N2202" s="32">
        <v>0.6666666666666666</v>
      </c>
      <c r="O2202" s="32">
        <v>0.6666666666666666</v>
      </c>
      <c r="P2202" s="16">
        <f t="shared" si="213"/>
        <v>0</v>
      </c>
      <c r="Q2202" s="17" t="s">
        <v>655</v>
      </c>
      <c r="R2202" s="36"/>
      <c r="S2202" s="36"/>
      <c r="T2202" s="36"/>
      <c r="U2202" s="36"/>
      <c r="V2202" s="36"/>
      <c r="W2202" s="36"/>
      <c r="X2202" s="36"/>
      <c r="Y2202" s="36"/>
      <c r="Z2202" s="36"/>
      <c r="AA2202" s="36"/>
      <c r="AB2202" s="36"/>
      <c r="AC2202" s="36"/>
      <c r="AD2202" s="36"/>
      <c r="AE2202" s="36"/>
      <c r="AF2202" s="36"/>
      <c r="AG2202" s="36"/>
      <c r="AH2202" s="36"/>
      <c r="AI2202" s="36"/>
      <c r="AJ2202" s="36"/>
      <c r="AK2202" s="36"/>
      <c r="AL2202" s="36"/>
    </row>
    <row r="2203">
      <c r="A2203" s="81" t="s">
        <v>2172</v>
      </c>
      <c r="B2203" s="29" t="s">
        <v>560</v>
      </c>
      <c r="C2203" s="29" t="s">
        <v>1152</v>
      </c>
      <c r="D2203" s="29" t="s">
        <v>508</v>
      </c>
      <c r="E2203" s="30" t="s">
        <v>46</v>
      </c>
      <c r="F2203" s="41" t="s">
        <v>1423</v>
      </c>
      <c r="G2203" s="82"/>
      <c r="H2203" s="82"/>
      <c r="I2203" s="88"/>
      <c r="J2203" s="82"/>
      <c r="K2203" s="87"/>
      <c r="L2203" s="112"/>
      <c r="M2203" s="82">
        <v>44882.0</v>
      </c>
      <c r="N2203" s="32">
        <v>0.8333333333333334</v>
      </c>
      <c r="O2203" s="32">
        <v>0.9166666666666666</v>
      </c>
      <c r="P2203" s="44">
        <f t="shared" si="213"/>
        <v>0.08333333333</v>
      </c>
      <c r="Q2203" s="113" t="s">
        <v>2173</v>
      </c>
      <c r="R2203" s="36"/>
      <c r="S2203" s="36"/>
      <c r="T2203" s="36"/>
      <c r="U2203" s="36"/>
      <c r="V2203" s="36"/>
      <c r="W2203" s="36"/>
      <c r="X2203" s="36"/>
      <c r="Y2203" s="36"/>
      <c r="Z2203" s="36"/>
      <c r="AA2203" s="36"/>
      <c r="AB2203" s="36"/>
      <c r="AC2203" s="36"/>
      <c r="AD2203" s="36"/>
      <c r="AE2203" s="36"/>
      <c r="AF2203" s="36"/>
      <c r="AG2203" s="36"/>
      <c r="AH2203" s="36"/>
      <c r="AI2203" s="36"/>
      <c r="AJ2203" s="36"/>
      <c r="AK2203" s="36"/>
      <c r="AL2203" s="36"/>
    </row>
    <row r="2204">
      <c r="A2204" s="10" t="s">
        <v>2026</v>
      </c>
      <c r="B2204" s="10" t="s">
        <v>560</v>
      </c>
      <c r="C2204" s="10" t="s">
        <v>1164</v>
      </c>
      <c r="D2204" s="10" t="s">
        <v>1790</v>
      </c>
      <c r="E2204" s="11" t="s">
        <v>43</v>
      </c>
      <c r="F2204" s="11" t="s">
        <v>1423</v>
      </c>
      <c r="G2204" s="48">
        <v>44861.0</v>
      </c>
      <c r="H2204" s="48">
        <v>44874.0</v>
      </c>
      <c r="I2204" s="12">
        <v>52.0</v>
      </c>
      <c r="J2204" s="48">
        <v>44861.0</v>
      </c>
      <c r="K2204" s="107"/>
      <c r="L2204" s="12"/>
      <c r="M2204" s="48">
        <v>44882.0</v>
      </c>
      <c r="N2204" s="15">
        <v>0.625</v>
      </c>
      <c r="O2204" s="32">
        <v>0.8333333333333334</v>
      </c>
      <c r="P2204" s="16">
        <f t="shared" si="213"/>
        <v>0.2083333333</v>
      </c>
      <c r="Q2204" s="17" t="s">
        <v>2174</v>
      </c>
    </row>
    <row r="2205">
      <c r="A2205" s="10" t="s">
        <v>2139</v>
      </c>
      <c r="B2205" s="29" t="s">
        <v>1797</v>
      </c>
      <c r="C2205" s="29" t="s">
        <v>1152</v>
      </c>
      <c r="D2205" s="81" t="s">
        <v>1790</v>
      </c>
      <c r="E2205" s="41" t="s">
        <v>41</v>
      </c>
      <c r="F2205" s="41" t="s">
        <v>21</v>
      </c>
      <c r="G2205" s="42"/>
      <c r="H2205" s="42"/>
      <c r="I2205" s="29"/>
      <c r="J2205" s="42"/>
      <c r="K2205" s="42"/>
      <c r="L2205" s="29"/>
      <c r="M2205" s="42">
        <v>44882.0</v>
      </c>
      <c r="N2205" s="43">
        <v>0.75</v>
      </c>
      <c r="O2205" s="43">
        <v>0.7916666666666666</v>
      </c>
      <c r="P2205" s="44">
        <f t="shared" si="213"/>
        <v>0.04166666667</v>
      </c>
      <c r="Q2205" s="81" t="s">
        <v>2175</v>
      </c>
      <c r="R2205" s="36"/>
      <c r="S2205" s="36"/>
      <c r="T2205" s="36"/>
      <c r="U2205" s="36"/>
      <c r="V2205" s="36"/>
      <c r="W2205" s="36"/>
      <c r="X2205" s="36"/>
      <c r="Y2205" s="36"/>
      <c r="Z2205" s="36"/>
      <c r="AA2205" s="36"/>
      <c r="AB2205" s="36"/>
      <c r="AC2205" s="36"/>
      <c r="AD2205" s="36"/>
      <c r="AE2205" s="36"/>
      <c r="AF2205" s="36"/>
      <c r="AG2205" s="36"/>
      <c r="AH2205" s="36"/>
      <c r="AI2205" s="36"/>
      <c r="AJ2205" s="36"/>
      <c r="AK2205" s="36"/>
      <c r="AL2205" s="36"/>
    </row>
    <row r="2206">
      <c r="A2206" s="10" t="s">
        <v>2159</v>
      </c>
      <c r="B2206" s="10" t="s">
        <v>18</v>
      </c>
      <c r="C2206" s="10" t="s">
        <v>1152</v>
      </c>
      <c r="D2206" s="10" t="s">
        <v>1790</v>
      </c>
      <c r="E2206" s="11" t="s">
        <v>1478</v>
      </c>
      <c r="F2206" s="11" t="s">
        <v>1423</v>
      </c>
      <c r="G2206" s="48">
        <v>44862.0</v>
      </c>
      <c r="H2206" s="48"/>
      <c r="I2206" s="12"/>
      <c r="J2206" s="48"/>
      <c r="K2206" s="107"/>
      <c r="L2206" s="12"/>
      <c r="M2206" s="48">
        <v>44882.0</v>
      </c>
      <c r="N2206" s="15">
        <v>0.8333333333333334</v>
      </c>
      <c r="O2206" s="32">
        <v>0.875</v>
      </c>
      <c r="P2206" s="16">
        <f t="shared" si="213"/>
        <v>0.04166666667</v>
      </c>
      <c r="Q2206" s="17" t="s">
        <v>2176</v>
      </c>
    </row>
    <row r="2207">
      <c r="A2207" s="81" t="s">
        <v>2165</v>
      </c>
      <c r="B2207" s="81" t="s">
        <v>1797</v>
      </c>
      <c r="C2207" s="10" t="s">
        <v>1152</v>
      </c>
      <c r="D2207" s="81" t="s">
        <v>508</v>
      </c>
      <c r="E2207" s="30" t="s">
        <v>41</v>
      </c>
      <c r="F2207" s="30" t="s">
        <v>21</v>
      </c>
      <c r="G2207" s="82"/>
      <c r="H2207" s="82"/>
      <c r="I2207" s="88"/>
      <c r="J2207" s="82"/>
      <c r="K2207" s="82"/>
      <c r="L2207" s="88"/>
      <c r="M2207" s="82">
        <v>44882.0</v>
      </c>
      <c r="N2207" s="32">
        <v>0.75</v>
      </c>
      <c r="O2207" s="15">
        <v>0.8333333333333334</v>
      </c>
      <c r="P2207" s="16">
        <f t="shared" si="213"/>
        <v>0.08333333333</v>
      </c>
      <c r="Q2207" s="10" t="s">
        <v>2177</v>
      </c>
      <c r="R2207" s="36"/>
      <c r="S2207" s="36"/>
      <c r="T2207" s="36"/>
      <c r="U2207" s="36"/>
      <c r="V2207" s="36"/>
      <c r="W2207" s="36"/>
      <c r="X2207" s="36"/>
      <c r="Y2207" s="36"/>
      <c r="Z2207" s="36"/>
      <c r="AA2207" s="36"/>
      <c r="AB2207" s="36"/>
      <c r="AC2207" s="36"/>
      <c r="AD2207" s="36"/>
      <c r="AE2207" s="36"/>
      <c r="AF2207" s="36"/>
      <c r="AG2207" s="36"/>
      <c r="AH2207" s="36"/>
      <c r="AI2207" s="36"/>
      <c r="AJ2207" s="36"/>
      <c r="AK2207" s="36"/>
      <c r="AL2207" s="36"/>
    </row>
    <row r="2208">
      <c r="A2208" s="10" t="s">
        <v>1819</v>
      </c>
      <c r="B2208" s="10" t="s">
        <v>1797</v>
      </c>
      <c r="C2208" s="10" t="s">
        <v>1152</v>
      </c>
      <c r="D2208" s="10" t="s">
        <v>3</v>
      </c>
      <c r="E2208" s="11" t="s">
        <v>41</v>
      </c>
      <c r="F2208" s="11" t="s">
        <v>21</v>
      </c>
      <c r="G2208" s="18"/>
      <c r="H2208" s="18"/>
      <c r="I2208" s="18"/>
      <c r="J2208" s="18"/>
      <c r="K2208" s="18"/>
      <c r="L2208" s="18"/>
      <c r="M2208" s="82">
        <v>44882.0</v>
      </c>
      <c r="N2208" s="52">
        <v>0.625</v>
      </c>
      <c r="O2208" s="15">
        <v>0.75</v>
      </c>
      <c r="P2208" s="16">
        <f t="shared" si="213"/>
        <v>0.125</v>
      </c>
      <c r="Q2208" s="114" t="s">
        <v>2178</v>
      </c>
    </row>
    <row r="2209">
      <c r="A2209" s="10" t="s">
        <v>2146</v>
      </c>
      <c r="B2209" s="10" t="s">
        <v>560</v>
      </c>
      <c r="C2209" s="10" t="s">
        <v>1164</v>
      </c>
      <c r="D2209" s="10" t="s">
        <v>900</v>
      </c>
      <c r="E2209" s="11" t="s">
        <v>41</v>
      </c>
      <c r="F2209" s="11" t="s">
        <v>1409</v>
      </c>
      <c r="G2209" s="47">
        <v>44880.0</v>
      </c>
      <c r="H2209" s="47">
        <v>44890.0</v>
      </c>
      <c r="I2209" s="10">
        <v>60.0</v>
      </c>
      <c r="J2209" s="47">
        <v>44880.0</v>
      </c>
      <c r="M2209" s="82">
        <v>44882.0</v>
      </c>
      <c r="N2209" s="52">
        <v>0.5833333333333334</v>
      </c>
      <c r="O2209" s="52">
        <v>0.8333333333333334</v>
      </c>
      <c r="P2209" s="16">
        <f t="shared" si="213"/>
        <v>0.25</v>
      </c>
      <c r="Q2209" s="10" t="s">
        <v>2179</v>
      </c>
    </row>
    <row r="2210">
      <c r="A2210" s="10" t="s">
        <v>2167</v>
      </c>
      <c r="B2210" s="10" t="s">
        <v>1797</v>
      </c>
      <c r="C2210" s="10" t="s">
        <v>1164</v>
      </c>
      <c r="D2210" s="10" t="s">
        <v>900</v>
      </c>
      <c r="E2210" s="11" t="s">
        <v>41</v>
      </c>
      <c r="F2210" s="11" t="s">
        <v>21</v>
      </c>
      <c r="M2210" s="47">
        <v>44882.0</v>
      </c>
      <c r="N2210" s="52">
        <v>0.8333333333333334</v>
      </c>
      <c r="O2210" s="52">
        <v>0.8958333333333334</v>
      </c>
      <c r="P2210" s="16">
        <f t="shared" si="213"/>
        <v>0.0625</v>
      </c>
      <c r="Q2210" s="10" t="s">
        <v>2180</v>
      </c>
    </row>
    <row r="2211">
      <c r="A2211" s="10" t="s">
        <v>1699</v>
      </c>
      <c r="B2211" s="10" t="s">
        <v>560</v>
      </c>
      <c r="C2211" s="10" t="s">
        <v>1152</v>
      </c>
      <c r="D2211" s="10" t="s">
        <v>3</v>
      </c>
      <c r="E2211" s="11" t="s">
        <v>1017</v>
      </c>
      <c r="F2211" s="11" t="s">
        <v>1409</v>
      </c>
      <c r="G2211" s="18">
        <v>44816.0</v>
      </c>
      <c r="H2211" s="18">
        <v>44845.0</v>
      </c>
      <c r="I2211" s="12">
        <v>110.0</v>
      </c>
      <c r="J2211" s="18">
        <v>44816.0</v>
      </c>
      <c r="K2211" s="18">
        <v>44845.0</v>
      </c>
      <c r="L2211" s="12">
        <v>106.5</v>
      </c>
      <c r="M2211" s="82">
        <v>44882.0</v>
      </c>
      <c r="N2211" s="110">
        <v>0.75</v>
      </c>
      <c r="O2211" s="15">
        <v>0.9166666666666666</v>
      </c>
      <c r="P2211" s="16">
        <f t="shared" si="213"/>
        <v>0.1666666667</v>
      </c>
      <c r="Q2211" s="17" t="s">
        <v>2181</v>
      </c>
    </row>
    <row r="2212">
      <c r="A2212" s="81" t="s">
        <v>1511</v>
      </c>
      <c r="B2212" s="81" t="s">
        <v>560</v>
      </c>
      <c r="C2212" s="10" t="s">
        <v>1152</v>
      </c>
      <c r="D2212" s="81" t="s">
        <v>508</v>
      </c>
      <c r="E2212" s="30" t="s">
        <v>32</v>
      </c>
      <c r="F2212" s="30" t="s">
        <v>1409</v>
      </c>
      <c r="G2212" s="82">
        <v>44830.0</v>
      </c>
      <c r="H2212" s="82">
        <v>44844.0</v>
      </c>
      <c r="I2212" s="88">
        <v>80.0</v>
      </c>
      <c r="J2212" s="82">
        <v>44830.0</v>
      </c>
      <c r="K2212" s="82">
        <v>44852.0</v>
      </c>
      <c r="L2212" s="88">
        <v>51.0</v>
      </c>
      <c r="M2212" s="82">
        <v>44883.0</v>
      </c>
      <c r="N2212" s="32">
        <v>0.6666666666666666</v>
      </c>
      <c r="O2212" s="32">
        <v>0.6666666666666666</v>
      </c>
      <c r="P2212" s="16">
        <f t="shared" si="213"/>
        <v>0</v>
      </c>
      <c r="Q2212" s="17" t="s">
        <v>655</v>
      </c>
      <c r="R2212" s="36"/>
      <c r="S2212" s="36"/>
      <c r="T2212" s="36"/>
      <c r="U2212" s="36"/>
      <c r="V2212" s="36"/>
      <c r="W2212" s="36"/>
      <c r="X2212" s="36"/>
      <c r="Y2212" s="36"/>
      <c r="Z2212" s="36"/>
      <c r="AA2212" s="36"/>
      <c r="AB2212" s="36"/>
      <c r="AC2212" s="36"/>
      <c r="AD2212" s="36"/>
      <c r="AE2212" s="36"/>
      <c r="AF2212" s="36"/>
      <c r="AG2212" s="36"/>
      <c r="AH2212" s="36"/>
      <c r="AI2212" s="36"/>
      <c r="AJ2212" s="36"/>
      <c r="AK2212" s="36"/>
      <c r="AL2212" s="36"/>
    </row>
    <row r="2213">
      <c r="A2213" s="81" t="s">
        <v>1526</v>
      </c>
      <c r="B2213" s="81" t="s">
        <v>560</v>
      </c>
      <c r="C2213" s="10" t="s">
        <v>1152</v>
      </c>
      <c r="D2213" s="29" t="s">
        <v>508</v>
      </c>
      <c r="E2213" s="30" t="s">
        <v>20</v>
      </c>
      <c r="F2213" s="30" t="s">
        <v>1409</v>
      </c>
      <c r="G2213" s="82">
        <v>44761.0</v>
      </c>
      <c r="H2213" s="82">
        <v>44769.0</v>
      </c>
      <c r="I2213" s="88">
        <v>40.0</v>
      </c>
      <c r="J2213" s="82">
        <v>44761.0</v>
      </c>
      <c r="K2213" s="82">
        <v>44768.0</v>
      </c>
      <c r="L2213" s="88">
        <v>33.0</v>
      </c>
      <c r="M2213" s="82">
        <v>44883.0</v>
      </c>
      <c r="N2213" s="32">
        <v>0.8333333333333334</v>
      </c>
      <c r="O2213" s="32">
        <v>0.8333333333333334</v>
      </c>
      <c r="P2213" s="16">
        <f t="shared" si="213"/>
        <v>0</v>
      </c>
      <c r="Q2213" s="35" t="s">
        <v>1097</v>
      </c>
      <c r="R2213" s="36"/>
      <c r="S2213" s="36"/>
      <c r="T2213" s="36"/>
      <c r="U2213" s="36"/>
      <c r="V2213" s="36"/>
      <c r="W2213" s="36"/>
      <c r="X2213" s="36"/>
      <c r="Y2213" s="36"/>
      <c r="Z2213" s="36"/>
      <c r="AA2213" s="36"/>
      <c r="AB2213" s="36"/>
      <c r="AC2213" s="36"/>
      <c r="AD2213" s="36"/>
      <c r="AE2213" s="36"/>
      <c r="AF2213" s="36"/>
      <c r="AG2213" s="36"/>
      <c r="AH2213" s="36"/>
      <c r="AI2213" s="36"/>
      <c r="AJ2213" s="36"/>
      <c r="AK2213" s="36"/>
      <c r="AL2213" s="36"/>
    </row>
    <row r="2214" ht="19.5" customHeight="1">
      <c r="A2214" s="10" t="s">
        <v>999</v>
      </c>
      <c r="B2214" s="10" t="s">
        <v>18</v>
      </c>
      <c r="C2214" s="10" t="s">
        <v>1152</v>
      </c>
      <c r="D2214" s="10" t="s">
        <v>508</v>
      </c>
      <c r="E2214" s="11" t="s">
        <v>43</v>
      </c>
      <c r="F2214" s="11" t="s">
        <v>1423</v>
      </c>
      <c r="G2214" s="18"/>
      <c r="H2214" s="18"/>
      <c r="I2214" s="18"/>
      <c r="J2214" s="18"/>
      <c r="K2214" s="18"/>
      <c r="L2214" s="18"/>
      <c r="M2214" s="19">
        <v>44883.0</v>
      </c>
      <c r="N2214" s="15">
        <v>0.625</v>
      </c>
      <c r="O2214" s="15">
        <v>0.6666666666666666</v>
      </c>
      <c r="P2214" s="16">
        <f t="shared" si="213"/>
        <v>0.04166666667</v>
      </c>
      <c r="Q2214" s="17" t="s">
        <v>2182</v>
      </c>
    </row>
    <row r="2215">
      <c r="A2215" s="29" t="s">
        <v>2151</v>
      </c>
      <c r="B2215" s="29" t="s">
        <v>560</v>
      </c>
      <c r="C2215" s="29" t="s">
        <v>1152</v>
      </c>
      <c r="D2215" s="29" t="s">
        <v>508</v>
      </c>
      <c r="E2215" s="30" t="s">
        <v>987</v>
      </c>
      <c r="F2215" s="41" t="s">
        <v>1423</v>
      </c>
      <c r="G2215" s="87">
        <v>44880.0</v>
      </c>
      <c r="H2215" s="87">
        <v>44882.0</v>
      </c>
      <c r="I2215" s="112">
        <v>12.0</v>
      </c>
      <c r="J2215" s="87">
        <v>44880.0</v>
      </c>
      <c r="K2215" s="87">
        <v>44882.0</v>
      </c>
      <c r="L2215" s="112"/>
      <c r="M2215" s="82">
        <v>44883.0</v>
      </c>
      <c r="N2215" s="32">
        <v>0.5833333333333334</v>
      </c>
      <c r="O2215" s="32">
        <v>0.625</v>
      </c>
      <c r="P2215" s="44">
        <f t="shared" si="213"/>
        <v>0.04166666667</v>
      </c>
      <c r="Q2215" s="113" t="s">
        <v>2183</v>
      </c>
      <c r="R2215" s="36"/>
      <c r="S2215" s="36"/>
      <c r="T2215" s="36"/>
      <c r="U2215" s="36"/>
      <c r="V2215" s="36"/>
      <c r="W2215" s="36"/>
      <c r="X2215" s="36"/>
      <c r="Y2215" s="36"/>
      <c r="Z2215" s="36"/>
      <c r="AA2215" s="36"/>
      <c r="AB2215" s="36"/>
      <c r="AC2215" s="36"/>
      <c r="AD2215" s="36"/>
      <c r="AE2215" s="36"/>
      <c r="AF2215" s="36"/>
      <c r="AG2215" s="36"/>
      <c r="AH2215" s="36"/>
      <c r="AI2215" s="36"/>
      <c r="AJ2215" s="36"/>
      <c r="AK2215" s="36"/>
      <c r="AL2215" s="36"/>
    </row>
    <row r="2216" ht="19.5" customHeight="1">
      <c r="A2216" s="10" t="s">
        <v>2184</v>
      </c>
      <c r="B2216" s="10" t="s">
        <v>18</v>
      </c>
      <c r="C2216" s="10" t="s">
        <v>1152</v>
      </c>
      <c r="D2216" s="10" t="s">
        <v>508</v>
      </c>
      <c r="E2216" s="11" t="s">
        <v>1478</v>
      </c>
      <c r="F2216" s="11" t="s">
        <v>1423</v>
      </c>
      <c r="G2216" s="18"/>
      <c r="H2216" s="18"/>
      <c r="I2216" s="18"/>
      <c r="J2216" s="18"/>
      <c r="K2216" s="18"/>
      <c r="L2216" s="18"/>
      <c r="M2216" s="19">
        <v>44883.0</v>
      </c>
      <c r="N2216" s="15">
        <v>0.7083333333333334</v>
      </c>
      <c r="O2216" s="15">
        <v>0.9166666666666666</v>
      </c>
      <c r="P2216" s="16">
        <f t="shared" si="213"/>
        <v>0.2083333333</v>
      </c>
      <c r="Q2216" s="17" t="s">
        <v>2185</v>
      </c>
    </row>
    <row r="2217">
      <c r="A2217" s="10" t="s">
        <v>2026</v>
      </c>
      <c r="B2217" s="10" t="s">
        <v>560</v>
      </c>
      <c r="C2217" s="10" t="s">
        <v>1164</v>
      </c>
      <c r="D2217" s="10" t="s">
        <v>1790</v>
      </c>
      <c r="E2217" s="11" t="s">
        <v>43</v>
      </c>
      <c r="F2217" s="11" t="s">
        <v>1423</v>
      </c>
      <c r="G2217" s="48">
        <v>44861.0</v>
      </c>
      <c r="H2217" s="48">
        <v>44874.0</v>
      </c>
      <c r="I2217" s="12">
        <v>52.0</v>
      </c>
      <c r="J2217" s="48">
        <v>44861.0</v>
      </c>
      <c r="K2217" s="107"/>
      <c r="L2217" s="12"/>
      <c r="M2217" s="48">
        <v>44883.0</v>
      </c>
      <c r="N2217" s="15">
        <v>0.7916666666666666</v>
      </c>
      <c r="O2217" s="32">
        <v>0.875</v>
      </c>
      <c r="P2217" s="16">
        <f t="shared" si="213"/>
        <v>0.08333333333</v>
      </c>
      <c r="Q2217" s="17" t="s">
        <v>2186</v>
      </c>
    </row>
    <row r="2218">
      <c r="A2218" s="10" t="s">
        <v>1736</v>
      </c>
      <c r="B2218" s="10" t="s">
        <v>18</v>
      </c>
      <c r="C2218" s="10" t="s">
        <v>1152</v>
      </c>
      <c r="D2218" s="10" t="s">
        <v>1790</v>
      </c>
      <c r="E2218" s="11" t="s">
        <v>41</v>
      </c>
      <c r="F2218" s="11" t="s">
        <v>1423</v>
      </c>
      <c r="G2218" s="82">
        <v>44883.0</v>
      </c>
      <c r="H2218" s="82">
        <v>44886.0</v>
      </c>
      <c r="I2218" s="12">
        <v>12.0</v>
      </c>
      <c r="J2218" s="82">
        <v>44883.0</v>
      </c>
      <c r="K2218" s="107"/>
      <c r="L2218" s="12"/>
      <c r="M2218" s="48">
        <v>44883.0</v>
      </c>
      <c r="N2218" s="15">
        <v>0.625</v>
      </c>
      <c r="O2218" s="32">
        <v>0.8333333333333334</v>
      </c>
      <c r="P2218" s="16">
        <f t="shared" si="213"/>
        <v>0.2083333333</v>
      </c>
      <c r="Q2218" s="17" t="s">
        <v>2187</v>
      </c>
    </row>
    <row r="2219">
      <c r="A2219" s="10" t="s">
        <v>2188</v>
      </c>
      <c r="B2219" s="10" t="s">
        <v>18</v>
      </c>
      <c r="C2219" s="10" t="s">
        <v>1164</v>
      </c>
      <c r="D2219" s="10" t="s">
        <v>900</v>
      </c>
      <c r="E2219" s="11" t="s">
        <v>41</v>
      </c>
      <c r="F2219" s="11" t="s">
        <v>1423</v>
      </c>
      <c r="G2219" s="47">
        <v>44883.0</v>
      </c>
      <c r="H2219" s="47">
        <v>44886.0</v>
      </c>
      <c r="I2219" s="10">
        <v>12.0</v>
      </c>
      <c r="J2219" s="47">
        <v>44883.0</v>
      </c>
      <c r="M2219" s="47">
        <v>44883.0</v>
      </c>
      <c r="N2219" s="52">
        <v>0.5833333333333334</v>
      </c>
      <c r="O2219" s="52">
        <v>0.875</v>
      </c>
      <c r="P2219" s="16">
        <f t="shared" si="213"/>
        <v>0.2916666667</v>
      </c>
      <c r="Q2219" s="10" t="s">
        <v>2189</v>
      </c>
    </row>
    <row r="2220">
      <c r="A2220" s="10" t="s">
        <v>2159</v>
      </c>
      <c r="B2220" s="10" t="s">
        <v>18</v>
      </c>
      <c r="C2220" s="10" t="s">
        <v>1152</v>
      </c>
      <c r="D2220" s="10" t="s">
        <v>3</v>
      </c>
      <c r="E2220" s="11" t="s">
        <v>310</v>
      </c>
      <c r="F2220" s="11" t="s">
        <v>1409</v>
      </c>
      <c r="G2220" s="18"/>
      <c r="H2220" s="18"/>
      <c r="I2220" s="12"/>
      <c r="J2220" s="18"/>
      <c r="K2220" s="18"/>
      <c r="L2220" s="12"/>
      <c r="M2220" s="47">
        <v>44883.0</v>
      </c>
      <c r="N2220" s="52">
        <v>0.5833333333333334</v>
      </c>
      <c r="O2220" s="15">
        <v>0.6666666666666666</v>
      </c>
      <c r="P2220" s="16">
        <f t="shared" si="213"/>
        <v>0.08333333333</v>
      </c>
      <c r="Q2220" s="17" t="s">
        <v>2190</v>
      </c>
    </row>
    <row r="2221">
      <c r="A2221" s="10" t="s">
        <v>2191</v>
      </c>
      <c r="B2221" s="10" t="s">
        <v>18</v>
      </c>
      <c r="C2221" s="10" t="s">
        <v>1152</v>
      </c>
      <c r="D2221" s="10" t="s">
        <v>3</v>
      </c>
      <c r="E2221" s="11" t="s">
        <v>43</v>
      </c>
      <c r="F2221" s="11" t="s">
        <v>1423</v>
      </c>
      <c r="G2221" s="18"/>
      <c r="H2221" s="18"/>
      <c r="I2221" s="12"/>
      <c r="J2221" s="18"/>
      <c r="K2221" s="18"/>
      <c r="L2221" s="12"/>
      <c r="M2221" s="47">
        <v>44883.0</v>
      </c>
      <c r="N2221" s="52">
        <v>0.7083333333333334</v>
      </c>
      <c r="O2221" s="15">
        <v>0.9166666666666666</v>
      </c>
      <c r="P2221" s="16">
        <f t="shared" si="213"/>
        <v>0.2083333333</v>
      </c>
      <c r="Q2221" s="115" t="s">
        <v>2192</v>
      </c>
    </row>
    <row r="2222">
      <c r="A2222" s="36" t="s">
        <v>2159</v>
      </c>
      <c r="B2222" s="10" t="s">
        <v>18</v>
      </c>
      <c r="C2222" s="36" t="s">
        <v>1152</v>
      </c>
      <c r="D2222" s="36" t="s">
        <v>3</v>
      </c>
      <c r="E2222" s="11" t="s">
        <v>43</v>
      </c>
      <c r="F2222" s="116" t="s">
        <v>1409</v>
      </c>
      <c r="G2222" s="47">
        <v>44881.0</v>
      </c>
      <c r="H2222" s="117">
        <v>44886.0</v>
      </c>
      <c r="I2222" s="81">
        <v>8.0</v>
      </c>
      <c r="J2222" s="47">
        <v>44882.0</v>
      </c>
      <c r="K2222" s="117">
        <v>44886.0</v>
      </c>
      <c r="L2222" s="81">
        <v>8.0</v>
      </c>
      <c r="M2222" s="117">
        <v>44886.0</v>
      </c>
      <c r="N2222" s="33">
        <v>0.5833333333333334</v>
      </c>
      <c r="O2222" s="32">
        <v>0.75</v>
      </c>
      <c r="P2222" s="44">
        <f t="shared" si="213"/>
        <v>0.1666666667</v>
      </c>
      <c r="Q2222" s="10" t="s">
        <v>2193</v>
      </c>
    </row>
    <row r="2223" ht="19.5" customHeight="1">
      <c r="A2223" s="10" t="s">
        <v>2184</v>
      </c>
      <c r="B2223" s="10" t="s">
        <v>18</v>
      </c>
      <c r="C2223" s="10" t="s">
        <v>1152</v>
      </c>
      <c r="D2223" s="10" t="s">
        <v>508</v>
      </c>
      <c r="E2223" s="11" t="s">
        <v>43</v>
      </c>
      <c r="F2223" s="11" t="s">
        <v>1423</v>
      </c>
      <c r="G2223" s="47">
        <v>44886.0</v>
      </c>
      <c r="H2223" s="47">
        <v>44886.0</v>
      </c>
      <c r="I2223" s="12">
        <v>10.0</v>
      </c>
      <c r="J2223" s="47">
        <v>44886.0</v>
      </c>
      <c r="K2223" s="47">
        <v>44886.0</v>
      </c>
      <c r="L2223" s="12">
        <v>8.0</v>
      </c>
      <c r="M2223" s="19">
        <v>44886.0</v>
      </c>
      <c r="N2223" s="15">
        <v>0.625</v>
      </c>
      <c r="O2223" s="15">
        <v>0.75</v>
      </c>
      <c r="P2223" s="16">
        <f t="shared" si="213"/>
        <v>0.125</v>
      </c>
      <c r="Q2223" s="17" t="s">
        <v>2194</v>
      </c>
    </row>
    <row r="2224" ht="19.5" customHeight="1">
      <c r="A2224" s="10" t="s">
        <v>2195</v>
      </c>
      <c r="B2224" s="10" t="s">
        <v>18</v>
      </c>
      <c r="C2224" s="10" t="s">
        <v>1152</v>
      </c>
      <c r="D2224" s="10" t="s">
        <v>508</v>
      </c>
      <c r="E2224" s="11" t="s">
        <v>1478</v>
      </c>
      <c r="F2224" s="11" t="s">
        <v>1423</v>
      </c>
      <c r="G2224" s="18"/>
      <c r="H2224" s="18"/>
      <c r="I2224" s="18"/>
      <c r="J2224" s="18"/>
      <c r="K2224" s="18"/>
      <c r="L2224" s="18"/>
      <c r="M2224" s="19">
        <v>44886.0</v>
      </c>
      <c r="N2224" s="15">
        <v>0.7708333333333334</v>
      </c>
      <c r="O2224" s="15">
        <v>0.9166666666666666</v>
      </c>
      <c r="P2224" s="16">
        <f t="shared" si="213"/>
        <v>0.1458333333</v>
      </c>
      <c r="Q2224" s="17" t="s">
        <v>2196</v>
      </c>
    </row>
    <row r="2225">
      <c r="A2225" s="10" t="s">
        <v>1435</v>
      </c>
      <c r="B2225" s="10" t="s">
        <v>560</v>
      </c>
      <c r="C2225" s="10" t="s">
        <v>1152</v>
      </c>
      <c r="D2225" s="10" t="s">
        <v>3</v>
      </c>
      <c r="E2225" s="11" t="s">
        <v>987</v>
      </c>
      <c r="F2225" s="11" t="s">
        <v>1423</v>
      </c>
      <c r="G2225" s="82">
        <v>44746.0</v>
      </c>
      <c r="H2225" s="82">
        <v>44754.0</v>
      </c>
      <c r="I2225" s="12">
        <v>40.0</v>
      </c>
      <c r="J2225" s="82">
        <v>44746.0</v>
      </c>
      <c r="K2225" s="82">
        <v>44768.0</v>
      </c>
      <c r="L2225" s="12">
        <v>40.0</v>
      </c>
      <c r="M2225" s="19">
        <v>44886.0</v>
      </c>
      <c r="N2225" s="15">
        <v>0.75</v>
      </c>
      <c r="O2225" s="15">
        <v>0.7916666666666666</v>
      </c>
      <c r="P2225" s="16">
        <f t="shared" si="213"/>
        <v>0.04166666667</v>
      </c>
      <c r="Q2225" s="17" t="s">
        <v>2197</v>
      </c>
    </row>
    <row r="2226">
      <c r="A2226" s="10" t="s">
        <v>2133</v>
      </c>
      <c r="B2226" s="10" t="s">
        <v>18</v>
      </c>
      <c r="C2226" s="10" t="s">
        <v>1152</v>
      </c>
      <c r="D2226" s="10" t="s">
        <v>3</v>
      </c>
      <c r="E2226" s="11" t="s">
        <v>43</v>
      </c>
      <c r="F2226" s="10" t="s">
        <v>1409</v>
      </c>
      <c r="G2226" s="47">
        <v>44876.0</v>
      </c>
      <c r="H2226" s="47">
        <v>44886.0</v>
      </c>
      <c r="I2226" s="12">
        <v>8.0</v>
      </c>
      <c r="J2226" s="47">
        <v>44876.0</v>
      </c>
      <c r="K2226" s="47">
        <v>44886.0</v>
      </c>
      <c r="L2226" s="12">
        <v>6.0</v>
      </c>
      <c r="M2226" s="19">
        <v>44886.0</v>
      </c>
      <c r="N2226" s="15">
        <v>0.7916666666666666</v>
      </c>
      <c r="O2226" s="15">
        <v>0.875</v>
      </c>
      <c r="P2226" s="16">
        <f t="shared" si="213"/>
        <v>0.08333333333</v>
      </c>
      <c r="Q2226" s="17" t="s">
        <v>2198</v>
      </c>
    </row>
    <row r="2227">
      <c r="A2227" s="10" t="s">
        <v>1736</v>
      </c>
      <c r="B2227" s="10" t="s">
        <v>18</v>
      </c>
      <c r="C2227" s="10" t="s">
        <v>1152</v>
      </c>
      <c r="D2227" s="10" t="s">
        <v>1790</v>
      </c>
      <c r="E2227" s="11" t="s">
        <v>43</v>
      </c>
      <c r="F2227" s="11" t="s">
        <v>1423</v>
      </c>
      <c r="G2227" s="82">
        <v>44883.0</v>
      </c>
      <c r="H2227" s="82">
        <v>44886.0</v>
      </c>
      <c r="I2227" s="12">
        <v>12.0</v>
      </c>
      <c r="J2227" s="82">
        <v>44883.0</v>
      </c>
      <c r="K2227" s="82">
        <v>44886.0</v>
      </c>
      <c r="L2227" s="12"/>
      <c r="M2227" s="82">
        <v>44886.0</v>
      </c>
      <c r="N2227" s="15">
        <v>0.625</v>
      </c>
      <c r="O2227" s="32">
        <v>0.8333333333333334</v>
      </c>
      <c r="P2227" s="16">
        <f t="shared" si="213"/>
        <v>0.2083333333</v>
      </c>
      <c r="Q2227" s="17" t="s">
        <v>2199</v>
      </c>
    </row>
    <row r="2228">
      <c r="A2228" s="10" t="s">
        <v>2026</v>
      </c>
      <c r="B2228" s="10" t="s">
        <v>560</v>
      </c>
      <c r="C2228" s="10" t="s">
        <v>1164</v>
      </c>
      <c r="D2228" s="10" t="s">
        <v>1790</v>
      </c>
      <c r="E2228" s="11" t="s">
        <v>1255</v>
      </c>
      <c r="F2228" s="11" t="s">
        <v>1423</v>
      </c>
      <c r="G2228" s="48">
        <v>44861.0</v>
      </c>
      <c r="H2228" s="48">
        <v>44874.0</v>
      </c>
      <c r="I2228" s="12">
        <v>52.0</v>
      </c>
      <c r="J2228" s="48">
        <v>44861.0</v>
      </c>
      <c r="K2228" s="107"/>
      <c r="L2228" s="12"/>
      <c r="M2228" s="82">
        <v>44886.0</v>
      </c>
      <c r="N2228" s="15">
        <v>0.7916666666666666</v>
      </c>
      <c r="O2228" s="32">
        <v>0.875</v>
      </c>
      <c r="P2228" s="16">
        <f t="shared" si="213"/>
        <v>0.08333333333</v>
      </c>
      <c r="Q2228" s="17" t="s">
        <v>2200</v>
      </c>
    </row>
    <row r="2229">
      <c r="A2229" s="10" t="s">
        <v>2188</v>
      </c>
      <c r="B2229" s="10" t="s">
        <v>18</v>
      </c>
      <c r="C2229" s="10" t="s">
        <v>1164</v>
      </c>
      <c r="D2229" s="10" t="s">
        <v>900</v>
      </c>
      <c r="E2229" s="11" t="s">
        <v>20</v>
      </c>
      <c r="F2229" s="11" t="s">
        <v>1423</v>
      </c>
      <c r="G2229" s="48">
        <v>44883.0</v>
      </c>
      <c r="H2229" s="47">
        <v>44886.0</v>
      </c>
      <c r="I2229" s="10">
        <v>12.0</v>
      </c>
      <c r="J2229" s="47">
        <v>44883.0</v>
      </c>
      <c r="K2229" s="47">
        <v>44886.0</v>
      </c>
      <c r="L2229" s="10">
        <v>8.0</v>
      </c>
      <c r="M2229" s="47">
        <v>44886.0</v>
      </c>
      <c r="N2229" s="52">
        <v>0.5833333333333334</v>
      </c>
      <c r="O2229" s="52">
        <v>0.625</v>
      </c>
      <c r="P2229" s="16">
        <f t="shared" si="213"/>
        <v>0.04166666667</v>
      </c>
      <c r="Q2229" s="10" t="s">
        <v>2201</v>
      </c>
    </row>
    <row r="2230">
      <c r="A2230" s="10" t="s">
        <v>2146</v>
      </c>
      <c r="B2230" s="10" t="s">
        <v>560</v>
      </c>
      <c r="C2230" s="10" t="s">
        <v>1164</v>
      </c>
      <c r="D2230" s="10" t="s">
        <v>900</v>
      </c>
      <c r="E2230" s="11" t="s">
        <v>41</v>
      </c>
      <c r="F2230" s="11" t="s">
        <v>1409</v>
      </c>
      <c r="G2230" s="48">
        <v>44880.0</v>
      </c>
      <c r="H2230" s="47">
        <v>44890.0</v>
      </c>
      <c r="I2230" s="10">
        <v>60.0</v>
      </c>
      <c r="J2230" s="47">
        <v>44880.0</v>
      </c>
      <c r="M2230" s="47">
        <v>44886.0</v>
      </c>
      <c r="N2230" s="52">
        <v>0.625</v>
      </c>
      <c r="O2230" s="52">
        <v>0.8333333333333334</v>
      </c>
      <c r="P2230" s="16">
        <f t="shared" si="213"/>
        <v>0.2083333333</v>
      </c>
      <c r="Q2230" s="10" t="s">
        <v>2202</v>
      </c>
    </row>
    <row r="2231">
      <c r="A2231" s="10" t="s">
        <v>2167</v>
      </c>
      <c r="B2231" s="10" t="s">
        <v>1797</v>
      </c>
      <c r="C2231" s="10" t="s">
        <v>1164</v>
      </c>
      <c r="D2231" s="10" t="s">
        <v>900</v>
      </c>
      <c r="E2231" s="11" t="s">
        <v>41</v>
      </c>
      <c r="F2231" s="10" t="s">
        <v>2203</v>
      </c>
      <c r="M2231" s="47">
        <v>44886.0</v>
      </c>
      <c r="N2231" s="52">
        <v>0.8333333333333334</v>
      </c>
      <c r="O2231" s="52">
        <v>0.8958333333333334</v>
      </c>
      <c r="P2231" s="16">
        <f t="shared" si="213"/>
        <v>0.0625</v>
      </c>
      <c r="Q2231" s="10" t="s">
        <v>2204</v>
      </c>
    </row>
    <row r="2232" ht="19.5" customHeight="1">
      <c r="A2232" s="10" t="s">
        <v>2195</v>
      </c>
      <c r="B2232" s="10" t="s">
        <v>18</v>
      </c>
      <c r="C2232" s="10" t="s">
        <v>1152</v>
      </c>
      <c r="D2232" s="10" t="s">
        <v>508</v>
      </c>
      <c r="E2232" s="11" t="s">
        <v>43</v>
      </c>
      <c r="F2232" s="11" t="s">
        <v>1423</v>
      </c>
      <c r="G2232" s="48">
        <v>44887.0</v>
      </c>
      <c r="H2232" s="48">
        <v>44887.0</v>
      </c>
      <c r="I2232" s="12">
        <v>7.0</v>
      </c>
      <c r="J2232" s="48">
        <v>44887.0</v>
      </c>
      <c r="K2232" s="48">
        <v>44887.0</v>
      </c>
      <c r="L2232" s="12">
        <v>6.3</v>
      </c>
      <c r="M2232" s="19">
        <v>44887.0</v>
      </c>
      <c r="N2232" s="15">
        <v>0.5833333333333334</v>
      </c>
      <c r="O2232" s="15">
        <v>0.7083333333333334</v>
      </c>
      <c r="P2232" s="16">
        <f t="shared" si="213"/>
        <v>0.125</v>
      </c>
      <c r="Q2232" s="17" t="s">
        <v>2205</v>
      </c>
    </row>
    <row r="2233">
      <c r="A2233" s="10" t="s">
        <v>2206</v>
      </c>
      <c r="B2233" s="10" t="s">
        <v>18</v>
      </c>
      <c r="C2233" s="10" t="s">
        <v>1152</v>
      </c>
      <c r="D2233" s="10" t="s">
        <v>3</v>
      </c>
      <c r="E2233" s="11" t="s">
        <v>20</v>
      </c>
      <c r="F2233" s="10" t="s">
        <v>1423</v>
      </c>
      <c r="G2233" s="19">
        <v>44887.0</v>
      </c>
      <c r="H2233" s="47"/>
      <c r="I2233" s="12"/>
      <c r="J2233" s="47"/>
      <c r="K2233" s="47"/>
      <c r="L2233" s="12"/>
      <c r="M2233" s="19">
        <v>44887.0</v>
      </c>
      <c r="N2233" s="15">
        <v>0.5833333333333334</v>
      </c>
      <c r="O2233" s="15">
        <v>0.75</v>
      </c>
      <c r="P2233" s="16">
        <f t="shared" si="213"/>
        <v>0.1666666667</v>
      </c>
      <c r="Q2233" s="17" t="s">
        <v>2207</v>
      </c>
    </row>
    <row r="2234" ht="19.5" customHeight="1">
      <c r="A2234" s="10" t="s">
        <v>2208</v>
      </c>
      <c r="B2234" s="10" t="s">
        <v>18</v>
      </c>
      <c r="C2234" s="10" t="s">
        <v>1152</v>
      </c>
      <c r="D2234" s="10" t="s">
        <v>508</v>
      </c>
      <c r="E2234" s="11" t="s">
        <v>1478</v>
      </c>
      <c r="F2234" s="11" t="s">
        <v>1423</v>
      </c>
      <c r="G2234" s="48"/>
      <c r="H2234" s="48"/>
      <c r="I2234" s="12"/>
      <c r="J2234" s="48"/>
      <c r="K2234" s="48"/>
      <c r="L2234" s="12"/>
      <c r="M2234" s="19">
        <v>44887.0</v>
      </c>
      <c r="N2234" s="15">
        <v>0.75</v>
      </c>
      <c r="O2234" s="15">
        <v>0.8958333333333334</v>
      </c>
      <c r="P2234" s="16">
        <f t="shared" si="213"/>
        <v>0.1458333333</v>
      </c>
      <c r="Q2234" s="17" t="s">
        <v>2209</v>
      </c>
    </row>
    <row r="2235">
      <c r="A2235" s="10" t="s">
        <v>2210</v>
      </c>
      <c r="B2235" s="10" t="s">
        <v>18</v>
      </c>
      <c r="C2235" s="10" t="s">
        <v>1152</v>
      </c>
      <c r="D2235" s="10" t="s">
        <v>3</v>
      </c>
      <c r="E2235" s="11" t="s">
        <v>43</v>
      </c>
      <c r="F2235" s="10" t="s">
        <v>1423</v>
      </c>
      <c r="G2235" s="19">
        <v>44887.0</v>
      </c>
      <c r="H2235" s="47"/>
      <c r="I2235" s="12"/>
      <c r="J2235" s="47"/>
      <c r="K2235" s="47"/>
      <c r="L2235" s="12"/>
      <c r="M2235" s="19">
        <v>44887.0</v>
      </c>
      <c r="N2235" s="15">
        <v>0.75</v>
      </c>
      <c r="O2235" s="15">
        <v>0.8958333333333334</v>
      </c>
      <c r="P2235" s="16">
        <f t="shared" si="213"/>
        <v>0.1458333333</v>
      </c>
      <c r="Q2235" s="10" t="s">
        <v>2211</v>
      </c>
    </row>
    <row r="2236">
      <c r="A2236" s="10" t="s">
        <v>1950</v>
      </c>
      <c r="B2236" s="10" t="s">
        <v>18</v>
      </c>
      <c r="C2236" s="10" t="s">
        <v>1152</v>
      </c>
      <c r="D2236" s="10" t="s">
        <v>3</v>
      </c>
      <c r="E2236" s="11" t="s">
        <v>20</v>
      </c>
      <c r="F2236" s="11" t="s">
        <v>1432</v>
      </c>
      <c r="G2236" s="18">
        <v>44845.0</v>
      </c>
      <c r="H2236" s="18">
        <v>44847.0</v>
      </c>
      <c r="I2236" s="12">
        <v>12.0</v>
      </c>
      <c r="J2236" s="18">
        <v>44845.0</v>
      </c>
      <c r="K2236" s="48">
        <v>44855.0</v>
      </c>
      <c r="L2236" s="12">
        <v>23.0</v>
      </c>
      <c r="M2236" s="19">
        <v>44887.0</v>
      </c>
      <c r="N2236" s="15">
        <v>0.7083333333333334</v>
      </c>
      <c r="O2236" s="15">
        <v>0.7083333333333334</v>
      </c>
      <c r="P2236" s="16">
        <f t="shared" si="213"/>
        <v>0</v>
      </c>
      <c r="Q2236" s="17" t="s">
        <v>1097</v>
      </c>
    </row>
    <row r="2237">
      <c r="A2237" s="10" t="s">
        <v>2191</v>
      </c>
      <c r="B2237" s="10" t="s">
        <v>18</v>
      </c>
      <c r="C2237" s="10" t="s">
        <v>1152</v>
      </c>
      <c r="D2237" s="10" t="s">
        <v>3</v>
      </c>
      <c r="E2237" s="11" t="s">
        <v>20</v>
      </c>
      <c r="F2237" s="11" t="s">
        <v>1423</v>
      </c>
      <c r="G2237" s="18"/>
      <c r="H2237" s="18"/>
      <c r="I2237" s="12"/>
      <c r="J2237" s="18"/>
      <c r="K2237" s="18"/>
      <c r="L2237" s="12"/>
      <c r="M2237" s="19">
        <v>44887.0</v>
      </c>
      <c r="N2237" s="52">
        <v>0.7083333333333334</v>
      </c>
      <c r="O2237" s="15">
        <v>0.7083333333333334</v>
      </c>
      <c r="P2237" s="16">
        <f t="shared" si="213"/>
        <v>0</v>
      </c>
      <c r="Q2237" s="17" t="s">
        <v>1097</v>
      </c>
    </row>
    <row r="2238">
      <c r="A2238" s="10" t="s">
        <v>2212</v>
      </c>
      <c r="B2238" s="10" t="s">
        <v>18</v>
      </c>
      <c r="C2238" s="10" t="s">
        <v>1152</v>
      </c>
      <c r="D2238" s="10" t="s">
        <v>1790</v>
      </c>
      <c r="E2238" s="11" t="s">
        <v>1478</v>
      </c>
      <c r="F2238" s="11" t="s">
        <v>1432</v>
      </c>
      <c r="G2238" s="82">
        <v>44887.0</v>
      </c>
      <c r="H2238" s="82"/>
      <c r="I2238" s="12"/>
      <c r="J2238" s="82"/>
      <c r="K2238" s="82"/>
      <c r="L2238" s="12"/>
      <c r="M2238" s="82">
        <v>44887.0</v>
      </c>
      <c r="N2238" s="15">
        <v>0.625</v>
      </c>
      <c r="O2238" s="32">
        <v>0.7083333333333334</v>
      </c>
      <c r="P2238" s="16">
        <f t="shared" si="213"/>
        <v>0.08333333333</v>
      </c>
      <c r="Q2238" s="17" t="s">
        <v>2213</v>
      </c>
    </row>
    <row r="2239">
      <c r="A2239" s="10" t="s">
        <v>2026</v>
      </c>
      <c r="B2239" s="10" t="s">
        <v>560</v>
      </c>
      <c r="C2239" s="10" t="s">
        <v>1164</v>
      </c>
      <c r="D2239" s="10" t="s">
        <v>1790</v>
      </c>
      <c r="E2239" s="11" t="s">
        <v>41</v>
      </c>
      <c r="F2239" s="11" t="s">
        <v>1423</v>
      </c>
      <c r="G2239" s="48">
        <v>44861.0</v>
      </c>
      <c r="H2239" s="48">
        <v>44874.0</v>
      </c>
      <c r="I2239" s="12">
        <v>52.0</v>
      </c>
      <c r="J2239" s="48">
        <v>44861.0</v>
      </c>
      <c r="K2239" s="107"/>
      <c r="L2239" s="12"/>
      <c r="M2239" s="82">
        <v>44887.0</v>
      </c>
      <c r="N2239" s="15">
        <v>0.7083333333333334</v>
      </c>
      <c r="O2239" s="32">
        <v>0.9166666666666666</v>
      </c>
      <c r="P2239" s="16">
        <f t="shared" si="213"/>
        <v>0.2083333333</v>
      </c>
      <c r="Q2239" s="17" t="s">
        <v>2214</v>
      </c>
    </row>
    <row r="2240">
      <c r="A2240" s="10" t="s">
        <v>1551</v>
      </c>
      <c r="B2240" s="10" t="s">
        <v>18</v>
      </c>
      <c r="C2240" s="10" t="s">
        <v>1152</v>
      </c>
      <c r="D2240" s="10" t="s">
        <v>3</v>
      </c>
      <c r="E2240" s="11" t="s">
        <v>20</v>
      </c>
      <c r="F2240" s="11" t="s">
        <v>1432</v>
      </c>
      <c r="G2240" s="82">
        <v>44764.0</v>
      </c>
      <c r="H2240" s="82">
        <v>44764.0</v>
      </c>
      <c r="I2240" s="12">
        <v>8.0</v>
      </c>
      <c r="J2240" s="82">
        <v>44764.0</v>
      </c>
      <c r="K2240" s="82">
        <v>44764.0</v>
      </c>
      <c r="L2240" s="12">
        <v>7.0</v>
      </c>
      <c r="M2240" s="82">
        <v>44887.0</v>
      </c>
      <c r="N2240" s="15">
        <v>0.875</v>
      </c>
      <c r="O2240" s="15">
        <v>0.875</v>
      </c>
      <c r="P2240" s="16">
        <f t="shared" si="213"/>
        <v>0</v>
      </c>
      <c r="Q2240" s="17" t="s">
        <v>1097</v>
      </c>
    </row>
    <row r="2241">
      <c r="A2241" s="10" t="s">
        <v>1468</v>
      </c>
      <c r="B2241" s="10" t="s">
        <v>18</v>
      </c>
      <c r="C2241" s="10" t="s">
        <v>1152</v>
      </c>
      <c r="D2241" s="10" t="s">
        <v>3</v>
      </c>
      <c r="E2241" s="11" t="s">
        <v>20</v>
      </c>
      <c r="F2241" s="11" t="s">
        <v>1423</v>
      </c>
      <c r="G2241" s="48">
        <v>44750.0</v>
      </c>
      <c r="H2241" s="48">
        <v>44754.0</v>
      </c>
      <c r="I2241" s="12">
        <v>16.0</v>
      </c>
      <c r="J2241" s="48">
        <v>44750.0</v>
      </c>
      <c r="K2241" s="48">
        <v>44755.0</v>
      </c>
      <c r="L2241" s="12">
        <v>12.0</v>
      </c>
      <c r="M2241" s="82">
        <v>44887.0</v>
      </c>
      <c r="N2241" s="15">
        <v>0.875</v>
      </c>
      <c r="O2241" s="15">
        <v>0.875</v>
      </c>
      <c r="P2241" s="16">
        <f t="shared" si="213"/>
        <v>0</v>
      </c>
      <c r="Q2241" s="17" t="s">
        <v>1097</v>
      </c>
    </row>
    <row r="2242">
      <c r="A2242" s="10" t="s">
        <v>1938</v>
      </c>
      <c r="B2242" s="10" t="s">
        <v>18</v>
      </c>
      <c r="C2242" s="10" t="s">
        <v>1152</v>
      </c>
      <c r="D2242" s="10" t="s">
        <v>3</v>
      </c>
      <c r="E2242" s="11" t="s">
        <v>20</v>
      </c>
      <c r="F2242" s="11" t="s">
        <v>1423</v>
      </c>
      <c r="G2242" s="48">
        <v>44841.0</v>
      </c>
      <c r="H2242" s="48">
        <v>44841.0</v>
      </c>
      <c r="I2242" s="12">
        <v>4.0</v>
      </c>
      <c r="J2242" s="48">
        <v>44841.0</v>
      </c>
      <c r="K2242" s="48">
        <v>44841.0</v>
      </c>
      <c r="L2242" s="12">
        <v>4.0</v>
      </c>
      <c r="M2242" s="82">
        <v>44887.0</v>
      </c>
      <c r="N2242" s="15">
        <v>0.7083333333333334</v>
      </c>
      <c r="O2242" s="15">
        <v>0.7083333333333334</v>
      </c>
      <c r="P2242" s="16">
        <f t="shared" si="213"/>
        <v>0</v>
      </c>
      <c r="Q2242" s="17" t="s">
        <v>1097</v>
      </c>
    </row>
    <row r="2243">
      <c r="A2243" s="10" t="s">
        <v>2146</v>
      </c>
      <c r="B2243" s="10" t="s">
        <v>560</v>
      </c>
      <c r="C2243" s="10" t="s">
        <v>1164</v>
      </c>
      <c r="D2243" s="10" t="s">
        <v>900</v>
      </c>
      <c r="E2243" s="11" t="s">
        <v>41</v>
      </c>
      <c r="F2243" s="11" t="s">
        <v>1409</v>
      </c>
      <c r="G2243" s="47">
        <v>44880.0</v>
      </c>
      <c r="H2243" s="47">
        <v>44890.0</v>
      </c>
      <c r="I2243" s="10">
        <v>60.0</v>
      </c>
      <c r="J2243" s="47">
        <v>44880.0</v>
      </c>
      <c r="M2243" s="82">
        <v>44887.0</v>
      </c>
      <c r="N2243" s="52">
        <v>0.5833333333333334</v>
      </c>
      <c r="O2243" s="15">
        <v>0.8333333333333334</v>
      </c>
      <c r="P2243" s="16">
        <f t="shared" si="213"/>
        <v>0.25</v>
      </c>
      <c r="Q2243" s="10" t="s">
        <v>2215</v>
      </c>
    </row>
    <row r="2244">
      <c r="A2244" s="10" t="s">
        <v>2167</v>
      </c>
      <c r="B2244" s="10" t="s">
        <v>1797</v>
      </c>
      <c r="C2244" s="10" t="s">
        <v>1164</v>
      </c>
      <c r="D2244" s="10" t="s">
        <v>900</v>
      </c>
      <c r="E2244" s="11" t="s">
        <v>41</v>
      </c>
      <c r="F2244" s="11" t="s">
        <v>21</v>
      </c>
      <c r="M2244" s="82">
        <v>44887.0</v>
      </c>
      <c r="N2244" s="52">
        <v>0.8333333333333334</v>
      </c>
      <c r="O2244" s="15">
        <v>0.8958333333333334</v>
      </c>
      <c r="P2244" s="16">
        <f t="shared" si="213"/>
        <v>0.0625</v>
      </c>
      <c r="Q2244" s="10" t="s">
        <v>2216</v>
      </c>
    </row>
    <row r="2245">
      <c r="A2245" s="10" t="s">
        <v>2217</v>
      </c>
      <c r="B2245" s="10" t="s">
        <v>18</v>
      </c>
      <c r="C2245" s="36" t="s">
        <v>1152</v>
      </c>
      <c r="D2245" s="36" t="s">
        <v>3</v>
      </c>
      <c r="E2245" s="11" t="s">
        <v>43</v>
      </c>
      <c r="F2245" s="30" t="s">
        <v>1432</v>
      </c>
      <c r="G2245" s="82">
        <v>44888.0</v>
      </c>
      <c r="H2245" s="82">
        <v>44888.0</v>
      </c>
      <c r="I2245" s="81">
        <v>2.0</v>
      </c>
      <c r="J2245" s="82">
        <v>44888.0</v>
      </c>
      <c r="K2245" s="82">
        <v>44888.0</v>
      </c>
      <c r="L2245" s="81">
        <v>2.0</v>
      </c>
      <c r="M2245" s="82">
        <v>44888.0</v>
      </c>
      <c r="N2245" s="110">
        <v>0.6875</v>
      </c>
      <c r="O2245" s="32">
        <v>0.7708333333333334</v>
      </c>
      <c r="P2245" s="44">
        <f t="shared" si="213"/>
        <v>0.08333333333</v>
      </c>
      <c r="Q2245" s="17" t="s">
        <v>2218</v>
      </c>
    </row>
    <row r="2246" ht="19.5" customHeight="1">
      <c r="A2246" s="10" t="s">
        <v>2208</v>
      </c>
      <c r="B2246" s="10" t="s">
        <v>18</v>
      </c>
      <c r="C2246" s="10" t="s">
        <v>1152</v>
      </c>
      <c r="D2246" s="10" t="s">
        <v>508</v>
      </c>
      <c r="E2246" s="11" t="s">
        <v>310</v>
      </c>
      <c r="F2246" s="11" t="s">
        <v>1423</v>
      </c>
      <c r="G2246" s="48"/>
      <c r="H2246" s="48"/>
      <c r="I2246" s="12"/>
      <c r="J2246" s="48"/>
      <c r="K2246" s="48"/>
      <c r="L2246" s="12"/>
      <c r="M2246" s="19">
        <v>44888.0</v>
      </c>
      <c r="N2246" s="15">
        <v>0.75</v>
      </c>
      <c r="O2246" s="15">
        <v>0.9166666666666666</v>
      </c>
      <c r="P2246" s="16">
        <f t="shared" si="213"/>
        <v>0.1666666667</v>
      </c>
      <c r="Q2246" s="17" t="s">
        <v>2219</v>
      </c>
    </row>
    <row r="2247">
      <c r="A2247" s="10" t="s">
        <v>1819</v>
      </c>
      <c r="B2247" s="10" t="s">
        <v>1797</v>
      </c>
      <c r="C2247" s="10" t="s">
        <v>1152</v>
      </c>
      <c r="D2247" s="10" t="s">
        <v>3</v>
      </c>
      <c r="E2247" s="11" t="s">
        <v>41</v>
      </c>
      <c r="F2247" s="11" t="s">
        <v>21</v>
      </c>
      <c r="G2247" s="18"/>
      <c r="H2247" s="18"/>
      <c r="I2247" s="18"/>
      <c r="J2247" s="18"/>
      <c r="K2247" s="18"/>
      <c r="L2247" s="18"/>
      <c r="M2247" s="82">
        <v>44882.0</v>
      </c>
      <c r="N2247" s="52">
        <v>0.5833333333333334</v>
      </c>
      <c r="O2247" s="15">
        <v>0.875</v>
      </c>
      <c r="P2247" s="25">
        <v>0.20833333333333334</v>
      </c>
      <c r="Q2247" s="17" t="s">
        <v>2220</v>
      </c>
    </row>
    <row r="2248">
      <c r="A2248" s="10" t="s">
        <v>2146</v>
      </c>
      <c r="B2248" s="10" t="s">
        <v>560</v>
      </c>
      <c r="C2248" s="10" t="s">
        <v>1164</v>
      </c>
      <c r="D2248" s="10" t="s">
        <v>900</v>
      </c>
      <c r="E2248" s="11" t="s">
        <v>46</v>
      </c>
      <c r="F2248" s="11" t="s">
        <v>1409</v>
      </c>
      <c r="G2248" s="47">
        <v>44880.0</v>
      </c>
      <c r="H2248" s="47">
        <v>44890.0</v>
      </c>
      <c r="I2248" s="10">
        <v>60.0</v>
      </c>
      <c r="J2248" s="47">
        <v>44880.0</v>
      </c>
      <c r="M2248" s="47">
        <v>44888.0</v>
      </c>
      <c r="P2248" s="25">
        <f t="shared" ref="P2248:P2285" si="214">O2248-N2248</f>
        <v>0</v>
      </c>
      <c r="Q2248" s="10" t="s">
        <v>1097</v>
      </c>
    </row>
    <row r="2249">
      <c r="A2249" s="10" t="s">
        <v>2167</v>
      </c>
      <c r="B2249" s="10" t="s">
        <v>1797</v>
      </c>
      <c r="C2249" s="10" t="s">
        <v>1164</v>
      </c>
      <c r="D2249" s="10" t="s">
        <v>900</v>
      </c>
      <c r="E2249" s="11" t="s">
        <v>41</v>
      </c>
      <c r="F2249" s="11" t="s">
        <v>21</v>
      </c>
      <c r="M2249" s="47">
        <v>44888.0</v>
      </c>
      <c r="N2249" s="52">
        <v>0.8333333333333334</v>
      </c>
      <c r="O2249" s="52">
        <v>0.8958333333333334</v>
      </c>
      <c r="P2249" s="25">
        <f t="shared" si="214"/>
        <v>0.0625</v>
      </c>
      <c r="Q2249" s="10" t="s">
        <v>2221</v>
      </c>
    </row>
    <row r="2250">
      <c r="A2250" s="10" t="s">
        <v>2082</v>
      </c>
      <c r="B2250" s="10" t="s">
        <v>18</v>
      </c>
      <c r="C2250" s="10" t="s">
        <v>1164</v>
      </c>
      <c r="D2250" s="10" t="s">
        <v>900</v>
      </c>
      <c r="E2250" s="11" t="s">
        <v>341</v>
      </c>
      <c r="F2250" s="11" t="s">
        <v>21</v>
      </c>
      <c r="M2250" s="47">
        <v>44888.0</v>
      </c>
      <c r="P2250" s="25">
        <f t="shared" si="214"/>
        <v>0</v>
      </c>
      <c r="Q2250" s="10" t="s">
        <v>1097</v>
      </c>
    </row>
    <row r="2251">
      <c r="A2251" s="81" t="s">
        <v>2222</v>
      </c>
      <c r="B2251" s="81" t="s">
        <v>18</v>
      </c>
      <c r="C2251" s="10" t="s">
        <v>1164</v>
      </c>
      <c r="D2251" s="81" t="s">
        <v>900</v>
      </c>
      <c r="E2251" s="30" t="s">
        <v>41</v>
      </c>
      <c r="F2251" s="11" t="s">
        <v>1423</v>
      </c>
      <c r="G2251" s="82">
        <v>44888.0</v>
      </c>
      <c r="H2251" s="82">
        <v>44890.0</v>
      </c>
      <c r="I2251" s="88">
        <v>20.0</v>
      </c>
      <c r="J2251" s="82">
        <v>44888.0</v>
      </c>
      <c r="K2251" s="82"/>
      <c r="L2251" s="88"/>
      <c r="M2251" s="82">
        <v>44888.0</v>
      </c>
      <c r="N2251" s="32">
        <v>0.5833333333333334</v>
      </c>
      <c r="O2251" s="15">
        <v>0.8333333333333334</v>
      </c>
      <c r="P2251" s="25">
        <f t="shared" si="214"/>
        <v>0.25</v>
      </c>
      <c r="Q2251" s="10" t="s">
        <v>2223</v>
      </c>
      <c r="R2251" s="36"/>
      <c r="S2251" s="36"/>
      <c r="T2251" s="36"/>
      <c r="U2251" s="36"/>
      <c r="V2251" s="36"/>
      <c r="W2251" s="36"/>
      <c r="X2251" s="36"/>
      <c r="Y2251" s="36"/>
      <c r="Z2251" s="36"/>
      <c r="AA2251" s="36"/>
      <c r="AB2251" s="36"/>
      <c r="AC2251" s="36"/>
      <c r="AD2251" s="36"/>
      <c r="AE2251" s="36"/>
      <c r="AF2251" s="36"/>
      <c r="AG2251" s="36"/>
      <c r="AH2251" s="36"/>
      <c r="AI2251" s="36"/>
      <c r="AJ2251" s="36"/>
      <c r="AK2251" s="36"/>
      <c r="AL2251" s="36"/>
    </row>
    <row r="2252">
      <c r="A2252" s="81" t="s">
        <v>2165</v>
      </c>
      <c r="B2252" s="81" t="s">
        <v>1797</v>
      </c>
      <c r="C2252" s="10" t="s">
        <v>1152</v>
      </c>
      <c r="D2252" s="81" t="s">
        <v>508</v>
      </c>
      <c r="E2252" s="30" t="s">
        <v>41</v>
      </c>
      <c r="F2252" s="30" t="s">
        <v>21</v>
      </c>
      <c r="G2252" s="82"/>
      <c r="H2252" s="82"/>
      <c r="I2252" s="88"/>
      <c r="J2252" s="82"/>
      <c r="K2252" s="82"/>
      <c r="L2252" s="88"/>
      <c r="M2252" s="82">
        <v>44888.0</v>
      </c>
      <c r="N2252" s="32">
        <v>0.5833333333333334</v>
      </c>
      <c r="O2252" s="24">
        <v>0.7083333333333334</v>
      </c>
      <c r="P2252" s="16">
        <f t="shared" si="214"/>
        <v>0.125</v>
      </c>
      <c r="Q2252" s="10" t="s">
        <v>2177</v>
      </c>
      <c r="R2252" s="36"/>
      <c r="S2252" s="36"/>
      <c r="T2252" s="36"/>
      <c r="U2252" s="36"/>
      <c r="V2252" s="36"/>
      <c r="W2252" s="36"/>
      <c r="X2252" s="36"/>
      <c r="Y2252" s="36"/>
      <c r="Z2252" s="36"/>
      <c r="AA2252" s="36"/>
      <c r="AB2252" s="36"/>
      <c r="AC2252" s="36"/>
      <c r="AD2252" s="36"/>
      <c r="AE2252" s="36"/>
      <c r="AF2252" s="36"/>
      <c r="AG2252" s="36"/>
      <c r="AH2252" s="36"/>
      <c r="AI2252" s="36"/>
      <c r="AJ2252" s="36"/>
      <c r="AK2252" s="36"/>
      <c r="AL2252" s="36"/>
    </row>
    <row r="2253">
      <c r="A2253" s="10" t="s">
        <v>2026</v>
      </c>
      <c r="B2253" s="10" t="s">
        <v>560</v>
      </c>
      <c r="C2253" s="10" t="s">
        <v>1164</v>
      </c>
      <c r="D2253" s="10" t="s">
        <v>1790</v>
      </c>
      <c r="E2253" s="11" t="s">
        <v>1255</v>
      </c>
      <c r="F2253" s="11" t="s">
        <v>1423</v>
      </c>
      <c r="G2253" s="48">
        <v>44861.0</v>
      </c>
      <c r="H2253" s="48">
        <v>44874.0</v>
      </c>
      <c r="I2253" s="12">
        <v>52.0</v>
      </c>
      <c r="J2253" s="48">
        <v>44861.0</v>
      </c>
      <c r="K2253" s="107"/>
      <c r="L2253" s="12"/>
      <c r="M2253" s="82">
        <v>44888.0</v>
      </c>
      <c r="N2253" s="15">
        <v>0.625</v>
      </c>
      <c r="O2253" s="32">
        <v>0.9166666666666666</v>
      </c>
      <c r="P2253" s="16">
        <f t="shared" si="214"/>
        <v>0.2916666667</v>
      </c>
      <c r="Q2253" s="17" t="s">
        <v>2224</v>
      </c>
    </row>
    <row r="2254">
      <c r="A2254" s="84" t="s">
        <v>2225</v>
      </c>
      <c r="B2254" s="10" t="s">
        <v>18</v>
      </c>
      <c r="C2254" s="36" t="s">
        <v>1152</v>
      </c>
      <c r="D2254" s="36" t="s">
        <v>3</v>
      </c>
      <c r="E2254" s="11" t="s">
        <v>43</v>
      </c>
      <c r="F2254" s="30" t="s">
        <v>1432</v>
      </c>
      <c r="G2254" s="82">
        <v>44889.0</v>
      </c>
      <c r="H2254" s="82">
        <v>44889.0</v>
      </c>
      <c r="I2254" s="81">
        <v>2.0</v>
      </c>
      <c r="J2254" s="82">
        <v>44889.0</v>
      </c>
      <c r="K2254" s="82">
        <v>44889.0</v>
      </c>
      <c r="L2254" s="81">
        <v>2.0</v>
      </c>
      <c r="M2254" s="82">
        <v>44889.0</v>
      </c>
      <c r="N2254" s="110">
        <v>0.6875</v>
      </c>
      <c r="O2254" s="32">
        <v>0.7708333333333334</v>
      </c>
      <c r="P2254" s="44">
        <f t="shared" si="214"/>
        <v>0.08333333333</v>
      </c>
      <c r="Q2254" s="10" t="s">
        <v>2226</v>
      </c>
    </row>
    <row r="2255" ht="19.5" customHeight="1">
      <c r="A2255" s="10" t="s">
        <v>2208</v>
      </c>
      <c r="B2255" s="10" t="s">
        <v>18</v>
      </c>
      <c r="C2255" s="10" t="s">
        <v>1152</v>
      </c>
      <c r="D2255" s="10" t="s">
        <v>508</v>
      </c>
      <c r="E2255" s="11" t="s">
        <v>310</v>
      </c>
      <c r="F2255" s="11" t="s">
        <v>1423</v>
      </c>
      <c r="G2255" s="48"/>
      <c r="H2255" s="48"/>
      <c r="I2255" s="12"/>
      <c r="J2255" s="48"/>
      <c r="K2255" s="48"/>
      <c r="L2255" s="12"/>
      <c r="M2255" s="19">
        <v>44889.0</v>
      </c>
      <c r="N2255" s="15">
        <v>0.625</v>
      </c>
      <c r="O2255" s="15">
        <v>0.9166666666666666</v>
      </c>
      <c r="P2255" s="16">
        <f t="shared" si="214"/>
        <v>0.2916666667</v>
      </c>
      <c r="Q2255" s="17" t="s">
        <v>2227</v>
      </c>
    </row>
    <row r="2256">
      <c r="A2256" s="10" t="s">
        <v>2139</v>
      </c>
      <c r="B2256" s="10" t="s">
        <v>1797</v>
      </c>
      <c r="C2256" s="10" t="s">
        <v>1152</v>
      </c>
      <c r="D2256" s="10" t="s">
        <v>1790</v>
      </c>
      <c r="E2256" s="11" t="s">
        <v>41</v>
      </c>
      <c r="F2256" s="11" t="s">
        <v>1432</v>
      </c>
      <c r="G2256" s="18"/>
      <c r="H2256" s="18"/>
      <c r="I2256" s="18"/>
      <c r="J2256" s="18"/>
      <c r="K2256" s="18"/>
      <c r="L2256" s="18"/>
      <c r="M2256" s="48">
        <v>44889.0</v>
      </c>
      <c r="N2256" s="15">
        <v>0.5833333333333334</v>
      </c>
      <c r="O2256" s="15">
        <v>0.8333333333333334</v>
      </c>
      <c r="P2256" s="16">
        <f t="shared" si="214"/>
        <v>0.25</v>
      </c>
      <c r="Q2256" s="17" t="s">
        <v>2228</v>
      </c>
    </row>
    <row r="2257">
      <c r="A2257" s="10" t="s">
        <v>2229</v>
      </c>
      <c r="B2257" s="10" t="s">
        <v>18</v>
      </c>
      <c r="C2257" s="10" t="s">
        <v>1152</v>
      </c>
      <c r="D2257" s="10" t="s">
        <v>1790</v>
      </c>
      <c r="E2257" s="11" t="s">
        <v>41</v>
      </c>
      <c r="F2257" s="11" t="s">
        <v>1432</v>
      </c>
      <c r="G2257" s="82">
        <v>44888.0</v>
      </c>
      <c r="H2257" s="82">
        <v>44890.0</v>
      </c>
      <c r="I2257" s="18"/>
      <c r="J2257" s="82">
        <v>44889.0</v>
      </c>
      <c r="K2257" s="18"/>
      <c r="L2257" s="18"/>
      <c r="M2257" s="48">
        <v>44889.0</v>
      </c>
      <c r="N2257" s="15">
        <v>0.8333333333333334</v>
      </c>
      <c r="O2257" s="15">
        <v>0.875</v>
      </c>
      <c r="P2257" s="16">
        <f t="shared" si="214"/>
        <v>0.04166666667</v>
      </c>
      <c r="Q2257" s="17" t="s">
        <v>2230</v>
      </c>
    </row>
    <row r="2258">
      <c r="A2258" s="10" t="s">
        <v>2222</v>
      </c>
      <c r="B2258" s="10" t="s">
        <v>18</v>
      </c>
      <c r="C2258" s="10" t="s">
        <v>1164</v>
      </c>
      <c r="D2258" s="10" t="s">
        <v>900</v>
      </c>
      <c r="E2258" s="11" t="s">
        <v>41</v>
      </c>
      <c r="F2258" s="11" t="s">
        <v>1423</v>
      </c>
      <c r="G2258" s="47">
        <v>44888.0</v>
      </c>
      <c r="H2258" s="47">
        <v>44890.0</v>
      </c>
      <c r="I2258" s="10">
        <v>20.0</v>
      </c>
      <c r="J2258" s="47">
        <v>44888.0</v>
      </c>
      <c r="M2258" s="48">
        <v>44889.0</v>
      </c>
      <c r="N2258" s="52">
        <v>0.5833333333333334</v>
      </c>
      <c r="O2258" s="24">
        <v>0.7916666666666666</v>
      </c>
      <c r="P2258" s="16">
        <f t="shared" si="214"/>
        <v>0.2083333333</v>
      </c>
      <c r="Q2258" s="10" t="s">
        <v>2231</v>
      </c>
    </row>
    <row r="2259">
      <c r="A2259" s="10" t="s">
        <v>2167</v>
      </c>
      <c r="B2259" s="10" t="s">
        <v>1797</v>
      </c>
      <c r="C2259" s="10" t="s">
        <v>1164</v>
      </c>
      <c r="D2259" s="10" t="s">
        <v>900</v>
      </c>
      <c r="E2259" s="11" t="s">
        <v>41</v>
      </c>
      <c r="M2259" s="48">
        <v>44889.0</v>
      </c>
      <c r="N2259" s="52">
        <v>0.7916666666666666</v>
      </c>
      <c r="O2259" s="52">
        <v>0.8958333333333334</v>
      </c>
      <c r="P2259" s="16">
        <f t="shared" si="214"/>
        <v>0.1041666667</v>
      </c>
      <c r="Q2259" s="10" t="s">
        <v>2221</v>
      </c>
    </row>
    <row r="2260">
      <c r="A2260" s="10" t="s">
        <v>1819</v>
      </c>
      <c r="B2260" s="10" t="s">
        <v>1797</v>
      </c>
      <c r="C2260" s="10" t="s">
        <v>1152</v>
      </c>
      <c r="D2260" s="10" t="s">
        <v>3</v>
      </c>
      <c r="E2260" s="11" t="s">
        <v>41</v>
      </c>
      <c r="F2260" s="11" t="s">
        <v>21</v>
      </c>
      <c r="G2260" s="18"/>
      <c r="H2260" s="18"/>
      <c r="I2260" s="18"/>
      <c r="J2260" s="18"/>
      <c r="K2260" s="18"/>
      <c r="L2260" s="18"/>
      <c r="M2260" s="48">
        <v>44889.0</v>
      </c>
      <c r="N2260" s="52">
        <v>0.7083333333333334</v>
      </c>
      <c r="O2260" s="15">
        <v>0.9166666666666666</v>
      </c>
      <c r="P2260" s="16">
        <f t="shared" si="214"/>
        <v>0.2083333333</v>
      </c>
      <c r="Q2260" s="17" t="s">
        <v>2232</v>
      </c>
    </row>
    <row r="2261" ht="19.5" customHeight="1">
      <c r="A2261" s="10" t="s">
        <v>2208</v>
      </c>
      <c r="B2261" s="10" t="s">
        <v>18</v>
      </c>
      <c r="C2261" s="10" t="s">
        <v>1152</v>
      </c>
      <c r="D2261" s="10" t="s">
        <v>508</v>
      </c>
      <c r="E2261" s="11" t="s">
        <v>28</v>
      </c>
      <c r="F2261" s="11" t="s">
        <v>1423</v>
      </c>
      <c r="G2261" s="48"/>
      <c r="H2261" s="48"/>
      <c r="I2261" s="12"/>
      <c r="J2261" s="48"/>
      <c r="K2261" s="48"/>
      <c r="L2261" s="12"/>
      <c r="M2261" s="19">
        <v>44890.0</v>
      </c>
      <c r="N2261" s="15">
        <v>0.625</v>
      </c>
      <c r="O2261" s="15">
        <v>0.8541666666666666</v>
      </c>
      <c r="P2261" s="16">
        <f t="shared" si="214"/>
        <v>0.2291666667</v>
      </c>
      <c r="Q2261" s="17" t="s">
        <v>2233</v>
      </c>
    </row>
    <row r="2262">
      <c r="A2262" s="10" t="s">
        <v>2222</v>
      </c>
      <c r="B2262" s="10" t="s">
        <v>18</v>
      </c>
      <c r="C2262" s="10" t="s">
        <v>1164</v>
      </c>
      <c r="D2262" s="10" t="s">
        <v>900</v>
      </c>
      <c r="E2262" s="11" t="s">
        <v>41</v>
      </c>
      <c r="F2262" s="11" t="s">
        <v>1423</v>
      </c>
      <c r="G2262" s="47">
        <v>44888.0</v>
      </c>
      <c r="H2262" s="47">
        <v>44890.0</v>
      </c>
      <c r="I2262" s="10">
        <v>20.0</v>
      </c>
      <c r="J2262" s="47">
        <v>44888.0</v>
      </c>
      <c r="M2262" s="19">
        <v>44890.0</v>
      </c>
      <c r="N2262" s="52">
        <v>0.5833333333333334</v>
      </c>
      <c r="O2262" s="52">
        <v>0.8333333333333334</v>
      </c>
      <c r="P2262" s="16">
        <f t="shared" si="214"/>
        <v>0.25</v>
      </c>
      <c r="Q2262" s="10" t="s">
        <v>2234</v>
      </c>
    </row>
    <row r="2263">
      <c r="A2263" s="10" t="s">
        <v>2167</v>
      </c>
      <c r="B2263" s="10" t="s">
        <v>1797</v>
      </c>
      <c r="C2263" s="10" t="s">
        <v>1164</v>
      </c>
      <c r="D2263" s="10" t="s">
        <v>900</v>
      </c>
      <c r="E2263" s="11" t="s">
        <v>41</v>
      </c>
      <c r="M2263" s="47">
        <v>44890.0</v>
      </c>
      <c r="N2263" s="52">
        <v>0.8333333333333334</v>
      </c>
      <c r="O2263" s="52">
        <v>0.8958333333333334</v>
      </c>
      <c r="P2263" s="16">
        <f t="shared" si="214"/>
        <v>0.0625</v>
      </c>
      <c r="Q2263" s="10" t="s">
        <v>2221</v>
      </c>
    </row>
    <row r="2264">
      <c r="A2264" s="118" t="s">
        <v>2235</v>
      </c>
      <c r="B2264" s="10" t="s">
        <v>18</v>
      </c>
      <c r="C2264" s="36" t="s">
        <v>1152</v>
      </c>
      <c r="D2264" s="36" t="s">
        <v>3</v>
      </c>
      <c r="E2264" s="11" t="s">
        <v>20</v>
      </c>
      <c r="F2264" s="30" t="s">
        <v>1432</v>
      </c>
      <c r="G2264" s="47">
        <v>44890.0</v>
      </c>
      <c r="H2264" s="47">
        <v>44890.0</v>
      </c>
      <c r="I2264" s="81">
        <v>0.0</v>
      </c>
      <c r="J2264" s="47">
        <v>44890.0</v>
      </c>
      <c r="K2264" s="47">
        <v>44890.0</v>
      </c>
      <c r="L2264" s="81">
        <v>0.0</v>
      </c>
      <c r="M2264" s="47">
        <v>44890.0</v>
      </c>
      <c r="N2264" s="52">
        <v>0.5833333333333334</v>
      </c>
      <c r="O2264" s="52">
        <v>0.5833333333333334</v>
      </c>
      <c r="P2264" s="44">
        <f t="shared" si="214"/>
        <v>0</v>
      </c>
      <c r="Q2264" s="10" t="s">
        <v>2236</v>
      </c>
    </row>
    <row r="2265">
      <c r="A2265" s="118" t="s">
        <v>2237</v>
      </c>
      <c r="B2265" s="10" t="s">
        <v>18</v>
      </c>
      <c r="C2265" s="36" t="s">
        <v>1152</v>
      </c>
      <c r="D2265" s="36" t="s">
        <v>3</v>
      </c>
      <c r="E2265" s="11" t="s">
        <v>20</v>
      </c>
      <c r="F2265" s="30" t="s">
        <v>1432</v>
      </c>
      <c r="G2265" s="47">
        <v>44890.0</v>
      </c>
      <c r="H2265" s="47">
        <v>44890.0</v>
      </c>
      <c r="I2265" s="81">
        <v>2.0</v>
      </c>
      <c r="J2265" s="47">
        <v>44890.0</v>
      </c>
      <c r="K2265" s="47">
        <v>44890.0</v>
      </c>
      <c r="L2265" s="81">
        <v>2.0</v>
      </c>
      <c r="M2265" s="47">
        <v>44890.0</v>
      </c>
      <c r="N2265" s="52">
        <v>0.5833333333333334</v>
      </c>
      <c r="O2265" s="32">
        <v>0.6666666666666666</v>
      </c>
      <c r="P2265" s="44">
        <f t="shared" si="214"/>
        <v>0.08333333333</v>
      </c>
      <c r="Q2265" s="10" t="s">
        <v>2238</v>
      </c>
    </row>
    <row r="2266">
      <c r="A2266" s="10" t="s">
        <v>2217</v>
      </c>
      <c r="B2266" s="10" t="s">
        <v>18</v>
      </c>
      <c r="C2266" s="36" t="s">
        <v>1152</v>
      </c>
      <c r="D2266" s="36" t="s">
        <v>3</v>
      </c>
      <c r="E2266" s="11" t="s">
        <v>20</v>
      </c>
      <c r="F2266" s="30" t="s">
        <v>1432</v>
      </c>
      <c r="G2266" s="82">
        <v>44888.0</v>
      </c>
      <c r="H2266" s="82">
        <v>44888.0</v>
      </c>
      <c r="I2266" s="81">
        <v>2.0</v>
      </c>
      <c r="J2266" s="82">
        <v>44888.0</v>
      </c>
      <c r="K2266" s="82">
        <v>44888.0</v>
      </c>
      <c r="L2266" s="81">
        <v>2.0</v>
      </c>
      <c r="M2266" s="47">
        <v>44890.0</v>
      </c>
      <c r="P2266" s="25">
        <f t="shared" si="214"/>
        <v>0</v>
      </c>
      <c r="Q2266" s="10" t="s">
        <v>1097</v>
      </c>
    </row>
    <row r="2267" ht="19.5" customHeight="1">
      <c r="A2267" s="10" t="s">
        <v>2239</v>
      </c>
      <c r="B2267" s="10" t="s">
        <v>18</v>
      </c>
      <c r="C2267" s="10" t="s">
        <v>1152</v>
      </c>
      <c r="D2267" s="10" t="s">
        <v>508</v>
      </c>
      <c r="E2267" s="11" t="s">
        <v>310</v>
      </c>
      <c r="F2267" s="11" t="s">
        <v>1423</v>
      </c>
      <c r="G2267" s="48"/>
      <c r="H2267" s="48"/>
      <c r="I2267" s="12"/>
      <c r="J2267" s="48"/>
      <c r="K2267" s="48"/>
      <c r="L2267" s="12"/>
      <c r="M2267" s="19">
        <v>44890.0</v>
      </c>
      <c r="N2267" s="15">
        <v>0.8541666666666666</v>
      </c>
      <c r="O2267" s="15">
        <v>0.9166666666666666</v>
      </c>
      <c r="P2267" s="16">
        <f t="shared" si="214"/>
        <v>0.0625</v>
      </c>
      <c r="Q2267" s="17" t="s">
        <v>2240</v>
      </c>
    </row>
    <row r="2268">
      <c r="A2268" s="10" t="s">
        <v>2229</v>
      </c>
      <c r="B2268" s="10" t="s">
        <v>18</v>
      </c>
      <c r="C2268" s="10" t="s">
        <v>1164</v>
      </c>
      <c r="D2268" s="10" t="s">
        <v>1790</v>
      </c>
      <c r="E2268" s="11" t="s">
        <v>41</v>
      </c>
      <c r="F2268" s="11" t="s">
        <v>1423</v>
      </c>
      <c r="G2268" s="82">
        <v>44888.0</v>
      </c>
      <c r="H2268" s="48">
        <v>44891.0</v>
      </c>
      <c r="I2268" s="12"/>
      <c r="J2268" s="48">
        <v>44890.0</v>
      </c>
      <c r="K2268" s="107"/>
      <c r="L2268" s="12"/>
      <c r="M2268" s="82">
        <v>44890.0</v>
      </c>
      <c r="N2268" s="15">
        <v>0.625</v>
      </c>
      <c r="O2268" s="32">
        <v>0.9166666666666666</v>
      </c>
      <c r="P2268" s="16">
        <f t="shared" si="214"/>
        <v>0.2916666667</v>
      </c>
      <c r="Q2268" s="17" t="s">
        <v>2241</v>
      </c>
    </row>
    <row r="2269">
      <c r="A2269" s="84" t="s">
        <v>2242</v>
      </c>
      <c r="B2269" s="10" t="s">
        <v>18</v>
      </c>
      <c r="C2269" s="36" t="s">
        <v>1152</v>
      </c>
      <c r="D2269" s="36" t="s">
        <v>3</v>
      </c>
      <c r="E2269" s="11" t="s">
        <v>41</v>
      </c>
      <c r="F2269" s="30" t="s">
        <v>1423</v>
      </c>
      <c r="G2269" s="47">
        <v>44890.0</v>
      </c>
      <c r="H2269" s="47"/>
      <c r="I2269" s="81"/>
      <c r="J2269" s="47">
        <v>44890.0</v>
      </c>
      <c r="K2269" s="47"/>
      <c r="L2269" s="81"/>
      <c r="M2269" s="47">
        <v>44890.0</v>
      </c>
      <c r="N2269" s="52">
        <v>0.75</v>
      </c>
      <c r="O2269" s="32">
        <v>0.9166666666666666</v>
      </c>
      <c r="P2269" s="44">
        <f t="shared" si="214"/>
        <v>0.1666666667</v>
      </c>
      <c r="Q2269" s="10" t="s">
        <v>2243</v>
      </c>
    </row>
    <row r="2270">
      <c r="A2270" s="10" t="s">
        <v>1819</v>
      </c>
      <c r="B2270" s="10" t="s">
        <v>1797</v>
      </c>
      <c r="C2270" s="10" t="s">
        <v>1152</v>
      </c>
      <c r="D2270" s="10" t="s">
        <v>3</v>
      </c>
      <c r="E2270" s="11" t="s">
        <v>41</v>
      </c>
      <c r="F2270" s="11" t="s">
        <v>21</v>
      </c>
      <c r="G2270" s="18"/>
      <c r="H2270" s="18"/>
      <c r="I2270" s="18"/>
      <c r="J2270" s="18"/>
      <c r="K2270" s="18"/>
      <c r="L2270" s="18"/>
      <c r="M2270" s="47">
        <v>44890.0</v>
      </c>
      <c r="N2270" s="52">
        <v>0.6666666666666666</v>
      </c>
      <c r="O2270" s="52">
        <v>0.75</v>
      </c>
      <c r="P2270" s="16">
        <f t="shared" si="214"/>
        <v>0.08333333333</v>
      </c>
      <c r="Q2270" s="17" t="s">
        <v>2244</v>
      </c>
    </row>
    <row r="2271" ht="19.5" customHeight="1">
      <c r="A2271" s="10" t="s">
        <v>2239</v>
      </c>
      <c r="B2271" s="10" t="s">
        <v>18</v>
      </c>
      <c r="C2271" s="10" t="s">
        <v>1152</v>
      </c>
      <c r="D2271" s="10" t="s">
        <v>508</v>
      </c>
      <c r="E2271" s="11" t="s">
        <v>20</v>
      </c>
      <c r="F2271" s="11" t="s">
        <v>1423</v>
      </c>
      <c r="G2271" s="48"/>
      <c r="H2271" s="48"/>
      <c r="I2271" s="12"/>
      <c r="J2271" s="48"/>
      <c r="K2271" s="48"/>
      <c r="L2271" s="12"/>
      <c r="M2271" s="19">
        <v>44893.0</v>
      </c>
      <c r="N2271" s="15">
        <v>0.5833333333333334</v>
      </c>
      <c r="O2271" s="15">
        <v>0.5833333333333334</v>
      </c>
      <c r="P2271" s="16">
        <f t="shared" si="214"/>
        <v>0</v>
      </c>
      <c r="Q2271" s="17" t="s">
        <v>2245</v>
      </c>
    </row>
    <row r="2272">
      <c r="A2272" s="10" t="s">
        <v>2246</v>
      </c>
      <c r="B2272" s="10" t="s">
        <v>18</v>
      </c>
      <c r="C2272" s="36" t="s">
        <v>1152</v>
      </c>
      <c r="D2272" s="36" t="s">
        <v>3</v>
      </c>
      <c r="E2272" s="11" t="s">
        <v>43</v>
      </c>
      <c r="F2272" s="30" t="s">
        <v>1423</v>
      </c>
      <c r="G2272" s="19">
        <v>44893.0</v>
      </c>
      <c r="H2272" s="19">
        <v>44893.0</v>
      </c>
      <c r="I2272" s="81">
        <v>6.0</v>
      </c>
      <c r="J2272" s="19">
        <v>44893.0</v>
      </c>
      <c r="K2272" s="19">
        <v>44893.0</v>
      </c>
      <c r="L2272" s="81">
        <v>6.0</v>
      </c>
      <c r="M2272" s="19">
        <v>44893.0</v>
      </c>
      <c r="N2272" s="52">
        <v>0.625</v>
      </c>
      <c r="O2272" s="32">
        <v>0.875</v>
      </c>
      <c r="P2272" s="44">
        <f t="shared" si="214"/>
        <v>0.25</v>
      </c>
      <c r="Q2272" s="10" t="s">
        <v>2247</v>
      </c>
    </row>
    <row r="2273">
      <c r="A2273" s="10" t="s">
        <v>2229</v>
      </c>
      <c r="B2273" s="10" t="s">
        <v>18</v>
      </c>
      <c r="C2273" s="10" t="s">
        <v>1164</v>
      </c>
      <c r="D2273" s="10" t="s">
        <v>1790</v>
      </c>
      <c r="E2273" s="11" t="s">
        <v>41</v>
      </c>
      <c r="F2273" s="11" t="s">
        <v>1423</v>
      </c>
      <c r="G2273" s="82">
        <v>44888.0</v>
      </c>
      <c r="H2273" s="48">
        <v>44891.0</v>
      </c>
      <c r="I2273" s="12"/>
      <c r="J2273" s="48">
        <v>44890.0</v>
      </c>
      <c r="K2273" s="107"/>
      <c r="L2273" s="12"/>
      <c r="M2273" s="82">
        <v>44893.0</v>
      </c>
      <c r="N2273" s="15">
        <v>0.625</v>
      </c>
      <c r="O2273" s="32">
        <v>0.9166666666666666</v>
      </c>
      <c r="P2273" s="16">
        <f t="shared" si="214"/>
        <v>0.2916666667</v>
      </c>
      <c r="Q2273" s="17" t="s">
        <v>2248</v>
      </c>
    </row>
    <row r="2274">
      <c r="A2274" s="81" t="s">
        <v>1526</v>
      </c>
      <c r="B2274" s="81" t="s">
        <v>560</v>
      </c>
      <c r="C2274" s="10" t="s">
        <v>1152</v>
      </c>
      <c r="D2274" s="29" t="s">
        <v>508</v>
      </c>
      <c r="E2274" s="30" t="s">
        <v>41</v>
      </c>
      <c r="F2274" s="30" t="s">
        <v>1409</v>
      </c>
      <c r="G2274" s="82">
        <v>44761.0</v>
      </c>
      <c r="H2274" s="82">
        <v>44769.0</v>
      </c>
      <c r="I2274" s="88">
        <v>40.0</v>
      </c>
      <c r="J2274" s="82">
        <v>44761.0</v>
      </c>
      <c r="K2274" s="82">
        <v>44768.0</v>
      </c>
      <c r="L2274" s="88">
        <v>33.0</v>
      </c>
      <c r="M2274" s="82">
        <v>44893.0</v>
      </c>
      <c r="N2274" s="32">
        <v>0.5416666666666666</v>
      </c>
      <c r="O2274" s="32">
        <v>0.8333333333333334</v>
      </c>
      <c r="P2274" s="16">
        <f t="shared" si="214"/>
        <v>0.2916666667</v>
      </c>
      <c r="Q2274" s="35" t="s">
        <v>2249</v>
      </c>
      <c r="R2274" s="36"/>
      <c r="S2274" s="36"/>
      <c r="T2274" s="36"/>
      <c r="U2274" s="36"/>
      <c r="V2274" s="36"/>
      <c r="W2274" s="36"/>
      <c r="X2274" s="36"/>
      <c r="Y2274" s="36"/>
      <c r="Z2274" s="36"/>
      <c r="AA2274" s="36"/>
      <c r="AB2274" s="36"/>
      <c r="AC2274" s="36"/>
      <c r="AD2274" s="36"/>
      <c r="AE2274" s="36"/>
      <c r="AF2274" s="36"/>
      <c r="AG2274" s="36"/>
      <c r="AH2274" s="36"/>
      <c r="AI2274" s="36"/>
      <c r="AJ2274" s="36"/>
      <c r="AK2274" s="36"/>
      <c r="AL2274" s="36"/>
    </row>
    <row r="2275">
      <c r="A2275" s="10" t="s">
        <v>1819</v>
      </c>
      <c r="B2275" s="10" t="s">
        <v>1797</v>
      </c>
      <c r="C2275" s="10" t="s">
        <v>1152</v>
      </c>
      <c r="D2275" s="10" t="s">
        <v>3</v>
      </c>
      <c r="E2275" s="11" t="s">
        <v>41</v>
      </c>
      <c r="F2275" s="11" t="s">
        <v>21</v>
      </c>
      <c r="G2275" s="18"/>
      <c r="H2275" s="18"/>
      <c r="I2275" s="18"/>
      <c r="J2275" s="18"/>
      <c r="K2275" s="18"/>
      <c r="L2275" s="18"/>
      <c r="M2275" s="82">
        <v>44893.0</v>
      </c>
      <c r="N2275" s="32">
        <v>0.8333333333333334</v>
      </c>
      <c r="O2275" s="32">
        <v>0.9166666666666666</v>
      </c>
      <c r="P2275" s="16">
        <f t="shared" si="214"/>
        <v>0.08333333333</v>
      </c>
      <c r="Q2275" s="10" t="s">
        <v>2250</v>
      </c>
    </row>
    <row r="2276">
      <c r="A2276" s="10" t="s">
        <v>2146</v>
      </c>
      <c r="B2276" s="10" t="s">
        <v>560</v>
      </c>
      <c r="C2276" s="10" t="s">
        <v>1164</v>
      </c>
      <c r="D2276" s="10" t="s">
        <v>900</v>
      </c>
      <c r="E2276" s="11" t="s">
        <v>41</v>
      </c>
      <c r="F2276" s="11" t="s">
        <v>1409</v>
      </c>
      <c r="G2276" s="47">
        <v>44880.0</v>
      </c>
      <c r="H2276" s="47">
        <v>44890.0</v>
      </c>
      <c r="I2276" s="10">
        <v>60.0</v>
      </c>
      <c r="J2276" s="47">
        <v>44880.0</v>
      </c>
      <c r="M2276" s="47">
        <v>44893.0</v>
      </c>
      <c r="N2276" s="52">
        <v>0.5833333333333334</v>
      </c>
      <c r="O2276" s="52">
        <v>0.75</v>
      </c>
      <c r="P2276" s="16">
        <f t="shared" si="214"/>
        <v>0.1666666667</v>
      </c>
      <c r="Q2276" s="10" t="s">
        <v>2215</v>
      </c>
    </row>
    <row r="2277">
      <c r="A2277" s="10" t="s">
        <v>2222</v>
      </c>
      <c r="B2277" s="10" t="s">
        <v>18</v>
      </c>
      <c r="C2277" s="10" t="s">
        <v>1164</v>
      </c>
      <c r="D2277" s="10" t="s">
        <v>900</v>
      </c>
      <c r="E2277" s="11" t="s">
        <v>46</v>
      </c>
      <c r="F2277" s="11" t="s">
        <v>1423</v>
      </c>
      <c r="G2277" s="47">
        <v>44888.0</v>
      </c>
      <c r="H2277" s="47">
        <v>44890.0</v>
      </c>
      <c r="I2277" s="10">
        <v>20.0</v>
      </c>
      <c r="J2277" s="47">
        <v>44888.0</v>
      </c>
      <c r="M2277" s="47">
        <v>44893.0</v>
      </c>
      <c r="P2277" s="16">
        <f t="shared" si="214"/>
        <v>0</v>
      </c>
      <c r="Q2277" s="10" t="s">
        <v>1097</v>
      </c>
    </row>
    <row r="2278">
      <c r="A2278" s="10" t="s">
        <v>2082</v>
      </c>
      <c r="B2278" s="10" t="s">
        <v>18</v>
      </c>
      <c r="C2278" s="10" t="s">
        <v>1164</v>
      </c>
      <c r="D2278" s="10" t="s">
        <v>900</v>
      </c>
      <c r="E2278" s="11" t="s">
        <v>370</v>
      </c>
      <c r="F2278" s="11" t="s">
        <v>1423</v>
      </c>
      <c r="G2278" s="47">
        <v>44867.0</v>
      </c>
      <c r="H2278" s="47">
        <v>44874.0</v>
      </c>
      <c r="I2278" s="10">
        <v>40.0</v>
      </c>
      <c r="J2278" s="47">
        <v>44867.0</v>
      </c>
      <c r="M2278" s="47">
        <v>44893.0</v>
      </c>
      <c r="N2278" s="52">
        <v>0.75</v>
      </c>
      <c r="O2278" s="52">
        <v>0.8333333333333334</v>
      </c>
      <c r="P2278" s="16">
        <f t="shared" si="214"/>
        <v>0.08333333333</v>
      </c>
      <c r="Q2278" s="10" t="s">
        <v>2251</v>
      </c>
    </row>
    <row r="2279">
      <c r="A2279" s="10" t="s">
        <v>2167</v>
      </c>
      <c r="B2279" s="10" t="s">
        <v>1797</v>
      </c>
      <c r="C2279" s="10" t="s">
        <v>1164</v>
      </c>
      <c r="D2279" s="10" t="s">
        <v>900</v>
      </c>
      <c r="E2279" s="11" t="s">
        <v>41</v>
      </c>
      <c r="F2279" s="11" t="s">
        <v>21</v>
      </c>
      <c r="M2279" s="47">
        <v>44893.0</v>
      </c>
      <c r="N2279" s="52">
        <v>0.8333333333333334</v>
      </c>
      <c r="O2279" s="52">
        <v>0.8958333333333334</v>
      </c>
      <c r="P2279" s="16">
        <f t="shared" si="214"/>
        <v>0.0625</v>
      </c>
      <c r="Q2279" s="10" t="s">
        <v>2221</v>
      </c>
    </row>
    <row r="2280">
      <c r="A2280" s="10" t="s">
        <v>2242</v>
      </c>
      <c r="B2280" s="10" t="s">
        <v>18</v>
      </c>
      <c r="C2280" s="36" t="s">
        <v>1152</v>
      </c>
      <c r="D2280" s="36" t="s">
        <v>3</v>
      </c>
      <c r="E2280" s="11" t="s">
        <v>43</v>
      </c>
      <c r="F2280" s="30" t="s">
        <v>1423</v>
      </c>
      <c r="G2280" s="47">
        <v>44890.0</v>
      </c>
      <c r="H2280" s="47">
        <v>44894.0</v>
      </c>
      <c r="I2280" s="81">
        <v>6.0</v>
      </c>
      <c r="J2280" s="47">
        <v>44890.0</v>
      </c>
      <c r="K2280" s="47">
        <v>44894.0</v>
      </c>
      <c r="L2280" s="81">
        <v>6.0</v>
      </c>
      <c r="M2280" s="47">
        <v>44894.0</v>
      </c>
      <c r="N2280" s="52">
        <v>0.5833333333333334</v>
      </c>
      <c r="O2280" s="32">
        <v>0.6666666666666666</v>
      </c>
      <c r="P2280" s="44">
        <f t="shared" si="214"/>
        <v>0.08333333333</v>
      </c>
      <c r="Q2280" s="10" t="s">
        <v>2252</v>
      </c>
    </row>
    <row r="2281">
      <c r="A2281" s="10" t="s">
        <v>1699</v>
      </c>
      <c r="B2281" s="10" t="s">
        <v>560</v>
      </c>
      <c r="C2281" s="10" t="s">
        <v>1152</v>
      </c>
      <c r="D2281" s="10" t="s">
        <v>3</v>
      </c>
      <c r="E2281" s="11" t="s">
        <v>20</v>
      </c>
      <c r="F2281" s="11" t="s">
        <v>1409</v>
      </c>
      <c r="G2281" s="18">
        <v>44816.0</v>
      </c>
      <c r="H2281" s="18">
        <v>44845.0</v>
      </c>
      <c r="I2281" s="12">
        <v>110.0</v>
      </c>
      <c r="J2281" s="18">
        <v>44816.0</v>
      </c>
      <c r="K2281" s="18">
        <v>44845.0</v>
      </c>
      <c r="L2281" s="12">
        <v>106.5</v>
      </c>
      <c r="M2281" s="47">
        <v>44894.0</v>
      </c>
      <c r="N2281" s="110">
        <v>0.75</v>
      </c>
      <c r="O2281" s="110">
        <v>0.75</v>
      </c>
      <c r="P2281" s="16">
        <f t="shared" si="214"/>
        <v>0</v>
      </c>
      <c r="Q2281" s="10" t="s">
        <v>1097</v>
      </c>
    </row>
    <row r="2282">
      <c r="A2282" s="84" t="s">
        <v>2253</v>
      </c>
      <c r="B2282" s="10" t="s">
        <v>18</v>
      </c>
      <c r="C2282" s="36" t="s">
        <v>1152</v>
      </c>
      <c r="D2282" s="36" t="s">
        <v>3</v>
      </c>
      <c r="E2282" s="11" t="s">
        <v>46</v>
      </c>
      <c r="F2282" s="30" t="s">
        <v>1423</v>
      </c>
      <c r="G2282" s="47">
        <v>44894.0</v>
      </c>
      <c r="H2282" s="47"/>
      <c r="I2282" s="81"/>
      <c r="J2282" s="47">
        <v>44894.0</v>
      </c>
      <c r="K2282" s="47"/>
      <c r="L2282" s="81"/>
      <c r="M2282" s="47">
        <v>44894.0</v>
      </c>
      <c r="N2282" s="52">
        <v>0.75</v>
      </c>
      <c r="O2282" s="32">
        <v>0.7916666666666666</v>
      </c>
      <c r="P2282" s="44">
        <f t="shared" si="214"/>
        <v>0.04166666667</v>
      </c>
      <c r="Q2282" s="10" t="s">
        <v>2254</v>
      </c>
    </row>
    <row r="2283">
      <c r="A2283" s="10" t="s">
        <v>2212</v>
      </c>
      <c r="B2283" s="10" t="s">
        <v>18</v>
      </c>
      <c r="C2283" s="10" t="s">
        <v>1152</v>
      </c>
      <c r="D2283" s="10" t="s">
        <v>1790</v>
      </c>
      <c r="E2283" s="11" t="s">
        <v>53</v>
      </c>
      <c r="F2283" s="11" t="s">
        <v>1432</v>
      </c>
      <c r="G2283" s="82">
        <v>44887.0</v>
      </c>
      <c r="H2283" s="82"/>
      <c r="I2283" s="12"/>
      <c r="J2283" s="82"/>
      <c r="K2283" s="82"/>
      <c r="L2283" s="12"/>
      <c r="M2283" s="82">
        <v>44894.0</v>
      </c>
      <c r="N2283" s="15">
        <v>0.625</v>
      </c>
      <c r="O2283" s="32">
        <v>0.7083333333333334</v>
      </c>
      <c r="P2283" s="16">
        <f t="shared" si="214"/>
        <v>0.08333333333</v>
      </c>
      <c r="Q2283" s="17" t="s">
        <v>2255</v>
      </c>
    </row>
    <row r="2284">
      <c r="A2284" s="10" t="s">
        <v>2256</v>
      </c>
      <c r="B2284" s="10" t="s">
        <v>18</v>
      </c>
      <c r="C2284" s="10" t="s">
        <v>1152</v>
      </c>
      <c r="D2284" s="10" t="s">
        <v>1790</v>
      </c>
      <c r="E2284" s="11" t="s">
        <v>41</v>
      </c>
      <c r="F2284" s="11" t="s">
        <v>1432</v>
      </c>
      <c r="G2284" s="82">
        <v>44894.0</v>
      </c>
      <c r="H2284" s="82">
        <v>44896.0</v>
      </c>
      <c r="I2284" s="12">
        <v>9.0</v>
      </c>
      <c r="J2284" s="82">
        <v>44894.0</v>
      </c>
      <c r="K2284" s="82"/>
      <c r="L2284" s="12"/>
      <c r="M2284" s="82">
        <v>44894.0</v>
      </c>
      <c r="N2284" s="15">
        <v>0.7083333333333334</v>
      </c>
      <c r="O2284" s="32">
        <v>0.9166666666666666</v>
      </c>
      <c r="P2284" s="16">
        <f t="shared" si="214"/>
        <v>0.2083333333</v>
      </c>
      <c r="Q2284" s="17" t="s">
        <v>2257</v>
      </c>
    </row>
    <row r="2285">
      <c r="A2285" s="81" t="s">
        <v>1526</v>
      </c>
      <c r="B2285" s="81" t="s">
        <v>560</v>
      </c>
      <c r="C2285" s="10" t="s">
        <v>1152</v>
      </c>
      <c r="D2285" s="29" t="s">
        <v>508</v>
      </c>
      <c r="E2285" s="30" t="s">
        <v>43</v>
      </c>
      <c r="F2285" s="30" t="s">
        <v>1409</v>
      </c>
      <c r="G2285" s="82">
        <v>44761.0</v>
      </c>
      <c r="H2285" s="82">
        <v>44769.0</v>
      </c>
      <c r="I2285" s="88">
        <v>40.0</v>
      </c>
      <c r="J2285" s="82">
        <v>44761.0</v>
      </c>
      <c r="K2285" s="82">
        <v>44768.0</v>
      </c>
      <c r="L2285" s="88">
        <v>44.0</v>
      </c>
      <c r="M2285" s="82">
        <v>44894.0</v>
      </c>
      <c r="N2285" s="32">
        <v>0.625</v>
      </c>
      <c r="O2285" s="32">
        <v>0.7916666666666666</v>
      </c>
      <c r="P2285" s="16">
        <f t="shared" si="214"/>
        <v>0.1666666667</v>
      </c>
      <c r="Q2285" s="35" t="s">
        <v>2258</v>
      </c>
      <c r="R2285" s="36"/>
      <c r="S2285" s="36"/>
      <c r="T2285" s="36"/>
      <c r="U2285" s="36"/>
      <c r="V2285" s="36"/>
      <c r="W2285" s="36"/>
      <c r="X2285" s="36"/>
      <c r="Y2285" s="36"/>
      <c r="Z2285" s="36"/>
      <c r="AA2285" s="36"/>
      <c r="AB2285" s="36"/>
      <c r="AC2285" s="36"/>
      <c r="AD2285" s="36"/>
      <c r="AE2285" s="36"/>
      <c r="AF2285" s="36"/>
      <c r="AG2285" s="36"/>
      <c r="AH2285" s="36"/>
      <c r="AI2285" s="36"/>
      <c r="AJ2285" s="36"/>
      <c r="AK2285" s="36"/>
      <c r="AL2285" s="36"/>
    </row>
    <row r="2286">
      <c r="A2286" s="10" t="s">
        <v>2259</v>
      </c>
      <c r="B2286" s="10" t="s">
        <v>560</v>
      </c>
      <c r="C2286" s="10" t="s">
        <v>1152</v>
      </c>
      <c r="D2286" s="10" t="s">
        <v>3</v>
      </c>
      <c r="E2286" s="30" t="s">
        <v>1478</v>
      </c>
      <c r="F2286" s="30" t="s">
        <v>1409</v>
      </c>
      <c r="M2286" s="82">
        <v>44894.0</v>
      </c>
      <c r="N2286" s="52">
        <v>0.75</v>
      </c>
      <c r="O2286" s="52">
        <v>0.9166666666666666</v>
      </c>
      <c r="P2286" s="25">
        <v>0.16666666666666666</v>
      </c>
      <c r="Q2286" s="10" t="s">
        <v>2260</v>
      </c>
    </row>
    <row r="2287">
      <c r="A2287" s="29" t="s">
        <v>2151</v>
      </c>
      <c r="B2287" s="29" t="s">
        <v>560</v>
      </c>
      <c r="C2287" s="29" t="s">
        <v>1152</v>
      </c>
      <c r="D2287" s="29" t="s">
        <v>508</v>
      </c>
      <c r="E2287" s="30" t="s">
        <v>43</v>
      </c>
      <c r="F2287" s="41" t="s">
        <v>1423</v>
      </c>
      <c r="G2287" s="87">
        <v>44880.0</v>
      </c>
      <c r="H2287" s="87">
        <v>44882.0</v>
      </c>
      <c r="I2287" s="112">
        <v>12.0</v>
      </c>
      <c r="J2287" s="87">
        <v>44880.0</v>
      </c>
      <c r="K2287" s="87">
        <v>44882.0</v>
      </c>
      <c r="L2287" s="88">
        <v>12.0</v>
      </c>
      <c r="M2287" s="82">
        <v>44894.0</v>
      </c>
      <c r="N2287" s="32">
        <v>0.7916666666666666</v>
      </c>
      <c r="O2287" s="32">
        <v>0.9166666666666666</v>
      </c>
      <c r="P2287" s="44">
        <f t="shared" ref="P2287:P2300" si="215">O2287-N2287</f>
        <v>0.125</v>
      </c>
      <c r="Q2287" s="113" t="s">
        <v>2261</v>
      </c>
      <c r="R2287" s="36"/>
      <c r="S2287" s="36"/>
      <c r="T2287" s="36"/>
      <c r="U2287" s="36"/>
      <c r="V2287" s="36"/>
      <c r="W2287" s="36"/>
      <c r="X2287" s="36"/>
      <c r="Y2287" s="36"/>
      <c r="Z2287" s="36"/>
      <c r="AA2287" s="36"/>
      <c r="AB2287" s="36"/>
      <c r="AC2287" s="36"/>
      <c r="AD2287" s="36"/>
      <c r="AE2287" s="36"/>
      <c r="AF2287" s="36"/>
      <c r="AG2287" s="36"/>
      <c r="AH2287" s="36"/>
      <c r="AI2287" s="36"/>
      <c r="AJ2287" s="36"/>
      <c r="AK2287" s="36"/>
      <c r="AL2287" s="36"/>
    </row>
    <row r="2288">
      <c r="A2288" s="10" t="s">
        <v>2146</v>
      </c>
      <c r="B2288" s="10" t="s">
        <v>560</v>
      </c>
      <c r="C2288" s="10" t="s">
        <v>1164</v>
      </c>
      <c r="D2288" s="10" t="s">
        <v>900</v>
      </c>
      <c r="E2288" s="30" t="s">
        <v>41</v>
      </c>
      <c r="F2288" s="30" t="s">
        <v>1409</v>
      </c>
      <c r="G2288" s="47">
        <v>44880.0</v>
      </c>
      <c r="H2288" s="47">
        <v>44890.0</v>
      </c>
      <c r="I2288" s="10">
        <v>60.0</v>
      </c>
      <c r="J2288" s="47">
        <v>44880.0</v>
      </c>
      <c r="M2288" s="47">
        <v>44894.0</v>
      </c>
      <c r="N2288" s="52">
        <v>0.5833333333333334</v>
      </c>
      <c r="O2288" s="52">
        <v>0.7083333333333334</v>
      </c>
      <c r="P2288" s="44">
        <f t="shared" si="215"/>
        <v>0.125</v>
      </c>
      <c r="Q2288" s="10" t="s">
        <v>2262</v>
      </c>
    </row>
    <row r="2289">
      <c r="A2289" s="10" t="s">
        <v>2222</v>
      </c>
      <c r="B2289" s="10" t="s">
        <v>18</v>
      </c>
      <c r="C2289" s="10" t="s">
        <v>1164</v>
      </c>
      <c r="D2289" s="10" t="s">
        <v>900</v>
      </c>
      <c r="E2289" s="30" t="s">
        <v>41</v>
      </c>
      <c r="F2289" s="41" t="s">
        <v>1423</v>
      </c>
      <c r="G2289" s="47">
        <v>44888.0</v>
      </c>
      <c r="I2289" s="10">
        <v>40.0</v>
      </c>
      <c r="J2289" s="47">
        <v>44888.0</v>
      </c>
      <c r="M2289" s="47">
        <v>44894.0</v>
      </c>
      <c r="N2289" s="52">
        <v>0.7083333333333334</v>
      </c>
      <c r="O2289" s="52">
        <v>0.8333333333333334</v>
      </c>
      <c r="P2289" s="44">
        <f t="shared" si="215"/>
        <v>0.125</v>
      </c>
      <c r="Q2289" s="10" t="s">
        <v>2263</v>
      </c>
    </row>
    <row r="2290">
      <c r="A2290" s="10" t="s">
        <v>2082</v>
      </c>
      <c r="B2290" s="10" t="s">
        <v>18</v>
      </c>
      <c r="C2290" s="10" t="s">
        <v>1164</v>
      </c>
      <c r="D2290" s="10" t="s">
        <v>900</v>
      </c>
      <c r="E2290" s="30" t="s">
        <v>20</v>
      </c>
      <c r="F2290" s="41" t="s">
        <v>1423</v>
      </c>
      <c r="G2290" s="47">
        <v>44867.0</v>
      </c>
      <c r="H2290" s="47">
        <v>44874.0</v>
      </c>
      <c r="I2290" s="10">
        <v>40.0</v>
      </c>
      <c r="J2290" s="47">
        <v>44867.0</v>
      </c>
      <c r="M2290" s="47">
        <v>44894.0</v>
      </c>
      <c r="P2290" s="44">
        <f t="shared" si="215"/>
        <v>0</v>
      </c>
      <c r="Q2290" s="10" t="s">
        <v>655</v>
      </c>
    </row>
    <row r="2291">
      <c r="A2291" s="10" t="s">
        <v>2167</v>
      </c>
      <c r="B2291" s="10" t="s">
        <v>1797</v>
      </c>
      <c r="C2291" s="10" t="s">
        <v>1164</v>
      </c>
      <c r="D2291" s="10" t="s">
        <v>900</v>
      </c>
      <c r="E2291" s="30" t="s">
        <v>41</v>
      </c>
      <c r="F2291" s="30" t="s">
        <v>21</v>
      </c>
      <c r="M2291" s="47">
        <v>44894.0</v>
      </c>
      <c r="N2291" s="52">
        <v>0.8333333333333334</v>
      </c>
      <c r="O2291" s="52">
        <v>0.8958333333333334</v>
      </c>
      <c r="P2291" s="44">
        <f t="shared" si="215"/>
        <v>0.0625</v>
      </c>
      <c r="Q2291" s="10" t="s">
        <v>2221</v>
      </c>
    </row>
    <row r="2292">
      <c r="A2292" s="84" t="s">
        <v>2225</v>
      </c>
      <c r="B2292" s="10" t="s">
        <v>18</v>
      </c>
      <c r="C2292" s="36" t="s">
        <v>1152</v>
      </c>
      <c r="D2292" s="36" t="s">
        <v>3</v>
      </c>
      <c r="E2292" s="30" t="s">
        <v>20</v>
      </c>
      <c r="F2292" s="30" t="s">
        <v>1432</v>
      </c>
      <c r="G2292" s="82">
        <v>44889.0</v>
      </c>
      <c r="H2292" s="82">
        <v>44889.0</v>
      </c>
      <c r="I2292" s="81">
        <v>2.0</v>
      </c>
      <c r="J2292" s="82">
        <v>44889.0</v>
      </c>
      <c r="K2292" s="82">
        <v>44889.0</v>
      </c>
      <c r="L2292" s="81">
        <v>2.0</v>
      </c>
      <c r="M2292" s="47">
        <v>44895.0</v>
      </c>
      <c r="N2292" s="32">
        <v>0.7708333333333334</v>
      </c>
      <c r="O2292" s="32">
        <v>0.7708333333333334</v>
      </c>
      <c r="P2292" s="44">
        <f t="shared" si="215"/>
        <v>0</v>
      </c>
      <c r="Q2292" s="10" t="s">
        <v>655</v>
      </c>
    </row>
    <row r="2293">
      <c r="A2293" s="84" t="s">
        <v>2253</v>
      </c>
      <c r="B2293" s="10" t="s">
        <v>18</v>
      </c>
      <c r="C2293" s="36" t="s">
        <v>1152</v>
      </c>
      <c r="D2293" s="36" t="s">
        <v>3</v>
      </c>
      <c r="E2293" s="11" t="s">
        <v>310</v>
      </c>
      <c r="F2293" s="30" t="s">
        <v>1423</v>
      </c>
      <c r="G2293" s="47">
        <v>44894.0</v>
      </c>
      <c r="H2293" s="47"/>
      <c r="I2293" s="81"/>
      <c r="J2293" s="47">
        <v>44894.0</v>
      </c>
      <c r="K2293" s="47"/>
      <c r="L2293" s="81"/>
      <c r="M2293" s="47">
        <v>44895.0</v>
      </c>
      <c r="N2293" s="52">
        <v>0.625</v>
      </c>
      <c r="O2293" s="32">
        <v>0.7916666666666666</v>
      </c>
      <c r="P2293" s="44">
        <f t="shared" si="215"/>
        <v>0.1666666667</v>
      </c>
      <c r="Q2293" s="10" t="s">
        <v>2264</v>
      </c>
    </row>
    <row r="2294">
      <c r="A2294" s="10" t="s">
        <v>2256</v>
      </c>
      <c r="B2294" s="10" t="s">
        <v>18</v>
      </c>
      <c r="C2294" s="10" t="s">
        <v>1152</v>
      </c>
      <c r="D2294" s="10" t="s">
        <v>1790</v>
      </c>
      <c r="E2294" s="11" t="s">
        <v>341</v>
      </c>
      <c r="F2294" s="11" t="s">
        <v>1432</v>
      </c>
      <c r="G2294" s="82">
        <v>44894.0</v>
      </c>
      <c r="H2294" s="82">
        <v>44896.0</v>
      </c>
      <c r="I2294" s="12">
        <v>9.0</v>
      </c>
      <c r="J2294" s="82">
        <v>44894.0</v>
      </c>
      <c r="K2294" s="82">
        <v>44885.0</v>
      </c>
      <c r="L2294" s="12">
        <v>8.5</v>
      </c>
      <c r="M2294" s="82">
        <v>44895.0</v>
      </c>
      <c r="N2294" s="15">
        <v>0.625</v>
      </c>
      <c r="O2294" s="32">
        <v>0.7708333333333334</v>
      </c>
      <c r="P2294" s="16">
        <f t="shared" si="215"/>
        <v>0.1458333333</v>
      </c>
      <c r="Q2294" s="17" t="s">
        <v>2265</v>
      </c>
    </row>
    <row r="2295">
      <c r="A2295" s="10" t="s">
        <v>2139</v>
      </c>
      <c r="B2295" s="10" t="s">
        <v>1797</v>
      </c>
      <c r="C2295" s="10" t="s">
        <v>1152</v>
      </c>
      <c r="D2295" s="10" t="s">
        <v>1790</v>
      </c>
      <c r="E2295" s="11" t="s">
        <v>41</v>
      </c>
      <c r="F2295" s="11" t="s">
        <v>1432</v>
      </c>
      <c r="G2295" s="18"/>
      <c r="H2295" s="18"/>
      <c r="I2295" s="18"/>
      <c r="J2295" s="18"/>
      <c r="K2295" s="18"/>
      <c r="L2295" s="18"/>
      <c r="M2295" s="48">
        <v>44895.0</v>
      </c>
      <c r="N2295" s="32">
        <v>0.7708333333333334</v>
      </c>
      <c r="O2295" s="15">
        <v>0.7916666666666666</v>
      </c>
      <c r="P2295" s="16">
        <f t="shared" si="215"/>
        <v>0.02083333333</v>
      </c>
      <c r="Q2295" s="17" t="s">
        <v>2266</v>
      </c>
    </row>
    <row r="2296">
      <c r="A2296" s="10" t="s">
        <v>2267</v>
      </c>
      <c r="B2296" s="10" t="s">
        <v>18</v>
      </c>
      <c r="C2296" s="10" t="s">
        <v>1152</v>
      </c>
      <c r="D2296" s="10" t="s">
        <v>1790</v>
      </c>
      <c r="E2296" s="11" t="s">
        <v>1478</v>
      </c>
      <c r="F2296" s="11" t="s">
        <v>1432</v>
      </c>
      <c r="G2296" s="82">
        <v>44896.0</v>
      </c>
      <c r="H2296" s="82"/>
      <c r="I2296" s="12"/>
      <c r="J2296" s="82"/>
      <c r="K2296" s="82"/>
      <c r="L2296" s="12"/>
      <c r="M2296" s="82">
        <v>44895.0</v>
      </c>
      <c r="N2296" s="15">
        <v>0.7916666666666666</v>
      </c>
      <c r="O2296" s="32">
        <v>0.9166666666666666</v>
      </c>
      <c r="P2296" s="16">
        <f t="shared" si="215"/>
        <v>0.125</v>
      </c>
      <c r="Q2296" s="17" t="s">
        <v>2268</v>
      </c>
    </row>
    <row r="2297" ht="19.5" customHeight="1">
      <c r="A2297" s="10" t="s">
        <v>2269</v>
      </c>
      <c r="B2297" s="10" t="s">
        <v>18</v>
      </c>
      <c r="C2297" s="10" t="s">
        <v>1152</v>
      </c>
      <c r="D2297" s="10" t="s">
        <v>508</v>
      </c>
      <c r="E2297" s="11" t="s">
        <v>310</v>
      </c>
      <c r="F2297" s="11" t="s">
        <v>1423</v>
      </c>
      <c r="G2297" s="18"/>
      <c r="H2297" s="18"/>
      <c r="I2297" s="18"/>
      <c r="J2297" s="18"/>
      <c r="K2297" s="18"/>
      <c r="L2297" s="18"/>
      <c r="M2297" s="19">
        <v>44895.0</v>
      </c>
      <c r="N2297" s="15">
        <v>0.75</v>
      </c>
      <c r="O2297" s="15">
        <v>0.9166666666666666</v>
      </c>
      <c r="P2297" s="16">
        <f t="shared" si="215"/>
        <v>0.1666666667</v>
      </c>
      <c r="Q2297" s="17" t="s">
        <v>2270</v>
      </c>
    </row>
    <row r="2298">
      <c r="A2298" s="81" t="s">
        <v>2165</v>
      </c>
      <c r="B2298" s="81" t="s">
        <v>1797</v>
      </c>
      <c r="C2298" s="10" t="s">
        <v>1152</v>
      </c>
      <c r="D2298" s="81" t="s">
        <v>508</v>
      </c>
      <c r="E2298" s="30" t="s">
        <v>41</v>
      </c>
      <c r="F2298" s="30" t="s">
        <v>21</v>
      </c>
      <c r="G2298" s="82"/>
      <c r="H2298" s="82"/>
      <c r="I2298" s="88"/>
      <c r="J2298" s="82"/>
      <c r="K2298" s="82"/>
      <c r="L2298" s="88"/>
      <c r="M2298" s="82">
        <v>44895.0</v>
      </c>
      <c r="N2298" s="32">
        <v>0.5833333333333334</v>
      </c>
      <c r="O2298" s="15">
        <v>0.7083333333333334</v>
      </c>
      <c r="P2298" s="16">
        <f t="shared" si="215"/>
        <v>0.125</v>
      </c>
      <c r="Q2298" s="10" t="s">
        <v>2166</v>
      </c>
      <c r="R2298" s="36"/>
      <c r="S2298" s="36"/>
      <c r="T2298" s="36"/>
      <c r="U2298" s="36"/>
      <c r="V2298" s="36"/>
      <c r="W2298" s="36"/>
      <c r="X2298" s="36"/>
      <c r="Y2298" s="36"/>
      <c r="Z2298" s="36"/>
      <c r="AA2298" s="36"/>
      <c r="AB2298" s="36"/>
      <c r="AC2298" s="36"/>
      <c r="AD2298" s="36"/>
      <c r="AE2298" s="36"/>
      <c r="AF2298" s="36"/>
      <c r="AG2298" s="36"/>
      <c r="AH2298" s="36"/>
      <c r="AI2298" s="36"/>
      <c r="AJ2298" s="36"/>
      <c r="AK2298" s="36"/>
      <c r="AL2298" s="36"/>
    </row>
    <row r="2299">
      <c r="A2299" s="10" t="s">
        <v>2146</v>
      </c>
      <c r="B2299" s="10" t="s">
        <v>560</v>
      </c>
      <c r="C2299" s="10" t="s">
        <v>1164</v>
      </c>
      <c r="D2299" s="10" t="s">
        <v>900</v>
      </c>
      <c r="E2299" s="30" t="s">
        <v>41</v>
      </c>
      <c r="F2299" s="30" t="s">
        <v>1409</v>
      </c>
      <c r="G2299" s="47">
        <v>44880.0</v>
      </c>
      <c r="H2299" s="47">
        <v>44890.0</v>
      </c>
      <c r="I2299" s="10">
        <v>60.0</v>
      </c>
      <c r="J2299" s="47">
        <v>44880.0</v>
      </c>
      <c r="M2299" s="82">
        <v>44895.0</v>
      </c>
      <c r="N2299" s="32">
        <v>0.5833333333333334</v>
      </c>
      <c r="O2299" s="52">
        <v>0.8333333333333334</v>
      </c>
      <c r="P2299" s="16">
        <f t="shared" si="215"/>
        <v>0.25</v>
      </c>
      <c r="Q2299" s="10" t="s">
        <v>2271</v>
      </c>
    </row>
    <row r="2300">
      <c r="A2300" s="10" t="s">
        <v>2167</v>
      </c>
      <c r="B2300" s="10" t="s">
        <v>1797</v>
      </c>
      <c r="C2300" s="10" t="s">
        <v>1164</v>
      </c>
      <c r="D2300" s="10" t="s">
        <v>900</v>
      </c>
      <c r="E2300" s="30" t="s">
        <v>41</v>
      </c>
      <c r="F2300" s="30" t="s">
        <v>1423</v>
      </c>
      <c r="M2300" s="82">
        <v>44895.0</v>
      </c>
      <c r="N2300" s="32">
        <v>0.8333333333333334</v>
      </c>
      <c r="O2300" s="52">
        <v>0.8958333333333334</v>
      </c>
      <c r="P2300" s="16">
        <f t="shared" si="215"/>
        <v>0.0625</v>
      </c>
      <c r="Q2300" s="10" t="s">
        <v>2221</v>
      </c>
    </row>
    <row r="2301">
      <c r="A2301" s="10" t="s">
        <v>2222</v>
      </c>
      <c r="B2301" s="10" t="s">
        <v>18</v>
      </c>
      <c r="C2301" s="10" t="s">
        <v>1164</v>
      </c>
      <c r="D2301" s="10" t="s">
        <v>900</v>
      </c>
      <c r="E2301" s="30" t="s">
        <v>46</v>
      </c>
      <c r="F2301" s="30" t="s">
        <v>21</v>
      </c>
      <c r="G2301" s="47">
        <v>44888.0</v>
      </c>
      <c r="I2301" s="10">
        <v>40.0</v>
      </c>
      <c r="J2301" s="47">
        <v>44888.0</v>
      </c>
      <c r="M2301" s="82">
        <v>44895.0</v>
      </c>
      <c r="N2301" s="32">
        <v>0.7083333333333334</v>
      </c>
      <c r="Q2301" s="10" t="s">
        <v>2272</v>
      </c>
    </row>
    <row r="2302">
      <c r="A2302" s="10" t="s">
        <v>2259</v>
      </c>
      <c r="B2302" s="10" t="s">
        <v>560</v>
      </c>
      <c r="C2302" s="10" t="s">
        <v>1152</v>
      </c>
      <c r="D2302" s="10" t="s">
        <v>3</v>
      </c>
      <c r="E2302" s="30" t="s">
        <v>1478</v>
      </c>
      <c r="F2302" s="30" t="s">
        <v>1409</v>
      </c>
      <c r="M2302" s="82">
        <v>44895.0</v>
      </c>
      <c r="N2302" s="32">
        <v>0.7916666666666666</v>
      </c>
      <c r="O2302" s="52">
        <v>0.9166666666666666</v>
      </c>
      <c r="P2302" s="16">
        <f t="shared" ref="P2302:P2452" si="216">O2302-N2302</f>
        <v>0.125</v>
      </c>
      <c r="Q2302" s="10" t="s">
        <v>2273</v>
      </c>
    </row>
    <row r="2303">
      <c r="A2303" s="10" t="s">
        <v>1819</v>
      </c>
      <c r="B2303" s="10" t="s">
        <v>1797</v>
      </c>
      <c r="C2303" s="10" t="s">
        <v>1152</v>
      </c>
      <c r="D2303" s="10" t="s">
        <v>3</v>
      </c>
      <c r="E2303" s="11" t="s">
        <v>41</v>
      </c>
      <c r="F2303" s="11" t="s">
        <v>21</v>
      </c>
      <c r="G2303" s="18"/>
      <c r="H2303" s="18"/>
      <c r="I2303" s="18"/>
      <c r="J2303" s="18"/>
      <c r="K2303" s="18"/>
      <c r="L2303" s="18"/>
      <c r="M2303" s="82">
        <v>44893.0</v>
      </c>
      <c r="N2303" s="32">
        <v>0.625</v>
      </c>
      <c r="O2303" s="32">
        <v>0.75</v>
      </c>
      <c r="P2303" s="16">
        <f t="shared" si="216"/>
        <v>0.125</v>
      </c>
      <c r="Q2303" s="10" t="s">
        <v>2274</v>
      </c>
    </row>
    <row r="2304" ht="19.5" customHeight="1">
      <c r="A2304" s="10" t="s">
        <v>2269</v>
      </c>
      <c r="B2304" s="10" t="s">
        <v>18</v>
      </c>
      <c r="C2304" s="10" t="s">
        <v>1152</v>
      </c>
      <c r="D2304" s="10" t="s">
        <v>508</v>
      </c>
      <c r="E2304" s="11" t="s">
        <v>310</v>
      </c>
      <c r="F2304" s="11" t="s">
        <v>1423</v>
      </c>
      <c r="G2304" s="82">
        <v>44895.0</v>
      </c>
      <c r="H2304" s="82">
        <v>44896.0</v>
      </c>
      <c r="I2304" s="12">
        <v>6.0</v>
      </c>
      <c r="J2304" s="82">
        <v>44895.0</v>
      </c>
      <c r="K2304" s="18"/>
      <c r="L2304" s="18"/>
      <c r="M2304" s="19">
        <v>44896.0</v>
      </c>
      <c r="N2304" s="15">
        <v>0.5833333333333334</v>
      </c>
      <c r="O2304" s="15">
        <v>0.6666666666666666</v>
      </c>
      <c r="P2304" s="16">
        <f t="shared" si="216"/>
        <v>0.08333333333</v>
      </c>
      <c r="Q2304" s="17" t="s">
        <v>2275</v>
      </c>
    </row>
    <row r="2305" ht="19.5" customHeight="1">
      <c r="A2305" s="10" t="s">
        <v>2276</v>
      </c>
      <c r="B2305" s="10" t="s">
        <v>18</v>
      </c>
      <c r="C2305" s="10" t="s">
        <v>1152</v>
      </c>
      <c r="D2305" s="10" t="s">
        <v>508</v>
      </c>
      <c r="E2305" s="11" t="s">
        <v>41</v>
      </c>
      <c r="F2305" s="11" t="s">
        <v>1423</v>
      </c>
      <c r="G2305" s="82">
        <v>44897.0</v>
      </c>
      <c r="H2305" s="82">
        <v>44897.0</v>
      </c>
      <c r="I2305" s="12"/>
      <c r="J2305" s="82">
        <v>44897.0</v>
      </c>
      <c r="K2305" s="18"/>
      <c r="L2305" s="18"/>
      <c r="M2305" s="19">
        <v>44896.0</v>
      </c>
      <c r="N2305" s="15">
        <v>0.7083333333333334</v>
      </c>
      <c r="O2305" s="15">
        <v>0.875</v>
      </c>
      <c r="P2305" s="16">
        <f t="shared" si="216"/>
        <v>0.1666666667</v>
      </c>
      <c r="Q2305" s="17" t="s">
        <v>2277</v>
      </c>
    </row>
    <row r="2306">
      <c r="A2306" s="10" t="s">
        <v>2267</v>
      </c>
      <c r="B2306" s="10" t="s">
        <v>18</v>
      </c>
      <c r="C2306" s="10" t="s">
        <v>1152</v>
      </c>
      <c r="D2306" s="10" t="s">
        <v>1790</v>
      </c>
      <c r="E2306" s="11" t="s">
        <v>28</v>
      </c>
      <c r="F2306" s="11" t="s">
        <v>1432</v>
      </c>
      <c r="G2306" s="82">
        <v>44896.0</v>
      </c>
      <c r="H2306" s="82"/>
      <c r="I2306" s="12"/>
      <c r="J2306" s="82"/>
      <c r="K2306" s="82"/>
      <c r="L2306" s="12"/>
      <c r="M2306" s="82">
        <v>44896.0</v>
      </c>
      <c r="N2306" s="32">
        <v>0.625</v>
      </c>
      <c r="O2306" s="32">
        <v>0.6666666666666666</v>
      </c>
      <c r="P2306" s="16">
        <f t="shared" si="216"/>
        <v>0.04166666667</v>
      </c>
      <c r="Q2306" s="17" t="s">
        <v>2278</v>
      </c>
    </row>
    <row r="2307">
      <c r="A2307" s="10" t="s">
        <v>2139</v>
      </c>
      <c r="B2307" s="10" t="s">
        <v>1797</v>
      </c>
      <c r="C2307" s="10" t="s">
        <v>1152</v>
      </c>
      <c r="D2307" s="10" t="s">
        <v>1790</v>
      </c>
      <c r="E2307" s="11" t="s">
        <v>41</v>
      </c>
      <c r="F2307" s="11" t="s">
        <v>1432</v>
      </c>
      <c r="G2307" s="18"/>
      <c r="H2307" s="18"/>
      <c r="I2307" s="18"/>
      <c r="J2307" s="18"/>
      <c r="K2307" s="18"/>
      <c r="L2307" s="18"/>
      <c r="M2307" s="82">
        <v>44896.0</v>
      </c>
      <c r="N2307" s="32">
        <v>0.7291666666666666</v>
      </c>
      <c r="O2307" s="15">
        <v>0.75</v>
      </c>
      <c r="P2307" s="16">
        <f t="shared" si="216"/>
        <v>0.02083333333</v>
      </c>
      <c r="Q2307" s="114" t="s">
        <v>2279</v>
      </c>
    </row>
    <row r="2308">
      <c r="A2308" s="10" t="s">
        <v>2280</v>
      </c>
      <c r="B2308" s="10" t="s">
        <v>18</v>
      </c>
      <c r="C2308" s="10" t="s">
        <v>1152</v>
      </c>
      <c r="D2308" s="10" t="s">
        <v>1790</v>
      </c>
      <c r="E2308" s="11" t="s">
        <v>28</v>
      </c>
      <c r="F2308" s="11" t="s">
        <v>1432</v>
      </c>
      <c r="G2308" s="82">
        <v>44896.0</v>
      </c>
      <c r="H2308" s="82"/>
      <c r="I2308" s="12"/>
      <c r="J2308" s="82"/>
      <c r="K2308" s="82"/>
      <c r="L2308" s="12"/>
      <c r="M2308" s="82">
        <v>44896.0</v>
      </c>
      <c r="N2308" s="32">
        <v>0.6666666666666666</v>
      </c>
      <c r="O2308" s="15">
        <v>0.75</v>
      </c>
      <c r="P2308" s="16">
        <f t="shared" si="216"/>
        <v>0.08333333333</v>
      </c>
      <c r="Q2308" s="17" t="s">
        <v>2281</v>
      </c>
    </row>
    <row r="2309">
      <c r="A2309" s="10" t="s">
        <v>2282</v>
      </c>
      <c r="B2309" s="10" t="s">
        <v>18</v>
      </c>
      <c r="C2309" s="10" t="s">
        <v>1152</v>
      </c>
      <c r="D2309" s="10" t="s">
        <v>1790</v>
      </c>
      <c r="E2309" s="11" t="s">
        <v>1478</v>
      </c>
      <c r="F2309" s="11" t="s">
        <v>1432</v>
      </c>
      <c r="G2309" s="82">
        <v>44897.0</v>
      </c>
      <c r="H2309" s="82"/>
      <c r="I2309" s="12"/>
      <c r="J2309" s="82"/>
      <c r="K2309" s="82"/>
      <c r="L2309" s="12"/>
      <c r="M2309" s="82">
        <v>44896.0</v>
      </c>
      <c r="N2309" s="15">
        <v>0.7708333333333334</v>
      </c>
      <c r="O2309" s="15">
        <v>0.9166666666666666</v>
      </c>
      <c r="P2309" s="16">
        <f t="shared" si="216"/>
        <v>0.1458333333</v>
      </c>
      <c r="Q2309" s="17" t="s">
        <v>2283</v>
      </c>
    </row>
    <row r="2310">
      <c r="A2310" s="10" t="s">
        <v>2146</v>
      </c>
      <c r="B2310" s="10" t="s">
        <v>560</v>
      </c>
      <c r="C2310" s="10" t="s">
        <v>1164</v>
      </c>
      <c r="D2310" s="10" t="s">
        <v>900</v>
      </c>
      <c r="E2310" s="11" t="s">
        <v>41</v>
      </c>
      <c r="F2310" s="11" t="s">
        <v>1409</v>
      </c>
      <c r="G2310" s="47">
        <v>44880.0</v>
      </c>
      <c r="H2310" s="47">
        <v>44890.0</v>
      </c>
      <c r="I2310" s="10">
        <v>60.0</v>
      </c>
      <c r="J2310" s="47">
        <v>44880.0</v>
      </c>
      <c r="M2310" s="47">
        <v>44896.0</v>
      </c>
      <c r="N2310" s="52">
        <v>0.5833333333333334</v>
      </c>
      <c r="O2310" s="52">
        <v>0.8333333333333334</v>
      </c>
      <c r="P2310" s="16">
        <f t="shared" si="216"/>
        <v>0.25</v>
      </c>
      <c r="Q2310" s="10" t="s">
        <v>2284</v>
      </c>
    </row>
    <row r="2311">
      <c r="A2311" s="10" t="s">
        <v>2167</v>
      </c>
      <c r="B2311" s="10" t="s">
        <v>1797</v>
      </c>
      <c r="C2311" s="10" t="s">
        <v>1164</v>
      </c>
      <c r="D2311" s="10" t="s">
        <v>900</v>
      </c>
      <c r="E2311" s="11" t="s">
        <v>41</v>
      </c>
      <c r="F2311" s="11" t="s">
        <v>21</v>
      </c>
      <c r="M2311" s="47">
        <v>44896.0</v>
      </c>
      <c r="N2311" s="52">
        <v>0.8333333333333334</v>
      </c>
      <c r="O2311" s="52">
        <v>0.8958333333333334</v>
      </c>
      <c r="P2311" s="16">
        <f t="shared" si="216"/>
        <v>0.0625</v>
      </c>
      <c r="Q2311" s="10" t="s">
        <v>2221</v>
      </c>
    </row>
    <row r="2312">
      <c r="A2312" s="81" t="s">
        <v>2165</v>
      </c>
      <c r="B2312" s="81" t="s">
        <v>1797</v>
      </c>
      <c r="C2312" s="10" t="s">
        <v>1152</v>
      </c>
      <c r="D2312" s="81" t="s">
        <v>508</v>
      </c>
      <c r="E2312" s="30" t="s">
        <v>41</v>
      </c>
      <c r="F2312" s="30" t="s">
        <v>21</v>
      </c>
      <c r="G2312" s="82"/>
      <c r="H2312" s="82"/>
      <c r="I2312" s="88"/>
      <c r="J2312" s="82"/>
      <c r="K2312" s="82"/>
      <c r="L2312" s="88"/>
      <c r="M2312" s="82">
        <v>44896.0</v>
      </c>
      <c r="N2312" s="32">
        <v>0.6666666666666666</v>
      </c>
      <c r="O2312" s="15">
        <v>0.7083333333333334</v>
      </c>
      <c r="P2312" s="16">
        <f t="shared" si="216"/>
        <v>0.04166666667</v>
      </c>
      <c r="Q2312" s="10" t="s">
        <v>2285</v>
      </c>
      <c r="R2312" s="36"/>
      <c r="S2312" s="36"/>
      <c r="T2312" s="36"/>
      <c r="U2312" s="36"/>
      <c r="V2312" s="36"/>
      <c r="W2312" s="36"/>
      <c r="X2312" s="36"/>
      <c r="Y2312" s="36"/>
      <c r="Z2312" s="36"/>
      <c r="AA2312" s="36"/>
      <c r="AB2312" s="36"/>
      <c r="AC2312" s="36"/>
      <c r="AD2312" s="36"/>
      <c r="AE2312" s="36"/>
      <c r="AF2312" s="36"/>
      <c r="AG2312" s="36"/>
      <c r="AH2312" s="36"/>
      <c r="AI2312" s="36"/>
      <c r="AJ2312" s="36"/>
      <c r="AK2312" s="36"/>
      <c r="AL2312" s="36"/>
    </row>
    <row r="2313">
      <c r="A2313" s="10" t="s">
        <v>2087</v>
      </c>
      <c r="B2313" s="10" t="s">
        <v>18</v>
      </c>
      <c r="C2313" s="10" t="s">
        <v>1152</v>
      </c>
      <c r="D2313" s="10" t="s">
        <v>3</v>
      </c>
      <c r="E2313" s="11" t="s">
        <v>41</v>
      </c>
      <c r="F2313" s="11" t="s">
        <v>1423</v>
      </c>
      <c r="G2313" s="82"/>
      <c r="H2313" s="18"/>
      <c r="I2313" s="18"/>
      <c r="J2313" s="18"/>
      <c r="K2313" s="18"/>
      <c r="L2313" s="18"/>
      <c r="M2313" s="82">
        <v>44896.0</v>
      </c>
      <c r="N2313" s="32">
        <v>0.75</v>
      </c>
      <c r="O2313" s="15">
        <v>0.9166666666666666</v>
      </c>
      <c r="P2313" s="16">
        <f t="shared" si="216"/>
        <v>0.1666666667</v>
      </c>
      <c r="Q2313" s="10" t="s">
        <v>2286</v>
      </c>
    </row>
    <row r="2314" ht="19.5" customHeight="1">
      <c r="A2314" s="10" t="s">
        <v>2276</v>
      </c>
      <c r="B2314" s="10" t="s">
        <v>18</v>
      </c>
      <c r="C2314" s="10" t="s">
        <v>1152</v>
      </c>
      <c r="D2314" s="10" t="s">
        <v>508</v>
      </c>
      <c r="E2314" s="11" t="s">
        <v>43</v>
      </c>
      <c r="F2314" s="11" t="s">
        <v>1423</v>
      </c>
      <c r="G2314" s="82">
        <v>44897.0</v>
      </c>
      <c r="H2314" s="82">
        <v>44897.0</v>
      </c>
      <c r="I2314" s="12">
        <v>12.0</v>
      </c>
      <c r="J2314" s="82">
        <v>44897.0</v>
      </c>
      <c r="K2314" s="18"/>
      <c r="L2314" s="18"/>
      <c r="M2314" s="19">
        <v>44897.0</v>
      </c>
      <c r="N2314" s="15">
        <v>0.625</v>
      </c>
      <c r="O2314" s="15">
        <v>0.8333333333333334</v>
      </c>
      <c r="P2314" s="16">
        <f t="shared" si="216"/>
        <v>0.2083333333</v>
      </c>
      <c r="Q2314" s="17" t="s">
        <v>2287</v>
      </c>
    </row>
    <row r="2315" ht="19.5" customHeight="1">
      <c r="A2315" s="10" t="s">
        <v>2269</v>
      </c>
      <c r="B2315" s="10" t="s">
        <v>18</v>
      </c>
      <c r="C2315" s="10" t="s">
        <v>1152</v>
      </c>
      <c r="D2315" s="10" t="s">
        <v>508</v>
      </c>
      <c r="E2315" s="11" t="s">
        <v>1281</v>
      </c>
      <c r="F2315" s="11" t="s">
        <v>1423</v>
      </c>
      <c r="G2315" s="82">
        <v>44895.0</v>
      </c>
      <c r="H2315" s="82">
        <v>44896.0</v>
      </c>
      <c r="I2315" s="12">
        <v>6.0</v>
      </c>
      <c r="J2315" s="82">
        <v>44895.0</v>
      </c>
      <c r="K2315" s="18"/>
      <c r="L2315" s="18"/>
      <c r="M2315" s="19">
        <v>44897.0</v>
      </c>
      <c r="N2315" s="15">
        <v>0.5833333333333334</v>
      </c>
      <c r="O2315" s="15">
        <v>0.5833333333333334</v>
      </c>
      <c r="P2315" s="16">
        <f t="shared" si="216"/>
        <v>0</v>
      </c>
      <c r="Q2315" s="17" t="s">
        <v>655</v>
      </c>
    </row>
    <row r="2316" ht="19.5" customHeight="1">
      <c r="A2316" s="10" t="s">
        <v>2288</v>
      </c>
      <c r="B2316" s="10" t="s">
        <v>18</v>
      </c>
      <c r="C2316" s="10" t="s">
        <v>1152</v>
      </c>
      <c r="D2316" s="10" t="s">
        <v>508</v>
      </c>
      <c r="E2316" s="11" t="s">
        <v>1478</v>
      </c>
      <c r="F2316" s="11" t="s">
        <v>1423</v>
      </c>
      <c r="G2316" s="18"/>
      <c r="H2316" s="18"/>
      <c r="I2316" s="18"/>
      <c r="J2316" s="18"/>
      <c r="K2316" s="18"/>
      <c r="L2316" s="18"/>
      <c r="M2316" s="19">
        <v>44897.0</v>
      </c>
      <c r="N2316" s="15">
        <v>0.8541666666666666</v>
      </c>
      <c r="O2316" s="15">
        <v>0.9166666666666666</v>
      </c>
      <c r="P2316" s="16">
        <f t="shared" si="216"/>
        <v>0.0625</v>
      </c>
      <c r="Q2316" s="17" t="s">
        <v>2289</v>
      </c>
    </row>
    <row r="2317">
      <c r="A2317" s="10" t="s">
        <v>2139</v>
      </c>
      <c r="B2317" s="10" t="s">
        <v>1797</v>
      </c>
      <c r="C2317" s="10" t="s">
        <v>21</v>
      </c>
      <c r="D2317" s="10" t="s">
        <v>1790</v>
      </c>
      <c r="E2317" s="11" t="s">
        <v>41</v>
      </c>
      <c r="F2317" s="11" t="s">
        <v>1432</v>
      </c>
      <c r="G2317" s="18"/>
      <c r="H2317" s="18"/>
      <c r="I2317" s="18"/>
      <c r="J2317" s="18"/>
      <c r="K2317" s="18"/>
      <c r="L2317" s="18"/>
      <c r="M2317" s="82">
        <v>44897.0</v>
      </c>
      <c r="N2317" s="15">
        <v>0.625</v>
      </c>
      <c r="O2317" s="15">
        <v>0.6666666666666666</v>
      </c>
      <c r="P2317" s="16">
        <f t="shared" si="216"/>
        <v>0.04166666667</v>
      </c>
      <c r="Q2317" s="17" t="s">
        <v>2290</v>
      </c>
    </row>
    <row r="2318">
      <c r="A2318" s="10" t="s">
        <v>2282</v>
      </c>
      <c r="B2318" s="10" t="s">
        <v>18</v>
      </c>
      <c r="C2318" s="10" t="s">
        <v>1152</v>
      </c>
      <c r="D2318" s="10" t="s">
        <v>1790</v>
      </c>
      <c r="E2318" s="11" t="s">
        <v>41</v>
      </c>
      <c r="F2318" s="11" t="s">
        <v>1432</v>
      </c>
      <c r="G2318" s="82">
        <v>44897.0</v>
      </c>
      <c r="H2318" s="82">
        <v>44901.0</v>
      </c>
      <c r="I2318" s="12">
        <v>15.0</v>
      </c>
      <c r="J2318" s="82">
        <v>44897.0</v>
      </c>
      <c r="K2318" s="82"/>
      <c r="L2318" s="12"/>
      <c r="M2318" s="82">
        <v>44897.0</v>
      </c>
      <c r="N2318" s="15">
        <v>0.6666666666666666</v>
      </c>
      <c r="O2318" s="15">
        <v>0.9166666666666666</v>
      </c>
      <c r="P2318" s="16">
        <f t="shared" si="216"/>
        <v>0.25</v>
      </c>
      <c r="Q2318" s="10" t="s">
        <v>2291</v>
      </c>
    </row>
    <row r="2319">
      <c r="A2319" s="10" t="s">
        <v>2122</v>
      </c>
      <c r="B2319" s="10" t="s">
        <v>560</v>
      </c>
      <c r="C2319" s="10" t="s">
        <v>1152</v>
      </c>
      <c r="D2319" s="10" t="s">
        <v>3</v>
      </c>
      <c r="E2319" s="30" t="s">
        <v>41</v>
      </c>
      <c r="F2319" s="11" t="s">
        <v>1423</v>
      </c>
      <c r="G2319" s="19">
        <v>44879.0</v>
      </c>
      <c r="H2319" s="19">
        <v>44882.0</v>
      </c>
      <c r="I2319" s="10">
        <v>32.0</v>
      </c>
      <c r="J2319" s="19">
        <v>44879.0</v>
      </c>
      <c r="K2319" s="82">
        <v>44881.0</v>
      </c>
      <c r="L2319" s="10">
        <v>25.0</v>
      </c>
      <c r="M2319" s="82">
        <v>44897.0</v>
      </c>
      <c r="N2319" s="52">
        <v>0.625</v>
      </c>
      <c r="O2319" s="15">
        <v>0.9166666666666666</v>
      </c>
      <c r="P2319" s="16">
        <f t="shared" si="216"/>
        <v>0.2916666667</v>
      </c>
      <c r="Q2319" s="10" t="s">
        <v>2292</v>
      </c>
    </row>
    <row r="2320">
      <c r="A2320" s="10" t="s">
        <v>2146</v>
      </c>
      <c r="B2320" s="10" t="s">
        <v>560</v>
      </c>
      <c r="C2320" s="10" t="s">
        <v>1164</v>
      </c>
      <c r="D2320" s="10" t="s">
        <v>900</v>
      </c>
      <c r="E2320" s="30" t="s">
        <v>41</v>
      </c>
      <c r="F2320" s="11" t="s">
        <v>1409</v>
      </c>
      <c r="G2320" s="47">
        <v>44880.0</v>
      </c>
      <c r="H2320" s="47">
        <v>44890.0</v>
      </c>
      <c r="I2320" s="10">
        <v>60.0</v>
      </c>
      <c r="J2320" s="47">
        <v>44880.0</v>
      </c>
      <c r="M2320" s="47">
        <v>44897.0</v>
      </c>
      <c r="N2320" s="52">
        <v>0.5833333333333334</v>
      </c>
      <c r="O2320" s="52">
        <v>0.8333333333333334</v>
      </c>
      <c r="P2320" s="16">
        <f t="shared" si="216"/>
        <v>0.25</v>
      </c>
      <c r="Q2320" s="10" t="s">
        <v>2293</v>
      </c>
    </row>
    <row r="2321">
      <c r="A2321" s="10" t="s">
        <v>2167</v>
      </c>
      <c r="B2321" s="10" t="s">
        <v>1797</v>
      </c>
      <c r="C2321" s="10" t="s">
        <v>1164</v>
      </c>
      <c r="D2321" s="10" t="s">
        <v>900</v>
      </c>
      <c r="E2321" s="30" t="s">
        <v>41</v>
      </c>
      <c r="F2321" s="11" t="s">
        <v>21</v>
      </c>
      <c r="M2321" s="47">
        <v>44897.0</v>
      </c>
      <c r="N2321" s="52">
        <v>0.8333333333333334</v>
      </c>
      <c r="O2321" s="52">
        <v>0.8958333333333334</v>
      </c>
      <c r="P2321" s="16">
        <f t="shared" si="216"/>
        <v>0.0625</v>
      </c>
      <c r="Q2321" s="10" t="s">
        <v>2221</v>
      </c>
    </row>
    <row r="2322" ht="19.5" customHeight="1">
      <c r="A2322" s="10" t="s">
        <v>2288</v>
      </c>
      <c r="B2322" s="10" t="s">
        <v>18</v>
      </c>
      <c r="C2322" s="10" t="s">
        <v>1152</v>
      </c>
      <c r="D2322" s="10" t="s">
        <v>508</v>
      </c>
      <c r="E2322" s="11" t="s">
        <v>43</v>
      </c>
      <c r="F2322" s="11" t="s">
        <v>1423</v>
      </c>
      <c r="G2322" s="19">
        <v>44900.0</v>
      </c>
      <c r="H2322" s="19">
        <v>44900.0</v>
      </c>
      <c r="I2322" s="12">
        <v>7.0</v>
      </c>
      <c r="J2322" s="19">
        <v>44900.0</v>
      </c>
      <c r="K2322" s="19">
        <v>44900.0</v>
      </c>
      <c r="L2322" s="12">
        <v>5.3</v>
      </c>
      <c r="M2322" s="19">
        <v>44900.0</v>
      </c>
      <c r="N2322" s="15">
        <v>0.625</v>
      </c>
      <c r="O2322" s="15">
        <v>0.7916666666666666</v>
      </c>
      <c r="P2322" s="16">
        <f t="shared" si="216"/>
        <v>0.1666666667</v>
      </c>
      <c r="Q2322" s="17" t="s">
        <v>2294</v>
      </c>
    </row>
    <row r="2323">
      <c r="A2323" s="10" t="s">
        <v>2295</v>
      </c>
      <c r="B2323" s="10" t="s">
        <v>18</v>
      </c>
      <c r="C2323" s="10" t="s">
        <v>1152</v>
      </c>
      <c r="D2323" s="10" t="s">
        <v>508</v>
      </c>
      <c r="E2323" s="11" t="s">
        <v>1478</v>
      </c>
      <c r="F2323" s="11" t="s">
        <v>1423</v>
      </c>
      <c r="G2323" s="18"/>
      <c r="H2323" s="18"/>
      <c r="I2323" s="18"/>
      <c r="J2323" s="18"/>
      <c r="K2323" s="18"/>
      <c r="L2323" s="18"/>
      <c r="M2323" s="19">
        <v>44900.0</v>
      </c>
      <c r="N2323" s="15">
        <v>0.8333333333333334</v>
      </c>
      <c r="O2323" s="15">
        <v>0.9166666666666666</v>
      </c>
      <c r="P2323" s="16">
        <f t="shared" si="216"/>
        <v>0.08333333333</v>
      </c>
      <c r="Q2323" s="17" t="s">
        <v>2296</v>
      </c>
    </row>
    <row r="2324">
      <c r="A2324" s="10" t="s">
        <v>2122</v>
      </c>
      <c r="B2324" s="10" t="s">
        <v>560</v>
      </c>
      <c r="C2324" s="10" t="s">
        <v>1152</v>
      </c>
      <c r="D2324" s="10" t="s">
        <v>3</v>
      </c>
      <c r="E2324" s="30" t="s">
        <v>41</v>
      </c>
      <c r="F2324" s="11" t="s">
        <v>1423</v>
      </c>
      <c r="G2324" s="19">
        <v>44879.0</v>
      </c>
      <c r="H2324" s="19">
        <v>44882.0</v>
      </c>
      <c r="I2324" s="10">
        <v>32.0</v>
      </c>
      <c r="J2324" s="19">
        <v>44879.0</v>
      </c>
      <c r="K2324" s="82">
        <v>44881.0</v>
      </c>
      <c r="L2324" s="10">
        <v>32.0</v>
      </c>
      <c r="M2324" s="19">
        <v>44900.0</v>
      </c>
      <c r="N2324" s="52">
        <v>0.625</v>
      </c>
      <c r="O2324" s="15">
        <v>0.9166666666666666</v>
      </c>
      <c r="P2324" s="16">
        <f t="shared" si="216"/>
        <v>0.2916666667</v>
      </c>
      <c r="Q2324" s="10" t="s">
        <v>2297</v>
      </c>
    </row>
    <row r="2325">
      <c r="A2325" s="10" t="s">
        <v>2139</v>
      </c>
      <c r="B2325" s="10" t="s">
        <v>1797</v>
      </c>
      <c r="C2325" s="10" t="s">
        <v>21</v>
      </c>
      <c r="D2325" s="10" t="s">
        <v>1790</v>
      </c>
      <c r="E2325" s="11" t="s">
        <v>41</v>
      </c>
      <c r="F2325" s="11" t="s">
        <v>1432</v>
      </c>
      <c r="G2325" s="18"/>
      <c r="H2325" s="18"/>
      <c r="I2325" s="18"/>
      <c r="J2325" s="18"/>
      <c r="K2325" s="18"/>
      <c r="L2325" s="18"/>
      <c r="M2325" s="82">
        <v>44900.0</v>
      </c>
      <c r="N2325" s="15">
        <v>0.625</v>
      </c>
      <c r="O2325" s="15">
        <v>0.6458333333333334</v>
      </c>
      <c r="P2325" s="16">
        <f t="shared" si="216"/>
        <v>0.02083333333</v>
      </c>
      <c r="Q2325" s="10" t="s">
        <v>2298</v>
      </c>
    </row>
    <row r="2326">
      <c r="A2326" s="10" t="s">
        <v>2282</v>
      </c>
      <c r="B2326" s="10" t="s">
        <v>18</v>
      </c>
      <c r="C2326" s="10" t="s">
        <v>1152</v>
      </c>
      <c r="D2326" s="10" t="s">
        <v>1790</v>
      </c>
      <c r="E2326" s="11" t="s">
        <v>1281</v>
      </c>
      <c r="F2326" s="11" t="s">
        <v>1432</v>
      </c>
      <c r="G2326" s="82">
        <v>44897.0</v>
      </c>
      <c r="H2326" s="82">
        <v>44901.0</v>
      </c>
      <c r="I2326" s="12">
        <v>15.0</v>
      </c>
      <c r="J2326" s="82">
        <v>44897.0</v>
      </c>
      <c r="K2326" s="82"/>
      <c r="L2326" s="12"/>
      <c r="M2326" s="82">
        <v>44900.0</v>
      </c>
      <c r="N2326" s="15">
        <v>0.6458333333333334</v>
      </c>
      <c r="O2326" s="15">
        <v>0.9166666666666666</v>
      </c>
      <c r="P2326" s="16">
        <f t="shared" si="216"/>
        <v>0.2708333333</v>
      </c>
      <c r="Q2326" s="10" t="s">
        <v>2299</v>
      </c>
    </row>
    <row r="2327">
      <c r="A2327" s="10" t="s">
        <v>2146</v>
      </c>
      <c r="B2327" s="10" t="s">
        <v>560</v>
      </c>
      <c r="C2327" s="10" t="s">
        <v>1164</v>
      </c>
      <c r="D2327" s="10" t="s">
        <v>900</v>
      </c>
      <c r="E2327" s="11" t="s">
        <v>41</v>
      </c>
      <c r="F2327" s="11" t="s">
        <v>1409</v>
      </c>
      <c r="G2327" s="47">
        <v>44880.0</v>
      </c>
      <c r="H2327" s="47">
        <v>44890.0</v>
      </c>
      <c r="I2327" s="10">
        <v>60.0</v>
      </c>
      <c r="J2327" s="47">
        <v>44880.0</v>
      </c>
      <c r="M2327" s="47">
        <v>44900.0</v>
      </c>
      <c r="N2327" s="52">
        <v>0.5833333333333334</v>
      </c>
      <c r="O2327" s="52">
        <v>0.8333333333333334</v>
      </c>
      <c r="P2327" s="16">
        <f t="shared" si="216"/>
        <v>0.25</v>
      </c>
      <c r="Q2327" s="10" t="s">
        <v>2300</v>
      </c>
    </row>
    <row r="2328">
      <c r="A2328" s="10" t="s">
        <v>2167</v>
      </c>
      <c r="B2328" s="10" t="s">
        <v>1797</v>
      </c>
      <c r="C2328" s="10" t="s">
        <v>1164</v>
      </c>
      <c r="D2328" s="10" t="s">
        <v>900</v>
      </c>
      <c r="E2328" s="11" t="s">
        <v>41</v>
      </c>
      <c r="F2328" s="11" t="s">
        <v>21</v>
      </c>
      <c r="M2328" s="47">
        <v>44900.0</v>
      </c>
      <c r="N2328" s="52">
        <v>0.8333333333333334</v>
      </c>
      <c r="O2328" s="52">
        <v>0.8958333333333334</v>
      </c>
      <c r="P2328" s="16">
        <f t="shared" si="216"/>
        <v>0.0625</v>
      </c>
      <c r="Q2328" s="10" t="s">
        <v>2221</v>
      </c>
    </row>
    <row r="2329">
      <c r="A2329" s="10" t="s">
        <v>2122</v>
      </c>
      <c r="B2329" s="10" t="s">
        <v>560</v>
      </c>
      <c r="C2329" s="10" t="s">
        <v>1152</v>
      </c>
      <c r="D2329" s="10" t="s">
        <v>3</v>
      </c>
      <c r="E2329" s="30" t="s">
        <v>43</v>
      </c>
      <c r="F2329" s="11" t="s">
        <v>1423</v>
      </c>
      <c r="G2329" s="19">
        <v>44879.0</v>
      </c>
      <c r="H2329" s="19">
        <v>44882.0</v>
      </c>
      <c r="I2329" s="10">
        <v>32.0</v>
      </c>
      <c r="J2329" s="19">
        <v>44879.0</v>
      </c>
      <c r="K2329" s="82">
        <v>44881.0</v>
      </c>
      <c r="L2329" s="10">
        <v>32.0</v>
      </c>
      <c r="M2329" s="19">
        <v>44900.0</v>
      </c>
      <c r="N2329" s="52">
        <v>0.625</v>
      </c>
      <c r="O2329" s="15">
        <v>0.625</v>
      </c>
      <c r="P2329" s="16">
        <f t="shared" si="216"/>
        <v>0</v>
      </c>
      <c r="Q2329" s="17" t="s">
        <v>2301</v>
      </c>
    </row>
    <row r="2330">
      <c r="A2330" s="10" t="s">
        <v>2295</v>
      </c>
      <c r="B2330" s="10" t="s">
        <v>18</v>
      </c>
      <c r="C2330" s="10" t="s">
        <v>1152</v>
      </c>
      <c r="D2330" s="10" t="s">
        <v>508</v>
      </c>
      <c r="E2330" s="11" t="s">
        <v>1281</v>
      </c>
      <c r="F2330" s="11" t="s">
        <v>1423</v>
      </c>
      <c r="G2330" s="19">
        <v>44901.0</v>
      </c>
      <c r="H2330" s="19">
        <v>44901.0</v>
      </c>
      <c r="I2330" s="18"/>
      <c r="J2330" s="19">
        <v>44901.0</v>
      </c>
      <c r="K2330" s="18"/>
      <c r="L2330" s="12">
        <v>4.0</v>
      </c>
      <c r="M2330" s="19">
        <v>44901.0</v>
      </c>
      <c r="N2330" s="15">
        <v>0.625</v>
      </c>
      <c r="O2330" s="15">
        <v>0.7083333333333334</v>
      </c>
      <c r="P2330" s="16">
        <f t="shared" si="216"/>
        <v>0.08333333333</v>
      </c>
      <c r="Q2330" s="17" t="s">
        <v>2302</v>
      </c>
    </row>
    <row r="2331">
      <c r="A2331" s="10" t="s">
        <v>2303</v>
      </c>
      <c r="B2331" s="10" t="s">
        <v>18</v>
      </c>
      <c r="C2331" s="10" t="s">
        <v>1152</v>
      </c>
      <c r="D2331" s="10" t="s">
        <v>508</v>
      </c>
      <c r="E2331" s="11" t="s">
        <v>43</v>
      </c>
      <c r="F2331" s="11" t="s">
        <v>1423</v>
      </c>
      <c r="G2331" s="19">
        <v>44901.0</v>
      </c>
      <c r="H2331" s="19">
        <v>44901.0</v>
      </c>
      <c r="I2331" s="12">
        <v>5.0</v>
      </c>
      <c r="J2331" s="19">
        <v>44901.0</v>
      </c>
      <c r="K2331" s="18"/>
      <c r="L2331" s="12">
        <v>3.0</v>
      </c>
      <c r="M2331" s="19">
        <v>44901.0</v>
      </c>
      <c r="N2331" s="15">
        <v>0.7083333333333334</v>
      </c>
      <c r="O2331" s="15">
        <v>0.8333333333333334</v>
      </c>
      <c r="P2331" s="16">
        <f t="shared" si="216"/>
        <v>0.125</v>
      </c>
      <c r="Q2331" s="17" t="s">
        <v>2304</v>
      </c>
    </row>
    <row r="2332">
      <c r="A2332" s="10" t="s">
        <v>1595</v>
      </c>
      <c r="B2332" s="10" t="s">
        <v>18</v>
      </c>
      <c r="C2332" s="10" t="s">
        <v>1152</v>
      </c>
      <c r="D2332" s="10" t="s">
        <v>3</v>
      </c>
      <c r="E2332" s="11" t="s">
        <v>43</v>
      </c>
      <c r="F2332" s="11" t="s">
        <v>1423</v>
      </c>
      <c r="G2332" s="19">
        <v>44771.0</v>
      </c>
      <c r="H2332" s="19">
        <v>44901.0</v>
      </c>
      <c r="I2332" s="12">
        <v>24.0</v>
      </c>
      <c r="J2332" s="19">
        <v>44868.0</v>
      </c>
      <c r="K2332" s="19">
        <v>44901.0</v>
      </c>
      <c r="L2332" s="12">
        <v>17.0</v>
      </c>
      <c r="M2332" s="19">
        <v>44901.0</v>
      </c>
      <c r="N2332" s="15">
        <v>0.6458333333333334</v>
      </c>
      <c r="O2332" s="15">
        <v>0.8541666666666666</v>
      </c>
      <c r="P2332" s="16">
        <f t="shared" si="216"/>
        <v>0.2083333333</v>
      </c>
      <c r="Q2332" s="10" t="s">
        <v>2084</v>
      </c>
    </row>
    <row r="2333">
      <c r="A2333" s="10" t="s">
        <v>2282</v>
      </c>
      <c r="B2333" s="10" t="s">
        <v>18</v>
      </c>
      <c r="C2333" s="10" t="s">
        <v>1152</v>
      </c>
      <c r="D2333" s="10" t="s">
        <v>1790</v>
      </c>
      <c r="E2333" s="11" t="s">
        <v>53</v>
      </c>
      <c r="F2333" s="11" t="s">
        <v>1432</v>
      </c>
      <c r="G2333" s="82">
        <v>44897.0</v>
      </c>
      <c r="H2333" s="82">
        <v>44901.0</v>
      </c>
      <c r="I2333" s="12">
        <v>15.0</v>
      </c>
      <c r="J2333" s="82">
        <v>44897.0</v>
      </c>
      <c r="K2333" s="82"/>
      <c r="L2333" s="12"/>
      <c r="M2333" s="82">
        <v>44901.0</v>
      </c>
      <c r="N2333" s="15">
        <v>0.5833333333333334</v>
      </c>
      <c r="O2333" s="15">
        <v>0.6666666666666666</v>
      </c>
      <c r="P2333" s="16">
        <f t="shared" si="216"/>
        <v>0.08333333333</v>
      </c>
      <c r="Q2333" s="10" t="s">
        <v>2305</v>
      </c>
    </row>
    <row r="2334">
      <c r="A2334" s="10" t="s">
        <v>2306</v>
      </c>
      <c r="B2334" s="10" t="s">
        <v>18</v>
      </c>
      <c r="C2334" s="10" t="s">
        <v>1164</v>
      </c>
      <c r="D2334" s="10" t="s">
        <v>1790</v>
      </c>
      <c r="E2334" s="11" t="s">
        <v>41</v>
      </c>
      <c r="F2334" s="11" t="s">
        <v>1423</v>
      </c>
      <c r="G2334" s="82">
        <v>44901.0</v>
      </c>
      <c r="H2334" s="48"/>
      <c r="I2334" s="12"/>
      <c r="J2334" s="82">
        <v>44901.0</v>
      </c>
      <c r="K2334" s="107"/>
      <c r="L2334" s="12"/>
      <c r="M2334" s="82">
        <v>44901.0</v>
      </c>
      <c r="N2334" s="15">
        <v>0.6666666666666666</v>
      </c>
      <c r="O2334" s="32">
        <v>0.875</v>
      </c>
      <c r="P2334" s="16">
        <f t="shared" si="216"/>
        <v>0.2083333333</v>
      </c>
      <c r="Q2334" s="17" t="s">
        <v>2307</v>
      </c>
    </row>
    <row r="2335">
      <c r="A2335" s="84" t="s">
        <v>2047</v>
      </c>
      <c r="B2335" s="10" t="s">
        <v>18</v>
      </c>
      <c r="C2335" s="10" t="s">
        <v>1152</v>
      </c>
      <c r="D2335" s="10" t="s">
        <v>3</v>
      </c>
      <c r="E2335" s="11" t="s">
        <v>20</v>
      </c>
      <c r="F2335" s="11" t="s">
        <v>1423</v>
      </c>
      <c r="G2335" s="48">
        <v>44862.0</v>
      </c>
      <c r="H2335" s="48">
        <v>44865.0</v>
      </c>
      <c r="I2335" s="12">
        <v>10.0</v>
      </c>
      <c r="J2335" s="48">
        <v>44862.0</v>
      </c>
      <c r="K2335" s="48">
        <v>44865.0</v>
      </c>
      <c r="L2335" s="12">
        <v>10.0</v>
      </c>
      <c r="M2335" s="82">
        <v>44901.0</v>
      </c>
      <c r="N2335" s="15">
        <v>0.5416666666666666</v>
      </c>
      <c r="O2335" s="15">
        <v>0.5416666666666666</v>
      </c>
      <c r="P2335" s="16">
        <f t="shared" si="216"/>
        <v>0</v>
      </c>
      <c r="Q2335" s="17" t="s">
        <v>565</v>
      </c>
    </row>
    <row r="2336">
      <c r="A2336" s="10" t="s">
        <v>2087</v>
      </c>
      <c r="B2336" s="10" t="s">
        <v>18</v>
      </c>
      <c r="C2336" s="10" t="s">
        <v>1152</v>
      </c>
      <c r="D2336" s="10" t="s">
        <v>3</v>
      </c>
      <c r="E2336" s="11" t="s">
        <v>43</v>
      </c>
      <c r="F2336" s="11" t="s">
        <v>1423</v>
      </c>
      <c r="G2336" s="19">
        <v>44868.0</v>
      </c>
      <c r="H2336" s="19">
        <v>44896.0</v>
      </c>
      <c r="I2336" s="12">
        <v>16.0</v>
      </c>
      <c r="J2336" s="19">
        <v>44868.0</v>
      </c>
      <c r="K2336" s="19">
        <v>44901.0</v>
      </c>
      <c r="L2336" s="12">
        <v>10.0</v>
      </c>
      <c r="M2336" s="82">
        <v>44901.0</v>
      </c>
      <c r="N2336" s="32">
        <v>0.75</v>
      </c>
      <c r="O2336" s="32">
        <v>0.75</v>
      </c>
      <c r="P2336" s="16">
        <f t="shared" si="216"/>
        <v>0</v>
      </c>
      <c r="Q2336" s="10" t="s">
        <v>2308</v>
      </c>
    </row>
    <row r="2337" ht="19.5" customHeight="1">
      <c r="A2337" s="10" t="s">
        <v>999</v>
      </c>
      <c r="B2337" s="10" t="s">
        <v>18</v>
      </c>
      <c r="C2337" s="10" t="s">
        <v>1152</v>
      </c>
      <c r="D2337" s="10" t="s">
        <v>508</v>
      </c>
      <c r="E2337" s="11" t="s">
        <v>370</v>
      </c>
      <c r="F2337" s="11" t="s">
        <v>1423</v>
      </c>
      <c r="G2337" s="18"/>
      <c r="H2337" s="18"/>
      <c r="I2337" s="18"/>
      <c r="J2337" s="18"/>
      <c r="K2337" s="18"/>
      <c r="L2337" s="18"/>
      <c r="M2337" s="19">
        <v>44901.0</v>
      </c>
      <c r="N2337" s="15">
        <v>0.875</v>
      </c>
      <c r="O2337" s="15">
        <v>0.875</v>
      </c>
      <c r="P2337" s="16">
        <f t="shared" si="216"/>
        <v>0</v>
      </c>
      <c r="Q2337" s="17" t="s">
        <v>1097</v>
      </c>
    </row>
    <row r="2338">
      <c r="A2338" s="81" t="s">
        <v>2172</v>
      </c>
      <c r="B2338" s="29" t="s">
        <v>560</v>
      </c>
      <c r="C2338" s="29" t="s">
        <v>1152</v>
      </c>
      <c r="D2338" s="29" t="s">
        <v>508</v>
      </c>
      <c r="E2338" s="30" t="s">
        <v>41</v>
      </c>
      <c r="F2338" s="41" t="s">
        <v>1423</v>
      </c>
      <c r="G2338" s="19">
        <v>44901.0</v>
      </c>
      <c r="H2338" s="19">
        <v>44902.0</v>
      </c>
      <c r="I2338" s="88"/>
      <c r="J2338" s="82"/>
      <c r="K2338" s="87"/>
      <c r="L2338" s="112"/>
      <c r="M2338" s="19">
        <v>44901.0</v>
      </c>
      <c r="N2338" s="32">
        <v>0.875</v>
      </c>
      <c r="O2338" s="32">
        <v>0.9166666666666666</v>
      </c>
      <c r="P2338" s="44">
        <f t="shared" si="216"/>
        <v>0.04166666667</v>
      </c>
      <c r="Q2338" s="113" t="s">
        <v>2309</v>
      </c>
      <c r="R2338" s="36"/>
      <c r="S2338" s="36"/>
      <c r="T2338" s="36"/>
      <c r="U2338" s="36"/>
      <c r="V2338" s="36"/>
      <c r="W2338" s="36"/>
      <c r="X2338" s="36"/>
      <c r="Y2338" s="36"/>
      <c r="Z2338" s="36"/>
      <c r="AA2338" s="36"/>
      <c r="AB2338" s="36"/>
      <c r="AC2338" s="36"/>
      <c r="AD2338" s="36"/>
      <c r="AE2338" s="36"/>
      <c r="AF2338" s="36"/>
      <c r="AG2338" s="36"/>
      <c r="AH2338" s="36"/>
      <c r="AI2338" s="36"/>
      <c r="AJ2338" s="36"/>
      <c r="AK2338" s="36"/>
      <c r="AL2338" s="36"/>
    </row>
    <row r="2339">
      <c r="A2339" s="81" t="s">
        <v>2165</v>
      </c>
      <c r="B2339" s="81" t="s">
        <v>1797</v>
      </c>
      <c r="C2339" s="10" t="s">
        <v>1152</v>
      </c>
      <c r="D2339" s="81" t="s">
        <v>508</v>
      </c>
      <c r="E2339" s="30" t="s">
        <v>41</v>
      </c>
      <c r="F2339" s="30" t="s">
        <v>21</v>
      </c>
      <c r="G2339" s="82"/>
      <c r="H2339" s="82"/>
      <c r="I2339" s="88"/>
      <c r="J2339" s="82"/>
      <c r="K2339" s="82"/>
      <c r="L2339" s="88"/>
      <c r="M2339" s="19">
        <v>44901.0</v>
      </c>
      <c r="N2339" s="32">
        <v>0.8333333333333334</v>
      </c>
      <c r="O2339" s="15">
        <v>0.875</v>
      </c>
      <c r="P2339" s="16">
        <f t="shared" si="216"/>
        <v>0.04166666667</v>
      </c>
      <c r="Q2339" s="10" t="s">
        <v>2310</v>
      </c>
      <c r="R2339" s="36"/>
      <c r="S2339" s="36"/>
      <c r="T2339" s="36"/>
      <c r="U2339" s="36"/>
      <c r="V2339" s="36"/>
      <c r="W2339" s="36"/>
      <c r="X2339" s="36"/>
      <c r="Y2339" s="36"/>
      <c r="Z2339" s="36"/>
      <c r="AA2339" s="36"/>
      <c r="AB2339" s="36"/>
      <c r="AC2339" s="36"/>
      <c r="AD2339" s="36"/>
      <c r="AE2339" s="36"/>
      <c r="AF2339" s="36"/>
      <c r="AG2339" s="36"/>
      <c r="AH2339" s="36"/>
      <c r="AI2339" s="36"/>
      <c r="AJ2339" s="36"/>
      <c r="AK2339" s="36"/>
      <c r="AL2339" s="36"/>
    </row>
    <row r="2340">
      <c r="A2340" s="10" t="s">
        <v>2146</v>
      </c>
      <c r="B2340" s="10" t="s">
        <v>560</v>
      </c>
      <c r="C2340" s="10" t="s">
        <v>1164</v>
      </c>
      <c r="D2340" s="10" t="s">
        <v>900</v>
      </c>
      <c r="E2340" s="30" t="s">
        <v>41</v>
      </c>
      <c r="F2340" s="30" t="s">
        <v>1409</v>
      </c>
      <c r="G2340" s="47">
        <v>44880.0</v>
      </c>
      <c r="H2340" s="47">
        <v>44890.0</v>
      </c>
      <c r="I2340" s="10">
        <v>60.0</v>
      </c>
      <c r="J2340" s="47">
        <v>44880.0</v>
      </c>
      <c r="M2340" s="47">
        <v>44901.0</v>
      </c>
      <c r="N2340" s="52">
        <v>0.5833333333333334</v>
      </c>
      <c r="O2340" s="52">
        <v>0.7916666666666666</v>
      </c>
      <c r="P2340" s="16">
        <f t="shared" si="216"/>
        <v>0.2083333333</v>
      </c>
      <c r="Q2340" s="10" t="s">
        <v>2311</v>
      </c>
    </row>
    <row r="2341">
      <c r="A2341" s="10" t="s">
        <v>2167</v>
      </c>
      <c r="B2341" s="10" t="s">
        <v>1797</v>
      </c>
      <c r="C2341" s="10" t="s">
        <v>1164</v>
      </c>
      <c r="D2341" s="10" t="s">
        <v>900</v>
      </c>
      <c r="E2341" s="30" t="s">
        <v>41</v>
      </c>
      <c r="F2341" s="30" t="s">
        <v>21</v>
      </c>
      <c r="M2341" s="47">
        <v>44901.0</v>
      </c>
      <c r="N2341" s="52">
        <v>0.8333333333333334</v>
      </c>
      <c r="O2341" s="52">
        <v>0.8958333333333334</v>
      </c>
      <c r="P2341" s="16">
        <f t="shared" si="216"/>
        <v>0.0625</v>
      </c>
      <c r="Q2341" s="10" t="s">
        <v>2180</v>
      </c>
    </row>
    <row r="2342">
      <c r="A2342" s="10" t="s">
        <v>2312</v>
      </c>
      <c r="B2342" s="10" t="s">
        <v>18</v>
      </c>
      <c r="C2342" s="10" t="s">
        <v>1164</v>
      </c>
      <c r="D2342" s="10" t="s">
        <v>900</v>
      </c>
      <c r="E2342" s="30" t="s">
        <v>1478</v>
      </c>
      <c r="F2342" s="30" t="s">
        <v>1409</v>
      </c>
      <c r="G2342" s="47">
        <v>44901.0</v>
      </c>
      <c r="J2342" s="47">
        <v>44901.0</v>
      </c>
      <c r="M2342" s="47">
        <v>44901.0</v>
      </c>
      <c r="N2342" s="52">
        <v>0.7916666666666666</v>
      </c>
      <c r="O2342" s="52">
        <v>0.8333333333333334</v>
      </c>
      <c r="P2342" s="16">
        <f t="shared" si="216"/>
        <v>0.04166666667</v>
      </c>
      <c r="Q2342" s="10" t="s">
        <v>2313</v>
      </c>
    </row>
    <row r="2343">
      <c r="A2343" s="10" t="s">
        <v>1819</v>
      </c>
      <c r="B2343" s="10" t="s">
        <v>1797</v>
      </c>
      <c r="C2343" s="10" t="s">
        <v>1152</v>
      </c>
      <c r="D2343" s="10" t="s">
        <v>3</v>
      </c>
      <c r="E2343" s="11" t="s">
        <v>41</v>
      </c>
      <c r="F2343" s="30" t="s">
        <v>21</v>
      </c>
      <c r="G2343" s="18"/>
      <c r="H2343" s="18"/>
      <c r="I2343" s="18"/>
      <c r="J2343" s="18"/>
      <c r="K2343" s="18"/>
      <c r="L2343" s="18"/>
      <c r="M2343" s="19">
        <v>44901.0</v>
      </c>
      <c r="N2343" s="32">
        <v>0.875</v>
      </c>
      <c r="O2343" s="32">
        <v>0.9166666666666666</v>
      </c>
      <c r="P2343" s="16">
        <f t="shared" si="216"/>
        <v>0.04166666667</v>
      </c>
      <c r="Q2343" s="119" t="s">
        <v>2314</v>
      </c>
    </row>
    <row r="2344">
      <c r="A2344" s="10" t="s">
        <v>2295</v>
      </c>
      <c r="B2344" s="10" t="s">
        <v>18</v>
      </c>
      <c r="C2344" s="10" t="s">
        <v>1152</v>
      </c>
      <c r="D2344" s="10" t="s">
        <v>508</v>
      </c>
      <c r="E2344" s="11" t="s">
        <v>20</v>
      </c>
      <c r="F2344" s="11" t="s">
        <v>1423</v>
      </c>
      <c r="G2344" s="19">
        <v>44901.0</v>
      </c>
      <c r="H2344" s="19">
        <v>44901.0</v>
      </c>
      <c r="I2344" s="18"/>
      <c r="J2344" s="19">
        <v>44901.0</v>
      </c>
      <c r="K2344" s="18"/>
      <c r="L2344" s="12">
        <v>4.0</v>
      </c>
      <c r="M2344" s="19">
        <v>44902.0</v>
      </c>
      <c r="N2344" s="15">
        <v>0.625</v>
      </c>
      <c r="O2344" s="15">
        <v>0.625</v>
      </c>
      <c r="P2344" s="16">
        <f t="shared" si="216"/>
        <v>0</v>
      </c>
      <c r="Q2344" s="78" t="s">
        <v>655</v>
      </c>
    </row>
    <row r="2345">
      <c r="A2345" s="84" t="s">
        <v>2253</v>
      </c>
      <c r="B2345" s="10" t="s">
        <v>18</v>
      </c>
      <c r="C2345" s="36" t="s">
        <v>1152</v>
      </c>
      <c r="D2345" s="36" t="s">
        <v>3</v>
      </c>
      <c r="E2345" s="11" t="s">
        <v>43</v>
      </c>
      <c r="F2345" s="30" t="s">
        <v>1423</v>
      </c>
      <c r="G2345" s="47">
        <v>44894.0</v>
      </c>
      <c r="H2345" s="47">
        <v>44902.0</v>
      </c>
      <c r="I2345" s="81">
        <v>8.0</v>
      </c>
      <c r="J2345" s="47">
        <v>44894.0</v>
      </c>
      <c r="K2345" s="47">
        <v>44902.0</v>
      </c>
      <c r="L2345" s="81">
        <v>6.0</v>
      </c>
      <c r="M2345" s="47">
        <v>44902.0</v>
      </c>
      <c r="N2345" s="52">
        <v>0.625</v>
      </c>
      <c r="O2345" s="32">
        <v>0.6666666666666666</v>
      </c>
      <c r="P2345" s="44">
        <f t="shared" si="216"/>
        <v>0.04166666667</v>
      </c>
      <c r="Q2345" s="10" t="s">
        <v>2315</v>
      </c>
    </row>
    <row r="2346" ht="19.5" customHeight="1">
      <c r="A2346" s="10" t="s">
        <v>999</v>
      </c>
      <c r="B2346" s="10" t="s">
        <v>18</v>
      </c>
      <c r="C2346" s="10" t="s">
        <v>1152</v>
      </c>
      <c r="D2346" s="10" t="s">
        <v>508</v>
      </c>
      <c r="E2346" s="11" t="s">
        <v>563</v>
      </c>
      <c r="F2346" s="11" t="s">
        <v>1423</v>
      </c>
      <c r="G2346" s="18"/>
      <c r="H2346" s="18"/>
      <c r="I2346" s="18"/>
      <c r="J2346" s="18"/>
      <c r="K2346" s="18"/>
      <c r="L2346" s="18"/>
      <c r="M2346" s="19">
        <v>44902.0</v>
      </c>
      <c r="N2346" s="15">
        <v>0.875</v>
      </c>
      <c r="O2346" s="15">
        <v>0.875</v>
      </c>
      <c r="P2346" s="16">
        <f t="shared" si="216"/>
        <v>0</v>
      </c>
      <c r="Q2346" s="17" t="s">
        <v>1097</v>
      </c>
    </row>
    <row r="2347">
      <c r="A2347" s="10" t="s">
        <v>2303</v>
      </c>
      <c r="B2347" s="10" t="s">
        <v>18</v>
      </c>
      <c r="C2347" s="10" t="s">
        <v>1152</v>
      </c>
      <c r="D2347" s="10" t="s">
        <v>508</v>
      </c>
      <c r="E2347" s="11" t="s">
        <v>341</v>
      </c>
      <c r="F2347" s="11" t="s">
        <v>1423</v>
      </c>
      <c r="G2347" s="19">
        <v>44901.0</v>
      </c>
      <c r="H2347" s="19">
        <v>44901.0</v>
      </c>
      <c r="I2347" s="12">
        <v>5.0</v>
      </c>
      <c r="J2347" s="19">
        <v>44901.0</v>
      </c>
      <c r="K2347" s="18"/>
      <c r="L2347" s="12">
        <v>3.0</v>
      </c>
      <c r="M2347" s="19">
        <v>44902.0</v>
      </c>
      <c r="N2347" s="15">
        <v>0.8333333333333334</v>
      </c>
      <c r="O2347" s="15">
        <v>0.8333333333333334</v>
      </c>
      <c r="P2347" s="16">
        <f t="shared" si="216"/>
        <v>0</v>
      </c>
      <c r="Q2347" s="17" t="s">
        <v>1097</v>
      </c>
    </row>
    <row r="2348" ht="19.5" customHeight="1">
      <c r="A2348" s="10" t="s">
        <v>2184</v>
      </c>
      <c r="B2348" s="10" t="s">
        <v>18</v>
      </c>
      <c r="C2348" s="10" t="s">
        <v>1152</v>
      </c>
      <c r="D2348" s="10" t="s">
        <v>508</v>
      </c>
      <c r="E2348" s="11" t="s">
        <v>341</v>
      </c>
      <c r="F2348" s="11" t="s">
        <v>1423</v>
      </c>
      <c r="G2348" s="47">
        <v>44886.0</v>
      </c>
      <c r="H2348" s="47">
        <v>44886.0</v>
      </c>
      <c r="I2348" s="12">
        <v>10.0</v>
      </c>
      <c r="J2348" s="47">
        <v>44886.0</v>
      </c>
      <c r="K2348" s="47">
        <v>44886.0</v>
      </c>
      <c r="L2348" s="12">
        <v>8.0</v>
      </c>
      <c r="M2348" s="19">
        <v>44902.0</v>
      </c>
      <c r="N2348" s="15">
        <v>0.8333333333333334</v>
      </c>
      <c r="O2348" s="15">
        <v>0.8333333333333334</v>
      </c>
      <c r="P2348" s="16">
        <f t="shared" si="216"/>
        <v>0</v>
      </c>
      <c r="Q2348" s="17" t="s">
        <v>1097</v>
      </c>
    </row>
    <row r="2349" ht="19.5" customHeight="1">
      <c r="A2349" s="10" t="s">
        <v>2288</v>
      </c>
      <c r="B2349" s="10" t="s">
        <v>18</v>
      </c>
      <c r="C2349" s="10" t="s">
        <v>1152</v>
      </c>
      <c r="D2349" s="10" t="s">
        <v>508</v>
      </c>
      <c r="E2349" s="11" t="s">
        <v>341</v>
      </c>
      <c r="F2349" s="11" t="s">
        <v>1423</v>
      </c>
      <c r="G2349" s="19">
        <v>44900.0</v>
      </c>
      <c r="H2349" s="19">
        <v>44900.0</v>
      </c>
      <c r="I2349" s="12">
        <v>7.0</v>
      </c>
      <c r="J2349" s="19">
        <v>44900.0</v>
      </c>
      <c r="K2349" s="19">
        <v>44900.0</v>
      </c>
      <c r="L2349" s="12">
        <v>5.3</v>
      </c>
      <c r="M2349" s="19">
        <v>44902.0</v>
      </c>
      <c r="N2349" s="15">
        <v>0.8333333333333334</v>
      </c>
      <c r="O2349" s="15">
        <v>0.8333333333333334</v>
      </c>
      <c r="P2349" s="16">
        <f t="shared" si="216"/>
        <v>0</v>
      </c>
      <c r="Q2349" s="17" t="s">
        <v>1097</v>
      </c>
    </row>
    <row r="2350" ht="19.5" customHeight="1">
      <c r="A2350" s="10" t="s">
        <v>2195</v>
      </c>
      <c r="B2350" s="10" t="s">
        <v>18</v>
      </c>
      <c r="C2350" s="10" t="s">
        <v>1152</v>
      </c>
      <c r="D2350" s="10" t="s">
        <v>508</v>
      </c>
      <c r="E2350" s="11" t="s">
        <v>341</v>
      </c>
      <c r="F2350" s="11" t="s">
        <v>1423</v>
      </c>
      <c r="G2350" s="48">
        <v>44887.0</v>
      </c>
      <c r="H2350" s="48">
        <v>44887.0</v>
      </c>
      <c r="I2350" s="12">
        <v>7.0</v>
      </c>
      <c r="J2350" s="48">
        <v>44887.0</v>
      </c>
      <c r="K2350" s="48">
        <v>44887.0</v>
      </c>
      <c r="L2350" s="12">
        <v>6.3</v>
      </c>
      <c r="M2350" s="19">
        <v>44887.0</v>
      </c>
      <c r="N2350" s="15">
        <v>0.8333333333333334</v>
      </c>
      <c r="O2350" s="15">
        <v>0.8333333333333334</v>
      </c>
      <c r="P2350" s="16">
        <f t="shared" si="216"/>
        <v>0</v>
      </c>
      <c r="Q2350" s="17" t="s">
        <v>1097</v>
      </c>
    </row>
    <row r="2351">
      <c r="A2351" s="81" t="s">
        <v>2172</v>
      </c>
      <c r="B2351" s="29" t="s">
        <v>560</v>
      </c>
      <c r="C2351" s="29" t="s">
        <v>1152</v>
      </c>
      <c r="D2351" s="29" t="s">
        <v>508</v>
      </c>
      <c r="E2351" s="30" t="s">
        <v>41</v>
      </c>
      <c r="F2351" s="41" t="s">
        <v>1423</v>
      </c>
      <c r="G2351" s="19">
        <v>44901.0</v>
      </c>
      <c r="H2351" s="19">
        <v>44902.0</v>
      </c>
      <c r="I2351" s="88"/>
      <c r="J2351" s="82"/>
      <c r="K2351" s="87"/>
      <c r="L2351" s="112"/>
      <c r="M2351" s="19">
        <v>44902.0</v>
      </c>
      <c r="N2351" s="32">
        <v>0.7916666666666666</v>
      </c>
      <c r="O2351" s="32">
        <v>0.9166666666666666</v>
      </c>
      <c r="P2351" s="44">
        <f t="shared" si="216"/>
        <v>0.125</v>
      </c>
      <c r="Q2351" s="113" t="s">
        <v>2316</v>
      </c>
      <c r="R2351" s="36"/>
      <c r="S2351" s="36"/>
      <c r="T2351" s="36"/>
      <c r="U2351" s="36"/>
      <c r="V2351" s="36"/>
      <c r="W2351" s="36"/>
      <c r="X2351" s="36"/>
      <c r="Y2351" s="36"/>
      <c r="Z2351" s="36"/>
      <c r="AA2351" s="36"/>
      <c r="AB2351" s="36"/>
      <c r="AC2351" s="36"/>
      <c r="AD2351" s="36"/>
      <c r="AE2351" s="36"/>
      <c r="AF2351" s="36"/>
      <c r="AG2351" s="36"/>
      <c r="AH2351" s="36"/>
      <c r="AI2351" s="36"/>
      <c r="AJ2351" s="36"/>
      <c r="AK2351" s="36"/>
      <c r="AL2351" s="36"/>
    </row>
    <row r="2352">
      <c r="A2352" s="10" t="s">
        <v>1736</v>
      </c>
      <c r="B2352" s="10" t="s">
        <v>18</v>
      </c>
      <c r="C2352" s="10" t="s">
        <v>1152</v>
      </c>
      <c r="D2352" s="10" t="s">
        <v>1790</v>
      </c>
      <c r="E2352" s="11" t="s">
        <v>20</v>
      </c>
      <c r="F2352" s="11" t="s">
        <v>1432</v>
      </c>
      <c r="G2352" s="82">
        <v>44902.0</v>
      </c>
      <c r="H2352" s="82">
        <v>44902.0</v>
      </c>
      <c r="I2352" s="12">
        <v>12.0</v>
      </c>
      <c r="J2352" s="82">
        <v>44902.0</v>
      </c>
      <c r="K2352" s="106">
        <v>44903.0</v>
      </c>
      <c r="L2352" s="12">
        <v>24.0</v>
      </c>
      <c r="M2352" s="19">
        <v>44902.0</v>
      </c>
      <c r="N2352" s="15">
        <v>0.6666666666666666</v>
      </c>
      <c r="O2352" s="32">
        <v>0.875</v>
      </c>
      <c r="P2352" s="16">
        <f t="shared" si="216"/>
        <v>0.2083333333</v>
      </c>
      <c r="Q2352" s="10" t="s">
        <v>2317</v>
      </c>
    </row>
    <row r="2353">
      <c r="A2353" s="10" t="s">
        <v>2318</v>
      </c>
      <c r="B2353" s="10" t="s">
        <v>18</v>
      </c>
      <c r="C2353" s="10" t="s">
        <v>1152</v>
      </c>
      <c r="D2353" s="10" t="s">
        <v>1790</v>
      </c>
      <c r="E2353" s="11" t="s">
        <v>1478</v>
      </c>
      <c r="F2353" s="11" t="s">
        <v>1423</v>
      </c>
      <c r="G2353" s="19">
        <v>44903.0</v>
      </c>
      <c r="H2353" s="48"/>
      <c r="I2353" s="12"/>
      <c r="J2353" s="82"/>
      <c r="K2353" s="107"/>
      <c r="L2353" s="12"/>
      <c r="M2353" s="19">
        <v>44902.0</v>
      </c>
      <c r="N2353" s="15">
        <v>0.5833333333333334</v>
      </c>
      <c r="O2353" s="32">
        <v>0.6666666666666666</v>
      </c>
      <c r="P2353" s="16">
        <f t="shared" si="216"/>
        <v>0.08333333333</v>
      </c>
      <c r="Q2353" s="17" t="s">
        <v>2319</v>
      </c>
    </row>
    <row r="2354">
      <c r="A2354" s="10" t="s">
        <v>1819</v>
      </c>
      <c r="B2354" s="10" t="s">
        <v>1797</v>
      </c>
      <c r="C2354" s="10" t="s">
        <v>1152</v>
      </c>
      <c r="D2354" s="10" t="s">
        <v>3</v>
      </c>
      <c r="E2354" s="11" t="s">
        <v>41</v>
      </c>
      <c r="F2354" s="11" t="s">
        <v>21</v>
      </c>
      <c r="G2354" s="18"/>
      <c r="H2354" s="18"/>
      <c r="I2354" s="18"/>
      <c r="J2354" s="18"/>
      <c r="K2354" s="18"/>
      <c r="L2354" s="18"/>
      <c r="M2354" s="19">
        <v>44902.0</v>
      </c>
      <c r="N2354" s="52">
        <v>0.6666666666666666</v>
      </c>
      <c r="O2354" s="32">
        <v>0.7916666666666666</v>
      </c>
      <c r="P2354" s="44">
        <f t="shared" si="216"/>
        <v>0.125</v>
      </c>
      <c r="Q2354" s="10" t="s">
        <v>2320</v>
      </c>
    </row>
    <row r="2355">
      <c r="A2355" s="81" t="s">
        <v>2165</v>
      </c>
      <c r="B2355" s="81" t="s">
        <v>1797</v>
      </c>
      <c r="C2355" s="10" t="s">
        <v>1152</v>
      </c>
      <c r="D2355" s="81" t="s">
        <v>508</v>
      </c>
      <c r="E2355" s="30" t="s">
        <v>41</v>
      </c>
      <c r="F2355" s="30" t="s">
        <v>21</v>
      </c>
      <c r="G2355" s="82"/>
      <c r="H2355" s="82"/>
      <c r="I2355" s="88"/>
      <c r="J2355" s="82"/>
      <c r="K2355" s="82"/>
      <c r="L2355" s="88"/>
      <c r="M2355" s="19">
        <v>44902.0</v>
      </c>
      <c r="N2355" s="32">
        <v>0.625</v>
      </c>
      <c r="O2355" s="15">
        <v>0.75</v>
      </c>
      <c r="P2355" s="16">
        <f t="shared" si="216"/>
        <v>0.125</v>
      </c>
      <c r="Q2355" s="10" t="s">
        <v>2321</v>
      </c>
      <c r="R2355" s="36"/>
      <c r="S2355" s="36"/>
      <c r="T2355" s="36"/>
      <c r="U2355" s="36"/>
      <c r="V2355" s="36"/>
      <c r="W2355" s="36"/>
      <c r="X2355" s="36"/>
      <c r="Y2355" s="36"/>
      <c r="Z2355" s="36"/>
      <c r="AA2355" s="36"/>
      <c r="AB2355" s="36"/>
      <c r="AC2355" s="36"/>
      <c r="AD2355" s="36"/>
      <c r="AE2355" s="36"/>
      <c r="AF2355" s="36"/>
      <c r="AG2355" s="36"/>
      <c r="AH2355" s="36"/>
      <c r="AI2355" s="36"/>
      <c r="AJ2355" s="36"/>
      <c r="AK2355" s="36"/>
      <c r="AL2355" s="36"/>
    </row>
    <row r="2356">
      <c r="A2356" s="10" t="s">
        <v>2259</v>
      </c>
      <c r="B2356" s="10" t="s">
        <v>560</v>
      </c>
      <c r="C2356" s="10" t="s">
        <v>1152</v>
      </c>
      <c r="D2356" s="10" t="s">
        <v>3</v>
      </c>
      <c r="E2356" s="30" t="s">
        <v>1478</v>
      </c>
      <c r="F2356" s="30" t="s">
        <v>1409</v>
      </c>
      <c r="M2356" s="19">
        <v>44902.0</v>
      </c>
      <c r="N2356" s="32">
        <v>0.7916666666666666</v>
      </c>
      <c r="O2356" s="32">
        <v>0.9166666666666666</v>
      </c>
      <c r="P2356" s="16">
        <f t="shared" si="216"/>
        <v>0.125</v>
      </c>
      <c r="Q2356" s="10" t="s">
        <v>2322</v>
      </c>
    </row>
    <row r="2357">
      <c r="A2357" s="10" t="s">
        <v>2318</v>
      </c>
      <c r="B2357" s="10" t="s">
        <v>18</v>
      </c>
      <c r="C2357" s="10" t="s">
        <v>1164</v>
      </c>
      <c r="D2357" s="10" t="s">
        <v>1790</v>
      </c>
      <c r="E2357" s="11" t="s">
        <v>41</v>
      </c>
      <c r="F2357" s="11" t="s">
        <v>1423</v>
      </c>
      <c r="G2357" s="19">
        <v>44903.0</v>
      </c>
      <c r="H2357" s="19">
        <v>44909.0</v>
      </c>
      <c r="I2357" s="12">
        <v>28.0</v>
      </c>
      <c r="J2357" s="19">
        <v>44903.0</v>
      </c>
      <c r="K2357" s="107"/>
      <c r="L2357" s="12"/>
      <c r="M2357" s="19">
        <v>44903.0</v>
      </c>
      <c r="N2357" s="15">
        <v>0.6666666666666666</v>
      </c>
      <c r="O2357" s="32">
        <v>0.9166666666666666</v>
      </c>
      <c r="P2357" s="16">
        <f t="shared" si="216"/>
        <v>0.25</v>
      </c>
      <c r="Q2357" s="17" t="s">
        <v>2323</v>
      </c>
    </row>
    <row r="2358">
      <c r="A2358" s="81" t="s">
        <v>2172</v>
      </c>
      <c r="B2358" s="29" t="s">
        <v>560</v>
      </c>
      <c r="C2358" s="29" t="s">
        <v>1152</v>
      </c>
      <c r="D2358" s="29" t="s">
        <v>508</v>
      </c>
      <c r="E2358" s="30" t="s">
        <v>43</v>
      </c>
      <c r="F2358" s="41" t="s">
        <v>1423</v>
      </c>
      <c r="G2358" s="19">
        <v>44901.0</v>
      </c>
      <c r="H2358" s="19">
        <v>44902.0</v>
      </c>
      <c r="I2358" s="88"/>
      <c r="J2358" s="19">
        <v>44902.0</v>
      </c>
      <c r="K2358" s="87"/>
      <c r="L2358" s="112"/>
      <c r="M2358" s="19">
        <v>44903.0</v>
      </c>
      <c r="N2358" s="32">
        <v>0.625</v>
      </c>
      <c r="O2358" s="32">
        <v>0.7083333333333334</v>
      </c>
      <c r="P2358" s="44">
        <f t="shared" si="216"/>
        <v>0.08333333333</v>
      </c>
      <c r="Q2358" s="113" t="s">
        <v>2324</v>
      </c>
      <c r="R2358" s="36"/>
      <c r="S2358" s="36"/>
      <c r="T2358" s="36"/>
      <c r="U2358" s="36"/>
      <c r="V2358" s="36"/>
      <c r="W2358" s="36"/>
      <c r="X2358" s="36"/>
      <c r="Y2358" s="36"/>
      <c r="Z2358" s="36"/>
      <c r="AA2358" s="36"/>
      <c r="AB2358" s="36"/>
      <c r="AC2358" s="36"/>
      <c r="AD2358" s="36"/>
      <c r="AE2358" s="36"/>
      <c r="AF2358" s="36"/>
      <c r="AG2358" s="36"/>
      <c r="AH2358" s="36"/>
      <c r="AI2358" s="36"/>
      <c r="AJ2358" s="36"/>
      <c r="AK2358" s="36"/>
      <c r="AL2358" s="36"/>
    </row>
    <row r="2359">
      <c r="A2359" s="81" t="s">
        <v>2325</v>
      </c>
      <c r="B2359" s="29" t="s">
        <v>560</v>
      </c>
      <c r="C2359" s="29" t="s">
        <v>1152</v>
      </c>
      <c r="D2359" s="29" t="s">
        <v>508</v>
      </c>
      <c r="E2359" s="30" t="s">
        <v>43</v>
      </c>
      <c r="F2359" s="41" t="s">
        <v>1423</v>
      </c>
      <c r="G2359" s="19">
        <v>44903.0</v>
      </c>
      <c r="H2359" s="19">
        <v>44903.0</v>
      </c>
      <c r="I2359" s="88">
        <v>2.0</v>
      </c>
      <c r="J2359" s="19">
        <v>44903.0</v>
      </c>
      <c r="K2359" s="87"/>
      <c r="L2359" s="112"/>
      <c r="M2359" s="19">
        <v>44903.0</v>
      </c>
      <c r="N2359" s="32">
        <v>0.8333333333333334</v>
      </c>
      <c r="O2359" s="32">
        <v>0.9166666666666666</v>
      </c>
      <c r="P2359" s="44">
        <f t="shared" si="216"/>
        <v>0.08333333333</v>
      </c>
      <c r="Q2359" s="113" t="s">
        <v>2326</v>
      </c>
      <c r="R2359" s="36"/>
      <c r="S2359" s="36"/>
      <c r="T2359" s="36"/>
      <c r="U2359" s="36"/>
      <c r="V2359" s="36"/>
      <c r="W2359" s="36"/>
      <c r="X2359" s="36"/>
      <c r="Y2359" s="36"/>
      <c r="Z2359" s="36"/>
      <c r="AA2359" s="36"/>
      <c r="AB2359" s="36"/>
      <c r="AC2359" s="36"/>
      <c r="AD2359" s="36"/>
      <c r="AE2359" s="36"/>
      <c r="AF2359" s="36"/>
      <c r="AG2359" s="36"/>
      <c r="AH2359" s="36"/>
      <c r="AI2359" s="36"/>
      <c r="AJ2359" s="36"/>
      <c r="AK2359" s="36"/>
      <c r="AL2359" s="36"/>
    </row>
    <row r="2360">
      <c r="A2360" s="10" t="s">
        <v>2242</v>
      </c>
      <c r="B2360" s="10" t="s">
        <v>18</v>
      </c>
      <c r="C2360" s="36" t="s">
        <v>1152</v>
      </c>
      <c r="D2360" s="36" t="s">
        <v>3</v>
      </c>
      <c r="E2360" s="11" t="s">
        <v>20</v>
      </c>
      <c r="F2360" s="30" t="s">
        <v>1423</v>
      </c>
      <c r="G2360" s="47">
        <v>44890.0</v>
      </c>
      <c r="H2360" s="47">
        <v>44894.0</v>
      </c>
      <c r="I2360" s="81">
        <v>6.0</v>
      </c>
      <c r="J2360" s="47">
        <v>44890.0</v>
      </c>
      <c r="K2360" s="47">
        <v>44894.0</v>
      </c>
      <c r="L2360" s="81">
        <v>6.0</v>
      </c>
      <c r="M2360" s="19">
        <v>44903.0</v>
      </c>
      <c r="N2360" s="32">
        <v>0.9166666666666666</v>
      </c>
      <c r="O2360" s="32">
        <v>0.9166666666666666</v>
      </c>
      <c r="P2360" s="44">
        <f t="shared" si="216"/>
        <v>0</v>
      </c>
      <c r="Q2360" s="10" t="s">
        <v>565</v>
      </c>
    </row>
    <row r="2361">
      <c r="A2361" s="10" t="s">
        <v>2259</v>
      </c>
      <c r="B2361" s="10" t="s">
        <v>560</v>
      </c>
      <c r="C2361" s="10" t="s">
        <v>1152</v>
      </c>
      <c r="D2361" s="10" t="s">
        <v>3</v>
      </c>
      <c r="E2361" s="30" t="s">
        <v>1478</v>
      </c>
      <c r="F2361" s="30" t="s">
        <v>1409</v>
      </c>
      <c r="M2361" s="19">
        <v>44903.0</v>
      </c>
      <c r="N2361" s="32">
        <v>0.625</v>
      </c>
      <c r="O2361" s="32">
        <v>0.9166666666666666</v>
      </c>
      <c r="P2361" s="16">
        <f t="shared" si="216"/>
        <v>0.2916666667</v>
      </c>
      <c r="Q2361" s="10" t="s">
        <v>2327</v>
      </c>
    </row>
    <row r="2362">
      <c r="A2362" s="10" t="s">
        <v>2167</v>
      </c>
      <c r="B2362" s="10" t="s">
        <v>1797</v>
      </c>
      <c r="C2362" s="10" t="s">
        <v>1164</v>
      </c>
      <c r="D2362" s="10" t="s">
        <v>900</v>
      </c>
      <c r="E2362" s="30" t="s">
        <v>41</v>
      </c>
      <c r="F2362" s="30" t="s">
        <v>21</v>
      </c>
      <c r="M2362" s="47">
        <v>44903.0</v>
      </c>
      <c r="N2362" s="52">
        <v>0.7916666666666666</v>
      </c>
      <c r="O2362" s="52">
        <v>0.8888888888888888</v>
      </c>
      <c r="P2362" s="16">
        <f t="shared" si="216"/>
        <v>0.09722222222</v>
      </c>
      <c r="Q2362" s="10" t="s">
        <v>2328</v>
      </c>
    </row>
    <row r="2363">
      <c r="A2363" s="10" t="s">
        <v>2146</v>
      </c>
      <c r="B2363" s="10" t="s">
        <v>560</v>
      </c>
      <c r="C2363" s="10" t="s">
        <v>1164</v>
      </c>
      <c r="D2363" s="10" t="s">
        <v>900</v>
      </c>
      <c r="E2363" s="30" t="s">
        <v>43</v>
      </c>
      <c r="F2363" s="30" t="s">
        <v>1409</v>
      </c>
      <c r="G2363" s="47">
        <v>44880.0</v>
      </c>
      <c r="H2363" s="47">
        <v>44890.0</v>
      </c>
      <c r="I2363" s="10">
        <v>60.0</v>
      </c>
      <c r="J2363" s="47">
        <v>44880.0</v>
      </c>
      <c r="M2363" s="47">
        <v>44903.0</v>
      </c>
      <c r="N2363" s="52">
        <v>0.5833333333333334</v>
      </c>
      <c r="O2363" s="52">
        <v>0.7916666666666666</v>
      </c>
      <c r="P2363" s="16">
        <f t="shared" si="216"/>
        <v>0.2083333333</v>
      </c>
      <c r="Q2363" s="10" t="s">
        <v>2329</v>
      </c>
    </row>
    <row r="2364">
      <c r="A2364" s="81" t="s">
        <v>2165</v>
      </c>
      <c r="B2364" s="81" t="s">
        <v>1797</v>
      </c>
      <c r="C2364" s="10" t="s">
        <v>1152</v>
      </c>
      <c r="D2364" s="81" t="s">
        <v>508</v>
      </c>
      <c r="E2364" s="30" t="s">
        <v>41</v>
      </c>
      <c r="F2364" s="30" t="s">
        <v>21</v>
      </c>
      <c r="G2364" s="82"/>
      <c r="H2364" s="82"/>
      <c r="I2364" s="88"/>
      <c r="J2364" s="82"/>
      <c r="K2364" s="82"/>
      <c r="L2364" s="88"/>
      <c r="M2364" s="19">
        <v>44903.0</v>
      </c>
      <c r="N2364" s="32">
        <v>0.7083333333333334</v>
      </c>
      <c r="O2364" s="15">
        <v>0.8333333333333334</v>
      </c>
      <c r="P2364" s="16">
        <f t="shared" si="216"/>
        <v>0.125</v>
      </c>
      <c r="Q2364" s="10" t="s">
        <v>2330</v>
      </c>
      <c r="R2364" s="36"/>
      <c r="S2364" s="36"/>
      <c r="T2364" s="36"/>
      <c r="U2364" s="36"/>
      <c r="V2364" s="36"/>
      <c r="W2364" s="36"/>
      <c r="X2364" s="36"/>
      <c r="Y2364" s="36"/>
      <c r="Z2364" s="36"/>
      <c r="AA2364" s="36"/>
      <c r="AB2364" s="36"/>
      <c r="AC2364" s="36"/>
      <c r="AD2364" s="36"/>
      <c r="AE2364" s="36"/>
      <c r="AF2364" s="36"/>
      <c r="AG2364" s="36"/>
      <c r="AH2364" s="36"/>
      <c r="AI2364" s="36"/>
      <c r="AJ2364" s="36"/>
      <c r="AK2364" s="36"/>
      <c r="AL2364" s="36"/>
    </row>
    <row r="2365">
      <c r="A2365" s="36" t="s">
        <v>2159</v>
      </c>
      <c r="B2365" s="10" t="s">
        <v>18</v>
      </c>
      <c r="C2365" s="36" t="s">
        <v>1152</v>
      </c>
      <c r="D2365" s="36" t="s">
        <v>3</v>
      </c>
      <c r="E2365" s="11" t="s">
        <v>20</v>
      </c>
      <c r="F2365" s="116" t="s">
        <v>1409</v>
      </c>
      <c r="G2365" s="47">
        <v>44881.0</v>
      </c>
      <c r="H2365" s="117">
        <v>44886.0</v>
      </c>
      <c r="I2365" s="81">
        <v>8.0</v>
      </c>
      <c r="J2365" s="47">
        <v>44882.0</v>
      </c>
      <c r="K2365" s="117">
        <v>44886.0</v>
      </c>
      <c r="L2365" s="81">
        <v>8.0</v>
      </c>
      <c r="M2365" s="19">
        <v>44903.0</v>
      </c>
      <c r="N2365" s="32">
        <v>0.9166666666666666</v>
      </c>
      <c r="O2365" s="32">
        <v>0.9166666666666666</v>
      </c>
      <c r="P2365" s="44">
        <f t="shared" si="216"/>
        <v>0</v>
      </c>
      <c r="Q2365" s="10" t="s">
        <v>565</v>
      </c>
    </row>
    <row r="2366">
      <c r="A2366" s="10" t="s">
        <v>2133</v>
      </c>
      <c r="B2366" s="10" t="s">
        <v>18</v>
      </c>
      <c r="C2366" s="10" t="s">
        <v>1152</v>
      </c>
      <c r="D2366" s="10" t="s">
        <v>3</v>
      </c>
      <c r="E2366" s="11" t="s">
        <v>20</v>
      </c>
      <c r="F2366" s="10" t="s">
        <v>1409</v>
      </c>
      <c r="G2366" s="47">
        <v>44876.0</v>
      </c>
      <c r="H2366" s="47">
        <v>44886.0</v>
      </c>
      <c r="I2366" s="12">
        <v>8.0</v>
      </c>
      <c r="J2366" s="47">
        <v>44876.0</v>
      </c>
      <c r="K2366" s="47">
        <v>44886.0</v>
      </c>
      <c r="L2366" s="12">
        <v>6.0</v>
      </c>
      <c r="M2366" s="19">
        <v>44903.0</v>
      </c>
      <c r="N2366" s="32">
        <v>0.9166666666666666</v>
      </c>
      <c r="O2366" s="32">
        <v>0.9166666666666666</v>
      </c>
      <c r="P2366" s="44">
        <f t="shared" si="216"/>
        <v>0</v>
      </c>
      <c r="Q2366" s="10" t="s">
        <v>565</v>
      </c>
    </row>
    <row r="2367" ht="19.5" customHeight="1">
      <c r="A2367" s="10" t="s">
        <v>999</v>
      </c>
      <c r="B2367" s="10" t="s">
        <v>18</v>
      </c>
      <c r="C2367" s="10" t="s">
        <v>1152</v>
      </c>
      <c r="D2367" s="10" t="s">
        <v>508</v>
      </c>
      <c r="E2367" s="11" t="s">
        <v>20</v>
      </c>
      <c r="F2367" s="11" t="s">
        <v>1423</v>
      </c>
      <c r="G2367" s="18"/>
      <c r="H2367" s="18"/>
      <c r="I2367" s="18"/>
      <c r="J2367" s="18"/>
      <c r="K2367" s="18"/>
      <c r="L2367" s="18"/>
      <c r="M2367" s="19">
        <v>44903.0</v>
      </c>
      <c r="N2367" s="15">
        <v>0.875</v>
      </c>
      <c r="O2367" s="15">
        <v>0.875</v>
      </c>
      <c r="P2367" s="16">
        <f t="shared" si="216"/>
        <v>0</v>
      </c>
      <c r="Q2367" s="17" t="s">
        <v>1097</v>
      </c>
    </row>
    <row r="2368">
      <c r="A2368" s="81" t="s">
        <v>2331</v>
      </c>
      <c r="B2368" s="81" t="s">
        <v>18</v>
      </c>
      <c r="C2368" s="29" t="s">
        <v>1152</v>
      </c>
      <c r="D2368" s="29" t="s">
        <v>508</v>
      </c>
      <c r="E2368" s="30" t="s">
        <v>43</v>
      </c>
      <c r="F2368" s="41" t="s">
        <v>1423</v>
      </c>
      <c r="G2368" s="19">
        <v>44904.0</v>
      </c>
      <c r="H2368" s="19">
        <v>44904.0</v>
      </c>
      <c r="I2368" s="88">
        <v>4.0</v>
      </c>
      <c r="J2368" s="19">
        <v>44904.0</v>
      </c>
      <c r="K2368" s="19">
        <v>44904.0</v>
      </c>
      <c r="L2368" s="88">
        <v>3.0</v>
      </c>
      <c r="M2368" s="19">
        <v>44904.0</v>
      </c>
      <c r="N2368" s="32">
        <v>0.625</v>
      </c>
      <c r="O2368" s="32">
        <v>0.75</v>
      </c>
      <c r="P2368" s="44">
        <f t="shared" si="216"/>
        <v>0.125</v>
      </c>
      <c r="Q2368" s="113" t="s">
        <v>2332</v>
      </c>
      <c r="R2368" s="36"/>
      <c r="S2368" s="36"/>
      <c r="T2368" s="36"/>
      <c r="U2368" s="36"/>
      <c r="V2368" s="36"/>
      <c r="W2368" s="36"/>
      <c r="X2368" s="36"/>
      <c r="Y2368" s="36"/>
      <c r="Z2368" s="36"/>
      <c r="AA2368" s="36"/>
      <c r="AB2368" s="36"/>
      <c r="AC2368" s="36"/>
      <c r="AD2368" s="36"/>
      <c r="AE2368" s="36"/>
      <c r="AF2368" s="36"/>
      <c r="AG2368" s="36"/>
      <c r="AH2368" s="36"/>
      <c r="AI2368" s="36"/>
      <c r="AJ2368" s="36"/>
      <c r="AK2368" s="36"/>
      <c r="AL2368" s="36"/>
    </row>
    <row r="2369">
      <c r="A2369" s="10" t="s">
        <v>2333</v>
      </c>
      <c r="B2369" s="10" t="s">
        <v>18</v>
      </c>
      <c r="C2369" s="10" t="s">
        <v>1152</v>
      </c>
      <c r="D2369" s="10" t="s">
        <v>3</v>
      </c>
      <c r="E2369" s="30" t="s">
        <v>43</v>
      </c>
      <c r="F2369" s="41" t="s">
        <v>1423</v>
      </c>
      <c r="G2369" s="19">
        <v>44904.0</v>
      </c>
      <c r="H2369" s="19">
        <v>44904.0</v>
      </c>
      <c r="I2369" s="12">
        <v>7.5</v>
      </c>
      <c r="J2369" s="47">
        <v>44876.0</v>
      </c>
      <c r="K2369" s="47">
        <v>44886.0</v>
      </c>
      <c r="L2369" s="12">
        <v>5.0</v>
      </c>
      <c r="M2369" s="19">
        <v>44904.0</v>
      </c>
      <c r="N2369" s="32">
        <v>0.625</v>
      </c>
      <c r="O2369" s="32">
        <v>0.8333333333333334</v>
      </c>
      <c r="P2369" s="44">
        <f t="shared" si="216"/>
        <v>0.2083333333</v>
      </c>
      <c r="Q2369" s="10" t="s">
        <v>2334</v>
      </c>
    </row>
    <row r="2370">
      <c r="A2370" s="81" t="s">
        <v>2335</v>
      </c>
      <c r="B2370" s="81" t="s">
        <v>560</v>
      </c>
      <c r="C2370" s="29" t="s">
        <v>1152</v>
      </c>
      <c r="D2370" s="29" t="s">
        <v>508</v>
      </c>
      <c r="E2370" s="30" t="s">
        <v>43</v>
      </c>
      <c r="F2370" s="41" t="s">
        <v>1423</v>
      </c>
      <c r="G2370" s="19">
        <v>44904.0</v>
      </c>
      <c r="H2370" s="19">
        <v>44904.0</v>
      </c>
      <c r="I2370" s="88">
        <v>4.0</v>
      </c>
      <c r="J2370" s="19">
        <v>44904.0</v>
      </c>
      <c r="K2370" s="19">
        <v>44904.0</v>
      </c>
      <c r="L2370" s="88">
        <v>3.0</v>
      </c>
      <c r="M2370" s="19">
        <v>44904.0</v>
      </c>
      <c r="N2370" s="32">
        <v>0.7916666666666666</v>
      </c>
      <c r="O2370" s="32">
        <v>0.9166666666666666</v>
      </c>
      <c r="P2370" s="44">
        <f t="shared" si="216"/>
        <v>0.125</v>
      </c>
      <c r="Q2370" s="113" t="s">
        <v>2336</v>
      </c>
      <c r="R2370" s="36"/>
      <c r="S2370" s="36"/>
      <c r="T2370" s="36"/>
      <c r="U2370" s="36"/>
      <c r="V2370" s="36"/>
      <c r="W2370" s="36"/>
      <c r="X2370" s="36"/>
      <c r="Y2370" s="36"/>
      <c r="Z2370" s="36"/>
      <c r="AA2370" s="36"/>
      <c r="AB2370" s="36"/>
      <c r="AC2370" s="36"/>
      <c r="AD2370" s="36"/>
      <c r="AE2370" s="36"/>
      <c r="AF2370" s="36"/>
      <c r="AG2370" s="36"/>
      <c r="AH2370" s="36"/>
      <c r="AI2370" s="36"/>
      <c r="AJ2370" s="36"/>
      <c r="AK2370" s="36"/>
      <c r="AL2370" s="36"/>
    </row>
    <row r="2371">
      <c r="A2371" s="10" t="s">
        <v>2139</v>
      </c>
      <c r="B2371" s="10" t="s">
        <v>1797</v>
      </c>
      <c r="C2371" s="10" t="s">
        <v>21</v>
      </c>
      <c r="D2371" s="10" t="s">
        <v>1790</v>
      </c>
      <c r="E2371" s="11" t="s">
        <v>41</v>
      </c>
      <c r="F2371" s="11" t="s">
        <v>1432</v>
      </c>
      <c r="G2371" s="18"/>
      <c r="H2371" s="18"/>
      <c r="I2371" s="18"/>
      <c r="J2371" s="18"/>
      <c r="K2371" s="18"/>
      <c r="L2371" s="18"/>
      <c r="M2371" s="82">
        <v>44904.0</v>
      </c>
      <c r="N2371" s="15">
        <v>0.625</v>
      </c>
      <c r="O2371" s="15">
        <v>0.6666666666666666</v>
      </c>
      <c r="P2371" s="16">
        <f t="shared" si="216"/>
        <v>0.04166666667</v>
      </c>
      <c r="Q2371" s="10" t="s">
        <v>2337</v>
      </c>
    </row>
    <row r="2372">
      <c r="A2372" s="10" t="s">
        <v>2318</v>
      </c>
      <c r="B2372" s="10" t="s">
        <v>18</v>
      </c>
      <c r="C2372" s="10" t="s">
        <v>1164</v>
      </c>
      <c r="D2372" s="10" t="s">
        <v>1790</v>
      </c>
      <c r="E2372" s="11" t="s">
        <v>41</v>
      </c>
      <c r="F2372" s="11" t="s">
        <v>1423</v>
      </c>
      <c r="G2372" s="19">
        <v>44903.0</v>
      </c>
      <c r="H2372" s="19">
        <v>44909.0</v>
      </c>
      <c r="I2372" s="12">
        <v>28.0</v>
      </c>
      <c r="J2372" s="19">
        <v>44903.0</v>
      </c>
      <c r="K2372" s="107"/>
      <c r="L2372" s="12"/>
      <c r="M2372" s="19">
        <v>44904.0</v>
      </c>
      <c r="N2372" s="15">
        <v>0.6666666666666666</v>
      </c>
      <c r="O2372" s="32">
        <v>0.9166666666666666</v>
      </c>
      <c r="P2372" s="16">
        <f t="shared" si="216"/>
        <v>0.25</v>
      </c>
      <c r="Q2372" s="17" t="s">
        <v>2338</v>
      </c>
    </row>
    <row r="2373">
      <c r="A2373" s="81" t="s">
        <v>2165</v>
      </c>
      <c r="B2373" s="81" t="s">
        <v>1797</v>
      </c>
      <c r="C2373" s="10" t="s">
        <v>1152</v>
      </c>
      <c r="D2373" s="81" t="s">
        <v>508</v>
      </c>
      <c r="E2373" s="30" t="s">
        <v>41</v>
      </c>
      <c r="F2373" s="30" t="s">
        <v>21</v>
      </c>
      <c r="G2373" s="82"/>
      <c r="H2373" s="82"/>
      <c r="I2373" s="88"/>
      <c r="J2373" s="82"/>
      <c r="K2373" s="82"/>
      <c r="L2373" s="88"/>
      <c r="M2373" s="19">
        <v>44904.0</v>
      </c>
      <c r="N2373" s="32">
        <v>0.75</v>
      </c>
      <c r="O2373" s="15">
        <v>0.7916666666666666</v>
      </c>
      <c r="P2373" s="16">
        <f t="shared" si="216"/>
        <v>0.04166666667</v>
      </c>
      <c r="Q2373" s="10" t="s">
        <v>2339</v>
      </c>
      <c r="R2373" s="36"/>
      <c r="S2373" s="36"/>
      <c r="T2373" s="36"/>
      <c r="U2373" s="36"/>
      <c r="V2373" s="36"/>
      <c r="W2373" s="36"/>
      <c r="X2373" s="36"/>
      <c r="Y2373" s="36"/>
      <c r="Z2373" s="36"/>
      <c r="AA2373" s="36"/>
      <c r="AB2373" s="36"/>
      <c r="AC2373" s="36"/>
      <c r="AD2373" s="36"/>
      <c r="AE2373" s="36"/>
      <c r="AF2373" s="36"/>
      <c r="AG2373" s="36"/>
      <c r="AH2373" s="36"/>
      <c r="AI2373" s="36"/>
      <c r="AJ2373" s="36"/>
      <c r="AK2373" s="36"/>
      <c r="AL2373" s="36"/>
    </row>
    <row r="2374">
      <c r="A2374" s="10" t="s">
        <v>2146</v>
      </c>
      <c r="B2374" s="10" t="s">
        <v>560</v>
      </c>
      <c r="C2374" s="10" t="s">
        <v>1164</v>
      </c>
      <c r="D2374" s="10" t="s">
        <v>900</v>
      </c>
      <c r="E2374" s="30" t="s">
        <v>987</v>
      </c>
      <c r="F2374" s="30" t="s">
        <v>1409</v>
      </c>
      <c r="G2374" s="47">
        <v>44880.0</v>
      </c>
      <c r="H2374" s="47">
        <v>44890.0</v>
      </c>
      <c r="I2374" s="10">
        <v>86.5</v>
      </c>
      <c r="J2374" s="47">
        <v>44880.0</v>
      </c>
      <c r="K2374" s="47">
        <v>44904.0</v>
      </c>
      <c r="L2374" s="10">
        <v>80.5</v>
      </c>
      <c r="M2374" s="47">
        <v>44904.0</v>
      </c>
      <c r="N2374" s="52">
        <v>0.5833333333333334</v>
      </c>
      <c r="O2374" s="52">
        <v>0.7083333333333334</v>
      </c>
      <c r="P2374" s="16">
        <f t="shared" si="216"/>
        <v>0.125</v>
      </c>
      <c r="Q2374" s="10" t="s">
        <v>2340</v>
      </c>
    </row>
    <row r="2375">
      <c r="A2375" s="10" t="s">
        <v>2167</v>
      </c>
      <c r="B2375" s="10" t="s">
        <v>1797</v>
      </c>
      <c r="C2375" s="10" t="s">
        <v>1164</v>
      </c>
      <c r="D2375" s="10" t="s">
        <v>900</v>
      </c>
      <c r="E2375" s="30" t="s">
        <v>41</v>
      </c>
      <c r="F2375" s="30" t="s">
        <v>21</v>
      </c>
      <c r="M2375" s="47">
        <v>44904.0</v>
      </c>
      <c r="N2375" s="52">
        <v>0.8333333333333334</v>
      </c>
      <c r="O2375" s="52">
        <v>0.8958333333333334</v>
      </c>
      <c r="P2375" s="16">
        <f t="shared" si="216"/>
        <v>0.0625</v>
      </c>
      <c r="Q2375" s="10" t="s">
        <v>2341</v>
      </c>
    </row>
    <row r="2376">
      <c r="A2376" s="10" t="s">
        <v>2312</v>
      </c>
      <c r="B2376" s="10" t="s">
        <v>18</v>
      </c>
      <c r="C2376" s="10" t="s">
        <v>1164</v>
      </c>
      <c r="D2376" s="10" t="s">
        <v>900</v>
      </c>
      <c r="E2376" s="30" t="s">
        <v>1478</v>
      </c>
      <c r="F2376" s="30" t="s">
        <v>1409</v>
      </c>
      <c r="G2376" s="47">
        <v>44901.0</v>
      </c>
      <c r="J2376" s="47">
        <v>44901.0</v>
      </c>
      <c r="M2376" s="47">
        <v>44904.0</v>
      </c>
      <c r="N2376" s="52">
        <v>0.7083333333333334</v>
      </c>
      <c r="O2376" s="52">
        <v>0.8333333333333334</v>
      </c>
      <c r="P2376" s="16">
        <f t="shared" si="216"/>
        <v>0.125</v>
      </c>
      <c r="Q2376" s="10" t="s">
        <v>2342</v>
      </c>
    </row>
    <row r="2377">
      <c r="A2377" s="10" t="s">
        <v>1819</v>
      </c>
      <c r="B2377" s="10" t="s">
        <v>1797</v>
      </c>
      <c r="C2377" s="10" t="s">
        <v>1152</v>
      </c>
      <c r="D2377" s="10" t="s">
        <v>3</v>
      </c>
      <c r="E2377" s="11" t="s">
        <v>41</v>
      </c>
      <c r="F2377" s="11" t="s">
        <v>21</v>
      </c>
      <c r="G2377" s="18"/>
      <c r="H2377" s="18"/>
      <c r="I2377" s="18"/>
      <c r="J2377" s="18"/>
      <c r="K2377" s="18"/>
      <c r="L2377" s="18"/>
      <c r="M2377" s="47">
        <v>44904.0</v>
      </c>
      <c r="N2377" s="32">
        <v>0.8333333333333334</v>
      </c>
      <c r="O2377" s="32">
        <v>0.875</v>
      </c>
      <c r="P2377" s="44">
        <f t="shared" si="216"/>
        <v>0.04166666667</v>
      </c>
      <c r="Q2377" s="10" t="s">
        <v>2343</v>
      </c>
    </row>
    <row r="2378">
      <c r="A2378" s="10" t="s">
        <v>2259</v>
      </c>
      <c r="B2378" s="10" t="s">
        <v>560</v>
      </c>
      <c r="C2378" s="10" t="s">
        <v>1152</v>
      </c>
      <c r="D2378" s="10" t="s">
        <v>3</v>
      </c>
      <c r="E2378" s="30" t="s">
        <v>1478</v>
      </c>
      <c r="F2378" s="30" t="s">
        <v>1409</v>
      </c>
      <c r="M2378" s="47">
        <v>44904.0</v>
      </c>
      <c r="N2378" s="32">
        <v>0.875</v>
      </c>
      <c r="O2378" s="32">
        <v>0.9166666666666666</v>
      </c>
      <c r="P2378" s="16">
        <f t="shared" si="216"/>
        <v>0.04166666667</v>
      </c>
      <c r="Q2378" s="10" t="s">
        <v>2344</v>
      </c>
    </row>
    <row r="2379">
      <c r="A2379" s="10" t="s">
        <v>2318</v>
      </c>
      <c r="B2379" s="10" t="s">
        <v>18</v>
      </c>
      <c r="C2379" s="10" t="s">
        <v>1164</v>
      </c>
      <c r="D2379" s="10" t="s">
        <v>1790</v>
      </c>
      <c r="E2379" s="11" t="s">
        <v>1281</v>
      </c>
      <c r="F2379" s="11" t="s">
        <v>1423</v>
      </c>
      <c r="G2379" s="19">
        <v>44903.0</v>
      </c>
      <c r="H2379" s="19">
        <v>44909.0</v>
      </c>
      <c r="I2379" s="12">
        <v>28.0</v>
      </c>
      <c r="J2379" s="19">
        <v>44903.0</v>
      </c>
      <c r="K2379" s="107"/>
      <c r="L2379" s="12"/>
      <c r="M2379" s="19">
        <v>44907.0</v>
      </c>
      <c r="N2379" s="15">
        <v>0.5833333333333334</v>
      </c>
      <c r="O2379" s="15">
        <v>0.6666666666666666</v>
      </c>
      <c r="P2379" s="16">
        <f t="shared" si="216"/>
        <v>0.08333333333</v>
      </c>
      <c r="Q2379" s="17" t="s">
        <v>2345</v>
      </c>
    </row>
    <row r="2380">
      <c r="A2380" s="10" t="s">
        <v>2139</v>
      </c>
      <c r="B2380" s="29" t="s">
        <v>1797</v>
      </c>
      <c r="C2380" s="29" t="s">
        <v>1152</v>
      </c>
      <c r="D2380" s="81" t="s">
        <v>1790</v>
      </c>
      <c r="E2380" s="41" t="s">
        <v>41</v>
      </c>
      <c r="F2380" s="41" t="s">
        <v>21</v>
      </c>
      <c r="G2380" s="42"/>
      <c r="H2380" s="42"/>
      <c r="I2380" s="29"/>
      <c r="J2380" s="42"/>
      <c r="K2380" s="42"/>
      <c r="L2380" s="29"/>
      <c r="M2380" s="19">
        <v>44907.0</v>
      </c>
      <c r="N2380" s="32">
        <v>0.6666666666666666</v>
      </c>
      <c r="O2380" s="32">
        <v>0.875</v>
      </c>
      <c r="P2380" s="44">
        <f t="shared" si="216"/>
        <v>0.2083333333</v>
      </c>
      <c r="Q2380" s="81" t="s">
        <v>2346</v>
      </c>
      <c r="R2380" s="36"/>
      <c r="S2380" s="36"/>
      <c r="T2380" s="36"/>
      <c r="U2380" s="36"/>
      <c r="V2380" s="36"/>
      <c r="W2380" s="36"/>
      <c r="X2380" s="36"/>
      <c r="Y2380" s="36"/>
      <c r="Z2380" s="36"/>
      <c r="AA2380" s="36"/>
      <c r="AB2380" s="36"/>
      <c r="AC2380" s="36"/>
      <c r="AD2380" s="36"/>
      <c r="AE2380" s="36"/>
      <c r="AF2380" s="36"/>
      <c r="AG2380" s="36"/>
      <c r="AH2380" s="36"/>
      <c r="AI2380" s="36"/>
      <c r="AJ2380" s="36"/>
      <c r="AK2380" s="36"/>
      <c r="AL2380" s="36"/>
    </row>
    <row r="2381">
      <c r="A2381" s="81" t="s">
        <v>2347</v>
      </c>
      <c r="B2381" s="81" t="s">
        <v>18</v>
      </c>
      <c r="C2381" s="29" t="s">
        <v>1152</v>
      </c>
      <c r="D2381" s="29" t="s">
        <v>508</v>
      </c>
      <c r="E2381" s="30" t="s">
        <v>1478</v>
      </c>
      <c r="F2381" s="41" t="s">
        <v>1423</v>
      </c>
      <c r="G2381" s="19"/>
      <c r="H2381" s="19"/>
      <c r="I2381" s="88"/>
      <c r="J2381" s="19"/>
      <c r="K2381" s="19"/>
      <c r="L2381" s="88"/>
      <c r="M2381" s="19">
        <v>44907.0</v>
      </c>
      <c r="N2381" s="32">
        <v>0.8958333333333334</v>
      </c>
      <c r="O2381" s="32">
        <v>0.9166666666666666</v>
      </c>
      <c r="P2381" s="44">
        <f t="shared" si="216"/>
        <v>0.02083333333</v>
      </c>
      <c r="Q2381" s="113" t="s">
        <v>2348</v>
      </c>
      <c r="R2381" s="36"/>
      <c r="S2381" s="36"/>
      <c r="T2381" s="36"/>
      <c r="U2381" s="36"/>
      <c r="V2381" s="36"/>
      <c r="W2381" s="36"/>
      <c r="X2381" s="36"/>
      <c r="Y2381" s="36"/>
      <c r="Z2381" s="36"/>
      <c r="AA2381" s="36"/>
      <c r="AB2381" s="36"/>
      <c r="AC2381" s="36"/>
      <c r="AD2381" s="36"/>
      <c r="AE2381" s="36"/>
      <c r="AF2381" s="36"/>
      <c r="AG2381" s="36"/>
      <c r="AH2381" s="36"/>
      <c r="AI2381" s="36"/>
      <c r="AJ2381" s="36"/>
      <c r="AK2381" s="36"/>
      <c r="AL2381" s="36"/>
    </row>
    <row r="2382">
      <c r="A2382" s="81" t="s">
        <v>2165</v>
      </c>
      <c r="B2382" s="81" t="s">
        <v>1797</v>
      </c>
      <c r="C2382" s="10" t="s">
        <v>1152</v>
      </c>
      <c r="D2382" s="81" t="s">
        <v>508</v>
      </c>
      <c r="E2382" s="30" t="s">
        <v>41</v>
      </c>
      <c r="F2382" s="30" t="s">
        <v>21</v>
      </c>
      <c r="G2382" s="82"/>
      <c r="H2382" s="82"/>
      <c r="I2382" s="88"/>
      <c r="J2382" s="82"/>
      <c r="K2382" s="82"/>
      <c r="L2382" s="88"/>
      <c r="M2382" s="19">
        <v>44907.0</v>
      </c>
      <c r="N2382" s="32">
        <v>0.625</v>
      </c>
      <c r="O2382" s="15">
        <v>0.875</v>
      </c>
      <c r="P2382" s="16">
        <f t="shared" si="216"/>
        <v>0.25</v>
      </c>
      <c r="Q2382" s="10" t="s">
        <v>2349</v>
      </c>
      <c r="R2382" s="36"/>
      <c r="S2382" s="36"/>
      <c r="T2382" s="36"/>
      <c r="U2382" s="36"/>
      <c r="V2382" s="36"/>
      <c r="W2382" s="36"/>
      <c r="X2382" s="36"/>
      <c r="Y2382" s="36"/>
      <c r="Z2382" s="36"/>
      <c r="AA2382" s="36"/>
      <c r="AB2382" s="36"/>
      <c r="AC2382" s="36"/>
      <c r="AD2382" s="36"/>
      <c r="AE2382" s="36"/>
      <c r="AF2382" s="36"/>
      <c r="AG2382" s="36"/>
      <c r="AH2382" s="36"/>
      <c r="AI2382" s="36"/>
      <c r="AJ2382" s="36"/>
      <c r="AK2382" s="36"/>
      <c r="AL2382" s="36"/>
    </row>
    <row r="2383">
      <c r="A2383" s="10" t="s">
        <v>2259</v>
      </c>
      <c r="B2383" s="10" t="s">
        <v>560</v>
      </c>
      <c r="C2383" s="10" t="s">
        <v>1152</v>
      </c>
      <c r="D2383" s="10" t="s">
        <v>3</v>
      </c>
      <c r="E2383" s="30" t="s">
        <v>1478</v>
      </c>
      <c r="F2383" s="30" t="s">
        <v>1409</v>
      </c>
      <c r="M2383" s="47">
        <v>44907.0</v>
      </c>
      <c r="N2383" s="32">
        <v>0.625</v>
      </c>
      <c r="O2383" s="32">
        <v>0.9166666666666666</v>
      </c>
      <c r="P2383" s="16">
        <f t="shared" si="216"/>
        <v>0.2916666667</v>
      </c>
      <c r="Q2383" s="10" t="s">
        <v>2350</v>
      </c>
    </row>
    <row r="2384">
      <c r="A2384" s="10" t="s">
        <v>2351</v>
      </c>
      <c r="B2384" s="10" t="s">
        <v>560</v>
      </c>
      <c r="C2384" s="10" t="s">
        <v>1164</v>
      </c>
      <c r="D2384" s="10" t="s">
        <v>900</v>
      </c>
      <c r="E2384" s="30" t="s">
        <v>1478</v>
      </c>
      <c r="F2384" s="30" t="s">
        <v>1409</v>
      </c>
      <c r="M2384" s="47">
        <v>44907.0</v>
      </c>
      <c r="N2384" s="52">
        <v>0.5833333333333334</v>
      </c>
      <c r="O2384" s="52">
        <v>0.8333333333333334</v>
      </c>
      <c r="P2384" s="16">
        <f t="shared" si="216"/>
        <v>0.25</v>
      </c>
      <c r="Q2384" s="10" t="s">
        <v>2352</v>
      </c>
    </row>
    <row r="2385">
      <c r="A2385" s="10" t="s">
        <v>2167</v>
      </c>
      <c r="B2385" s="10" t="s">
        <v>1797</v>
      </c>
      <c r="C2385" s="10" t="s">
        <v>1164</v>
      </c>
      <c r="D2385" s="10" t="s">
        <v>900</v>
      </c>
      <c r="E2385" s="30" t="s">
        <v>41</v>
      </c>
      <c r="F2385" s="30" t="s">
        <v>21</v>
      </c>
      <c r="M2385" s="47">
        <v>44907.0</v>
      </c>
      <c r="N2385" s="52">
        <v>0.8333333333333334</v>
      </c>
      <c r="O2385" s="52">
        <v>0.8958333333333334</v>
      </c>
      <c r="P2385" s="16">
        <f t="shared" si="216"/>
        <v>0.0625</v>
      </c>
      <c r="Q2385" s="10" t="s">
        <v>2341</v>
      </c>
    </row>
    <row r="2386">
      <c r="A2386" s="10" t="s">
        <v>2353</v>
      </c>
      <c r="B2386" s="10" t="s">
        <v>18</v>
      </c>
      <c r="C2386" s="10" t="s">
        <v>1152</v>
      </c>
      <c r="D2386" s="10" t="s">
        <v>1790</v>
      </c>
      <c r="E2386" s="11" t="s">
        <v>1281</v>
      </c>
      <c r="F2386" s="11" t="s">
        <v>1432</v>
      </c>
      <c r="G2386" s="19"/>
      <c r="H2386" s="19"/>
      <c r="I2386" s="12"/>
      <c r="J2386" s="19"/>
      <c r="K2386" s="107"/>
      <c r="L2386" s="12"/>
      <c r="M2386" s="19">
        <v>44908.0</v>
      </c>
      <c r="N2386" s="15">
        <v>0.5833333333333334</v>
      </c>
      <c r="O2386" s="15">
        <v>0.7083333333333334</v>
      </c>
      <c r="P2386" s="16">
        <f t="shared" si="216"/>
        <v>0.125</v>
      </c>
      <c r="Q2386" s="17" t="s">
        <v>2354</v>
      </c>
    </row>
    <row r="2387">
      <c r="A2387" s="10" t="s">
        <v>2139</v>
      </c>
      <c r="B2387" s="29" t="s">
        <v>1797</v>
      </c>
      <c r="C2387" s="29" t="s">
        <v>1152</v>
      </c>
      <c r="D2387" s="81" t="s">
        <v>1790</v>
      </c>
      <c r="E2387" s="41" t="s">
        <v>41</v>
      </c>
      <c r="F2387" s="41" t="s">
        <v>21</v>
      </c>
      <c r="G2387" s="42"/>
      <c r="H2387" s="42"/>
      <c r="I2387" s="29"/>
      <c r="J2387" s="42"/>
      <c r="K2387" s="42"/>
      <c r="L2387" s="29"/>
      <c r="M2387" s="19">
        <v>44908.0</v>
      </c>
      <c r="N2387" s="32">
        <v>0.7083333333333334</v>
      </c>
      <c r="O2387" s="32">
        <v>0.875</v>
      </c>
      <c r="P2387" s="44">
        <f t="shared" si="216"/>
        <v>0.1666666667</v>
      </c>
      <c r="Q2387" s="81" t="s">
        <v>2355</v>
      </c>
      <c r="R2387" s="36"/>
      <c r="S2387" s="36"/>
      <c r="T2387" s="36"/>
      <c r="U2387" s="36"/>
      <c r="V2387" s="36"/>
      <c r="W2387" s="36"/>
      <c r="X2387" s="36"/>
      <c r="Y2387" s="36"/>
      <c r="Z2387" s="36"/>
      <c r="AA2387" s="36"/>
      <c r="AB2387" s="36"/>
      <c r="AC2387" s="36"/>
      <c r="AD2387" s="36"/>
      <c r="AE2387" s="36"/>
      <c r="AF2387" s="36"/>
      <c r="AG2387" s="36"/>
      <c r="AH2387" s="36"/>
      <c r="AI2387" s="36"/>
      <c r="AJ2387" s="36"/>
      <c r="AK2387" s="36"/>
      <c r="AL2387" s="36"/>
    </row>
    <row r="2388">
      <c r="A2388" s="10" t="s">
        <v>2351</v>
      </c>
      <c r="B2388" s="10" t="s">
        <v>560</v>
      </c>
      <c r="C2388" s="10" t="s">
        <v>1164</v>
      </c>
      <c r="D2388" s="10" t="s">
        <v>900</v>
      </c>
      <c r="E2388" s="30" t="s">
        <v>1478</v>
      </c>
      <c r="F2388" s="30" t="s">
        <v>1409</v>
      </c>
      <c r="M2388" s="47">
        <v>44908.0</v>
      </c>
      <c r="N2388" s="52">
        <v>0.5833333333333334</v>
      </c>
      <c r="O2388" s="52">
        <v>0.75</v>
      </c>
      <c r="P2388" s="44">
        <f t="shared" si="216"/>
        <v>0.1666666667</v>
      </c>
      <c r="Q2388" s="10" t="s">
        <v>2356</v>
      </c>
    </row>
    <row r="2389">
      <c r="A2389" s="10" t="s">
        <v>2167</v>
      </c>
      <c r="B2389" s="10" t="s">
        <v>1797</v>
      </c>
      <c r="C2389" s="10" t="s">
        <v>1164</v>
      </c>
      <c r="D2389" s="10" t="s">
        <v>900</v>
      </c>
      <c r="E2389" s="41" t="s">
        <v>41</v>
      </c>
      <c r="F2389" s="41" t="s">
        <v>21</v>
      </c>
      <c r="M2389" s="47">
        <v>44908.0</v>
      </c>
      <c r="N2389" s="52">
        <v>0.75</v>
      </c>
      <c r="O2389" s="52">
        <v>0.8958333333333334</v>
      </c>
      <c r="P2389" s="44">
        <f t="shared" si="216"/>
        <v>0.1458333333</v>
      </c>
      <c r="Q2389" s="10" t="s">
        <v>2357</v>
      </c>
    </row>
    <row r="2390">
      <c r="A2390" s="10" t="s">
        <v>2259</v>
      </c>
      <c r="B2390" s="10" t="s">
        <v>560</v>
      </c>
      <c r="C2390" s="10" t="s">
        <v>1152</v>
      </c>
      <c r="D2390" s="10" t="s">
        <v>3</v>
      </c>
      <c r="E2390" s="30" t="s">
        <v>1478</v>
      </c>
      <c r="F2390" s="30" t="s">
        <v>1409</v>
      </c>
      <c r="M2390" s="47">
        <v>44908.0</v>
      </c>
      <c r="N2390" s="32">
        <v>0.625</v>
      </c>
      <c r="O2390" s="32">
        <v>0.9166666666666666</v>
      </c>
      <c r="P2390" s="16">
        <f t="shared" si="216"/>
        <v>0.2916666667</v>
      </c>
      <c r="Q2390" s="115" t="s">
        <v>2358</v>
      </c>
    </row>
    <row r="2391">
      <c r="A2391" s="81" t="s">
        <v>2347</v>
      </c>
      <c r="B2391" s="81" t="s">
        <v>18</v>
      </c>
      <c r="C2391" s="29" t="s">
        <v>1152</v>
      </c>
      <c r="D2391" s="29" t="s">
        <v>508</v>
      </c>
      <c r="E2391" s="30" t="s">
        <v>43</v>
      </c>
      <c r="F2391" s="41" t="s">
        <v>1423</v>
      </c>
      <c r="G2391" s="19">
        <v>44908.0</v>
      </c>
      <c r="H2391" s="19">
        <v>44908.0</v>
      </c>
      <c r="I2391" s="88">
        <v>7.0</v>
      </c>
      <c r="J2391" s="19">
        <v>44908.0</v>
      </c>
      <c r="K2391" s="19"/>
      <c r="L2391" s="88">
        <v>6.0</v>
      </c>
      <c r="M2391" s="19">
        <v>44908.0</v>
      </c>
      <c r="N2391" s="32">
        <v>0.6666666666666666</v>
      </c>
      <c r="O2391" s="32">
        <v>0.9166666666666666</v>
      </c>
      <c r="P2391" s="44">
        <f t="shared" si="216"/>
        <v>0.25</v>
      </c>
      <c r="Q2391" s="113" t="s">
        <v>2359</v>
      </c>
      <c r="R2391" s="36"/>
      <c r="S2391" s="36"/>
      <c r="T2391" s="36"/>
      <c r="U2391" s="36"/>
      <c r="V2391" s="36"/>
      <c r="W2391" s="36"/>
      <c r="X2391" s="36"/>
      <c r="Y2391" s="36"/>
      <c r="Z2391" s="36"/>
      <c r="AA2391" s="36"/>
      <c r="AB2391" s="36"/>
      <c r="AC2391" s="36"/>
      <c r="AD2391" s="36"/>
      <c r="AE2391" s="36"/>
      <c r="AF2391" s="36"/>
      <c r="AG2391" s="36"/>
      <c r="AH2391" s="36"/>
      <c r="AI2391" s="36"/>
      <c r="AJ2391" s="36"/>
      <c r="AK2391" s="36"/>
      <c r="AL2391" s="36"/>
    </row>
    <row r="2392">
      <c r="A2392" s="10" t="s">
        <v>2303</v>
      </c>
      <c r="B2392" s="10" t="s">
        <v>18</v>
      </c>
      <c r="C2392" s="10" t="s">
        <v>1152</v>
      </c>
      <c r="D2392" s="10" t="s">
        <v>508</v>
      </c>
      <c r="E2392" s="11" t="s">
        <v>20</v>
      </c>
      <c r="F2392" s="11" t="s">
        <v>1423</v>
      </c>
      <c r="G2392" s="19">
        <v>44901.0</v>
      </c>
      <c r="H2392" s="19">
        <v>44901.0</v>
      </c>
      <c r="I2392" s="12">
        <v>5.0</v>
      </c>
      <c r="J2392" s="19">
        <v>44901.0</v>
      </c>
      <c r="K2392" s="18"/>
      <c r="L2392" s="12">
        <v>3.0</v>
      </c>
      <c r="M2392" s="19">
        <v>44909.0</v>
      </c>
      <c r="N2392" s="15">
        <v>0.8333333333333334</v>
      </c>
      <c r="O2392" s="15">
        <v>0.8333333333333334</v>
      </c>
      <c r="P2392" s="16">
        <f t="shared" si="216"/>
        <v>0</v>
      </c>
      <c r="Q2392" s="17" t="s">
        <v>1097</v>
      </c>
    </row>
    <row r="2393">
      <c r="A2393" s="10" t="s">
        <v>2096</v>
      </c>
      <c r="B2393" s="10" t="s">
        <v>18</v>
      </c>
      <c r="C2393" s="10" t="s">
        <v>1152</v>
      </c>
      <c r="D2393" s="10" t="s">
        <v>3</v>
      </c>
      <c r="E2393" s="11" t="s">
        <v>20</v>
      </c>
      <c r="F2393" s="11" t="s">
        <v>1423</v>
      </c>
      <c r="G2393" s="47">
        <v>44869.0</v>
      </c>
      <c r="H2393" s="47">
        <v>44872.0</v>
      </c>
      <c r="I2393" s="12">
        <v>7.0</v>
      </c>
      <c r="J2393" s="47">
        <v>44869.0</v>
      </c>
      <c r="K2393" s="47">
        <v>44872.0</v>
      </c>
      <c r="L2393" s="12">
        <v>7.0</v>
      </c>
      <c r="M2393" s="19">
        <v>44909.0</v>
      </c>
      <c r="N2393" s="32">
        <v>0.6666666666666666</v>
      </c>
      <c r="O2393" s="32">
        <v>0.6666666666666666</v>
      </c>
      <c r="P2393" s="16">
        <f t="shared" si="216"/>
        <v>0</v>
      </c>
      <c r="Q2393" s="17" t="s">
        <v>1097</v>
      </c>
    </row>
    <row r="2394" ht="19.5" customHeight="1">
      <c r="A2394" s="10" t="s">
        <v>2195</v>
      </c>
      <c r="B2394" s="10" t="s">
        <v>18</v>
      </c>
      <c r="C2394" s="10" t="s">
        <v>1152</v>
      </c>
      <c r="D2394" s="10" t="s">
        <v>508</v>
      </c>
      <c r="E2394" s="11" t="s">
        <v>20</v>
      </c>
      <c r="F2394" s="11" t="s">
        <v>1423</v>
      </c>
      <c r="G2394" s="48">
        <v>44887.0</v>
      </c>
      <c r="H2394" s="48">
        <v>44887.0</v>
      </c>
      <c r="I2394" s="12">
        <v>7.0</v>
      </c>
      <c r="J2394" s="48">
        <v>44887.0</v>
      </c>
      <c r="K2394" s="48">
        <v>44887.0</v>
      </c>
      <c r="L2394" s="12">
        <v>6.3</v>
      </c>
      <c r="M2394" s="19">
        <v>44909.0</v>
      </c>
      <c r="N2394" s="15">
        <v>0.8333333333333334</v>
      </c>
      <c r="O2394" s="15">
        <v>0.8333333333333334</v>
      </c>
      <c r="P2394" s="16">
        <f t="shared" si="216"/>
        <v>0</v>
      </c>
      <c r="Q2394" s="17" t="s">
        <v>1097</v>
      </c>
    </row>
    <row r="2395" ht="19.5" customHeight="1">
      <c r="A2395" s="10" t="s">
        <v>2288</v>
      </c>
      <c r="B2395" s="10" t="s">
        <v>18</v>
      </c>
      <c r="C2395" s="10" t="s">
        <v>1152</v>
      </c>
      <c r="D2395" s="10" t="s">
        <v>508</v>
      </c>
      <c r="E2395" s="11" t="s">
        <v>20</v>
      </c>
      <c r="F2395" s="11" t="s">
        <v>1423</v>
      </c>
      <c r="G2395" s="19">
        <v>44900.0</v>
      </c>
      <c r="H2395" s="19">
        <v>44900.0</v>
      </c>
      <c r="I2395" s="12">
        <v>7.0</v>
      </c>
      <c r="J2395" s="19">
        <v>44900.0</v>
      </c>
      <c r="K2395" s="19">
        <v>44900.0</v>
      </c>
      <c r="L2395" s="12">
        <v>5.3</v>
      </c>
      <c r="M2395" s="19">
        <v>44909.0</v>
      </c>
      <c r="N2395" s="15">
        <v>0.8333333333333334</v>
      </c>
      <c r="O2395" s="15">
        <v>0.8333333333333334</v>
      </c>
      <c r="P2395" s="16">
        <f t="shared" si="216"/>
        <v>0</v>
      </c>
      <c r="Q2395" s="17" t="s">
        <v>1097</v>
      </c>
    </row>
    <row r="2396">
      <c r="A2396" s="81" t="s">
        <v>2360</v>
      </c>
      <c r="B2396" s="36" t="s">
        <v>18</v>
      </c>
      <c r="C2396" s="36" t="s">
        <v>1152</v>
      </c>
      <c r="D2396" s="36" t="s">
        <v>508</v>
      </c>
      <c r="E2396" s="30" t="s">
        <v>43</v>
      </c>
      <c r="F2396" s="30" t="s">
        <v>1432</v>
      </c>
      <c r="G2396" s="117">
        <v>44909.0</v>
      </c>
      <c r="H2396" s="117">
        <v>44909.0</v>
      </c>
      <c r="I2396" s="88">
        <v>1.0</v>
      </c>
      <c r="J2396" s="117">
        <v>44909.0</v>
      </c>
      <c r="K2396" s="117">
        <v>44909.0</v>
      </c>
      <c r="L2396" s="88">
        <v>1.0</v>
      </c>
      <c r="M2396" s="117">
        <v>44909.0</v>
      </c>
      <c r="N2396" s="32">
        <v>0.6458333333333334</v>
      </c>
      <c r="O2396" s="32">
        <v>0.6875</v>
      </c>
      <c r="P2396" s="44">
        <f t="shared" si="216"/>
        <v>0.04166666667</v>
      </c>
      <c r="Q2396" s="120" t="s">
        <v>2361</v>
      </c>
      <c r="R2396" s="36"/>
      <c r="S2396" s="36"/>
      <c r="T2396" s="36"/>
      <c r="U2396" s="36"/>
      <c r="V2396" s="36"/>
      <c r="W2396" s="36"/>
      <c r="X2396" s="36"/>
      <c r="Y2396" s="36"/>
      <c r="Z2396" s="36"/>
      <c r="AA2396" s="36"/>
      <c r="AB2396" s="36"/>
      <c r="AC2396" s="36"/>
      <c r="AD2396" s="36"/>
      <c r="AE2396" s="36"/>
      <c r="AF2396" s="36"/>
      <c r="AG2396" s="36"/>
      <c r="AH2396" s="36"/>
      <c r="AI2396" s="36"/>
      <c r="AJ2396" s="36"/>
      <c r="AK2396" s="36"/>
      <c r="AL2396" s="36"/>
    </row>
    <row r="2397">
      <c r="A2397" s="10" t="s">
        <v>2139</v>
      </c>
      <c r="B2397" s="29" t="s">
        <v>1797</v>
      </c>
      <c r="C2397" s="29" t="s">
        <v>1152</v>
      </c>
      <c r="D2397" s="81" t="s">
        <v>1790</v>
      </c>
      <c r="E2397" s="41" t="s">
        <v>41</v>
      </c>
      <c r="F2397" s="41" t="s">
        <v>21</v>
      </c>
      <c r="G2397" s="42"/>
      <c r="H2397" s="42"/>
      <c r="I2397" s="29"/>
      <c r="J2397" s="42"/>
      <c r="K2397" s="42"/>
      <c r="L2397" s="29"/>
      <c r="M2397" s="19">
        <v>44909.0</v>
      </c>
      <c r="N2397" s="32">
        <v>0.5833333333333334</v>
      </c>
      <c r="O2397" s="32">
        <v>0.6666666666666666</v>
      </c>
      <c r="P2397" s="44">
        <f t="shared" si="216"/>
        <v>0.08333333333</v>
      </c>
      <c r="Q2397" s="81" t="s">
        <v>2362</v>
      </c>
      <c r="R2397" s="36"/>
      <c r="S2397" s="36"/>
      <c r="T2397" s="36"/>
      <c r="U2397" s="36"/>
      <c r="V2397" s="36"/>
      <c r="W2397" s="36"/>
      <c r="X2397" s="36"/>
      <c r="Y2397" s="36"/>
      <c r="Z2397" s="36"/>
      <c r="AA2397" s="36"/>
      <c r="AB2397" s="36"/>
      <c r="AC2397" s="36"/>
      <c r="AD2397" s="36"/>
      <c r="AE2397" s="36"/>
      <c r="AF2397" s="36"/>
      <c r="AG2397" s="36"/>
      <c r="AH2397" s="36"/>
      <c r="AI2397" s="36"/>
      <c r="AJ2397" s="36"/>
      <c r="AK2397" s="36"/>
      <c r="AL2397" s="36"/>
    </row>
    <row r="2398">
      <c r="A2398" s="10" t="s">
        <v>2363</v>
      </c>
      <c r="B2398" s="10" t="s">
        <v>18</v>
      </c>
      <c r="C2398" s="10" t="s">
        <v>1152</v>
      </c>
      <c r="D2398" s="10" t="s">
        <v>1790</v>
      </c>
      <c r="E2398" s="11" t="s">
        <v>41</v>
      </c>
      <c r="F2398" s="11" t="s">
        <v>1432</v>
      </c>
      <c r="G2398" s="19">
        <v>44909.0</v>
      </c>
      <c r="H2398" s="19">
        <v>44910.0</v>
      </c>
      <c r="I2398" s="12">
        <v>9.0</v>
      </c>
      <c r="J2398" s="19">
        <v>44909.0</v>
      </c>
      <c r="K2398" s="19"/>
      <c r="L2398" s="12"/>
      <c r="M2398" s="19">
        <v>44909.0</v>
      </c>
      <c r="N2398" s="32">
        <v>0.6666666666666666</v>
      </c>
      <c r="O2398" s="32">
        <v>0.875</v>
      </c>
      <c r="P2398" s="16">
        <f t="shared" si="216"/>
        <v>0.2083333333</v>
      </c>
      <c r="Q2398" s="17" t="s">
        <v>2364</v>
      </c>
    </row>
    <row r="2399" ht="19.5" customHeight="1">
      <c r="A2399" s="10" t="s">
        <v>2276</v>
      </c>
      <c r="B2399" s="10" t="s">
        <v>18</v>
      </c>
      <c r="C2399" s="10" t="s">
        <v>1152</v>
      </c>
      <c r="D2399" s="10" t="s">
        <v>508</v>
      </c>
      <c r="E2399" s="11" t="s">
        <v>370</v>
      </c>
      <c r="F2399" s="11" t="s">
        <v>1423</v>
      </c>
      <c r="G2399" s="82">
        <v>44897.0</v>
      </c>
      <c r="H2399" s="82">
        <v>44897.0</v>
      </c>
      <c r="I2399" s="12">
        <v>12.0</v>
      </c>
      <c r="J2399" s="82">
        <v>44897.0</v>
      </c>
      <c r="K2399" s="18"/>
      <c r="L2399" s="18"/>
      <c r="M2399" s="19">
        <v>44909.0</v>
      </c>
      <c r="N2399" s="15">
        <v>0.8125</v>
      </c>
      <c r="O2399" s="15">
        <v>0.8958333333333334</v>
      </c>
      <c r="P2399" s="16">
        <f t="shared" si="216"/>
        <v>0.08333333333</v>
      </c>
      <c r="Q2399" s="17" t="s">
        <v>2365</v>
      </c>
    </row>
    <row r="2400">
      <c r="A2400" s="81" t="s">
        <v>2165</v>
      </c>
      <c r="B2400" s="81" t="s">
        <v>1797</v>
      </c>
      <c r="C2400" s="10" t="s">
        <v>1152</v>
      </c>
      <c r="D2400" s="81" t="s">
        <v>508</v>
      </c>
      <c r="E2400" s="30" t="s">
        <v>41</v>
      </c>
      <c r="F2400" s="30" t="s">
        <v>21</v>
      </c>
      <c r="G2400" s="82"/>
      <c r="H2400" s="82"/>
      <c r="I2400" s="88"/>
      <c r="J2400" s="82"/>
      <c r="K2400" s="82"/>
      <c r="L2400" s="88"/>
      <c r="M2400" s="19">
        <v>44909.0</v>
      </c>
      <c r="N2400" s="32">
        <v>0.6875</v>
      </c>
      <c r="O2400" s="15">
        <v>0.8125</v>
      </c>
      <c r="P2400" s="16">
        <f t="shared" si="216"/>
        <v>0.125</v>
      </c>
      <c r="Q2400" s="10" t="s">
        <v>2366</v>
      </c>
      <c r="R2400" s="36"/>
      <c r="S2400" s="36"/>
      <c r="T2400" s="36"/>
      <c r="U2400" s="36"/>
      <c r="V2400" s="36"/>
      <c r="W2400" s="36"/>
      <c r="X2400" s="36"/>
      <c r="Y2400" s="36"/>
      <c r="Z2400" s="36"/>
      <c r="AA2400" s="36"/>
      <c r="AB2400" s="36"/>
      <c r="AC2400" s="36"/>
      <c r="AD2400" s="36"/>
      <c r="AE2400" s="36"/>
      <c r="AF2400" s="36"/>
      <c r="AG2400" s="36"/>
      <c r="AH2400" s="36"/>
      <c r="AI2400" s="36"/>
      <c r="AJ2400" s="36"/>
      <c r="AK2400" s="36"/>
      <c r="AL2400" s="36"/>
    </row>
    <row r="2401">
      <c r="A2401" s="10" t="s">
        <v>1819</v>
      </c>
      <c r="B2401" s="81" t="s">
        <v>1797</v>
      </c>
      <c r="C2401" s="10" t="s">
        <v>1152</v>
      </c>
      <c r="D2401" s="10" t="s">
        <v>3</v>
      </c>
      <c r="E2401" s="11" t="s">
        <v>41</v>
      </c>
      <c r="F2401" s="11" t="s">
        <v>21</v>
      </c>
      <c r="G2401" s="18"/>
      <c r="H2401" s="18"/>
      <c r="I2401" s="18"/>
      <c r="J2401" s="18"/>
      <c r="K2401" s="18"/>
      <c r="L2401" s="18"/>
      <c r="M2401" s="19">
        <v>44909.0</v>
      </c>
      <c r="N2401" s="32">
        <v>0.75</v>
      </c>
      <c r="O2401" s="32">
        <v>0.875</v>
      </c>
      <c r="P2401" s="44">
        <f t="shared" si="216"/>
        <v>0.125</v>
      </c>
      <c r="Q2401" s="10" t="s">
        <v>2367</v>
      </c>
    </row>
    <row r="2402">
      <c r="A2402" s="10" t="s">
        <v>2351</v>
      </c>
      <c r="B2402" s="10" t="s">
        <v>560</v>
      </c>
      <c r="C2402" s="10" t="s">
        <v>1164</v>
      </c>
      <c r="D2402" s="10" t="s">
        <v>900</v>
      </c>
      <c r="E2402" s="11" t="s">
        <v>1478</v>
      </c>
      <c r="F2402" s="11" t="s">
        <v>1409</v>
      </c>
      <c r="G2402" s="47">
        <v>44914.0</v>
      </c>
      <c r="I2402" s="10">
        <v>40.0</v>
      </c>
      <c r="J2402" s="47">
        <v>44914.0</v>
      </c>
      <c r="M2402" s="47">
        <v>44909.0</v>
      </c>
      <c r="N2402" s="52">
        <v>0.5833333333333334</v>
      </c>
      <c r="O2402" s="52">
        <v>0.75</v>
      </c>
      <c r="P2402" s="44">
        <f t="shared" si="216"/>
        <v>0.1666666667</v>
      </c>
      <c r="Q2402" s="10" t="s">
        <v>2368</v>
      </c>
    </row>
    <row r="2403">
      <c r="A2403" s="10" t="s">
        <v>2167</v>
      </c>
      <c r="B2403" s="10" t="s">
        <v>1797</v>
      </c>
      <c r="C2403" s="10" t="s">
        <v>1164</v>
      </c>
      <c r="D2403" s="10" t="s">
        <v>900</v>
      </c>
      <c r="E2403" s="11" t="s">
        <v>41</v>
      </c>
      <c r="F2403" s="11" t="s">
        <v>21</v>
      </c>
      <c r="M2403" s="47">
        <v>44909.0</v>
      </c>
      <c r="N2403" s="52">
        <v>0.75</v>
      </c>
      <c r="O2403" s="52">
        <v>0.8958333333333334</v>
      </c>
      <c r="P2403" s="44">
        <f t="shared" si="216"/>
        <v>0.1458333333</v>
      </c>
      <c r="Q2403" s="10" t="s">
        <v>2369</v>
      </c>
    </row>
    <row r="2404">
      <c r="A2404" s="10" t="s">
        <v>2312</v>
      </c>
      <c r="B2404" s="10" t="s">
        <v>18</v>
      </c>
      <c r="C2404" s="10" t="s">
        <v>1164</v>
      </c>
      <c r="D2404" s="10" t="s">
        <v>900</v>
      </c>
      <c r="E2404" s="11" t="s">
        <v>46</v>
      </c>
      <c r="F2404" s="11" t="s">
        <v>1409</v>
      </c>
      <c r="M2404" s="47">
        <v>44909.0</v>
      </c>
      <c r="N2404" s="52"/>
      <c r="O2404" s="52"/>
      <c r="P2404" s="44">
        <f t="shared" si="216"/>
        <v>0</v>
      </c>
      <c r="Q2404" s="10" t="s">
        <v>655</v>
      </c>
    </row>
    <row r="2405">
      <c r="A2405" s="10" t="s">
        <v>2259</v>
      </c>
      <c r="B2405" s="10" t="s">
        <v>560</v>
      </c>
      <c r="C2405" s="10" t="s">
        <v>1152</v>
      </c>
      <c r="D2405" s="10" t="s">
        <v>3</v>
      </c>
      <c r="E2405" s="30" t="s">
        <v>1478</v>
      </c>
      <c r="F2405" s="30" t="s">
        <v>1409</v>
      </c>
      <c r="M2405" s="47">
        <v>44909.0</v>
      </c>
      <c r="N2405" s="32">
        <v>0.625</v>
      </c>
      <c r="O2405" s="32">
        <v>0.75</v>
      </c>
      <c r="P2405" s="16">
        <f t="shared" si="216"/>
        <v>0.125</v>
      </c>
      <c r="Q2405" s="115" t="s">
        <v>2370</v>
      </c>
    </row>
    <row r="2406">
      <c r="A2406" s="10" t="s">
        <v>2133</v>
      </c>
      <c r="B2406" s="10" t="s">
        <v>18</v>
      </c>
      <c r="C2406" s="10" t="s">
        <v>1152</v>
      </c>
      <c r="D2406" s="10" t="s">
        <v>3</v>
      </c>
      <c r="E2406" s="11" t="s">
        <v>41</v>
      </c>
      <c r="F2406" s="10" t="s">
        <v>1409</v>
      </c>
      <c r="G2406" s="47">
        <v>44876.0</v>
      </c>
      <c r="H2406" s="47">
        <v>44886.0</v>
      </c>
      <c r="I2406" s="12">
        <v>8.0</v>
      </c>
      <c r="J2406" s="47">
        <v>44876.0</v>
      </c>
      <c r="K2406" s="47">
        <v>44886.0</v>
      </c>
      <c r="L2406" s="12">
        <v>6.0</v>
      </c>
      <c r="M2406" s="47">
        <v>44909.0</v>
      </c>
      <c r="N2406" s="15">
        <v>0.875</v>
      </c>
      <c r="O2406" s="15">
        <v>0.9166666666666666</v>
      </c>
      <c r="P2406" s="16">
        <f t="shared" si="216"/>
        <v>0.04166666667</v>
      </c>
      <c r="Q2406" s="17" t="s">
        <v>2371</v>
      </c>
    </row>
    <row r="2407">
      <c r="A2407" s="10" t="s">
        <v>2372</v>
      </c>
      <c r="B2407" s="10" t="s">
        <v>18</v>
      </c>
      <c r="C2407" s="10" t="s">
        <v>1152</v>
      </c>
      <c r="D2407" s="10" t="s">
        <v>3</v>
      </c>
      <c r="E2407" s="11" t="s">
        <v>20</v>
      </c>
      <c r="F2407" s="10" t="s">
        <v>21</v>
      </c>
      <c r="G2407" s="47"/>
      <c r="H2407" s="47"/>
      <c r="I2407" s="12"/>
      <c r="J2407" s="47"/>
      <c r="K2407" s="47"/>
      <c r="L2407" s="12"/>
      <c r="M2407" s="47">
        <v>44910.0</v>
      </c>
      <c r="N2407" s="15">
        <v>0.625</v>
      </c>
      <c r="O2407" s="15">
        <v>0.6666666666666666</v>
      </c>
      <c r="P2407" s="16">
        <f t="shared" si="216"/>
        <v>0.04166666667</v>
      </c>
      <c r="Q2407" s="17" t="s">
        <v>2373</v>
      </c>
    </row>
    <row r="2408">
      <c r="A2408" s="10" t="s">
        <v>2363</v>
      </c>
      <c r="B2408" s="10" t="s">
        <v>18</v>
      </c>
      <c r="C2408" s="10" t="s">
        <v>1152</v>
      </c>
      <c r="D2408" s="10" t="s">
        <v>1790</v>
      </c>
      <c r="E2408" s="11" t="s">
        <v>341</v>
      </c>
      <c r="F2408" s="11" t="s">
        <v>1432</v>
      </c>
      <c r="G2408" s="19">
        <v>44909.0</v>
      </c>
      <c r="H2408" s="19">
        <v>44910.0</v>
      </c>
      <c r="I2408" s="12">
        <v>9.0</v>
      </c>
      <c r="J2408" s="19">
        <v>44909.0</v>
      </c>
      <c r="K2408" s="11">
        <v>8.0</v>
      </c>
      <c r="L2408" s="12"/>
      <c r="M2408" s="47">
        <v>44910.0</v>
      </c>
      <c r="N2408" s="52">
        <v>0.5833333333333334</v>
      </c>
      <c r="O2408" s="32">
        <v>0.7083333333333334</v>
      </c>
      <c r="P2408" s="16">
        <f t="shared" si="216"/>
        <v>0.125</v>
      </c>
      <c r="Q2408" s="17" t="s">
        <v>2374</v>
      </c>
    </row>
    <row r="2409">
      <c r="A2409" s="10" t="s">
        <v>2139</v>
      </c>
      <c r="B2409" s="29" t="s">
        <v>1797</v>
      </c>
      <c r="C2409" s="29" t="s">
        <v>1152</v>
      </c>
      <c r="D2409" s="81" t="s">
        <v>1790</v>
      </c>
      <c r="E2409" s="41" t="s">
        <v>41</v>
      </c>
      <c r="F2409" s="41" t="s">
        <v>21</v>
      </c>
      <c r="G2409" s="42"/>
      <c r="H2409" s="42"/>
      <c r="I2409" s="29"/>
      <c r="J2409" s="42"/>
      <c r="K2409" s="42"/>
      <c r="L2409" s="29"/>
      <c r="M2409" s="47">
        <v>44910.0</v>
      </c>
      <c r="N2409" s="32">
        <v>0.7083333333333334</v>
      </c>
      <c r="O2409" s="32">
        <v>0.7916666666666666</v>
      </c>
      <c r="P2409" s="44">
        <f t="shared" si="216"/>
        <v>0.08333333333</v>
      </c>
      <c r="Q2409" s="17" t="s">
        <v>2375</v>
      </c>
      <c r="R2409" s="36"/>
      <c r="S2409" s="36"/>
      <c r="T2409" s="36"/>
      <c r="U2409" s="36"/>
      <c r="V2409" s="36"/>
      <c r="W2409" s="36"/>
      <c r="X2409" s="36"/>
      <c r="Y2409" s="36"/>
      <c r="Z2409" s="36"/>
      <c r="AA2409" s="36"/>
      <c r="AB2409" s="36"/>
      <c r="AC2409" s="36"/>
      <c r="AD2409" s="36"/>
      <c r="AE2409" s="36"/>
      <c r="AF2409" s="36"/>
      <c r="AG2409" s="36"/>
      <c r="AH2409" s="36"/>
      <c r="AI2409" s="36"/>
      <c r="AJ2409" s="36"/>
      <c r="AK2409" s="36"/>
      <c r="AL2409" s="36"/>
    </row>
    <row r="2410">
      <c r="A2410" s="10" t="s">
        <v>2376</v>
      </c>
      <c r="B2410" s="10" t="s">
        <v>18</v>
      </c>
      <c r="C2410" s="10" t="s">
        <v>1152</v>
      </c>
      <c r="D2410" s="10" t="s">
        <v>1790</v>
      </c>
      <c r="E2410" s="11" t="s">
        <v>1478</v>
      </c>
      <c r="F2410" s="11" t="s">
        <v>1432</v>
      </c>
      <c r="G2410" s="19">
        <v>44911.0</v>
      </c>
      <c r="H2410" s="19"/>
      <c r="I2410" s="12"/>
      <c r="J2410" s="19"/>
      <c r="K2410" s="11"/>
      <c r="L2410" s="12"/>
      <c r="M2410" s="47">
        <v>44910.0</v>
      </c>
      <c r="N2410" s="32">
        <v>0.7916666666666666</v>
      </c>
      <c r="O2410" s="15">
        <v>0.875</v>
      </c>
      <c r="P2410" s="16">
        <f t="shared" si="216"/>
        <v>0.08333333333</v>
      </c>
      <c r="Q2410" s="17" t="s">
        <v>2377</v>
      </c>
    </row>
    <row r="2411">
      <c r="A2411" s="10" t="s">
        <v>1819</v>
      </c>
      <c r="B2411" s="81" t="s">
        <v>1797</v>
      </c>
      <c r="C2411" s="10" t="s">
        <v>1152</v>
      </c>
      <c r="D2411" s="10" t="s">
        <v>3</v>
      </c>
      <c r="E2411" s="11" t="s">
        <v>41</v>
      </c>
      <c r="F2411" s="11" t="s">
        <v>21</v>
      </c>
      <c r="G2411" s="18"/>
      <c r="H2411" s="18"/>
      <c r="I2411" s="18"/>
      <c r="J2411" s="18"/>
      <c r="K2411" s="18"/>
      <c r="L2411" s="18"/>
      <c r="M2411" s="47">
        <v>44910.0</v>
      </c>
      <c r="N2411" s="32">
        <v>0.6666666666666666</v>
      </c>
      <c r="O2411" s="32">
        <v>0.7916666666666666</v>
      </c>
      <c r="P2411" s="44">
        <f t="shared" si="216"/>
        <v>0.125</v>
      </c>
      <c r="Q2411" s="10" t="s">
        <v>2378</v>
      </c>
    </row>
    <row r="2412">
      <c r="A2412" s="10" t="s">
        <v>2379</v>
      </c>
      <c r="B2412" s="10" t="s">
        <v>18</v>
      </c>
      <c r="C2412" s="10" t="s">
        <v>1152</v>
      </c>
      <c r="D2412" s="10" t="s">
        <v>3</v>
      </c>
      <c r="E2412" s="11" t="s">
        <v>1478</v>
      </c>
      <c r="F2412" s="10" t="s">
        <v>1409</v>
      </c>
      <c r="G2412" s="47">
        <v>44910.0</v>
      </c>
      <c r="H2412" s="47"/>
      <c r="I2412" s="12"/>
      <c r="J2412" s="47">
        <v>44910.0</v>
      </c>
      <c r="K2412" s="47"/>
      <c r="L2412" s="12"/>
      <c r="M2412" s="47">
        <v>44910.0</v>
      </c>
      <c r="N2412" s="32">
        <v>0.7916666666666666</v>
      </c>
      <c r="O2412" s="15">
        <v>0.9166666666666666</v>
      </c>
      <c r="P2412" s="16">
        <f t="shared" si="216"/>
        <v>0.125</v>
      </c>
      <c r="Q2412" s="10" t="s">
        <v>2380</v>
      </c>
    </row>
    <row r="2413" ht="19.5" customHeight="1">
      <c r="A2413" s="10" t="s">
        <v>2184</v>
      </c>
      <c r="B2413" s="10" t="s">
        <v>18</v>
      </c>
      <c r="C2413" s="10" t="s">
        <v>1152</v>
      </c>
      <c r="D2413" s="10" t="s">
        <v>508</v>
      </c>
      <c r="E2413" s="11" t="s">
        <v>987</v>
      </c>
      <c r="F2413" s="11" t="s">
        <v>1423</v>
      </c>
      <c r="G2413" s="47">
        <v>44886.0</v>
      </c>
      <c r="H2413" s="47">
        <v>44886.0</v>
      </c>
      <c r="I2413" s="12">
        <v>10.0</v>
      </c>
      <c r="J2413" s="47">
        <v>44886.0</v>
      </c>
      <c r="K2413" s="47">
        <v>44886.0</v>
      </c>
      <c r="L2413" s="12">
        <v>8.0</v>
      </c>
      <c r="M2413" s="19">
        <v>44910.0</v>
      </c>
      <c r="N2413" s="15">
        <v>0.625</v>
      </c>
      <c r="O2413" s="15">
        <v>0.7916666666666666</v>
      </c>
      <c r="P2413" s="16">
        <f t="shared" si="216"/>
        <v>0.1666666667</v>
      </c>
      <c r="Q2413" s="17" t="s">
        <v>2381</v>
      </c>
    </row>
    <row r="2414" ht="19.5" customHeight="1">
      <c r="A2414" s="10" t="s">
        <v>2382</v>
      </c>
      <c r="B2414" s="10" t="s">
        <v>18</v>
      </c>
      <c r="C2414" s="10" t="s">
        <v>1152</v>
      </c>
      <c r="D2414" s="10" t="s">
        <v>508</v>
      </c>
      <c r="E2414" s="11" t="s">
        <v>1478</v>
      </c>
      <c r="F2414" s="11" t="s">
        <v>1423</v>
      </c>
      <c r="G2414" s="47"/>
      <c r="H2414" s="47"/>
      <c r="I2414" s="12"/>
      <c r="J2414" s="47"/>
      <c r="K2414" s="47"/>
      <c r="L2414" s="12"/>
      <c r="M2414" s="19">
        <v>44910.0</v>
      </c>
      <c r="N2414" s="15">
        <v>0.8333333333333334</v>
      </c>
      <c r="O2414" s="15">
        <v>0.9166666666666666</v>
      </c>
      <c r="P2414" s="16">
        <f t="shared" si="216"/>
        <v>0.08333333333</v>
      </c>
      <c r="Q2414" s="17" t="s">
        <v>2383</v>
      </c>
    </row>
    <row r="2415">
      <c r="A2415" s="10" t="s">
        <v>2351</v>
      </c>
      <c r="B2415" s="10" t="s">
        <v>560</v>
      </c>
      <c r="C2415" s="10" t="s">
        <v>1164</v>
      </c>
      <c r="D2415" s="10" t="s">
        <v>900</v>
      </c>
      <c r="E2415" s="11" t="s">
        <v>46</v>
      </c>
      <c r="M2415" s="47">
        <v>44910.0</v>
      </c>
      <c r="P2415" s="16">
        <f t="shared" si="216"/>
        <v>0</v>
      </c>
      <c r="Q2415" s="10" t="s">
        <v>655</v>
      </c>
    </row>
    <row r="2416">
      <c r="A2416" s="10" t="s">
        <v>2167</v>
      </c>
      <c r="B2416" s="10" t="s">
        <v>1797</v>
      </c>
      <c r="C2416" s="10" t="s">
        <v>1164</v>
      </c>
      <c r="D2416" s="10" t="s">
        <v>900</v>
      </c>
      <c r="E2416" s="11" t="s">
        <v>41</v>
      </c>
      <c r="M2416" s="47">
        <v>44910.0</v>
      </c>
      <c r="N2416" s="52">
        <v>0.8333333333333334</v>
      </c>
      <c r="O2416" s="52">
        <v>0.8958333333333334</v>
      </c>
      <c r="P2416" s="16">
        <f t="shared" si="216"/>
        <v>0.0625</v>
      </c>
      <c r="Q2416" s="10" t="s">
        <v>2180</v>
      </c>
    </row>
    <row r="2417">
      <c r="A2417" s="10" t="s">
        <v>2312</v>
      </c>
      <c r="B2417" s="10" t="s">
        <v>18</v>
      </c>
      <c r="C2417" s="10" t="s">
        <v>1164</v>
      </c>
      <c r="D2417" s="10" t="s">
        <v>900</v>
      </c>
      <c r="E2417" s="11" t="s">
        <v>41</v>
      </c>
      <c r="M2417" s="47">
        <v>44910.0</v>
      </c>
      <c r="N2417" s="52">
        <v>0.5833333333333334</v>
      </c>
      <c r="O2417" s="52">
        <v>0.8333333333333334</v>
      </c>
      <c r="P2417" s="16">
        <f t="shared" si="216"/>
        <v>0.25</v>
      </c>
      <c r="Q2417" s="10" t="s">
        <v>2384</v>
      </c>
    </row>
    <row r="2418">
      <c r="A2418" s="81" t="s">
        <v>2165</v>
      </c>
      <c r="B2418" s="81" t="s">
        <v>1797</v>
      </c>
      <c r="C2418" s="10" t="s">
        <v>1152</v>
      </c>
      <c r="D2418" s="81" t="s">
        <v>508</v>
      </c>
      <c r="E2418" s="30" t="s">
        <v>41</v>
      </c>
      <c r="F2418" s="30" t="s">
        <v>21</v>
      </c>
      <c r="G2418" s="82"/>
      <c r="H2418" s="82"/>
      <c r="I2418" s="88"/>
      <c r="J2418" s="82"/>
      <c r="K2418" s="82"/>
      <c r="L2418" s="88"/>
      <c r="M2418" s="19">
        <v>44910.0</v>
      </c>
      <c r="N2418" s="32">
        <v>0.7083333333333334</v>
      </c>
      <c r="O2418" s="15">
        <v>0.75</v>
      </c>
      <c r="P2418" s="16">
        <f t="shared" si="216"/>
        <v>0.04166666667</v>
      </c>
      <c r="Q2418" s="10" t="s">
        <v>2385</v>
      </c>
      <c r="R2418" s="36"/>
      <c r="S2418" s="36"/>
      <c r="T2418" s="36"/>
      <c r="U2418" s="36"/>
      <c r="V2418" s="36"/>
      <c r="W2418" s="36"/>
      <c r="X2418" s="36"/>
      <c r="Y2418" s="36"/>
      <c r="Z2418" s="36"/>
      <c r="AA2418" s="36"/>
      <c r="AB2418" s="36"/>
      <c r="AC2418" s="36"/>
      <c r="AD2418" s="36"/>
      <c r="AE2418" s="36"/>
      <c r="AF2418" s="36"/>
      <c r="AG2418" s="36"/>
      <c r="AH2418" s="36"/>
      <c r="AI2418" s="36"/>
      <c r="AJ2418" s="36"/>
      <c r="AK2418" s="36"/>
      <c r="AL2418" s="36"/>
    </row>
    <row r="2419">
      <c r="A2419" s="10" t="s">
        <v>2376</v>
      </c>
      <c r="B2419" s="10" t="s">
        <v>18</v>
      </c>
      <c r="C2419" s="10" t="s">
        <v>1152</v>
      </c>
      <c r="D2419" s="10" t="s">
        <v>508</v>
      </c>
      <c r="E2419" s="11" t="s">
        <v>1281</v>
      </c>
      <c r="F2419" s="11" t="s">
        <v>1432</v>
      </c>
      <c r="G2419" s="19">
        <v>44911.0</v>
      </c>
      <c r="H2419" s="19"/>
      <c r="I2419" s="12"/>
      <c r="J2419" s="19"/>
      <c r="K2419" s="11"/>
      <c r="L2419" s="12"/>
      <c r="M2419" s="47">
        <v>44911.0</v>
      </c>
      <c r="N2419" s="32">
        <v>0.625</v>
      </c>
      <c r="O2419" s="15">
        <v>0.7083333333333334</v>
      </c>
      <c r="P2419" s="16">
        <f t="shared" si="216"/>
        <v>0.08333333333</v>
      </c>
      <c r="Q2419" s="17" t="s">
        <v>2386</v>
      </c>
    </row>
    <row r="2420">
      <c r="A2420" s="10" t="s">
        <v>2139</v>
      </c>
      <c r="B2420" s="29" t="s">
        <v>1797</v>
      </c>
      <c r="C2420" s="29" t="s">
        <v>1152</v>
      </c>
      <c r="D2420" s="81" t="s">
        <v>1790</v>
      </c>
      <c r="E2420" s="41" t="s">
        <v>41</v>
      </c>
      <c r="F2420" s="41" t="s">
        <v>21</v>
      </c>
      <c r="G2420" s="42"/>
      <c r="H2420" s="42"/>
      <c r="I2420" s="29"/>
      <c r="J2420" s="42"/>
      <c r="K2420" s="42"/>
      <c r="L2420" s="29"/>
      <c r="M2420" s="47">
        <v>44911.0</v>
      </c>
      <c r="N2420" s="32">
        <v>0.5833333333333334</v>
      </c>
      <c r="O2420" s="32">
        <v>0.6458333333333334</v>
      </c>
      <c r="P2420" s="44">
        <f t="shared" si="216"/>
        <v>0.0625</v>
      </c>
      <c r="Q2420" s="17" t="s">
        <v>2387</v>
      </c>
      <c r="R2420" s="36"/>
      <c r="S2420" s="36"/>
      <c r="T2420" s="36"/>
      <c r="U2420" s="36"/>
      <c r="V2420" s="36"/>
      <c r="W2420" s="36"/>
      <c r="X2420" s="36"/>
      <c r="Y2420" s="36"/>
      <c r="Z2420" s="36"/>
      <c r="AA2420" s="36"/>
      <c r="AB2420" s="36"/>
      <c r="AC2420" s="36"/>
      <c r="AD2420" s="36"/>
      <c r="AE2420" s="36"/>
      <c r="AF2420" s="36"/>
      <c r="AG2420" s="36"/>
      <c r="AH2420" s="36"/>
      <c r="AI2420" s="36"/>
      <c r="AJ2420" s="36"/>
      <c r="AK2420" s="36"/>
      <c r="AL2420" s="36"/>
    </row>
    <row r="2421" ht="51.0" customHeight="1">
      <c r="A2421" s="10" t="s">
        <v>2382</v>
      </c>
      <c r="B2421" s="10" t="s">
        <v>18</v>
      </c>
      <c r="C2421" s="10" t="s">
        <v>1152</v>
      </c>
      <c r="D2421" s="81" t="s">
        <v>1790</v>
      </c>
      <c r="E2421" s="11" t="s">
        <v>41</v>
      </c>
      <c r="F2421" s="11" t="s">
        <v>1423</v>
      </c>
      <c r="G2421" s="19">
        <v>44911.0</v>
      </c>
      <c r="H2421" s="19">
        <v>44914.0</v>
      </c>
      <c r="I2421" s="12">
        <v>12.0</v>
      </c>
      <c r="J2421" s="19">
        <v>44911.0</v>
      </c>
      <c r="K2421" s="47"/>
      <c r="L2421" s="12"/>
      <c r="M2421" s="19">
        <v>44911.0</v>
      </c>
      <c r="N2421" s="32">
        <v>0.6458333333333334</v>
      </c>
      <c r="O2421" s="15">
        <v>0.875</v>
      </c>
      <c r="P2421" s="16">
        <f t="shared" si="216"/>
        <v>0.2291666667</v>
      </c>
      <c r="Q2421" s="17" t="s">
        <v>2388</v>
      </c>
    </row>
    <row r="2422">
      <c r="A2422" s="10" t="s">
        <v>1819</v>
      </c>
      <c r="B2422" s="81" t="s">
        <v>1797</v>
      </c>
      <c r="C2422" s="10" t="s">
        <v>1152</v>
      </c>
      <c r="D2422" s="10" t="s">
        <v>3</v>
      </c>
      <c r="E2422" s="11" t="s">
        <v>41</v>
      </c>
      <c r="F2422" s="11" t="s">
        <v>21</v>
      </c>
      <c r="G2422" s="18"/>
      <c r="H2422" s="18"/>
      <c r="I2422" s="18"/>
      <c r="J2422" s="18"/>
      <c r="K2422" s="18"/>
      <c r="L2422" s="18"/>
      <c r="M2422" s="19">
        <v>44911.0</v>
      </c>
      <c r="N2422" s="32">
        <v>0.625</v>
      </c>
      <c r="O2422" s="32">
        <v>0.6666666666666666</v>
      </c>
      <c r="P2422" s="44">
        <f t="shared" si="216"/>
        <v>0.04166666667</v>
      </c>
      <c r="Q2422" s="10" t="s">
        <v>2389</v>
      </c>
    </row>
    <row r="2423">
      <c r="A2423" s="81" t="s">
        <v>2165</v>
      </c>
      <c r="B2423" s="81" t="s">
        <v>1797</v>
      </c>
      <c r="C2423" s="10" t="s">
        <v>1152</v>
      </c>
      <c r="D2423" s="81" t="s">
        <v>508</v>
      </c>
      <c r="E2423" s="30" t="s">
        <v>41</v>
      </c>
      <c r="F2423" s="30" t="s">
        <v>21</v>
      </c>
      <c r="G2423" s="82"/>
      <c r="H2423" s="82"/>
      <c r="I2423" s="88"/>
      <c r="J2423" s="82"/>
      <c r="K2423" s="82"/>
      <c r="L2423" s="88"/>
      <c r="M2423" s="19">
        <v>44911.0</v>
      </c>
      <c r="N2423" s="32">
        <v>0.75</v>
      </c>
      <c r="O2423" s="15">
        <v>0.9166666666666666</v>
      </c>
      <c r="P2423" s="16">
        <f t="shared" si="216"/>
        <v>0.1666666667</v>
      </c>
      <c r="Q2423" s="10" t="s">
        <v>2390</v>
      </c>
      <c r="R2423" s="36"/>
      <c r="S2423" s="36"/>
      <c r="T2423" s="36"/>
      <c r="U2423" s="36"/>
      <c r="V2423" s="36"/>
      <c r="W2423" s="36"/>
      <c r="X2423" s="36"/>
      <c r="Y2423" s="36"/>
      <c r="Z2423" s="36"/>
      <c r="AA2423" s="36"/>
      <c r="AB2423" s="36"/>
      <c r="AC2423" s="36"/>
      <c r="AD2423" s="36"/>
      <c r="AE2423" s="36"/>
      <c r="AF2423" s="36"/>
      <c r="AG2423" s="36"/>
      <c r="AH2423" s="36"/>
      <c r="AI2423" s="36"/>
      <c r="AJ2423" s="36"/>
      <c r="AK2423" s="36"/>
      <c r="AL2423" s="36"/>
    </row>
    <row r="2424">
      <c r="A2424" s="10" t="s">
        <v>2379</v>
      </c>
      <c r="B2424" s="10" t="s">
        <v>18</v>
      </c>
      <c r="C2424" s="10" t="s">
        <v>1152</v>
      </c>
      <c r="D2424" s="10" t="s">
        <v>3</v>
      </c>
      <c r="E2424" s="11" t="s">
        <v>41</v>
      </c>
      <c r="F2424" s="10" t="s">
        <v>1409</v>
      </c>
      <c r="G2424" s="47">
        <v>44910.0</v>
      </c>
      <c r="H2424" s="47"/>
      <c r="I2424" s="12"/>
      <c r="J2424" s="47">
        <v>44910.0</v>
      </c>
      <c r="K2424" s="47"/>
      <c r="L2424" s="12"/>
      <c r="M2424" s="19">
        <v>44911.0</v>
      </c>
      <c r="N2424" s="32">
        <v>0.6666666666666666</v>
      </c>
      <c r="O2424" s="15">
        <v>0.9166666666666666</v>
      </c>
      <c r="P2424" s="16">
        <f t="shared" si="216"/>
        <v>0.25</v>
      </c>
      <c r="Q2424" s="10" t="s">
        <v>2391</v>
      </c>
    </row>
    <row r="2425">
      <c r="A2425" s="10" t="s">
        <v>2312</v>
      </c>
      <c r="B2425" s="10" t="s">
        <v>18</v>
      </c>
      <c r="C2425" s="10" t="s">
        <v>1164</v>
      </c>
      <c r="D2425" s="10" t="s">
        <v>900</v>
      </c>
      <c r="E2425" s="11" t="s">
        <v>41</v>
      </c>
      <c r="F2425" s="10" t="s">
        <v>1409</v>
      </c>
      <c r="G2425" s="47">
        <v>44901.0</v>
      </c>
      <c r="J2425" s="47">
        <v>44901.0</v>
      </c>
      <c r="M2425" s="47">
        <v>44911.0</v>
      </c>
      <c r="N2425" s="52">
        <v>0.5833333333333334</v>
      </c>
      <c r="O2425" s="52">
        <v>0.8333333333333334</v>
      </c>
      <c r="P2425" s="16">
        <f t="shared" si="216"/>
        <v>0.25</v>
      </c>
      <c r="Q2425" s="10" t="s">
        <v>2392</v>
      </c>
    </row>
    <row r="2426">
      <c r="A2426" s="10" t="s">
        <v>2167</v>
      </c>
      <c r="B2426" s="10" t="s">
        <v>1797</v>
      </c>
      <c r="C2426" s="10" t="s">
        <v>1164</v>
      </c>
      <c r="D2426" s="10" t="s">
        <v>900</v>
      </c>
      <c r="E2426" s="11" t="s">
        <v>41</v>
      </c>
      <c r="F2426" s="10" t="s">
        <v>2203</v>
      </c>
      <c r="M2426" s="47">
        <v>44911.0</v>
      </c>
      <c r="N2426" s="52">
        <v>0.8333333333333334</v>
      </c>
      <c r="O2426" s="52">
        <v>0.8958333333333334</v>
      </c>
      <c r="P2426" s="16">
        <f t="shared" si="216"/>
        <v>0.0625</v>
      </c>
      <c r="Q2426" s="10" t="s">
        <v>2180</v>
      </c>
    </row>
    <row r="2427">
      <c r="A2427" s="10" t="s">
        <v>2122</v>
      </c>
      <c r="B2427" s="10" t="s">
        <v>560</v>
      </c>
      <c r="C2427" s="10" t="s">
        <v>1152</v>
      </c>
      <c r="D2427" s="10" t="s">
        <v>3</v>
      </c>
      <c r="E2427" s="30" t="s">
        <v>46</v>
      </c>
      <c r="F2427" s="11" t="s">
        <v>1423</v>
      </c>
      <c r="G2427" s="19">
        <v>44879.0</v>
      </c>
      <c r="H2427" s="19">
        <v>44882.0</v>
      </c>
      <c r="I2427" s="10">
        <v>32.0</v>
      </c>
      <c r="J2427" s="19">
        <v>44879.0</v>
      </c>
      <c r="K2427" s="82">
        <v>44881.0</v>
      </c>
      <c r="L2427" s="10">
        <v>32.0</v>
      </c>
      <c r="M2427" s="19">
        <v>44900.0</v>
      </c>
      <c r="N2427" s="15">
        <v>0.9166666666666666</v>
      </c>
      <c r="O2427" s="15">
        <v>0.9166666666666666</v>
      </c>
      <c r="P2427" s="16">
        <f t="shared" si="216"/>
        <v>0</v>
      </c>
      <c r="Q2427" s="17" t="s">
        <v>2393</v>
      </c>
    </row>
    <row r="2428">
      <c r="A2428" s="10" t="s">
        <v>2259</v>
      </c>
      <c r="B2428" s="10" t="s">
        <v>560</v>
      </c>
      <c r="C2428" s="10" t="s">
        <v>1152</v>
      </c>
      <c r="D2428" s="10" t="s">
        <v>3</v>
      </c>
      <c r="E2428" s="30" t="s">
        <v>1478</v>
      </c>
      <c r="F2428" s="30" t="s">
        <v>1409</v>
      </c>
      <c r="M2428" s="47">
        <v>44909.0</v>
      </c>
      <c r="N2428" s="15">
        <v>0.9166666666666666</v>
      </c>
      <c r="O2428" s="15">
        <v>0.9166666666666666</v>
      </c>
      <c r="P2428" s="16">
        <f t="shared" si="216"/>
        <v>0</v>
      </c>
      <c r="Q2428" s="17" t="s">
        <v>2394</v>
      </c>
    </row>
    <row r="2429" ht="19.5" customHeight="1">
      <c r="A2429" s="10" t="s">
        <v>2184</v>
      </c>
      <c r="B2429" s="10" t="s">
        <v>18</v>
      </c>
      <c r="C2429" s="10" t="s">
        <v>1152</v>
      </c>
      <c r="D2429" s="10" t="s">
        <v>508</v>
      </c>
      <c r="E2429" s="11" t="s">
        <v>379</v>
      </c>
      <c r="F2429" s="11" t="s">
        <v>1423</v>
      </c>
      <c r="G2429" s="47">
        <v>44886.0</v>
      </c>
      <c r="H2429" s="47">
        <v>44886.0</v>
      </c>
      <c r="I2429" s="12">
        <v>10.0</v>
      </c>
      <c r="J2429" s="47">
        <v>44886.0</v>
      </c>
      <c r="K2429" s="47">
        <v>44886.0</v>
      </c>
      <c r="L2429" s="12">
        <v>8.0</v>
      </c>
      <c r="M2429" s="19">
        <v>44911.0</v>
      </c>
      <c r="N2429" s="15">
        <v>0.7916666666666666</v>
      </c>
      <c r="O2429" s="15">
        <v>0.7916666666666666</v>
      </c>
      <c r="P2429" s="16">
        <f t="shared" si="216"/>
        <v>0</v>
      </c>
      <c r="Q2429" s="17" t="s">
        <v>655</v>
      </c>
    </row>
    <row r="2430">
      <c r="A2430" s="81" t="s">
        <v>2331</v>
      </c>
      <c r="B2430" s="81" t="s">
        <v>18</v>
      </c>
      <c r="C2430" s="29" t="s">
        <v>1152</v>
      </c>
      <c r="D2430" s="29" t="s">
        <v>508</v>
      </c>
      <c r="E2430" s="30" t="s">
        <v>379</v>
      </c>
      <c r="F2430" s="41" t="s">
        <v>1423</v>
      </c>
      <c r="G2430" s="19">
        <v>44904.0</v>
      </c>
      <c r="H2430" s="19">
        <v>44904.0</v>
      </c>
      <c r="I2430" s="88">
        <v>4.0</v>
      </c>
      <c r="J2430" s="19">
        <v>44904.0</v>
      </c>
      <c r="K2430" s="19">
        <v>44904.0</v>
      </c>
      <c r="L2430" s="88">
        <v>3.0</v>
      </c>
      <c r="M2430" s="19">
        <v>44911.0</v>
      </c>
      <c r="N2430" s="32">
        <v>0.75</v>
      </c>
      <c r="O2430" s="32">
        <v>0.75</v>
      </c>
      <c r="P2430" s="44">
        <f t="shared" si="216"/>
        <v>0</v>
      </c>
      <c r="Q2430" s="113" t="s">
        <v>655</v>
      </c>
      <c r="R2430" s="36"/>
      <c r="S2430" s="36"/>
      <c r="T2430" s="36"/>
      <c r="U2430" s="36"/>
      <c r="V2430" s="36"/>
      <c r="W2430" s="36"/>
      <c r="X2430" s="36"/>
      <c r="Y2430" s="36"/>
      <c r="Z2430" s="36"/>
      <c r="AA2430" s="36"/>
      <c r="AB2430" s="36"/>
      <c r="AC2430" s="36"/>
      <c r="AD2430" s="36"/>
      <c r="AE2430" s="36"/>
      <c r="AF2430" s="36"/>
      <c r="AG2430" s="36"/>
      <c r="AH2430" s="36"/>
      <c r="AI2430" s="36"/>
      <c r="AJ2430" s="36"/>
      <c r="AK2430" s="36"/>
      <c r="AL2430" s="36"/>
    </row>
    <row r="2431" ht="19.5" customHeight="1">
      <c r="A2431" s="10" t="s">
        <v>2276</v>
      </c>
      <c r="B2431" s="10" t="s">
        <v>18</v>
      </c>
      <c r="C2431" s="10" t="s">
        <v>1152</v>
      </c>
      <c r="D2431" s="10" t="s">
        <v>508</v>
      </c>
      <c r="E2431" s="11" t="s">
        <v>379</v>
      </c>
      <c r="F2431" s="11" t="s">
        <v>1423</v>
      </c>
      <c r="G2431" s="82">
        <v>44897.0</v>
      </c>
      <c r="H2431" s="82">
        <v>44897.0</v>
      </c>
      <c r="I2431" s="12">
        <v>12.0</v>
      </c>
      <c r="J2431" s="82">
        <v>44897.0</v>
      </c>
      <c r="K2431" s="18"/>
      <c r="L2431" s="18"/>
      <c r="M2431" s="19">
        <v>44911.0</v>
      </c>
      <c r="N2431" s="15">
        <v>0.875</v>
      </c>
      <c r="O2431" s="15">
        <v>0.875</v>
      </c>
      <c r="P2431" s="16">
        <f t="shared" si="216"/>
        <v>0</v>
      </c>
      <c r="Q2431" s="17" t="s">
        <v>2365</v>
      </c>
    </row>
    <row r="2432">
      <c r="A2432" s="10" t="s">
        <v>2376</v>
      </c>
      <c r="B2432" s="10" t="s">
        <v>18</v>
      </c>
      <c r="C2432" s="10" t="s">
        <v>1152</v>
      </c>
      <c r="D2432" s="10" t="s">
        <v>508</v>
      </c>
      <c r="E2432" s="11" t="s">
        <v>20</v>
      </c>
      <c r="F2432" s="11" t="s">
        <v>1432</v>
      </c>
      <c r="G2432" s="19">
        <v>44911.0</v>
      </c>
      <c r="H2432" s="19">
        <v>44914.0</v>
      </c>
      <c r="I2432" s="12"/>
      <c r="J2432" s="19"/>
      <c r="K2432" s="11"/>
      <c r="L2432" s="12"/>
      <c r="M2432" s="47">
        <v>44914.0</v>
      </c>
      <c r="N2432" s="32">
        <v>0.6666666666666666</v>
      </c>
      <c r="O2432" s="15">
        <v>0.7916666666666666</v>
      </c>
      <c r="P2432" s="16">
        <f t="shared" si="216"/>
        <v>0.125</v>
      </c>
      <c r="Q2432" s="17" t="s">
        <v>2395</v>
      </c>
    </row>
    <row r="2433">
      <c r="A2433" s="10" t="s">
        <v>2396</v>
      </c>
      <c r="B2433" s="10" t="s">
        <v>18</v>
      </c>
      <c r="C2433" s="10" t="s">
        <v>1152</v>
      </c>
      <c r="D2433" s="10" t="s">
        <v>508</v>
      </c>
      <c r="E2433" s="11" t="s">
        <v>1478</v>
      </c>
      <c r="F2433" s="11" t="s">
        <v>1409</v>
      </c>
      <c r="G2433" s="19"/>
      <c r="H2433" s="19"/>
      <c r="I2433" s="12"/>
      <c r="J2433" s="19"/>
      <c r="K2433" s="11"/>
      <c r="L2433" s="12"/>
      <c r="M2433" s="47">
        <v>44914.0</v>
      </c>
      <c r="N2433" s="32">
        <v>0.8333333333333334</v>
      </c>
      <c r="O2433" s="15">
        <v>0.9166666666666666</v>
      </c>
      <c r="P2433" s="16">
        <f t="shared" si="216"/>
        <v>0.08333333333</v>
      </c>
      <c r="Q2433" s="17" t="s">
        <v>2397</v>
      </c>
    </row>
    <row r="2434" ht="51.0" customHeight="1">
      <c r="A2434" s="10" t="s">
        <v>2382</v>
      </c>
      <c r="B2434" s="10" t="s">
        <v>18</v>
      </c>
      <c r="C2434" s="10" t="s">
        <v>1152</v>
      </c>
      <c r="D2434" s="81" t="s">
        <v>1790</v>
      </c>
      <c r="E2434" s="11" t="s">
        <v>341</v>
      </c>
      <c r="F2434" s="11" t="s">
        <v>1423</v>
      </c>
      <c r="G2434" s="19">
        <v>44911.0</v>
      </c>
      <c r="H2434" s="19">
        <v>44914.0</v>
      </c>
      <c r="I2434" s="12">
        <v>12.0</v>
      </c>
      <c r="J2434" s="19">
        <v>44911.0</v>
      </c>
      <c r="K2434" s="47"/>
      <c r="L2434" s="12">
        <v>8.3</v>
      </c>
      <c r="M2434" s="19">
        <v>44914.0</v>
      </c>
      <c r="N2434" s="52">
        <v>0.5833333333333334</v>
      </c>
      <c r="O2434" s="32">
        <v>0.6666666666666666</v>
      </c>
      <c r="P2434" s="16">
        <f t="shared" si="216"/>
        <v>0.08333333333</v>
      </c>
      <c r="Q2434" s="17" t="s">
        <v>2398</v>
      </c>
    </row>
    <row r="2435">
      <c r="A2435" s="10" t="s">
        <v>2139</v>
      </c>
      <c r="B2435" s="29" t="s">
        <v>1797</v>
      </c>
      <c r="C2435" s="29" t="s">
        <v>1152</v>
      </c>
      <c r="D2435" s="81" t="s">
        <v>1790</v>
      </c>
      <c r="E2435" s="41" t="s">
        <v>41</v>
      </c>
      <c r="F2435" s="41" t="s">
        <v>21</v>
      </c>
      <c r="G2435" s="42"/>
      <c r="H2435" s="42"/>
      <c r="I2435" s="29"/>
      <c r="J2435" s="42"/>
      <c r="K2435" s="42"/>
      <c r="L2435" s="29"/>
      <c r="M2435" s="19">
        <v>44914.0</v>
      </c>
      <c r="N2435" s="32">
        <v>0.6666666666666666</v>
      </c>
      <c r="O2435" s="32">
        <v>0.7916666666666666</v>
      </c>
      <c r="P2435" s="44">
        <f t="shared" si="216"/>
        <v>0.125</v>
      </c>
      <c r="Q2435" s="17" t="s">
        <v>2399</v>
      </c>
      <c r="R2435" s="36"/>
      <c r="S2435" s="36"/>
      <c r="T2435" s="36"/>
      <c r="U2435" s="36"/>
      <c r="V2435" s="36"/>
      <c r="W2435" s="36"/>
      <c r="X2435" s="36"/>
      <c r="Y2435" s="36"/>
      <c r="Z2435" s="36"/>
      <c r="AA2435" s="36"/>
      <c r="AB2435" s="36"/>
      <c r="AC2435" s="36"/>
      <c r="AD2435" s="36"/>
      <c r="AE2435" s="36"/>
      <c r="AF2435" s="36"/>
      <c r="AG2435" s="36"/>
      <c r="AH2435" s="36"/>
      <c r="AI2435" s="36"/>
      <c r="AJ2435" s="36"/>
      <c r="AK2435" s="36"/>
      <c r="AL2435" s="36"/>
    </row>
    <row r="2436" ht="51.0" customHeight="1">
      <c r="A2436" s="10" t="s">
        <v>2044</v>
      </c>
      <c r="B2436" s="10" t="s">
        <v>18</v>
      </c>
      <c r="C2436" s="10" t="s">
        <v>1152</v>
      </c>
      <c r="D2436" s="81" t="s">
        <v>1790</v>
      </c>
      <c r="E2436" s="11" t="s">
        <v>41</v>
      </c>
      <c r="F2436" s="11" t="s">
        <v>1423</v>
      </c>
      <c r="G2436" s="19">
        <v>44914.0</v>
      </c>
      <c r="H2436" s="19">
        <v>44915.0</v>
      </c>
      <c r="I2436" s="12">
        <v>8.0</v>
      </c>
      <c r="J2436" s="19">
        <v>44914.0</v>
      </c>
      <c r="K2436" s="47"/>
      <c r="L2436" s="12"/>
      <c r="M2436" s="19">
        <v>44914.0</v>
      </c>
      <c r="N2436" s="32">
        <v>0.7916666666666666</v>
      </c>
      <c r="O2436" s="15">
        <v>0.875</v>
      </c>
      <c r="P2436" s="16">
        <f t="shared" si="216"/>
        <v>0.08333333333</v>
      </c>
      <c r="Q2436" s="17" t="s">
        <v>2400</v>
      </c>
    </row>
    <row r="2437" ht="19.5" customHeight="1">
      <c r="A2437" s="10" t="s">
        <v>2184</v>
      </c>
      <c r="B2437" s="10" t="s">
        <v>18</v>
      </c>
      <c r="C2437" s="10" t="s">
        <v>1152</v>
      </c>
      <c r="D2437" s="10" t="s">
        <v>508</v>
      </c>
      <c r="E2437" s="11" t="s">
        <v>20</v>
      </c>
      <c r="F2437" s="11" t="s">
        <v>1423</v>
      </c>
      <c r="G2437" s="47">
        <v>44886.0</v>
      </c>
      <c r="H2437" s="47">
        <v>44886.0</v>
      </c>
      <c r="I2437" s="12">
        <v>10.0</v>
      </c>
      <c r="J2437" s="47">
        <v>44886.0</v>
      </c>
      <c r="K2437" s="47">
        <v>44886.0</v>
      </c>
      <c r="L2437" s="12">
        <v>8.0</v>
      </c>
      <c r="M2437" s="19">
        <v>44914.0</v>
      </c>
      <c r="N2437" s="15">
        <v>0.875</v>
      </c>
      <c r="O2437" s="15">
        <v>0.875</v>
      </c>
      <c r="P2437" s="16">
        <f t="shared" si="216"/>
        <v>0</v>
      </c>
      <c r="Q2437" s="17" t="s">
        <v>655</v>
      </c>
    </row>
    <row r="2438" ht="19.5" customHeight="1">
      <c r="A2438" s="10" t="s">
        <v>2276</v>
      </c>
      <c r="B2438" s="10" t="s">
        <v>18</v>
      </c>
      <c r="C2438" s="10" t="s">
        <v>1152</v>
      </c>
      <c r="D2438" s="10" t="s">
        <v>508</v>
      </c>
      <c r="E2438" s="11" t="s">
        <v>20</v>
      </c>
      <c r="F2438" s="11" t="s">
        <v>1423</v>
      </c>
      <c r="G2438" s="82">
        <v>44897.0</v>
      </c>
      <c r="H2438" s="82">
        <v>44897.0</v>
      </c>
      <c r="I2438" s="12">
        <v>12.0</v>
      </c>
      <c r="J2438" s="82">
        <v>44897.0</v>
      </c>
      <c r="K2438" s="18"/>
      <c r="L2438" s="18"/>
      <c r="M2438" s="19">
        <v>44914.0</v>
      </c>
      <c r="N2438" s="15">
        <v>0.875</v>
      </c>
      <c r="O2438" s="15">
        <v>0.875</v>
      </c>
      <c r="P2438" s="16">
        <f t="shared" si="216"/>
        <v>0</v>
      </c>
      <c r="Q2438" s="17" t="s">
        <v>655</v>
      </c>
    </row>
    <row r="2439">
      <c r="A2439" s="81" t="s">
        <v>2331</v>
      </c>
      <c r="B2439" s="81" t="s">
        <v>18</v>
      </c>
      <c r="C2439" s="29" t="s">
        <v>1152</v>
      </c>
      <c r="D2439" s="29" t="s">
        <v>508</v>
      </c>
      <c r="E2439" s="30" t="s">
        <v>20</v>
      </c>
      <c r="F2439" s="41" t="s">
        <v>1423</v>
      </c>
      <c r="G2439" s="19">
        <v>44904.0</v>
      </c>
      <c r="H2439" s="19">
        <v>44904.0</v>
      </c>
      <c r="I2439" s="88">
        <v>4.0</v>
      </c>
      <c r="J2439" s="19">
        <v>44904.0</v>
      </c>
      <c r="K2439" s="19">
        <v>44904.0</v>
      </c>
      <c r="L2439" s="88">
        <v>3.0</v>
      </c>
      <c r="M2439" s="19">
        <v>44914.0</v>
      </c>
      <c r="N2439" s="32">
        <v>0.875</v>
      </c>
      <c r="O2439" s="32">
        <v>0.875</v>
      </c>
      <c r="P2439" s="44">
        <f t="shared" si="216"/>
        <v>0</v>
      </c>
      <c r="Q2439" s="113" t="s">
        <v>655</v>
      </c>
      <c r="R2439" s="36"/>
      <c r="S2439" s="36"/>
      <c r="T2439" s="36"/>
      <c r="U2439" s="36"/>
      <c r="V2439" s="36"/>
      <c r="W2439" s="36"/>
      <c r="X2439" s="36"/>
      <c r="Y2439" s="36"/>
      <c r="Z2439" s="36"/>
      <c r="AA2439" s="36"/>
      <c r="AB2439" s="36"/>
      <c r="AC2439" s="36"/>
      <c r="AD2439" s="36"/>
      <c r="AE2439" s="36"/>
      <c r="AF2439" s="36"/>
      <c r="AG2439" s="36"/>
      <c r="AH2439" s="36"/>
      <c r="AI2439" s="36"/>
      <c r="AJ2439" s="36"/>
      <c r="AK2439" s="36"/>
      <c r="AL2439" s="36"/>
    </row>
    <row r="2440">
      <c r="A2440" s="10" t="s">
        <v>2379</v>
      </c>
      <c r="B2440" s="10" t="s">
        <v>18</v>
      </c>
      <c r="C2440" s="10" t="s">
        <v>1152</v>
      </c>
      <c r="D2440" s="10" t="s">
        <v>3</v>
      </c>
      <c r="E2440" s="11" t="s">
        <v>43</v>
      </c>
      <c r="F2440" s="10" t="s">
        <v>1409</v>
      </c>
      <c r="G2440" s="47">
        <v>44910.0</v>
      </c>
      <c r="H2440" s="19">
        <v>44914.0</v>
      </c>
      <c r="I2440" s="12">
        <v>16.0</v>
      </c>
      <c r="J2440" s="47">
        <v>44910.0</v>
      </c>
      <c r="K2440" s="19">
        <v>44914.0</v>
      </c>
      <c r="L2440" s="12">
        <v>11.0</v>
      </c>
      <c r="M2440" s="19">
        <v>44914.0</v>
      </c>
      <c r="N2440" s="32">
        <v>0.5833333333333334</v>
      </c>
      <c r="O2440" s="15">
        <v>0.6666666666666666</v>
      </c>
      <c r="P2440" s="16">
        <f t="shared" si="216"/>
        <v>0.08333333333</v>
      </c>
      <c r="Q2440" s="10" t="s">
        <v>2401</v>
      </c>
    </row>
    <row r="2441">
      <c r="A2441" s="10" t="s">
        <v>2259</v>
      </c>
      <c r="B2441" s="10" t="s">
        <v>560</v>
      </c>
      <c r="C2441" s="10" t="s">
        <v>1152</v>
      </c>
      <c r="D2441" s="10" t="s">
        <v>3</v>
      </c>
      <c r="E2441" s="30" t="s">
        <v>41</v>
      </c>
      <c r="F2441" s="30" t="s">
        <v>1409</v>
      </c>
      <c r="M2441" s="47">
        <v>44914.0</v>
      </c>
      <c r="N2441" s="15">
        <v>0.7083333333333334</v>
      </c>
      <c r="O2441" s="32">
        <v>0.9166666666666666</v>
      </c>
      <c r="P2441" s="16">
        <f t="shared" si="216"/>
        <v>0.2083333333</v>
      </c>
      <c r="Q2441" s="115" t="s">
        <v>2402</v>
      </c>
    </row>
    <row r="2442">
      <c r="A2442" s="10" t="s">
        <v>2312</v>
      </c>
      <c r="B2442" s="10" t="s">
        <v>18</v>
      </c>
      <c r="C2442" s="10" t="s">
        <v>1164</v>
      </c>
      <c r="D2442" s="10" t="s">
        <v>900</v>
      </c>
      <c r="E2442" s="30" t="s">
        <v>46</v>
      </c>
      <c r="F2442" s="30" t="s">
        <v>1409</v>
      </c>
      <c r="G2442" s="47"/>
      <c r="I2442" s="10"/>
      <c r="J2442" s="47"/>
      <c r="M2442" s="47">
        <v>44914.0</v>
      </c>
      <c r="N2442" s="52">
        <v>0.5833333333333334</v>
      </c>
      <c r="O2442" s="52">
        <v>0.625</v>
      </c>
      <c r="P2442" s="16">
        <f t="shared" si="216"/>
        <v>0.04166666667</v>
      </c>
      <c r="Q2442" s="10" t="s">
        <v>1097</v>
      </c>
    </row>
    <row r="2443">
      <c r="A2443" s="10" t="s">
        <v>2351</v>
      </c>
      <c r="B2443" s="10" t="s">
        <v>560</v>
      </c>
      <c r="C2443" s="10" t="s">
        <v>1164</v>
      </c>
      <c r="D2443" s="10" t="s">
        <v>900</v>
      </c>
      <c r="E2443" s="30" t="s">
        <v>41</v>
      </c>
      <c r="F2443" s="30" t="s">
        <v>1409</v>
      </c>
      <c r="G2443" s="47">
        <v>44914.0</v>
      </c>
      <c r="I2443" s="10">
        <v>40.0</v>
      </c>
      <c r="J2443" s="47">
        <v>44914.0</v>
      </c>
      <c r="M2443" s="47">
        <v>44914.0</v>
      </c>
      <c r="N2443" s="52">
        <v>0.625</v>
      </c>
      <c r="O2443" s="52">
        <v>0.7916666666666666</v>
      </c>
      <c r="P2443" s="16">
        <f t="shared" si="216"/>
        <v>0.1666666667</v>
      </c>
      <c r="Q2443" s="10" t="s">
        <v>2403</v>
      </c>
    </row>
    <row r="2444">
      <c r="A2444" s="10" t="s">
        <v>2167</v>
      </c>
      <c r="B2444" s="10" t="s">
        <v>1797</v>
      </c>
      <c r="C2444" s="10" t="s">
        <v>1164</v>
      </c>
      <c r="D2444" s="10" t="s">
        <v>900</v>
      </c>
      <c r="E2444" s="30" t="s">
        <v>41</v>
      </c>
      <c r="F2444" s="30" t="s">
        <v>21</v>
      </c>
      <c r="M2444" s="47">
        <v>44914.0</v>
      </c>
      <c r="N2444" s="52">
        <v>0.7916666666666666</v>
      </c>
      <c r="O2444" s="52">
        <v>0.8958333333333334</v>
      </c>
      <c r="P2444" s="16">
        <f t="shared" si="216"/>
        <v>0.1041666667</v>
      </c>
      <c r="Q2444" s="10" t="s">
        <v>2404</v>
      </c>
    </row>
    <row r="2445">
      <c r="A2445" s="81" t="s">
        <v>2165</v>
      </c>
      <c r="B2445" s="81" t="s">
        <v>1797</v>
      </c>
      <c r="C2445" s="10" t="s">
        <v>1152</v>
      </c>
      <c r="D2445" s="81" t="s">
        <v>508</v>
      </c>
      <c r="E2445" s="30" t="s">
        <v>41</v>
      </c>
      <c r="F2445" s="30" t="s">
        <v>21</v>
      </c>
      <c r="G2445" s="82"/>
      <c r="H2445" s="82"/>
      <c r="I2445" s="88"/>
      <c r="J2445" s="82"/>
      <c r="K2445" s="82"/>
      <c r="L2445" s="88"/>
      <c r="M2445" s="19">
        <v>44914.0</v>
      </c>
      <c r="N2445" s="32">
        <v>0.5833333333333334</v>
      </c>
      <c r="O2445" s="15">
        <v>0.6666666666666666</v>
      </c>
      <c r="P2445" s="16">
        <f t="shared" si="216"/>
        <v>0.08333333333</v>
      </c>
      <c r="Q2445" s="10" t="s">
        <v>2405</v>
      </c>
      <c r="R2445" s="36"/>
      <c r="S2445" s="36"/>
      <c r="T2445" s="36"/>
      <c r="U2445" s="36"/>
      <c r="V2445" s="36"/>
      <c r="W2445" s="36"/>
      <c r="X2445" s="36"/>
      <c r="Y2445" s="36"/>
      <c r="Z2445" s="36"/>
      <c r="AA2445" s="36"/>
      <c r="AB2445" s="36"/>
      <c r="AC2445" s="36"/>
      <c r="AD2445" s="36"/>
      <c r="AE2445" s="36"/>
      <c r="AF2445" s="36"/>
      <c r="AG2445" s="36"/>
      <c r="AH2445" s="36"/>
      <c r="AI2445" s="36"/>
      <c r="AJ2445" s="36"/>
      <c r="AK2445" s="36"/>
      <c r="AL2445" s="36"/>
    </row>
    <row r="2446">
      <c r="A2446" s="81" t="s">
        <v>2165</v>
      </c>
      <c r="B2446" s="81" t="s">
        <v>1797</v>
      </c>
      <c r="C2446" s="10" t="s">
        <v>1152</v>
      </c>
      <c r="D2446" s="81" t="s">
        <v>508</v>
      </c>
      <c r="E2446" s="30" t="s">
        <v>41</v>
      </c>
      <c r="F2446" s="30" t="s">
        <v>21</v>
      </c>
      <c r="G2446" s="82"/>
      <c r="H2446" s="82"/>
      <c r="I2446" s="88"/>
      <c r="J2446" s="82"/>
      <c r="K2446" s="82"/>
      <c r="L2446" s="88"/>
      <c r="M2446" s="19">
        <v>44915.0</v>
      </c>
      <c r="N2446" s="32">
        <v>0.5833333333333334</v>
      </c>
      <c r="O2446" s="15">
        <v>0.6666666666666666</v>
      </c>
      <c r="P2446" s="16">
        <f t="shared" si="216"/>
        <v>0.08333333333</v>
      </c>
      <c r="Q2446" s="10" t="s">
        <v>2406</v>
      </c>
      <c r="R2446" s="36"/>
      <c r="S2446" s="36"/>
      <c r="T2446" s="36"/>
      <c r="U2446" s="36"/>
      <c r="V2446" s="36"/>
      <c r="W2446" s="36"/>
      <c r="X2446" s="36"/>
      <c r="Y2446" s="36"/>
      <c r="Z2446" s="36"/>
      <c r="AA2446" s="36"/>
      <c r="AB2446" s="36"/>
      <c r="AC2446" s="36"/>
      <c r="AD2446" s="36"/>
      <c r="AE2446" s="36"/>
      <c r="AF2446" s="36"/>
      <c r="AG2446" s="36"/>
      <c r="AH2446" s="36"/>
      <c r="AI2446" s="36"/>
      <c r="AJ2446" s="36"/>
      <c r="AK2446" s="36"/>
      <c r="AL2446" s="36"/>
    </row>
    <row r="2447">
      <c r="A2447" s="10" t="s">
        <v>2396</v>
      </c>
      <c r="B2447" s="10" t="s">
        <v>18</v>
      </c>
      <c r="C2447" s="10" t="s">
        <v>1152</v>
      </c>
      <c r="D2447" s="10" t="s">
        <v>508</v>
      </c>
      <c r="E2447" s="11" t="s">
        <v>1478</v>
      </c>
      <c r="F2447" s="11" t="s">
        <v>1409</v>
      </c>
      <c r="G2447" s="19"/>
      <c r="H2447" s="19"/>
      <c r="I2447" s="12"/>
      <c r="J2447" s="19"/>
      <c r="K2447" s="11"/>
      <c r="L2447" s="12"/>
      <c r="M2447" s="47">
        <v>44915.0</v>
      </c>
      <c r="N2447" s="32">
        <v>0.75</v>
      </c>
      <c r="O2447" s="15">
        <v>0.9166666666666666</v>
      </c>
      <c r="P2447" s="16">
        <f t="shared" si="216"/>
        <v>0.1666666667</v>
      </c>
      <c r="Q2447" s="17" t="s">
        <v>2407</v>
      </c>
    </row>
    <row r="2448">
      <c r="A2448" s="10" t="s">
        <v>1819</v>
      </c>
      <c r="B2448" s="81" t="s">
        <v>1797</v>
      </c>
      <c r="C2448" s="10" t="s">
        <v>1152</v>
      </c>
      <c r="D2448" s="10" t="s">
        <v>3</v>
      </c>
      <c r="E2448" s="11" t="s">
        <v>41</v>
      </c>
      <c r="F2448" s="11" t="s">
        <v>21</v>
      </c>
      <c r="G2448" s="18"/>
      <c r="H2448" s="18"/>
      <c r="I2448" s="18"/>
      <c r="J2448" s="18"/>
      <c r="K2448" s="18"/>
      <c r="L2448" s="18"/>
      <c r="M2448" s="47">
        <v>44915.0</v>
      </c>
      <c r="N2448" s="32">
        <v>0.625</v>
      </c>
      <c r="O2448" s="32">
        <v>0.6666666666666666</v>
      </c>
      <c r="P2448" s="44">
        <f t="shared" si="216"/>
        <v>0.04166666667</v>
      </c>
      <c r="Q2448" s="10" t="s">
        <v>2408</v>
      </c>
    </row>
    <row r="2449">
      <c r="A2449" s="10" t="s">
        <v>2122</v>
      </c>
      <c r="B2449" s="10" t="s">
        <v>560</v>
      </c>
      <c r="C2449" s="10" t="s">
        <v>1152</v>
      </c>
      <c r="D2449" s="10" t="s">
        <v>3</v>
      </c>
      <c r="E2449" s="30" t="s">
        <v>41</v>
      </c>
      <c r="F2449" s="11" t="s">
        <v>1423</v>
      </c>
      <c r="G2449" s="19">
        <v>44879.0</v>
      </c>
      <c r="H2449" s="19">
        <v>44882.0</v>
      </c>
      <c r="I2449" s="10">
        <v>32.0</v>
      </c>
      <c r="J2449" s="19">
        <v>44879.0</v>
      </c>
      <c r="K2449" s="82">
        <v>44881.0</v>
      </c>
      <c r="L2449" s="10">
        <v>38.0</v>
      </c>
      <c r="M2449" s="47">
        <v>44915.0</v>
      </c>
      <c r="N2449" s="32">
        <v>0.6666666666666666</v>
      </c>
      <c r="O2449" s="15">
        <v>0.9166666666666666</v>
      </c>
      <c r="P2449" s="16">
        <f t="shared" si="216"/>
        <v>0.25</v>
      </c>
      <c r="Q2449" s="10" t="s">
        <v>2409</v>
      </c>
    </row>
    <row r="2450">
      <c r="A2450" s="10" t="s">
        <v>2312</v>
      </c>
      <c r="B2450" s="10" t="s">
        <v>18</v>
      </c>
      <c r="C2450" s="10" t="s">
        <v>1164</v>
      </c>
      <c r="D2450" s="10" t="s">
        <v>900</v>
      </c>
      <c r="E2450" s="30" t="s">
        <v>41</v>
      </c>
      <c r="F2450" s="11" t="s">
        <v>1409</v>
      </c>
      <c r="G2450" s="47">
        <v>44901.0</v>
      </c>
      <c r="H2450" s="47">
        <v>44925.0</v>
      </c>
      <c r="I2450" s="10">
        <v>60.0</v>
      </c>
      <c r="J2450" s="47">
        <v>44901.0</v>
      </c>
      <c r="M2450" s="47">
        <v>44915.0</v>
      </c>
      <c r="N2450" s="52">
        <v>0.6875</v>
      </c>
      <c r="O2450" s="52">
        <v>0.8125</v>
      </c>
      <c r="P2450" s="16">
        <f t="shared" si="216"/>
        <v>0.125</v>
      </c>
      <c r="Q2450" s="10" t="s">
        <v>2410</v>
      </c>
    </row>
    <row r="2451">
      <c r="A2451" s="10" t="s">
        <v>2222</v>
      </c>
      <c r="B2451" s="10" t="s">
        <v>18</v>
      </c>
      <c r="C2451" s="10" t="s">
        <v>1164</v>
      </c>
      <c r="D2451" s="10" t="s">
        <v>900</v>
      </c>
      <c r="E2451" s="30" t="s">
        <v>41</v>
      </c>
      <c r="F2451" s="11" t="s">
        <v>1409</v>
      </c>
      <c r="G2451" s="47">
        <v>44888.0</v>
      </c>
      <c r="H2451" s="47">
        <v>44893.0</v>
      </c>
      <c r="I2451" s="10">
        <v>40.0</v>
      </c>
      <c r="J2451" s="47">
        <v>44888.0</v>
      </c>
      <c r="M2451" s="47">
        <v>44915.0</v>
      </c>
      <c r="N2451" s="52">
        <v>0.8125</v>
      </c>
      <c r="O2451" s="52">
        <v>0.8958333333333334</v>
      </c>
      <c r="P2451" s="16">
        <f t="shared" si="216"/>
        <v>0.08333333333</v>
      </c>
      <c r="Q2451" s="10" t="s">
        <v>2411</v>
      </c>
    </row>
    <row r="2452">
      <c r="A2452" s="10" t="s">
        <v>2167</v>
      </c>
      <c r="B2452" s="10" t="s">
        <v>1797</v>
      </c>
      <c r="C2452" s="10" t="s">
        <v>1164</v>
      </c>
      <c r="D2452" s="10" t="s">
        <v>900</v>
      </c>
      <c r="E2452" s="30" t="s">
        <v>41</v>
      </c>
      <c r="F2452" s="11" t="s">
        <v>21</v>
      </c>
      <c r="M2452" s="47">
        <v>44915.0</v>
      </c>
      <c r="N2452" s="52">
        <v>0.5833333333333334</v>
      </c>
      <c r="O2452" s="52">
        <v>0.6875</v>
      </c>
      <c r="P2452" s="16">
        <f t="shared" si="216"/>
        <v>0.1041666667</v>
      </c>
      <c r="Q2452" s="10" t="s">
        <v>2412</v>
      </c>
    </row>
    <row r="2453">
      <c r="A2453" s="10" t="s">
        <v>2351</v>
      </c>
      <c r="B2453" s="10" t="s">
        <v>560</v>
      </c>
      <c r="C2453" s="10" t="s">
        <v>1164</v>
      </c>
      <c r="D2453" s="10" t="s">
        <v>900</v>
      </c>
      <c r="E2453" s="30" t="s">
        <v>46</v>
      </c>
      <c r="F2453" s="11" t="s">
        <v>1409</v>
      </c>
      <c r="G2453" s="47">
        <v>44914.0</v>
      </c>
      <c r="H2453" s="47">
        <v>44925.0</v>
      </c>
      <c r="I2453" s="10">
        <v>67.0</v>
      </c>
      <c r="J2453" s="47">
        <v>44914.0</v>
      </c>
      <c r="K2453" s="47"/>
      <c r="M2453" s="47">
        <v>44915.0</v>
      </c>
      <c r="Q2453" s="10" t="s">
        <v>655</v>
      </c>
    </row>
    <row r="2454">
      <c r="A2454" s="10" t="s">
        <v>2122</v>
      </c>
      <c r="B2454" s="10" t="s">
        <v>560</v>
      </c>
      <c r="C2454" s="10" t="s">
        <v>1152</v>
      </c>
      <c r="D2454" s="10" t="s">
        <v>3</v>
      </c>
      <c r="E2454" s="30" t="s">
        <v>987</v>
      </c>
      <c r="F2454" s="11" t="s">
        <v>1423</v>
      </c>
      <c r="G2454" s="19">
        <v>44879.0</v>
      </c>
      <c r="H2454" s="19">
        <v>44882.0</v>
      </c>
      <c r="I2454" s="10">
        <v>32.0</v>
      </c>
      <c r="J2454" s="19">
        <v>44879.0</v>
      </c>
      <c r="K2454" s="82">
        <v>44881.0</v>
      </c>
      <c r="L2454" s="10">
        <v>40.0</v>
      </c>
      <c r="M2454" s="19">
        <v>44916.0</v>
      </c>
      <c r="N2454" s="52">
        <v>0.625</v>
      </c>
      <c r="O2454" s="52">
        <v>0.7083333333333334</v>
      </c>
      <c r="P2454" s="16">
        <f t="shared" ref="P2454:P2626" si="217">O2454-N2454</f>
        <v>0.08333333333</v>
      </c>
      <c r="Q2454" s="10" t="s">
        <v>2413</v>
      </c>
    </row>
    <row r="2455">
      <c r="A2455" s="10" t="s">
        <v>2414</v>
      </c>
      <c r="B2455" s="81" t="s">
        <v>560</v>
      </c>
      <c r="C2455" s="29" t="s">
        <v>1152</v>
      </c>
      <c r="D2455" s="29" t="s">
        <v>508</v>
      </c>
      <c r="E2455" s="30" t="s">
        <v>1478</v>
      </c>
      <c r="F2455" s="30" t="s">
        <v>1409</v>
      </c>
      <c r="G2455" s="19"/>
      <c r="H2455" s="19"/>
      <c r="I2455" s="88"/>
      <c r="J2455" s="19"/>
      <c r="K2455" s="19"/>
      <c r="L2455" s="88"/>
      <c r="M2455" s="19">
        <v>44916.0</v>
      </c>
      <c r="N2455" s="32">
        <v>0.7916666666666666</v>
      </c>
      <c r="O2455" s="32">
        <v>0.9166666666666666</v>
      </c>
      <c r="P2455" s="44">
        <f t="shared" si="217"/>
        <v>0.125</v>
      </c>
      <c r="Q2455" s="113" t="s">
        <v>2415</v>
      </c>
      <c r="R2455" s="36"/>
      <c r="S2455" s="36"/>
      <c r="T2455" s="36"/>
      <c r="U2455" s="36"/>
      <c r="V2455" s="36"/>
      <c r="W2455" s="36"/>
      <c r="X2455" s="36"/>
      <c r="Y2455" s="36"/>
      <c r="Z2455" s="36"/>
      <c r="AA2455" s="36"/>
      <c r="AB2455" s="36"/>
      <c r="AC2455" s="36"/>
      <c r="AD2455" s="36"/>
      <c r="AE2455" s="36"/>
      <c r="AF2455" s="36"/>
      <c r="AG2455" s="36"/>
      <c r="AH2455" s="36"/>
      <c r="AI2455" s="36"/>
      <c r="AJ2455" s="36"/>
      <c r="AK2455" s="36"/>
      <c r="AL2455" s="36"/>
    </row>
    <row r="2456">
      <c r="A2456" s="37" t="s">
        <v>2416</v>
      </c>
      <c r="B2456" s="81" t="s">
        <v>18</v>
      </c>
      <c r="C2456" s="29" t="s">
        <v>1152</v>
      </c>
      <c r="D2456" s="29" t="s">
        <v>508</v>
      </c>
      <c r="E2456" s="30" t="s">
        <v>28</v>
      </c>
      <c r="F2456" s="30" t="s">
        <v>1423</v>
      </c>
      <c r="G2456" s="19"/>
      <c r="H2456" s="19"/>
      <c r="I2456" s="88"/>
      <c r="J2456" s="19"/>
      <c r="K2456" s="19"/>
      <c r="L2456" s="88"/>
      <c r="M2456" s="19">
        <v>44916.0</v>
      </c>
      <c r="N2456" s="32">
        <v>0.7083333333333334</v>
      </c>
      <c r="O2456" s="32">
        <v>0.7916666666666666</v>
      </c>
      <c r="P2456" s="44">
        <f t="shared" si="217"/>
        <v>0.08333333333</v>
      </c>
      <c r="Q2456" s="113" t="s">
        <v>2417</v>
      </c>
      <c r="R2456" s="36"/>
      <c r="S2456" s="36"/>
      <c r="T2456" s="36"/>
      <c r="U2456" s="36"/>
      <c r="V2456" s="36"/>
      <c r="W2456" s="36"/>
      <c r="X2456" s="36"/>
      <c r="Y2456" s="36"/>
      <c r="Z2456" s="36"/>
      <c r="AA2456" s="36"/>
      <c r="AB2456" s="36"/>
      <c r="AC2456" s="36"/>
      <c r="AD2456" s="36"/>
      <c r="AE2456" s="36"/>
      <c r="AF2456" s="36"/>
      <c r="AG2456" s="36"/>
      <c r="AH2456" s="36"/>
      <c r="AI2456" s="36"/>
      <c r="AJ2456" s="36"/>
      <c r="AK2456" s="36"/>
      <c r="AL2456" s="36"/>
    </row>
    <row r="2457">
      <c r="A2457" s="81" t="s">
        <v>2165</v>
      </c>
      <c r="B2457" s="81" t="s">
        <v>1797</v>
      </c>
      <c r="C2457" s="10" t="s">
        <v>1152</v>
      </c>
      <c r="D2457" s="81" t="s">
        <v>508</v>
      </c>
      <c r="E2457" s="30" t="s">
        <v>41</v>
      </c>
      <c r="F2457" s="30" t="s">
        <v>21</v>
      </c>
      <c r="G2457" s="82"/>
      <c r="H2457" s="82"/>
      <c r="I2457" s="88"/>
      <c r="J2457" s="82"/>
      <c r="K2457" s="82"/>
      <c r="L2457" s="88"/>
      <c r="M2457" s="19">
        <v>44916.0</v>
      </c>
      <c r="N2457" s="32">
        <v>0.625</v>
      </c>
      <c r="O2457" s="15">
        <v>0.6666666666666666</v>
      </c>
      <c r="P2457" s="16">
        <f t="shared" si="217"/>
        <v>0.04166666667</v>
      </c>
      <c r="Q2457" s="10" t="s">
        <v>2418</v>
      </c>
      <c r="R2457" s="36"/>
      <c r="S2457" s="36"/>
      <c r="T2457" s="36"/>
      <c r="U2457" s="36"/>
      <c r="V2457" s="36"/>
      <c r="W2457" s="36"/>
      <c r="X2457" s="36"/>
      <c r="Y2457" s="36"/>
      <c r="Z2457" s="36"/>
      <c r="AA2457" s="36"/>
      <c r="AB2457" s="36"/>
      <c r="AC2457" s="36"/>
      <c r="AD2457" s="36"/>
      <c r="AE2457" s="36"/>
      <c r="AF2457" s="36"/>
      <c r="AG2457" s="36"/>
      <c r="AH2457" s="36"/>
      <c r="AI2457" s="36"/>
      <c r="AJ2457" s="36"/>
      <c r="AK2457" s="36"/>
      <c r="AL2457" s="36"/>
    </row>
    <row r="2458" ht="51.0" customHeight="1">
      <c r="A2458" s="10" t="s">
        <v>2044</v>
      </c>
      <c r="B2458" s="10" t="s">
        <v>18</v>
      </c>
      <c r="C2458" s="10" t="s">
        <v>1152</v>
      </c>
      <c r="D2458" s="81" t="s">
        <v>1790</v>
      </c>
      <c r="E2458" s="11" t="s">
        <v>20</v>
      </c>
      <c r="F2458" s="11" t="s">
        <v>1423</v>
      </c>
      <c r="G2458" s="19">
        <v>44914.0</v>
      </c>
      <c r="H2458" s="19">
        <v>44915.0</v>
      </c>
      <c r="I2458" s="12">
        <v>8.0</v>
      </c>
      <c r="J2458" s="19">
        <v>44914.0</v>
      </c>
      <c r="K2458" s="19">
        <v>44916.0</v>
      </c>
      <c r="L2458" s="12">
        <v>9.0</v>
      </c>
      <c r="M2458" s="19">
        <v>44916.0</v>
      </c>
      <c r="N2458" s="52">
        <v>0.5833333333333334</v>
      </c>
      <c r="O2458" s="52">
        <v>0.625</v>
      </c>
      <c r="P2458" s="16">
        <f t="shared" si="217"/>
        <v>0.04166666667</v>
      </c>
      <c r="Q2458" s="17" t="s">
        <v>2419</v>
      </c>
    </row>
    <row r="2459">
      <c r="A2459" s="10" t="s">
        <v>1819</v>
      </c>
      <c r="B2459" s="81" t="s">
        <v>1797</v>
      </c>
      <c r="C2459" s="10" t="s">
        <v>1152</v>
      </c>
      <c r="D2459" s="10" t="s">
        <v>3</v>
      </c>
      <c r="E2459" s="11" t="s">
        <v>41</v>
      </c>
      <c r="F2459" s="11" t="s">
        <v>21</v>
      </c>
      <c r="G2459" s="18"/>
      <c r="H2459" s="18"/>
      <c r="I2459" s="18"/>
      <c r="J2459" s="18"/>
      <c r="K2459" s="18"/>
      <c r="L2459" s="18"/>
      <c r="M2459" s="19">
        <v>44916.0</v>
      </c>
      <c r="N2459" s="32">
        <v>0.7083333333333334</v>
      </c>
      <c r="O2459" s="110">
        <v>0.7916666666666666</v>
      </c>
      <c r="P2459" s="44">
        <f t="shared" si="217"/>
        <v>0.08333333333</v>
      </c>
      <c r="Q2459" s="10" t="s">
        <v>2420</v>
      </c>
    </row>
    <row r="2460">
      <c r="A2460" s="10" t="s">
        <v>2139</v>
      </c>
      <c r="B2460" s="29" t="s">
        <v>1797</v>
      </c>
      <c r="C2460" s="29" t="s">
        <v>1152</v>
      </c>
      <c r="D2460" s="81" t="s">
        <v>1790</v>
      </c>
      <c r="E2460" s="41" t="s">
        <v>41</v>
      </c>
      <c r="F2460" s="41" t="s">
        <v>21</v>
      </c>
      <c r="G2460" s="42"/>
      <c r="H2460" s="42"/>
      <c r="I2460" s="29"/>
      <c r="J2460" s="42"/>
      <c r="K2460" s="42"/>
      <c r="L2460" s="29"/>
      <c r="M2460" s="19">
        <v>44916.0</v>
      </c>
      <c r="N2460" s="52">
        <v>0.625</v>
      </c>
      <c r="O2460" s="32">
        <v>0.75</v>
      </c>
      <c r="P2460" s="44">
        <f t="shared" si="217"/>
        <v>0.125</v>
      </c>
      <c r="Q2460" s="17" t="s">
        <v>2399</v>
      </c>
      <c r="R2460" s="36"/>
      <c r="S2460" s="36"/>
      <c r="T2460" s="36"/>
      <c r="U2460" s="36"/>
      <c r="V2460" s="36"/>
      <c r="W2460" s="36"/>
      <c r="X2460" s="36"/>
      <c r="Y2460" s="36"/>
      <c r="Z2460" s="36"/>
      <c r="AA2460" s="36"/>
      <c r="AB2460" s="36"/>
      <c r="AC2460" s="36"/>
      <c r="AD2460" s="36"/>
      <c r="AE2460" s="36"/>
      <c r="AF2460" s="36"/>
      <c r="AG2460" s="36"/>
      <c r="AH2460" s="36"/>
      <c r="AI2460" s="36"/>
      <c r="AJ2460" s="36"/>
      <c r="AK2460" s="36"/>
      <c r="AL2460" s="36"/>
    </row>
    <row r="2461" ht="51.0" customHeight="1">
      <c r="A2461" s="10" t="s">
        <v>2421</v>
      </c>
      <c r="B2461" s="10" t="s">
        <v>18</v>
      </c>
      <c r="C2461" s="10" t="s">
        <v>1152</v>
      </c>
      <c r="D2461" s="81" t="s">
        <v>1790</v>
      </c>
      <c r="E2461" s="30" t="s">
        <v>310</v>
      </c>
      <c r="F2461" s="11" t="s">
        <v>1423</v>
      </c>
      <c r="G2461" s="19"/>
      <c r="H2461" s="19"/>
      <c r="I2461" s="12"/>
      <c r="J2461" s="19"/>
      <c r="K2461" s="19"/>
      <c r="L2461" s="12"/>
      <c r="M2461" s="19">
        <v>44916.0</v>
      </c>
      <c r="N2461" s="32">
        <v>0.75</v>
      </c>
      <c r="O2461" s="110">
        <v>0.8333333333333334</v>
      </c>
      <c r="P2461" s="16">
        <f t="shared" si="217"/>
        <v>0.08333333333</v>
      </c>
      <c r="Q2461" s="17" t="s">
        <v>2422</v>
      </c>
    </row>
    <row r="2462" ht="51.0" customHeight="1">
      <c r="A2462" s="10" t="s">
        <v>2423</v>
      </c>
      <c r="B2462" s="10" t="s">
        <v>18</v>
      </c>
      <c r="C2462" s="10" t="s">
        <v>1152</v>
      </c>
      <c r="D2462" s="81" t="s">
        <v>1790</v>
      </c>
      <c r="E2462" s="11" t="s">
        <v>43</v>
      </c>
      <c r="F2462" s="11" t="s">
        <v>1432</v>
      </c>
      <c r="G2462" s="19">
        <v>44916.0</v>
      </c>
      <c r="H2462" s="19">
        <v>44916.0</v>
      </c>
      <c r="I2462" s="12">
        <v>1.0</v>
      </c>
      <c r="J2462" s="19">
        <v>44916.0</v>
      </c>
      <c r="K2462" s="19">
        <v>44916.0</v>
      </c>
      <c r="L2462" s="12">
        <v>1.0</v>
      </c>
      <c r="M2462" s="19">
        <v>44916.0</v>
      </c>
      <c r="N2462" s="110">
        <v>0.8333333333333334</v>
      </c>
      <c r="O2462" s="32">
        <v>0.875</v>
      </c>
      <c r="P2462" s="16">
        <f t="shared" si="217"/>
        <v>0.04166666667</v>
      </c>
      <c r="Q2462" s="17" t="s">
        <v>2424</v>
      </c>
    </row>
    <row r="2463">
      <c r="A2463" s="10" t="s">
        <v>2259</v>
      </c>
      <c r="B2463" s="10" t="s">
        <v>560</v>
      </c>
      <c r="C2463" s="10" t="s">
        <v>1152</v>
      </c>
      <c r="D2463" s="10" t="s">
        <v>3</v>
      </c>
      <c r="E2463" s="30" t="s">
        <v>41</v>
      </c>
      <c r="F2463" s="30" t="s">
        <v>1409</v>
      </c>
      <c r="M2463" s="19">
        <v>44916.0</v>
      </c>
      <c r="N2463" s="110">
        <v>0.7916666666666666</v>
      </c>
      <c r="O2463" s="32">
        <v>0.9166666666666666</v>
      </c>
      <c r="P2463" s="16">
        <f t="shared" si="217"/>
        <v>0.125</v>
      </c>
      <c r="Q2463" s="10" t="s">
        <v>2425</v>
      </c>
    </row>
    <row r="2464">
      <c r="A2464" s="10" t="s">
        <v>2312</v>
      </c>
      <c r="B2464" s="10" t="s">
        <v>18</v>
      </c>
      <c r="C2464" s="10" t="s">
        <v>1164</v>
      </c>
      <c r="D2464" s="10" t="s">
        <v>900</v>
      </c>
      <c r="E2464" s="30" t="s">
        <v>46</v>
      </c>
      <c r="F2464" s="11" t="s">
        <v>1409</v>
      </c>
      <c r="G2464" s="47">
        <v>44901.0</v>
      </c>
      <c r="H2464" s="47">
        <v>44925.0</v>
      </c>
      <c r="I2464" s="10">
        <v>60.0</v>
      </c>
      <c r="J2464" s="47">
        <v>44901.0</v>
      </c>
      <c r="M2464" s="47">
        <v>44916.0</v>
      </c>
      <c r="N2464" s="52">
        <v>0.6666666666666666</v>
      </c>
      <c r="O2464" s="52">
        <v>0.7916666666666666</v>
      </c>
      <c r="P2464" s="16">
        <f t="shared" si="217"/>
        <v>0.125</v>
      </c>
      <c r="Q2464" s="10" t="s">
        <v>2426</v>
      </c>
    </row>
    <row r="2465">
      <c r="A2465" s="10" t="s">
        <v>2222</v>
      </c>
      <c r="B2465" s="10" t="s">
        <v>18</v>
      </c>
      <c r="C2465" s="10" t="s">
        <v>1164</v>
      </c>
      <c r="D2465" s="10" t="s">
        <v>900</v>
      </c>
      <c r="E2465" s="30" t="s">
        <v>46</v>
      </c>
      <c r="F2465" s="11" t="s">
        <v>1409</v>
      </c>
      <c r="G2465" s="47">
        <v>44888.0</v>
      </c>
      <c r="H2465" s="47">
        <v>44893.0</v>
      </c>
      <c r="I2465" s="10">
        <v>40.0</v>
      </c>
      <c r="J2465" s="47">
        <v>44888.0</v>
      </c>
      <c r="M2465" s="47">
        <v>44916.0</v>
      </c>
      <c r="N2465" s="52"/>
      <c r="O2465" s="52"/>
      <c r="P2465" s="16">
        <f t="shared" si="217"/>
        <v>0</v>
      </c>
      <c r="Q2465" s="10" t="s">
        <v>2427</v>
      </c>
    </row>
    <row r="2466">
      <c r="A2466" s="10" t="s">
        <v>2167</v>
      </c>
      <c r="B2466" s="10" t="s">
        <v>1797</v>
      </c>
      <c r="C2466" s="10" t="s">
        <v>1164</v>
      </c>
      <c r="D2466" s="10" t="s">
        <v>900</v>
      </c>
      <c r="E2466" s="30" t="s">
        <v>41</v>
      </c>
      <c r="F2466" s="11" t="s">
        <v>21</v>
      </c>
      <c r="M2466" s="47">
        <v>44916.0</v>
      </c>
      <c r="N2466" s="52">
        <v>0.8333333333333334</v>
      </c>
      <c r="O2466" s="52">
        <v>0.8958333333333334</v>
      </c>
      <c r="P2466" s="16">
        <f t="shared" si="217"/>
        <v>0.0625</v>
      </c>
      <c r="Q2466" s="10" t="s">
        <v>2180</v>
      </c>
    </row>
    <row r="2467">
      <c r="A2467" s="10" t="s">
        <v>2351</v>
      </c>
      <c r="B2467" s="10" t="s">
        <v>560</v>
      </c>
      <c r="C2467" s="10" t="s">
        <v>1164</v>
      </c>
      <c r="D2467" s="10" t="s">
        <v>900</v>
      </c>
      <c r="E2467" s="30" t="s">
        <v>41</v>
      </c>
      <c r="F2467" s="11" t="s">
        <v>1409</v>
      </c>
      <c r="G2467" s="47">
        <v>44914.0</v>
      </c>
      <c r="H2467" s="47">
        <v>44925.0</v>
      </c>
      <c r="I2467" s="10">
        <v>67.0</v>
      </c>
      <c r="J2467" s="47">
        <v>44914.0</v>
      </c>
      <c r="K2467" s="47"/>
      <c r="M2467" s="47">
        <v>44916.0</v>
      </c>
      <c r="N2467" s="52">
        <v>0.7916666666666666</v>
      </c>
      <c r="O2467" s="52">
        <v>0.8333333333333334</v>
      </c>
      <c r="P2467" s="16">
        <f t="shared" si="217"/>
        <v>0.04166666667</v>
      </c>
      <c r="Q2467" s="10" t="s">
        <v>2428</v>
      </c>
    </row>
    <row r="2468">
      <c r="A2468" s="10" t="s">
        <v>1878</v>
      </c>
      <c r="B2468" s="10" t="s">
        <v>18</v>
      </c>
      <c r="C2468" s="10" t="s">
        <v>1164</v>
      </c>
      <c r="D2468" s="10" t="s">
        <v>900</v>
      </c>
      <c r="E2468" s="11" t="s">
        <v>46</v>
      </c>
      <c r="F2468" s="11" t="s">
        <v>1423</v>
      </c>
      <c r="G2468" s="47">
        <v>44830.0</v>
      </c>
      <c r="H2468" s="47">
        <v>44848.0</v>
      </c>
      <c r="I2468" s="10">
        <v>50.0</v>
      </c>
      <c r="J2468" s="47">
        <v>44830.0</v>
      </c>
      <c r="K2468" s="47">
        <v>44875.0</v>
      </c>
      <c r="L2468" s="10" t="s">
        <v>2429</v>
      </c>
      <c r="M2468" s="19">
        <v>44916.0</v>
      </c>
      <c r="N2468" s="52">
        <v>0.5833333333333334</v>
      </c>
      <c r="O2468" s="15">
        <v>0.6666666666666666</v>
      </c>
      <c r="P2468" s="16">
        <f t="shared" si="217"/>
        <v>0.08333333333</v>
      </c>
      <c r="Q2468" s="10" t="s">
        <v>2430</v>
      </c>
    </row>
    <row r="2469">
      <c r="A2469" s="10" t="s">
        <v>1435</v>
      </c>
      <c r="B2469" s="10" t="s">
        <v>560</v>
      </c>
      <c r="C2469" s="10" t="s">
        <v>1152</v>
      </c>
      <c r="D2469" s="10" t="s">
        <v>3</v>
      </c>
      <c r="E2469" s="11" t="s">
        <v>32</v>
      </c>
      <c r="F2469" s="11" t="s">
        <v>1423</v>
      </c>
      <c r="G2469" s="82">
        <v>44746.0</v>
      </c>
      <c r="H2469" s="82">
        <v>44754.0</v>
      </c>
      <c r="I2469" s="12">
        <v>40.0</v>
      </c>
      <c r="J2469" s="82">
        <v>44746.0</v>
      </c>
      <c r="K2469" s="82">
        <v>44768.0</v>
      </c>
      <c r="L2469" s="12">
        <v>40.0</v>
      </c>
      <c r="M2469" s="19">
        <v>44916.0</v>
      </c>
      <c r="N2469" s="32">
        <v>0.9166666666666666</v>
      </c>
      <c r="O2469" s="32">
        <v>0.9166666666666666</v>
      </c>
      <c r="P2469" s="16">
        <f t="shared" si="217"/>
        <v>0</v>
      </c>
      <c r="Q2469" s="17" t="s">
        <v>655</v>
      </c>
    </row>
    <row r="2470">
      <c r="A2470" s="10" t="s">
        <v>2133</v>
      </c>
      <c r="B2470" s="10" t="s">
        <v>18</v>
      </c>
      <c r="C2470" s="10" t="s">
        <v>1152</v>
      </c>
      <c r="D2470" s="10" t="s">
        <v>3</v>
      </c>
      <c r="E2470" s="11" t="s">
        <v>43</v>
      </c>
      <c r="F2470" s="10" t="s">
        <v>1409</v>
      </c>
      <c r="G2470" s="47">
        <v>44876.0</v>
      </c>
      <c r="H2470" s="47">
        <v>44886.0</v>
      </c>
      <c r="I2470" s="12">
        <v>8.0</v>
      </c>
      <c r="J2470" s="47">
        <v>44876.0</v>
      </c>
      <c r="K2470" s="47">
        <v>44886.0</v>
      </c>
      <c r="L2470" s="12">
        <v>6.0</v>
      </c>
      <c r="M2470" s="19">
        <v>44916.0</v>
      </c>
      <c r="N2470" s="32">
        <v>0.9166666666666666</v>
      </c>
      <c r="O2470" s="15">
        <v>0.9166666666666666</v>
      </c>
      <c r="P2470" s="16">
        <f t="shared" si="217"/>
        <v>0</v>
      </c>
      <c r="Q2470" s="17" t="s">
        <v>2431</v>
      </c>
    </row>
    <row r="2471">
      <c r="A2471" s="10" t="s">
        <v>2246</v>
      </c>
      <c r="B2471" s="10" t="s">
        <v>18</v>
      </c>
      <c r="C2471" s="36" t="s">
        <v>1152</v>
      </c>
      <c r="D2471" s="36" t="s">
        <v>3</v>
      </c>
      <c r="E2471" s="11" t="s">
        <v>46</v>
      </c>
      <c r="F2471" s="30" t="s">
        <v>1423</v>
      </c>
      <c r="G2471" s="19">
        <v>44893.0</v>
      </c>
      <c r="H2471" s="19">
        <v>44893.0</v>
      </c>
      <c r="I2471" s="81">
        <v>6.0</v>
      </c>
      <c r="J2471" s="19">
        <v>44893.0</v>
      </c>
      <c r="K2471" s="19">
        <v>44893.0</v>
      </c>
      <c r="L2471" s="81">
        <v>6.0</v>
      </c>
      <c r="M2471" s="19">
        <v>44916.0</v>
      </c>
      <c r="N2471" s="32">
        <v>0.9166666666666666</v>
      </c>
      <c r="O2471" s="15">
        <v>0.9166666666666666</v>
      </c>
      <c r="P2471" s="44">
        <f t="shared" si="217"/>
        <v>0</v>
      </c>
      <c r="Q2471" s="10" t="s">
        <v>2432</v>
      </c>
    </row>
    <row r="2472">
      <c r="A2472" s="84" t="s">
        <v>2253</v>
      </c>
      <c r="B2472" s="10" t="s">
        <v>18</v>
      </c>
      <c r="C2472" s="36" t="s">
        <v>1152</v>
      </c>
      <c r="D2472" s="36" t="s">
        <v>3</v>
      </c>
      <c r="E2472" s="11" t="s">
        <v>20</v>
      </c>
      <c r="F2472" s="30" t="s">
        <v>1423</v>
      </c>
      <c r="G2472" s="47">
        <v>44894.0</v>
      </c>
      <c r="H2472" s="47">
        <v>44902.0</v>
      </c>
      <c r="I2472" s="81">
        <v>8.0</v>
      </c>
      <c r="J2472" s="47">
        <v>44894.0</v>
      </c>
      <c r="K2472" s="47">
        <v>44902.0</v>
      </c>
      <c r="L2472" s="81">
        <v>6.0</v>
      </c>
      <c r="M2472" s="19">
        <v>44916.0</v>
      </c>
      <c r="N2472" s="32">
        <v>0.9166666666666666</v>
      </c>
      <c r="O2472" s="15">
        <v>0.9166666666666666</v>
      </c>
      <c r="P2472" s="44">
        <f t="shared" si="217"/>
        <v>0</v>
      </c>
      <c r="Q2472" s="10" t="s">
        <v>2433</v>
      </c>
    </row>
    <row r="2473">
      <c r="A2473" s="10" t="s">
        <v>2414</v>
      </c>
      <c r="B2473" s="81" t="s">
        <v>560</v>
      </c>
      <c r="C2473" s="29" t="s">
        <v>1152</v>
      </c>
      <c r="D2473" s="29" t="s">
        <v>508</v>
      </c>
      <c r="E2473" s="30" t="s">
        <v>41</v>
      </c>
      <c r="F2473" s="30" t="s">
        <v>1409</v>
      </c>
      <c r="G2473" s="47">
        <v>44917.0</v>
      </c>
      <c r="H2473" s="47">
        <v>44929.0</v>
      </c>
      <c r="I2473" s="88">
        <v>50.0</v>
      </c>
      <c r="J2473" s="47">
        <v>44917.0</v>
      </c>
      <c r="K2473" s="19"/>
      <c r="L2473" s="88"/>
      <c r="M2473" s="19">
        <v>44917.0</v>
      </c>
      <c r="N2473" s="32">
        <v>0.75</v>
      </c>
      <c r="O2473" s="32">
        <v>0.9166666666666666</v>
      </c>
      <c r="P2473" s="44">
        <f t="shared" si="217"/>
        <v>0.1666666667</v>
      </c>
      <c r="Q2473" s="113" t="s">
        <v>2434</v>
      </c>
      <c r="R2473" s="36"/>
      <c r="S2473" s="36"/>
      <c r="T2473" s="36"/>
      <c r="U2473" s="36"/>
      <c r="V2473" s="36"/>
      <c r="W2473" s="36"/>
      <c r="X2473" s="36"/>
      <c r="Y2473" s="36"/>
      <c r="Z2473" s="36"/>
      <c r="AA2473" s="36"/>
      <c r="AB2473" s="36"/>
      <c r="AC2473" s="36"/>
      <c r="AD2473" s="36"/>
      <c r="AE2473" s="36"/>
      <c r="AF2473" s="36"/>
      <c r="AG2473" s="36"/>
      <c r="AH2473" s="36"/>
      <c r="AI2473" s="36"/>
      <c r="AJ2473" s="36"/>
      <c r="AK2473" s="36"/>
      <c r="AL2473" s="36"/>
    </row>
    <row r="2474" ht="51.0" customHeight="1">
      <c r="A2474" s="10" t="s">
        <v>2435</v>
      </c>
      <c r="B2474" s="10" t="s">
        <v>18</v>
      </c>
      <c r="C2474" s="10" t="s">
        <v>1152</v>
      </c>
      <c r="D2474" s="81" t="s">
        <v>1790</v>
      </c>
      <c r="E2474" s="11" t="s">
        <v>41</v>
      </c>
      <c r="F2474" s="11" t="s">
        <v>1432</v>
      </c>
      <c r="G2474" s="47">
        <v>44917.0</v>
      </c>
      <c r="H2474" s="19">
        <v>44921.0</v>
      </c>
      <c r="I2474" s="12">
        <v>12.0</v>
      </c>
      <c r="J2474" s="47">
        <v>44917.0</v>
      </c>
      <c r="K2474" s="19"/>
      <c r="L2474" s="12"/>
      <c r="M2474" s="47">
        <v>44917.0</v>
      </c>
      <c r="N2474" s="52">
        <v>0.5833333333333334</v>
      </c>
      <c r="O2474" s="32">
        <v>0.875</v>
      </c>
      <c r="P2474" s="16">
        <f t="shared" si="217"/>
        <v>0.2916666667</v>
      </c>
      <c r="Q2474" s="113" t="s">
        <v>2436</v>
      </c>
    </row>
    <row r="2475">
      <c r="A2475" s="10" t="s">
        <v>2396</v>
      </c>
      <c r="B2475" s="10" t="s">
        <v>18</v>
      </c>
      <c r="C2475" s="10" t="s">
        <v>1152</v>
      </c>
      <c r="D2475" s="10" t="s">
        <v>508</v>
      </c>
      <c r="E2475" s="11" t="s">
        <v>46</v>
      </c>
      <c r="F2475" s="11" t="s">
        <v>1409</v>
      </c>
      <c r="G2475" s="19"/>
      <c r="H2475" s="19"/>
      <c r="I2475" s="12"/>
      <c r="J2475" s="19"/>
      <c r="K2475" s="11"/>
      <c r="L2475" s="12"/>
      <c r="M2475" s="47">
        <v>44917.0</v>
      </c>
      <c r="N2475" s="32">
        <v>0.6666666666666666</v>
      </c>
      <c r="O2475" s="15">
        <v>0.6666666666666666</v>
      </c>
      <c r="P2475" s="16">
        <f t="shared" si="217"/>
        <v>0</v>
      </c>
      <c r="Q2475" s="17" t="s">
        <v>2437</v>
      </c>
    </row>
    <row r="2476">
      <c r="A2476" s="81" t="s">
        <v>2165</v>
      </c>
      <c r="B2476" s="81" t="s">
        <v>1797</v>
      </c>
      <c r="C2476" s="10" t="s">
        <v>1152</v>
      </c>
      <c r="D2476" s="81" t="s">
        <v>508</v>
      </c>
      <c r="E2476" s="30" t="s">
        <v>41</v>
      </c>
      <c r="F2476" s="30" t="s">
        <v>21</v>
      </c>
      <c r="G2476" s="82"/>
      <c r="H2476" s="82"/>
      <c r="I2476" s="88"/>
      <c r="J2476" s="82"/>
      <c r="K2476" s="82"/>
      <c r="L2476" s="88"/>
      <c r="M2476" s="19">
        <v>44917.0</v>
      </c>
      <c r="N2476" s="32">
        <v>0.625</v>
      </c>
      <c r="O2476" s="15">
        <v>0.7083333333333334</v>
      </c>
      <c r="P2476" s="16">
        <f t="shared" si="217"/>
        <v>0.08333333333</v>
      </c>
      <c r="Q2476" s="10" t="s">
        <v>2438</v>
      </c>
      <c r="R2476" s="36"/>
      <c r="S2476" s="36"/>
      <c r="T2476" s="36"/>
      <c r="U2476" s="36"/>
      <c r="V2476" s="36"/>
      <c r="W2476" s="36"/>
      <c r="X2476" s="36"/>
      <c r="Y2476" s="36"/>
      <c r="Z2476" s="36"/>
      <c r="AA2476" s="36"/>
      <c r="AB2476" s="36"/>
      <c r="AC2476" s="36"/>
      <c r="AD2476" s="36"/>
      <c r="AE2476" s="36"/>
      <c r="AF2476" s="36"/>
      <c r="AG2476" s="36"/>
      <c r="AH2476" s="36"/>
      <c r="AI2476" s="36"/>
      <c r="AJ2476" s="36"/>
      <c r="AK2476" s="36"/>
      <c r="AL2476" s="36"/>
    </row>
    <row r="2477">
      <c r="A2477" s="10" t="s">
        <v>2259</v>
      </c>
      <c r="B2477" s="10" t="s">
        <v>560</v>
      </c>
      <c r="C2477" s="10" t="s">
        <v>1152</v>
      </c>
      <c r="D2477" s="10" t="s">
        <v>3</v>
      </c>
      <c r="E2477" s="30" t="s">
        <v>41</v>
      </c>
      <c r="F2477" s="30" t="s">
        <v>1409</v>
      </c>
      <c r="M2477" s="19">
        <v>44917.0</v>
      </c>
      <c r="N2477" s="110">
        <v>0.625</v>
      </c>
      <c r="O2477" s="32">
        <v>0.7083333333333334</v>
      </c>
      <c r="P2477" s="16">
        <f t="shared" si="217"/>
        <v>0.08333333333</v>
      </c>
      <c r="Q2477" s="10" t="s">
        <v>2439</v>
      </c>
    </row>
    <row r="2478">
      <c r="A2478" s="10" t="s">
        <v>1819</v>
      </c>
      <c r="B2478" s="81" t="s">
        <v>1797</v>
      </c>
      <c r="C2478" s="10" t="s">
        <v>1152</v>
      </c>
      <c r="D2478" s="10" t="s">
        <v>3</v>
      </c>
      <c r="E2478" s="11" t="s">
        <v>41</v>
      </c>
      <c r="F2478" s="11" t="s">
        <v>21</v>
      </c>
      <c r="G2478" s="18"/>
      <c r="H2478" s="18"/>
      <c r="I2478" s="18"/>
      <c r="J2478" s="18"/>
      <c r="K2478" s="18"/>
      <c r="L2478" s="18"/>
      <c r="M2478" s="19">
        <v>44917.0</v>
      </c>
      <c r="N2478" s="32">
        <v>0.7083333333333334</v>
      </c>
      <c r="O2478" s="52">
        <v>0.9166666666666666</v>
      </c>
      <c r="P2478" s="16">
        <f t="shared" si="217"/>
        <v>0.2083333333</v>
      </c>
      <c r="Q2478" s="10" t="s">
        <v>2440</v>
      </c>
    </row>
    <row r="2479">
      <c r="A2479" s="36" t="s">
        <v>2167</v>
      </c>
      <c r="B2479" s="36" t="s">
        <v>1797</v>
      </c>
      <c r="C2479" s="36" t="s">
        <v>1164</v>
      </c>
      <c r="D2479" s="36" t="s">
        <v>900</v>
      </c>
      <c r="E2479" s="116" t="s">
        <v>41</v>
      </c>
      <c r="F2479" s="116" t="s">
        <v>21</v>
      </c>
      <c r="G2479" s="36"/>
      <c r="H2479" s="36"/>
      <c r="I2479" s="36"/>
      <c r="J2479" s="36"/>
      <c r="K2479" s="36"/>
      <c r="L2479" s="36"/>
      <c r="M2479" s="117">
        <v>44917.0</v>
      </c>
      <c r="N2479" s="110">
        <v>0.7916666666666666</v>
      </c>
      <c r="O2479" s="33">
        <v>0.8958333333333334</v>
      </c>
      <c r="P2479" s="44">
        <f t="shared" si="217"/>
        <v>0.1041666667</v>
      </c>
      <c r="Q2479" s="81" t="s">
        <v>2441</v>
      </c>
      <c r="R2479" s="36"/>
      <c r="S2479" s="36"/>
      <c r="T2479" s="36"/>
      <c r="U2479" s="36"/>
      <c r="V2479" s="36"/>
      <c r="W2479" s="36"/>
      <c r="X2479" s="36"/>
      <c r="Y2479" s="36"/>
      <c r="Z2479" s="36"/>
      <c r="AA2479" s="36"/>
      <c r="AB2479" s="36"/>
      <c r="AC2479" s="36"/>
      <c r="AD2479" s="36"/>
      <c r="AE2479" s="36"/>
      <c r="AF2479" s="36"/>
      <c r="AG2479" s="36"/>
      <c r="AH2479" s="36"/>
      <c r="AI2479" s="36"/>
      <c r="AJ2479" s="36"/>
      <c r="AK2479" s="36"/>
      <c r="AL2479" s="36"/>
    </row>
    <row r="2480">
      <c r="A2480" s="36" t="s">
        <v>2351</v>
      </c>
      <c r="B2480" s="36" t="s">
        <v>560</v>
      </c>
      <c r="C2480" s="36" t="s">
        <v>1164</v>
      </c>
      <c r="D2480" s="36" t="s">
        <v>900</v>
      </c>
      <c r="E2480" s="116" t="s">
        <v>41</v>
      </c>
      <c r="F2480" s="116" t="s">
        <v>1409</v>
      </c>
      <c r="G2480" s="86">
        <v>44914.0</v>
      </c>
      <c r="H2480" s="86">
        <v>44925.0</v>
      </c>
      <c r="I2480" s="116">
        <v>67.0</v>
      </c>
      <c r="J2480" s="86">
        <v>44914.0</v>
      </c>
      <c r="K2480" s="42"/>
      <c r="L2480" s="36"/>
      <c r="M2480" s="117">
        <v>44917.0</v>
      </c>
      <c r="N2480" s="110">
        <v>0.5833333333333334</v>
      </c>
      <c r="O2480" s="110">
        <v>0.7916666666666666</v>
      </c>
      <c r="P2480" s="44">
        <f t="shared" si="217"/>
        <v>0.2083333333</v>
      </c>
      <c r="Q2480" s="81" t="s">
        <v>2442</v>
      </c>
      <c r="R2480" s="36"/>
      <c r="S2480" s="36"/>
      <c r="T2480" s="36"/>
      <c r="U2480" s="36"/>
      <c r="V2480" s="36"/>
      <c r="W2480" s="36"/>
      <c r="X2480" s="36"/>
      <c r="Y2480" s="36"/>
      <c r="Z2480" s="36"/>
      <c r="AA2480" s="36"/>
      <c r="AB2480" s="36"/>
      <c r="AC2480" s="36"/>
      <c r="AD2480" s="36"/>
      <c r="AE2480" s="36"/>
      <c r="AF2480" s="36"/>
      <c r="AG2480" s="36"/>
      <c r="AH2480" s="36"/>
      <c r="AI2480" s="36"/>
      <c r="AJ2480" s="36"/>
      <c r="AK2480" s="36"/>
      <c r="AL2480" s="36"/>
    </row>
    <row r="2481">
      <c r="A2481" s="10" t="s">
        <v>2210</v>
      </c>
      <c r="B2481" s="10" t="s">
        <v>18</v>
      </c>
      <c r="C2481" s="10" t="s">
        <v>1152</v>
      </c>
      <c r="D2481" s="10" t="s">
        <v>3</v>
      </c>
      <c r="E2481" s="11" t="s">
        <v>20</v>
      </c>
      <c r="F2481" s="10" t="s">
        <v>1423</v>
      </c>
      <c r="G2481" s="19">
        <v>44887.0</v>
      </c>
      <c r="H2481" s="47"/>
      <c r="I2481" s="12"/>
      <c r="J2481" s="47"/>
      <c r="K2481" s="47"/>
      <c r="L2481" s="12"/>
      <c r="M2481" s="117">
        <v>44917.0</v>
      </c>
      <c r="N2481" s="52">
        <v>0.9166666666666666</v>
      </c>
      <c r="O2481" s="52">
        <v>0.9166666666666666</v>
      </c>
      <c r="P2481" s="16">
        <f t="shared" si="217"/>
        <v>0</v>
      </c>
      <c r="Q2481" s="10" t="s">
        <v>1097</v>
      </c>
    </row>
    <row r="2482" ht="51.0" customHeight="1">
      <c r="A2482" s="10" t="s">
        <v>2435</v>
      </c>
      <c r="B2482" s="10" t="s">
        <v>18</v>
      </c>
      <c r="C2482" s="10" t="s">
        <v>1152</v>
      </c>
      <c r="D2482" s="81" t="s">
        <v>1790</v>
      </c>
      <c r="E2482" s="11" t="s">
        <v>46</v>
      </c>
      <c r="F2482" s="11" t="s">
        <v>1432</v>
      </c>
      <c r="G2482" s="47">
        <v>44917.0</v>
      </c>
      <c r="H2482" s="19">
        <v>44921.0</v>
      </c>
      <c r="I2482" s="12">
        <v>12.0</v>
      </c>
      <c r="J2482" s="47">
        <v>44917.0</v>
      </c>
      <c r="K2482" s="19"/>
      <c r="L2482" s="12"/>
      <c r="M2482" s="47">
        <v>44918.0</v>
      </c>
      <c r="N2482" s="52">
        <v>0.5833333333333334</v>
      </c>
      <c r="O2482" s="32">
        <v>0.6666666666666666</v>
      </c>
      <c r="P2482" s="16">
        <f t="shared" si="217"/>
        <v>0.08333333333</v>
      </c>
      <c r="Q2482" s="113" t="s">
        <v>2443</v>
      </c>
    </row>
    <row r="2483" ht="51.0" customHeight="1">
      <c r="A2483" s="10" t="s">
        <v>2444</v>
      </c>
      <c r="B2483" s="10" t="s">
        <v>18</v>
      </c>
      <c r="C2483" s="10" t="s">
        <v>1152</v>
      </c>
      <c r="D2483" s="81" t="s">
        <v>1790</v>
      </c>
      <c r="E2483" s="11" t="s">
        <v>41</v>
      </c>
      <c r="F2483" s="11" t="s">
        <v>1432</v>
      </c>
      <c r="G2483" s="47">
        <v>44918.0</v>
      </c>
      <c r="H2483" s="47">
        <v>44923.0</v>
      </c>
      <c r="I2483" s="12">
        <v>17.0</v>
      </c>
      <c r="J2483" s="47">
        <v>44918.0</v>
      </c>
      <c r="K2483" s="19"/>
      <c r="L2483" s="12"/>
      <c r="M2483" s="47">
        <v>44918.0</v>
      </c>
      <c r="N2483" s="32">
        <v>0.6666666666666666</v>
      </c>
      <c r="O2483" s="32">
        <v>0.875</v>
      </c>
      <c r="P2483" s="16">
        <f t="shared" si="217"/>
        <v>0.2083333333</v>
      </c>
      <c r="Q2483" s="113" t="s">
        <v>2445</v>
      </c>
    </row>
    <row r="2484">
      <c r="A2484" s="10" t="s">
        <v>2446</v>
      </c>
      <c r="B2484" s="10" t="s">
        <v>18</v>
      </c>
      <c r="C2484" s="10" t="s">
        <v>1152</v>
      </c>
      <c r="D2484" s="10" t="s">
        <v>508</v>
      </c>
      <c r="E2484" s="11" t="s">
        <v>1281</v>
      </c>
      <c r="F2484" s="11" t="s">
        <v>1423</v>
      </c>
      <c r="G2484" s="47">
        <v>44918.0</v>
      </c>
      <c r="H2484" s="47">
        <v>44918.0</v>
      </c>
      <c r="I2484" s="12"/>
      <c r="J2484" s="47">
        <v>44918.0</v>
      </c>
      <c r="K2484" s="11"/>
      <c r="L2484" s="12"/>
      <c r="M2484" s="47">
        <v>44918.0</v>
      </c>
      <c r="N2484" s="32">
        <v>0.6666666666666666</v>
      </c>
      <c r="O2484" s="15">
        <v>0.8541666666666666</v>
      </c>
      <c r="P2484" s="16">
        <f t="shared" si="217"/>
        <v>0.1875</v>
      </c>
      <c r="Q2484" s="17" t="s">
        <v>2447</v>
      </c>
    </row>
    <row r="2485">
      <c r="A2485" s="81" t="s">
        <v>2165</v>
      </c>
      <c r="B2485" s="81" t="s">
        <v>1797</v>
      </c>
      <c r="C2485" s="10" t="s">
        <v>1152</v>
      </c>
      <c r="D2485" s="81" t="s">
        <v>508</v>
      </c>
      <c r="E2485" s="30" t="s">
        <v>41</v>
      </c>
      <c r="F2485" s="30" t="s">
        <v>21</v>
      </c>
      <c r="G2485" s="82"/>
      <c r="H2485" s="82"/>
      <c r="I2485" s="88"/>
      <c r="J2485" s="82"/>
      <c r="K2485" s="82"/>
      <c r="L2485" s="88"/>
      <c r="M2485" s="19">
        <v>44918.0</v>
      </c>
      <c r="N2485" s="32">
        <v>0.5833333333333334</v>
      </c>
      <c r="O2485" s="15">
        <v>0.625</v>
      </c>
      <c r="P2485" s="16">
        <f t="shared" si="217"/>
        <v>0.04166666667</v>
      </c>
      <c r="Q2485" s="10" t="s">
        <v>2438</v>
      </c>
      <c r="R2485" s="36"/>
      <c r="S2485" s="36"/>
      <c r="T2485" s="36"/>
      <c r="U2485" s="36"/>
      <c r="V2485" s="36"/>
      <c r="W2485" s="36"/>
      <c r="X2485" s="36"/>
      <c r="Y2485" s="36"/>
      <c r="Z2485" s="36"/>
      <c r="AA2485" s="36"/>
      <c r="AB2485" s="36"/>
      <c r="AC2485" s="36"/>
      <c r="AD2485" s="36"/>
      <c r="AE2485" s="36"/>
      <c r="AF2485" s="36"/>
      <c r="AG2485" s="36"/>
      <c r="AH2485" s="36"/>
      <c r="AI2485" s="36"/>
      <c r="AJ2485" s="36"/>
      <c r="AK2485" s="36"/>
      <c r="AL2485" s="36"/>
    </row>
    <row r="2486">
      <c r="A2486" s="10" t="s">
        <v>2448</v>
      </c>
      <c r="B2486" s="10" t="s">
        <v>18</v>
      </c>
      <c r="C2486" s="10" t="s">
        <v>1152</v>
      </c>
      <c r="D2486" s="10" t="s">
        <v>508</v>
      </c>
      <c r="E2486" s="11" t="s">
        <v>1478</v>
      </c>
      <c r="F2486" s="11" t="s">
        <v>1423</v>
      </c>
      <c r="G2486" s="47"/>
      <c r="H2486" s="47"/>
      <c r="I2486" s="12"/>
      <c r="J2486" s="47"/>
      <c r="K2486" s="11"/>
      <c r="L2486" s="12"/>
      <c r="M2486" s="47">
        <v>44918.0</v>
      </c>
      <c r="N2486" s="32">
        <v>0.8958333333333334</v>
      </c>
      <c r="O2486" s="15">
        <v>0.9166666666666666</v>
      </c>
      <c r="P2486" s="16">
        <f t="shared" si="217"/>
        <v>0.02083333333</v>
      </c>
      <c r="Q2486" s="17" t="s">
        <v>2449</v>
      </c>
    </row>
    <row r="2487">
      <c r="A2487" s="36" t="s">
        <v>2167</v>
      </c>
      <c r="B2487" s="36" t="s">
        <v>1797</v>
      </c>
      <c r="C2487" s="36" t="s">
        <v>1164</v>
      </c>
      <c r="D2487" s="36" t="s">
        <v>900</v>
      </c>
      <c r="E2487" s="116" t="s">
        <v>41</v>
      </c>
      <c r="F2487" s="116" t="s">
        <v>21</v>
      </c>
      <c r="G2487" s="36"/>
      <c r="H2487" s="36"/>
      <c r="I2487" s="36"/>
      <c r="J2487" s="36"/>
      <c r="K2487" s="36"/>
      <c r="L2487" s="36"/>
      <c r="M2487" s="117">
        <v>44918.0</v>
      </c>
      <c r="N2487" s="110">
        <v>0.75</v>
      </c>
      <c r="O2487" s="33">
        <v>0.8958333333333334</v>
      </c>
      <c r="P2487" s="44">
        <f t="shared" si="217"/>
        <v>0.1458333333</v>
      </c>
      <c r="Q2487" s="81" t="s">
        <v>2450</v>
      </c>
      <c r="R2487" s="36"/>
      <c r="S2487" s="36"/>
      <c r="T2487" s="36"/>
      <c r="U2487" s="36"/>
      <c r="V2487" s="36"/>
      <c r="W2487" s="36"/>
      <c r="X2487" s="36"/>
      <c r="Y2487" s="36"/>
      <c r="Z2487" s="36"/>
      <c r="AA2487" s="36"/>
      <c r="AB2487" s="36"/>
      <c r="AC2487" s="36"/>
      <c r="AD2487" s="36"/>
      <c r="AE2487" s="36"/>
      <c r="AF2487" s="36"/>
      <c r="AG2487" s="36"/>
      <c r="AH2487" s="36"/>
      <c r="AI2487" s="36"/>
      <c r="AJ2487" s="36"/>
      <c r="AK2487" s="36"/>
      <c r="AL2487" s="36"/>
    </row>
    <row r="2488">
      <c r="A2488" s="36" t="s">
        <v>2351</v>
      </c>
      <c r="B2488" s="36" t="s">
        <v>560</v>
      </c>
      <c r="C2488" s="36" t="s">
        <v>1164</v>
      </c>
      <c r="D2488" s="36" t="s">
        <v>900</v>
      </c>
      <c r="E2488" s="116" t="s">
        <v>41</v>
      </c>
      <c r="F2488" s="116" t="s">
        <v>1409</v>
      </c>
      <c r="G2488" s="86">
        <v>44914.0</v>
      </c>
      <c r="H2488" s="86">
        <v>44925.0</v>
      </c>
      <c r="I2488" s="116">
        <v>67.0</v>
      </c>
      <c r="J2488" s="86">
        <v>44914.0</v>
      </c>
      <c r="K2488" s="42"/>
      <c r="L2488" s="36"/>
      <c r="M2488" s="117">
        <v>44918.0</v>
      </c>
      <c r="N2488" s="110">
        <v>0.5833333333333334</v>
      </c>
      <c r="O2488" s="110">
        <v>0.75</v>
      </c>
      <c r="P2488" s="44">
        <f t="shared" si="217"/>
        <v>0.1666666667</v>
      </c>
      <c r="Q2488" s="81" t="s">
        <v>2451</v>
      </c>
      <c r="R2488" s="36"/>
      <c r="S2488" s="36"/>
      <c r="T2488" s="36"/>
      <c r="U2488" s="36"/>
      <c r="V2488" s="36"/>
      <c r="W2488" s="36"/>
      <c r="X2488" s="36"/>
      <c r="Y2488" s="36"/>
      <c r="Z2488" s="36"/>
      <c r="AA2488" s="36"/>
      <c r="AB2488" s="36"/>
      <c r="AC2488" s="36"/>
      <c r="AD2488" s="36"/>
      <c r="AE2488" s="36"/>
      <c r="AF2488" s="36"/>
      <c r="AG2488" s="36"/>
      <c r="AH2488" s="36"/>
      <c r="AI2488" s="36"/>
      <c r="AJ2488" s="36"/>
      <c r="AK2488" s="36"/>
      <c r="AL2488" s="36"/>
    </row>
    <row r="2489">
      <c r="A2489" s="10" t="s">
        <v>2452</v>
      </c>
      <c r="B2489" s="10" t="s">
        <v>18</v>
      </c>
      <c r="C2489" s="10" t="s">
        <v>1152</v>
      </c>
      <c r="D2489" s="10" t="s">
        <v>3</v>
      </c>
      <c r="E2489" s="116" t="s">
        <v>41</v>
      </c>
      <c r="F2489" s="11" t="s">
        <v>1423</v>
      </c>
      <c r="G2489" s="117">
        <v>44918.0</v>
      </c>
      <c r="H2489" s="117">
        <v>44921.0</v>
      </c>
      <c r="I2489" s="10">
        <v>11.0</v>
      </c>
      <c r="J2489" s="117">
        <v>44918.0</v>
      </c>
      <c r="L2489" s="10">
        <v>7.0</v>
      </c>
      <c r="M2489" s="117">
        <v>44918.0</v>
      </c>
      <c r="N2489" s="110">
        <v>0.625</v>
      </c>
      <c r="O2489" s="52">
        <v>0.9166666666666666</v>
      </c>
      <c r="P2489" s="44">
        <f t="shared" si="217"/>
        <v>0.2916666667</v>
      </c>
      <c r="Q2489" s="10" t="s">
        <v>2453</v>
      </c>
    </row>
    <row r="2490">
      <c r="A2490" s="10" t="s">
        <v>2125</v>
      </c>
      <c r="B2490" s="10" t="s">
        <v>18</v>
      </c>
      <c r="C2490" s="10" t="s">
        <v>1152</v>
      </c>
      <c r="D2490" s="10" t="s">
        <v>158</v>
      </c>
      <c r="E2490" s="30" t="s">
        <v>53</v>
      </c>
      <c r="F2490" s="11" t="s">
        <v>1409</v>
      </c>
      <c r="G2490" s="18"/>
      <c r="H2490" s="18"/>
      <c r="M2490" s="18">
        <v>44921.0</v>
      </c>
      <c r="N2490" s="110">
        <v>0.625</v>
      </c>
      <c r="O2490" s="15">
        <v>0.625</v>
      </c>
      <c r="P2490" s="16">
        <f t="shared" si="217"/>
        <v>0</v>
      </c>
      <c r="Q2490" s="10" t="s">
        <v>655</v>
      </c>
    </row>
    <row r="2491">
      <c r="A2491" s="10" t="s">
        <v>2452</v>
      </c>
      <c r="B2491" s="10" t="s">
        <v>18</v>
      </c>
      <c r="C2491" s="10" t="s">
        <v>1152</v>
      </c>
      <c r="D2491" s="10" t="s">
        <v>3</v>
      </c>
      <c r="E2491" s="30" t="s">
        <v>43</v>
      </c>
      <c r="F2491" s="11" t="s">
        <v>1423</v>
      </c>
      <c r="G2491" s="117">
        <v>44918.0</v>
      </c>
      <c r="H2491" s="117">
        <v>44921.0</v>
      </c>
      <c r="I2491" s="10">
        <v>11.0</v>
      </c>
      <c r="J2491" s="117">
        <v>44918.0</v>
      </c>
      <c r="K2491" s="18">
        <v>44921.0</v>
      </c>
      <c r="L2491" s="10">
        <v>8.0</v>
      </c>
      <c r="M2491" s="18">
        <v>44921.0</v>
      </c>
      <c r="N2491" s="110">
        <v>0.625</v>
      </c>
      <c r="O2491" s="52">
        <v>0.6666666666666666</v>
      </c>
      <c r="P2491" s="44">
        <f t="shared" si="217"/>
        <v>0.04166666667</v>
      </c>
      <c r="Q2491" s="10" t="s">
        <v>2454</v>
      </c>
    </row>
    <row r="2492" ht="51.0" customHeight="1">
      <c r="A2492" s="10" t="s">
        <v>2455</v>
      </c>
      <c r="B2492" s="10" t="s">
        <v>637</v>
      </c>
      <c r="C2492" s="10" t="s">
        <v>1152</v>
      </c>
      <c r="D2492" s="81" t="s">
        <v>1790</v>
      </c>
      <c r="E2492" s="11" t="s">
        <v>41</v>
      </c>
      <c r="F2492" s="11" t="s">
        <v>1423</v>
      </c>
      <c r="G2492" s="47">
        <v>44921.0</v>
      </c>
      <c r="H2492" s="47">
        <v>44924.0</v>
      </c>
      <c r="I2492" s="12">
        <v>17.0</v>
      </c>
      <c r="J2492" s="47">
        <v>44921.0</v>
      </c>
      <c r="K2492" s="19"/>
      <c r="L2492" s="12"/>
      <c r="M2492" s="47">
        <v>44921.0</v>
      </c>
      <c r="N2492" s="110">
        <v>0.5833333333333334</v>
      </c>
      <c r="O2492" s="32">
        <v>0.875</v>
      </c>
      <c r="P2492" s="16">
        <f t="shared" si="217"/>
        <v>0.2916666667</v>
      </c>
      <c r="Q2492" s="113" t="s">
        <v>2456</v>
      </c>
    </row>
    <row r="2493">
      <c r="A2493" s="10" t="s">
        <v>2414</v>
      </c>
      <c r="B2493" s="81" t="s">
        <v>560</v>
      </c>
      <c r="C2493" s="29" t="s">
        <v>1152</v>
      </c>
      <c r="D2493" s="29" t="s">
        <v>508</v>
      </c>
      <c r="E2493" s="30" t="s">
        <v>41</v>
      </c>
      <c r="F2493" s="30" t="s">
        <v>1409</v>
      </c>
      <c r="G2493" s="47">
        <v>44917.0</v>
      </c>
      <c r="H2493" s="47">
        <v>44929.0</v>
      </c>
      <c r="I2493" s="88">
        <v>50.0</v>
      </c>
      <c r="J2493" s="47">
        <v>44917.0</v>
      </c>
      <c r="K2493" s="19"/>
      <c r="L2493" s="88"/>
      <c r="M2493" s="19">
        <v>44921.0</v>
      </c>
      <c r="N2493" s="32">
        <v>0.6666666666666666</v>
      </c>
      <c r="O2493" s="32">
        <v>0.9166666666666666</v>
      </c>
      <c r="P2493" s="44">
        <f t="shared" si="217"/>
        <v>0.25</v>
      </c>
      <c r="Q2493" s="113" t="s">
        <v>2457</v>
      </c>
      <c r="R2493" s="36"/>
      <c r="S2493" s="36"/>
      <c r="T2493" s="36"/>
      <c r="U2493" s="36"/>
      <c r="V2493" s="36"/>
      <c r="W2493" s="36"/>
      <c r="X2493" s="36"/>
      <c r="Y2493" s="36"/>
      <c r="Z2493" s="36"/>
      <c r="AA2493" s="36"/>
      <c r="AB2493" s="36"/>
      <c r="AC2493" s="36"/>
      <c r="AD2493" s="36"/>
      <c r="AE2493" s="36"/>
      <c r="AF2493" s="36"/>
      <c r="AG2493" s="36"/>
      <c r="AH2493" s="36"/>
      <c r="AI2493" s="36"/>
      <c r="AJ2493" s="36"/>
      <c r="AK2493" s="36"/>
      <c r="AL2493" s="36"/>
    </row>
    <row r="2494">
      <c r="A2494" s="81" t="s">
        <v>2360</v>
      </c>
      <c r="B2494" s="36" t="s">
        <v>18</v>
      </c>
      <c r="C2494" s="36" t="s">
        <v>1152</v>
      </c>
      <c r="D2494" s="36" t="s">
        <v>508</v>
      </c>
      <c r="E2494" s="30" t="s">
        <v>341</v>
      </c>
      <c r="F2494" s="30" t="s">
        <v>1432</v>
      </c>
      <c r="G2494" s="117">
        <v>44909.0</v>
      </c>
      <c r="H2494" s="117">
        <v>44909.0</v>
      </c>
      <c r="I2494" s="88">
        <v>1.0</v>
      </c>
      <c r="J2494" s="117">
        <v>44909.0</v>
      </c>
      <c r="K2494" s="117">
        <v>44909.0</v>
      </c>
      <c r="L2494" s="88">
        <v>1.0</v>
      </c>
      <c r="M2494" s="117">
        <v>44921.0</v>
      </c>
      <c r="N2494" s="32">
        <v>0.6458333333333334</v>
      </c>
      <c r="O2494" s="32">
        <v>0.6458333333333334</v>
      </c>
      <c r="P2494" s="44">
        <f t="shared" si="217"/>
        <v>0</v>
      </c>
      <c r="Q2494" s="120" t="s">
        <v>655</v>
      </c>
      <c r="R2494" s="36"/>
      <c r="S2494" s="36"/>
      <c r="T2494" s="36"/>
      <c r="U2494" s="36"/>
      <c r="V2494" s="36"/>
      <c r="W2494" s="36"/>
      <c r="X2494" s="36"/>
      <c r="Y2494" s="36"/>
      <c r="Z2494" s="36"/>
      <c r="AA2494" s="36"/>
      <c r="AB2494" s="36"/>
      <c r="AC2494" s="36"/>
      <c r="AD2494" s="36"/>
      <c r="AE2494" s="36"/>
      <c r="AF2494" s="36"/>
      <c r="AG2494" s="36"/>
      <c r="AH2494" s="36"/>
      <c r="AI2494" s="36"/>
      <c r="AJ2494" s="36"/>
      <c r="AK2494" s="36"/>
      <c r="AL2494" s="36"/>
    </row>
    <row r="2495">
      <c r="A2495" s="81" t="s">
        <v>2347</v>
      </c>
      <c r="B2495" s="81" t="s">
        <v>18</v>
      </c>
      <c r="C2495" s="29" t="s">
        <v>1152</v>
      </c>
      <c r="D2495" s="29" t="s">
        <v>508</v>
      </c>
      <c r="E2495" s="30" t="s">
        <v>341</v>
      </c>
      <c r="F2495" s="41" t="s">
        <v>1423</v>
      </c>
      <c r="G2495" s="19">
        <v>44908.0</v>
      </c>
      <c r="H2495" s="19">
        <v>44908.0</v>
      </c>
      <c r="I2495" s="88">
        <v>7.0</v>
      </c>
      <c r="J2495" s="19">
        <v>44908.0</v>
      </c>
      <c r="K2495" s="19"/>
      <c r="L2495" s="88">
        <v>6.0</v>
      </c>
      <c r="M2495" s="19">
        <v>44921.0</v>
      </c>
      <c r="N2495" s="32">
        <v>0.6666666666666666</v>
      </c>
      <c r="O2495" s="32">
        <v>0.6666666666666666</v>
      </c>
      <c r="P2495" s="44">
        <f t="shared" si="217"/>
        <v>0</v>
      </c>
      <c r="Q2495" s="120" t="s">
        <v>655</v>
      </c>
      <c r="R2495" s="36"/>
      <c r="S2495" s="36"/>
      <c r="T2495" s="36"/>
      <c r="U2495" s="36"/>
      <c r="V2495" s="36"/>
      <c r="W2495" s="36"/>
      <c r="X2495" s="36"/>
      <c r="Y2495" s="36"/>
      <c r="Z2495" s="36"/>
      <c r="AA2495" s="36"/>
      <c r="AB2495" s="36"/>
      <c r="AC2495" s="36"/>
      <c r="AD2495" s="36"/>
      <c r="AE2495" s="36"/>
      <c r="AF2495" s="36"/>
      <c r="AG2495" s="36"/>
      <c r="AH2495" s="36"/>
      <c r="AI2495" s="36"/>
      <c r="AJ2495" s="36"/>
      <c r="AK2495" s="36"/>
      <c r="AL2495" s="36"/>
    </row>
    <row r="2496">
      <c r="A2496" s="10" t="s">
        <v>1986</v>
      </c>
      <c r="B2496" s="10" t="s">
        <v>18</v>
      </c>
      <c r="C2496" s="10" t="s">
        <v>1152</v>
      </c>
      <c r="D2496" s="10" t="s">
        <v>158</v>
      </c>
      <c r="E2496" s="11" t="s">
        <v>53</v>
      </c>
      <c r="F2496" s="19"/>
      <c r="G2496" s="18"/>
      <c r="H2496" s="18"/>
      <c r="I2496" s="18"/>
      <c r="J2496" s="18"/>
      <c r="K2496" s="18"/>
      <c r="L2496" s="18"/>
      <c r="M2496" s="82">
        <v>44921.0</v>
      </c>
      <c r="N2496" s="32">
        <v>0.5833333333333334</v>
      </c>
      <c r="O2496" s="15">
        <v>0.5833333333333334</v>
      </c>
      <c r="P2496" s="16">
        <f t="shared" si="217"/>
        <v>0</v>
      </c>
      <c r="Q2496" s="120" t="s">
        <v>655</v>
      </c>
    </row>
    <row r="2497">
      <c r="A2497" s="10" t="s">
        <v>1819</v>
      </c>
      <c r="B2497" s="81" t="s">
        <v>1797</v>
      </c>
      <c r="C2497" s="10" t="s">
        <v>1152</v>
      </c>
      <c r="D2497" s="10" t="s">
        <v>3</v>
      </c>
      <c r="E2497" s="11" t="s">
        <v>41</v>
      </c>
      <c r="F2497" s="11" t="s">
        <v>21</v>
      </c>
      <c r="G2497" s="18"/>
      <c r="H2497" s="18"/>
      <c r="I2497" s="18"/>
      <c r="J2497" s="18"/>
      <c r="K2497" s="18"/>
      <c r="L2497" s="18"/>
      <c r="M2497" s="82">
        <v>44921.0</v>
      </c>
      <c r="N2497" s="52">
        <v>0.6666666666666666</v>
      </c>
      <c r="O2497" s="52">
        <v>0.7083333333333334</v>
      </c>
      <c r="P2497" s="16">
        <f t="shared" si="217"/>
        <v>0.04166666667</v>
      </c>
      <c r="Q2497" s="10" t="s">
        <v>2458</v>
      </c>
    </row>
    <row r="2498">
      <c r="A2498" s="10" t="s">
        <v>2459</v>
      </c>
      <c r="B2498" s="10" t="s">
        <v>560</v>
      </c>
      <c r="C2498" s="10" t="s">
        <v>1152</v>
      </c>
      <c r="D2498" s="10" t="s">
        <v>3</v>
      </c>
      <c r="E2498" s="11" t="s">
        <v>1478</v>
      </c>
      <c r="F2498" s="30" t="s">
        <v>1409</v>
      </c>
      <c r="G2498" s="82"/>
      <c r="L2498" s="10">
        <v>5.0</v>
      </c>
      <c r="M2498" s="82">
        <v>44921.0</v>
      </c>
      <c r="N2498" s="52">
        <v>0.7083333333333334</v>
      </c>
      <c r="O2498" s="52">
        <v>0.9166666666666666</v>
      </c>
      <c r="P2498" s="16">
        <f t="shared" si="217"/>
        <v>0.2083333333</v>
      </c>
      <c r="Q2498" s="10" t="s">
        <v>2460</v>
      </c>
    </row>
    <row r="2499">
      <c r="A2499" s="10" t="s">
        <v>2259</v>
      </c>
      <c r="B2499" s="10" t="s">
        <v>560</v>
      </c>
      <c r="C2499" s="10" t="s">
        <v>1152</v>
      </c>
      <c r="D2499" s="10" t="s">
        <v>3</v>
      </c>
      <c r="E2499" s="30" t="s">
        <v>310</v>
      </c>
      <c r="F2499" s="30" t="s">
        <v>1409</v>
      </c>
      <c r="M2499" s="82">
        <v>44921.0</v>
      </c>
      <c r="N2499" s="110">
        <v>0.625</v>
      </c>
      <c r="O2499" s="110">
        <v>0.625</v>
      </c>
      <c r="P2499" s="16">
        <f t="shared" si="217"/>
        <v>0</v>
      </c>
      <c r="Q2499" s="120" t="s">
        <v>655</v>
      </c>
    </row>
    <row r="2500">
      <c r="A2500" s="81" t="s">
        <v>2165</v>
      </c>
      <c r="B2500" s="81" t="s">
        <v>1797</v>
      </c>
      <c r="C2500" s="10" t="s">
        <v>1152</v>
      </c>
      <c r="D2500" s="81" t="s">
        <v>508</v>
      </c>
      <c r="E2500" s="30" t="s">
        <v>41</v>
      </c>
      <c r="F2500" s="30" t="s">
        <v>21</v>
      </c>
      <c r="G2500" s="82"/>
      <c r="H2500" s="82"/>
      <c r="I2500" s="88"/>
      <c r="J2500" s="82"/>
      <c r="K2500" s="82"/>
      <c r="L2500" s="88"/>
      <c r="M2500" s="19">
        <v>44921.0</v>
      </c>
      <c r="N2500" s="32">
        <v>0.5833333333333334</v>
      </c>
      <c r="O2500" s="15">
        <v>0.625</v>
      </c>
      <c r="P2500" s="16">
        <f t="shared" si="217"/>
        <v>0.04166666667</v>
      </c>
      <c r="Q2500" s="10" t="s">
        <v>2461</v>
      </c>
      <c r="R2500" s="36"/>
      <c r="S2500" s="36"/>
      <c r="T2500" s="36"/>
      <c r="U2500" s="36"/>
      <c r="V2500" s="36"/>
      <c r="W2500" s="36"/>
      <c r="X2500" s="36"/>
      <c r="Y2500" s="36"/>
      <c r="Z2500" s="36"/>
      <c r="AA2500" s="36"/>
      <c r="AB2500" s="36"/>
      <c r="AC2500" s="36"/>
      <c r="AD2500" s="36"/>
      <c r="AE2500" s="36"/>
      <c r="AF2500" s="36"/>
      <c r="AG2500" s="36"/>
      <c r="AH2500" s="36"/>
      <c r="AI2500" s="36"/>
      <c r="AJ2500" s="36"/>
      <c r="AK2500" s="36"/>
      <c r="AL2500" s="36"/>
    </row>
    <row r="2501" ht="51.0" customHeight="1">
      <c r="A2501" s="10" t="s">
        <v>2455</v>
      </c>
      <c r="B2501" s="10" t="s">
        <v>637</v>
      </c>
      <c r="C2501" s="10" t="s">
        <v>1152</v>
      </c>
      <c r="D2501" s="81" t="s">
        <v>1790</v>
      </c>
      <c r="E2501" s="11" t="s">
        <v>43</v>
      </c>
      <c r="F2501" s="11" t="s">
        <v>1423</v>
      </c>
      <c r="G2501" s="47">
        <v>44921.0</v>
      </c>
      <c r="H2501" s="47">
        <v>44924.0</v>
      </c>
      <c r="I2501" s="12">
        <v>17.0</v>
      </c>
      <c r="J2501" s="47">
        <v>44921.0</v>
      </c>
      <c r="K2501" s="19"/>
      <c r="L2501" s="12"/>
      <c r="M2501" s="47">
        <v>44922.0</v>
      </c>
      <c r="N2501" s="110">
        <v>0.5833333333333334</v>
      </c>
      <c r="O2501" s="32">
        <v>0.8333333333333334</v>
      </c>
      <c r="P2501" s="16">
        <f t="shared" si="217"/>
        <v>0.25</v>
      </c>
      <c r="Q2501" s="113" t="s">
        <v>2462</v>
      </c>
    </row>
    <row r="2502" ht="51.0" customHeight="1">
      <c r="A2502" s="10" t="s">
        <v>2463</v>
      </c>
      <c r="B2502" s="10" t="s">
        <v>637</v>
      </c>
      <c r="C2502" s="10" t="s">
        <v>1152</v>
      </c>
      <c r="D2502" s="81" t="s">
        <v>1790</v>
      </c>
      <c r="E2502" s="11" t="s">
        <v>1478</v>
      </c>
      <c r="F2502" s="11" t="s">
        <v>1423</v>
      </c>
      <c r="G2502" s="47">
        <v>44922.0</v>
      </c>
      <c r="H2502" s="47"/>
      <c r="I2502" s="12"/>
      <c r="J2502" s="47"/>
      <c r="K2502" s="19"/>
      <c r="L2502" s="12"/>
      <c r="M2502" s="47">
        <v>44922.0</v>
      </c>
      <c r="N2502" s="32">
        <v>0.8333333333333334</v>
      </c>
      <c r="O2502" s="32">
        <v>0.875</v>
      </c>
      <c r="P2502" s="16">
        <f t="shared" si="217"/>
        <v>0.04166666667</v>
      </c>
      <c r="Q2502" s="113" t="s">
        <v>2464</v>
      </c>
    </row>
    <row r="2503">
      <c r="A2503" s="10" t="s">
        <v>2414</v>
      </c>
      <c r="B2503" s="81" t="s">
        <v>560</v>
      </c>
      <c r="C2503" s="29" t="s">
        <v>1152</v>
      </c>
      <c r="D2503" s="29" t="s">
        <v>508</v>
      </c>
      <c r="E2503" s="30" t="s">
        <v>41</v>
      </c>
      <c r="F2503" s="30" t="s">
        <v>1409</v>
      </c>
      <c r="G2503" s="47">
        <v>44917.0</v>
      </c>
      <c r="H2503" s="47">
        <v>44929.0</v>
      </c>
      <c r="I2503" s="88">
        <v>50.0</v>
      </c>
      <c r="J2503" s="47">
        <v>44917.0</v>
      </c>
      <c r="K2503" s="19"/>
      <c r="L2503" s="88"/>
      <c r="M2503" s="19">
        <v>44922.0</v>
      </c>
      <c r="N2503" s="32">
        <v>0.6666666666666666</v>
      </c>
      <c r="O2503" s="32">
        <v>0.9166666666666666</v>
      </c>
      <c r="P2503" s="44">
        <f t="shared" si="217"/>
        <v>0.25</v>
      </c>
      <c r="Q2503" s="113" t="s">
        <v>2465</v>
      </c>
      <c r="R2503" s="36"/>
      <c r="S2503" s="36"/>
      <c r="T2503" s="36"/>
      <c r="U2503" s="36"/>
      <c r="V2503" s="36"/>
      <c r="W2503" s="36"/>
      <c r="X2503" s="36"/>
      <c r="Y2503" s="36"/>
      <c r="Z2503" s="36"/>
      <c r="AA2503" s="36"/>
      <c r="AB2503" s="36"/>
      <c r="AC2503" s="36"/>
      <c r="AD2503" s="36"/>
      <c r="AE2503" s="36"/>
      <c r="AF2503" s="36"/>
      <c r="AG2503" s="36"/>
      <c r="AH2503" s="36"/>
      <c r="AI2503" s="36"/>
      <c r="AJ2503" s="36"/>
      <c r="AK2503" s="36"/>
      <c r="AL2503" s="36"/>
    </row>
    <row r="2504">
      <c r="A2504" s="81" t="s">
        <v>2165</v>
      </c>
      <c r="B2504" s="81" t="s">
        <v>1797</v>
      </c>
      <c r="C2504" s="10" t="s">
        <v>1152</v>
      </c>
      <c r="D2504" s="81" t="s">
        <v>508</v>
      </c>
      <c r="E2504" s="30" t="s">
        <v>41</v>
      </c>
      <c r="F2504" s="30" t="s">
        <v>21</v>
      </c>
      <c r="G2504" s="82"/>
      <c r="H2504" s="82"/>
      <c r="I2504" s="88"/>
      <c r="J2504" s="82"/>
      <c r="K2504" s="82"/>
      <c r="L2504" s="88"/>
      <c r="M2504" s="19">
        <v>44922.0</v>
      </c>
      <c r="N2504" s="32">
        <v>0.625</v>
      </c>
      <c r="O2504" s="15">
        <v>0.6666666666666666</v>
      </c>
      <c r="P2504" s="16">
        <f t="shared" si="217"/>
        <v>0.04166666667</v>
      </c>
      <c r="Q2504" s="10" t="s">
        <v>2466</v>
      </c>
      <c r="R2504" s="36"/>
      <c r="S2504" s="36"/>
      <c r="T2504" s="36"/>
      <c r="U2504" s="36"/>
      <c r="V2504" s="36"/>
      <c r="W2504" s="36"/>
      <c r="X2504" s="36"/>
      <c r="Y2504" s="36"/>
      <c r="Z2504" s="36"/>
      <c r="AA2504" s="36"/>
      <c r="AB2504" s="36"/>
      <c r="AC2504" s="36"/>
      <c r="AD2504" s="36"/>
      <c r="AE2504" s="36"/>
      <c r="AF2504" s="36"/>
      <c r="AG2504" s="36"/>
      <c r="AH2504" s="36"/>
      <c r="AI2504" s="36"/>
      <c r="AJ2504" s="36"/>
      <c r="AK2504" s="36"/>
      <c r="AL2504" s="36"/>
    </row>
    <row r="2505">
      <c r="A2505" s="10" t="s">
        <v>1819</v>
      </c>
      <c r="B2505" s="81" t="s">
        <v>1797</v>
      </c>
      <c r="C2505" s="10" t="s">
        <v>1152</v>
      </c>
      <c r="D2505" s="10" t="s">
        <v>3</v>
      </c>
      <c r="E2505" s="11" t="s">
        <v>41</v>
      </c>
      <c r="F2505" s="11" t="s">
        <v>21</v>
      </c>
      <c r="G2505" s="18"/>
      <c r="H2505" s="18"/>
      <c r="I2505" s="18"/>
      <c r="J2505" s="18"/>
      <c r="K2505" s="18"/>
      <c r="L2505" s="18"/>
      <c r="M2505" s="19">
        <v>44922.0</v>
      </c>
      <c r="N2505" s="32">
        <v>0.625</v>
      </c>
      <c r="O2505" s="15">
        <v>0.7083333333333334</v>
      </c>
      <c r="P2505" s="16">
        <f t="shared" si="217"/>
        <v>0.08333333333</v>
      </c>
      <c r="Q2505" s="10" t="s">
        <v>2467</v>
      </c>
    </row>
    <row r="2506">
      <c r="A2506" s="10" t="s">
        <v>2459</v>
      </c>
      <c r="B2506" s="10" t="s">
        <v>560</v>
      </c>
      <c r="C2506" s="10" t="s">
        <v>1152</v>
      </c>
      <c r="D2506" s="10" t="s">
        <v>3</v>
      </c>
      <c r="E2506" s="11" t="s">
        <v>1478</v>
      </c>
      <c r="F2506" s="30" t="s">
        <v>1409</v>
      </c>
      <c r="G2506" s="82"/>
      <c r="L2506" s="10">
        <v>10.0</v>
      </c>
      <c r="M2506" s="19">
        <v>44922.0</v>
      </c>
      <c r="N2506" s="52">
        <v>0.7083333333333334</v>
      </c>
      <c r="O2506" s="52">
        <v>0.9166666666666666</v>
      </c>
      <c r="P2506" s="16">
        <f t="shared" si="217"/>
        <v>0.2083333333</v>
      </c>
      <c r="Q2506" s="10" t="s">
        <v>2468</v>
      </c>
    </row>
    <row r="2507">
      <c r="A2507" s="10" t="s">
        <v>2139</v>
      </c>
      <c r="B2507" s="29" t="s">
        <v>1797</v>
      </c>
      <c r="C2507" s="81" t="s">
        <v>21</v>
      </c>
      <c r="D2507" s="81" t="s">
        <v>1790</v>
      </c>
      <c r="E2507" s="41" t="s">
        <v>41</v>
      </c>
      <c r="F2507" s="41" t="s">
        <v>21</v>
      </c>
      <c r="G2507" s="42"/>
      <c r="H2507" s="42"/>
      <c r="I2507" s="29"/>
      <c r="J2507" s="42"/>
      <c r="K2507" s="42"/>
      <c r="L2507" s="29"/>
      <c r="M2507" s="19">
        <v>44923.0</v>
      </c>
      <c r="N2507" s="110">
        <v>0.5833333333333334</v>
      </c>
      <c r="O2507" s="32">
        <v>0.625</v>
      </c>
      <c r="P2507" s="44">
        <f t="shared" si="217"/>
        <v>0.04166666667</v>
      </c>
      <c r="Q2507" s="17" t="s">
        <v>2469</v>
      </c>
      <c r="R2507" s="36"/>
      <c r="S2507" s="36"/>
      <c r="T2507" s="36"/>
      <c r="U2507" s="36"/>
      <c r="V2507" s="36"/>
      <c r="W2507" s="36"/>
      <c r="X2507" s="36"/>
      <c r="Y2507" s="36"/>
      <c r="Z2507" s="36"/>
      <c r="AA2507" s="36"/>
      <c r="AB2507" s="36"/>
      <c r="AC2507" s="36"/>
      <c r="AD2507" s="36"/>
      <c r="AE2507" s="36"/>
      <c r="AF2507" s="36"/>
      <c r="AG2507" s="36"/>
      <c r="AH2507" s="36"/>
      <c r="AI2507" s="36"/>
      <c r="AJ2507" s="36"/>
      <c r="AK2507" s="36"/>
      <c r="AL2507" s="36"/>
    </row>
    <row r="2508" ht="51.0" customHeight="1">
      <c r="A2508" s="10" t="s">
        <v>2463</v>
      </c>
      <c r="B2508" s="10" t="s">
        <v>637</v>
      </c>
      <c r="C2508" s="10" t="s">
        <v>1152</v>
      </c>
      <c r="D2508" s="81" t="s">
        <v>1790</v>
      </c>
      <c r="E2508" s="11" t="s">
        <v>41</v>
      </c>
      <c r="F2508" s="11" t="s">
        <v>1423</v>
      </c>
      <c r="G2508" s="47">
        <v>44923.0</v>
      </c>
      <c r="H2508" s="47">
        <v>44925.0</v>
      </c>
      <c r="I2508" s="12">
        <v>17.0</v>
      </c>
      <c r="J2508" s="47">
        <v>44923.0</v>
      </c>
      <c r="K2508" s="19"/>
      <c r="L2508" s="12"/>
      <c r="M2508" s="47">
        <v>44923.0</v>
      </c>
      <c r="N2508" s="32">
        <v>0.625</v>
      </c>
      <c r="O2508" s="32">
        <v>0.875</v>
      </c>
      <c r="P2508" s="16">
        <f t="shared" si="217"/>
        <v>0.25</v>
      </c>
      <c r="Q2508" s="113" t="s">
        <v>2470</v>
      </c>
    </row>
    <row r="2509">
      <c r="A2509" s="10" t="s">
        <v>1819</v>
      </c>
      <c r="B2509" s="81" t="s">
        <v>1797</v>
      </c>
      <c r="C2509" s="10" t="s">
        <v>1152</v>
      </c>
      <c r="D2509" s="10" t="s">
        <v>3</v>
      </c>
      <c r="E2509" s="11" t="s">
        <v>41</v>
      </c>
      <c r="F2509" s="11" t="s">
        <v>21</v>
      </c>
      <c r="G2509" s="18"/>
      <c r="H2509" s="18"/>
      <c r="I2509" s="18"/>
      <c r="J2509" s="18"/>
      <c r="K2509" s="18"/>
      <c r="L2509" s="18"/>
      <c r="M2509" s="47">
        <v>44923.0</v>
      </c>
      <c r="N2509" s="32">
        <v>0.625</v>
      </c>
      <c r="O2509" s="15">
        <v>0.75</v>
      </c>
      <c r="P2509" s="16">
        <f t="shared" si="217"/>
        <v>0.125</v>
      </c>
      <c r="Q2509" s="10" t="s">
        <v>2471</v>
      </c>
    </row>
    <row r="2510">
      <c r="A2510" s="10" t="s">
        <v>2459</v>
      </c>
      <c r="B2510" s="10" t="s">
        <v>560</v>
      </c>
      <c r="C2510" s="10" t="s">
        <v>1152</v>
      </c>
      <c r="D2510" s="10" t="s">
        <v>3</v>
      </c>
      <c r="E2510" s="11" t="s">
        <v>310</v>
      </c>
      <c r="F2510" s="30" t="s">
        <v>1409</v>
      </c>
      <c r="G2510" s="82"/>
      <c r="L2510" s="10">
        <v>14.0</v>
      </c>
      <c r="M2510" s="47">
        <v>44923.0</v>
      </c>
      <c r="N2510" s="15">
        <v>0.75</v>
      </c>
      <c r="O2510" s="52">
        <v>0.9166666666666666</v>
      </c>
      <c r="P2510" s="16">
        <f t="shared" si="217"/>
        <v>0.1666666667</v>
      </c>
      <c r="Q2510" s="10" t="s">
        <v>2472</v>
      </c>
    </row>
    <row r="2511">
      <c r="A2511" s="10" t="s">
        <v>2414</v>
      </c>
      <c r="B2511" s="81" t="s">
        <v>560</v>
      </c>
      <c r="C2511" s="29" t="s">
        <v>1152</v>
      </c>
      <c r="D2511" s="29" t="s">
        <v>508</v>
      </c>
      <c r="E2511" s="30" t="s">
        <v>41</v>
      </c>
      <c r="F2511" s="30" t="s">
        <v>1409</v>
      </c>
      <c r="G2511" s="47">
        <v>44917.0</v>
      </c>
      <c r="H2511" s="47">
        <v>44929.0</v>
      </c>
      <c r="I2511" s="88">
        <v>50.0</v>
      </c>
      <c r="J2511" s="47">
        <v>44917.0</v>
      </c>
      <c r="K2511" s="19"/>
      <c r="L2511" s="88"/>
      <c r="M2511" s="19">
        <v>44923.0</v>
      </c>
      <c r="N2511" s="32">
        <v>0.7083333333333334</v>
      </c>
      <c r="O2511" s="32">
        <v>0.9166666666666666</v>
      </c>
      <c r="P2511" s="44">
        <f t="shared" si="217"/>
        <v>0.2083333333</v>
      </c>
      <c r="Q2511" s="113" t="s">
        <v>2473</v>
      </c>
      <c r="R2511" s="36"/>
      <c r="S2511" s="36"/>
      <c r="T2511" s="36"/>
      <c r="U2511" s="36"/>
      <c r="V2511" s="36"/>
      <c r="W2511" s="36"/>
      <c r="X2511" s="36"/>
      <c r="Y2511" s="36"/>
      <c r="Z2511" s="36"/>
      <c r="AA2511" s="36"/>
      <c r="AB2511" s="36"/>
      <c r="AC2511" s="36"/>
      <c r="AD2511" s="36"/>
      <c r="AE2511" s="36"/>
      <c r="AF2511" s="36"/>
      <c r="AG2511" s="36"/>
      <c r="AH2511" s="36"/>
      <c r="AI2511" s="36"/>
      <c r="AJ2511" s="36"/>
      <c r="AK2511" s="36"/>
      <c r="AL2511" s="36"/>
    </row>
    <row r="2512">
      <c r="A2512" s="81" t="s">
        <v>2165</v>
      </c>
      <c r="B2512" s="81" t="s">
        <v>1797</v>
      </c>
      <c r="C2512" s="10" t="s">
        <v>1152</v>
      </c>
      <c r="D2512" s="81" t="s">
        <v>508</v>
      </c>
      <c r="E2512" s="30" t="s">
        <v>41</v>
      </c>
      <c r="F2512" s="30" t="s">
        <v>21</v>
      </c>
      <c r="G2512" s="82"/>
      <c r="H2512" s="82"/>
      <c r="I2512" s="88"/>
      <c r="J2512" s="82"/>
      <c r="K2512" s="82"/>
      <c r="L2512" s="88"/>
      <c r="M2512" s="19">
        <v>44923.0</v>
      </c>
      <c r="N2512" s="32">
        <v>0.6458333333333334</v>
      </c>
      <c r="O2512" s="15">
        <v>0.7291666666666666</v>
      </c>
      <c r="P2512" s="16">
        <f t="shared" si="217"/>
        <v>0.08333333333</v>
      </c>
      <c r="Q2512" s="10" t="s">
        <v>2474</v>
      </c>
      <c r="R2512" s="36"/>
      <c r="S2512" s="36"/>
      <c r="T2512" s="36"/>
      <c r="U2512" s="36"/>
      <c r="V2512" s="36"/>
      <c r="W2512" s="36"/>
      <c r="X2512" s="36"/>
      <c r="Y2512" s="36"/>
      <c r="Z2512" s="36"/>
      <c r="AA2512" s="36"/>
      <c r="AB2512" s="36"/>
      <c r="AC2512" s="36"/>
      <c r="AD2512" s="36"/>
      <c r="AE2512" s="36"/>
      <c r="AF2512" s="36"/>
      <c r="AG2512" s="36"/>
      <c r="AH2512" s="36"/>
      <c r="AI2512" s="36"/>
      <c r="AJ2512" s="36"/>
      <c r="AK2512" s="36"/>
      <c r="AL2512" s="36"/>
    </row>
    <row r="2513">
      <c r="A2513" s="36" t="s">
        <v>2167</v>
      </c>
      <c r="B2513" s="36" t="s">
        <v>1797</v>
      </c>
      <c r="C2513" s="36" t="s">
        <v>1164</v>
      </c>
      <c r="D2513" s="36" t="s">
        <v>900</v>
      </c>
      <c r="E2513" s="116" t="s">
        <v>41</v>
      </c>
      <c r="F2513" s="116" t="s">
        <v>21</v>
      </c>
      <c r="G2513" s="36"/>
      <c r="H2513" s="36"/>
      <c r="I2513" s="36"/>
      <c r="J2513" s="36"/>
      <c r="K2513" s="36"/>
      <c r="L2513" s="36"/>
      <c r="M2513" s="117">
        <v>44923.0</v>
      </c>
      <c r="N2513" s="110">
        <v>0.7083333333333334</v>
      </c>
      <c r="O2513" s="33">
        <v>0.8958333333333334</v>
      </c>
      <c r="P2513" s="44">
        <f t="shared" si="217"/>
        <v>0.1875</v>
      </c>
      <c r="Q2513" s="81" t="s">
        <v>2475</v>
      </c>
      <c r="R2513" s="36"/>
      <c r="S2513" s="36"/>
      <c r="T2513" s="36"/>
      <c r="U2513" s="36"/>
      <c r="V2513" s="36"/>
      <c r="W2513" s="36"/>
      <c r="X2513" s="36"/>
      <c r="Y2513" s="36"/>
      <c r="Z2513" s="36"/>
      <c r="AA2513" s="36"/>
      <c r="AB2513" s="36"/>
      <c r="AC2513" s="36"/>
      <c r="AD2513" s="36"/>
      <c r="AE2513" s="36"/>
      <c r="AF2513" s="36"/>
      <c r="AG2513" s="36"/>
      <c r="AH2513" s="36"/>
      <c r="AI2513" s="36"/>
      <c r="AJ2513" s="36"/>
      <c r="AK2513" s="36"/>
      <c r="AL2513" s="36"/>
    </row>
    <row r="2514">
      <c r="A2514" s="36" t="s">
        <v>2351</v>
      </c>
      <c r="B2514" s="36" t="s">
        <v>560</v>
      </c>
      <c r="C2514" s="36" t="s">
        <v>1164</v>
      </c>
      <c r="D2514" s="36" t="s">
        <v>900</v>
      </c>
      <c r="E2514" s="116" t="s">
        <v>41</v>
      </c>
      <c r="F2514" s="116" t="s">
        <v>1409</v>
      </c>
      <c r="G2514" s="86">
        <v>44914.0</v>
      </c>
      <c r="H2514" s="86">
        <v>44925.0</v>
      </c>
      <c r="I2514" s="116">
        <v>67.0</v>
      </c>
      <c r="J2514" s="86">
        <v>44914.0</v>
      </c>
      <c r="K2514" s="42"/>
      <c r="L2514" s="36"/>
      <c r="M2514" s="117">
        <v>44923.0</v>
      </c>
      <c r="N2514" s="110">
        <v>0.5833333333333334</v>
      </c>
      <c r="O2514" s="110">
        <v>0.7083333333333334</v>
      </c>
      <c r="P2514" s="44">
        <f t="shared" si="217"/>
        <v>0.125</v>
      </c>
      <c r="Q2514" s="81" t="s">
        <v>2476</v>
      </c>
      <c r="R2514" s="36"/>
      <c r="S2514" s="36"/>
      <c r="T2514" s="36"/>
      <c r="U2514" s="36"/>
      <c r="V2514" s="36"/>
      <c r="W2514" s="36"/>
      <c r="X2514" s="36"/>
      <c r="Y2514" s="36"/>
      <c r="Z2514" s="36"/>
      <c r="AA2514" s="36"/>
      <c r="AB2514" s="36"/>
      <c r="AC2514" s="36"/>
      <c r="AD2514" s="36"/>
      <c r="AE2514" s="36"/>
      <c r="AF2514" s="36"/>
      <c r="AG2514" s="36"/>
      <c r="AH2514" s="36"/>
      <c r="AI2514" s="36"/>
      <c r="AJ2514" s="36"/>
      <c r="AK2514" s="36"/>
      <c r="AL2514" s="36"/>
    </row>
    <row r="2515" ht="51.0" customHeight="1">
      <c r="A2515" s="10" t="s">
        <v>2463</v>
      </c>
      <c r="B2515" s="10" t="s">
        <v>637</v>
      </c>
      <c r="C2515" s="10" t="s">
        <v>1152</v>
      </c>
      <c r="D2515" s="81" t="s">
        <v>1790</v>
      </c>
      <c r="E2515" s="11" t="s">
        <v>46</v>
      </c>
      <c r="F2515" s="11" t="s">
        <v>1423</v>
      </c>
      <c r="G2515" s="47">
        <v>44923.0</v>
      </c>
      <c r="H2515" s="47">
        <v>44925.0</v>
      </c>
      <c r="I2515" s="12">
        <v>17.0</v>
      </c>
      <c r="J2515" s="47">
        <v>44923.0</v>
      </c>
      <c r="K2515" s="19"/>
      <c r="L2515" s="12"/>
      <c r="M2515" s="19">
        <v>44924.0</v>
      </c>
      <c r="N2515" s="110">
        <v>0.5833333333333334</v>
      </c>
      <c r="O2515" s="32">
        <v>0.6666666666666666</v>
      </c>
      <c r="P2515" s="16">
        <f t="shared" si="217"/>
        <v>0.08333333333</v>
      </c>
      <c r="Q2515" s="113" t="s">
        <v>2477</v>
      </c>
    </row>
    <row r="2516">
      <c r="A2516" s="10" t="s">
        <v>2139</v>
      </c>
      <c r="B2516" s="29" t="s">
        <v>1797</v>
      </c>
      <c r="C2516" s="81" t="s">
        <v>21</v>
      </c>
      <c r="D2516" s="81" t="s">
        <v>1790</v>
      </c>
      <c r="E2516" s="41" t="s">
        <v>41</v>
      </c>
      <c r="F2516" s="41" t="s">
        <v>21</v>
      </c>
      <c r="G2516" s="42"/>
      <c r="H2516" s="42"/>
      <c r="I2516" s="29"/>
      <c r="J2516" s="42"/>
      <c r="K2516" s="42"/>
      <c r="L2516" s="29"/>
      <c r="M2516" s="19">
        <v>44924.0</v>
      </c>
      <c r="N2516" s="32">
        <v>0.6666666666666666</v>
      </c>
      <c r="O2516" s="15">
        <v>0.75</v>
      </c>
      <c r="P2516" s="44">
        <f t="shared" si="217"/>
        <v>0.08333333333</v>
      </c>
      <c r="Q2516" s="17" t="s">
        <v>2478</v>
      </c>
      <c r="R2516" s="36"/>
      <c r="S2516" s="36"/>
      <c r="T2516" s="36"/>
      <c r="U2516" s="36"/>
      <c r="V2516" s="36"/>
      <c r="W2516" s="36"/>
      <c r="X2516" s="36"/>
      <c r="Y2516" s="36"/>
      <c r="Z2516" s="36"/>
      <c r="AA2516" s="36"/>
      <c r="AB2516" s="36"/>
      <c r="AC2516" s="36"/>
      <c r="AD2516" s="36"/>
      <c r="AE2516" s="36"/>
      <c r="AF2516" s="36"/>
      <c r="AG2516" s="36"/>
      <c r="AH2516" s="36"/>
      <c r="AI2516" s="36"/>
      <c r="AJ2516" s="36"/>
      <c r="AK2516" s="36"/>
      <c r="AL2516" s="36"/>
    </row>
    <row r="2517" ht="51.0" customHeight="1">
      <c r="A2517" s="10" t="s">
        <v>2444</v>
      </c>
      <c r="B2517" s="10" t="s">
        <v>18</v>
      </c>
      <c r="C2517" s="10" t="s">
        <v>1152</v>
      </c>
      <c r="D2517" s="81" t="s">
        <v>1790</v>
      </c>
      <c r="E2517" s="11" t="s">
        <v>41</v>
      </c>
      <c r="F2517" s="11" t="s">
        <v>1432</v>
      </c>
      <c r="G2517" s="47">
        <v>44918.0</v>
      </c>
      <c r="H2517" s="47">
        <v>44923.0</v>
      </c>
      <c r="I2517" s="12">
        <v>17.0</v>
      </c>
      <c r="J2517" s="47">
        <v>44918.0</v>
      </c>
      <c r="K2517" s="19"/>
      <c r="L2517" s="12"/>
      <c r="M2517" s="19">
        <v>44924.0</v>
      </c>
      <c r="N2517" s="15">
        <v>0.75</v>
      </c>
      <c r="O2517" s="32">
        <v>0.875</v>
      </c>
      <c r="P2517" s="16">
        <f t="shared" si="217"/>
        <v>0.125</v>
      </c>
      <c r="Q2517" s="113" t="s">
        <v>2479</v>
      </c>
    </row>
    <row r="2518">
      <c r="A2518" s="10" t="s">
        <v>2259</v>
      </c>
      <c r="B2518" s="10" t="s">
        <v>560</v>
      </c>
      <c r="C2518" s="10" t="s">
        <v>1152</v>
      </c>
      <c r="D2518" s="10" t="s">
        <v>3</v>
      </c>
      <c r="E2518" s="30" t="s">
        <v>46</v>
      </c>
      <c r="F2518" s="30" t="s">
        <v>1409</v>
      </c>
      <c r="G2518" s="47">
        <v>44914.0</v>
      </c>
      <c r="H2518" s="47">
        <v>44929.0</v>
      </c>
      <c r="I2518" s="10">
        <v>85.0</v>
      </c>
      <c r="J2518" s="47">
        <v>44914.0</v>
      </c>
      <c r="L2518" s="10">
        <v>47.0</v>
      </c>
      <c r="M2518" s="19">
        <v>44924.0</v>
      </c>
      <c r="N2518" s="110">
        <v>0.7916666666666666</v>
      </c>
      <c r="O2518" s="32">
        <v>0.875</v>
      </c>
      <c r="P2518" s="16">
        <f t="shared" si="217"/>
        <v>0.08333333333</v>
      </c>
      <c r="Q2518" s="10" t="s">
        <v>2480</v>
      </c>
    </row>
    <row r="2519">
      <c r="A2519" s="10" t="s">
        <v>1819</v>
      </c>
      <c r="B2519" s="81" t="s">
        <v>1797</v>
      </c>
      <c r="C2519" s="10" t="s">
        <v>1152</v>
      </c>
      <c r="D2519" s="10" t="s">
        <v>3</v>
      </c>
      <c r="E2519" s="11" t="s">
        <v>41</v>
      </c>
      <c r="F2519" s="11" t="s">
        <v>21</v>
      </c>
      <c r="G2519" s="18"/>
      <c r="H2519" s="18"/>
      <c r="I2519" s="18"/>
      <c r="J2519" s="18"/>
      <c r="K2519" s="18"/>
      <c r="L2519" s="18"/>
      <c r="M2519" s="19">
        <v>44924.0</v>
      </c>
      <c r="N2519" s="32">
        <v>0.625</v>
      </c>
      <c r="O2519" s="110">
        <v>0.7916666666666666</v>
      </c>
      <c r="P2519" s="16">
        <f t="shared" si="217"/>
        <v>0.1666666667</v>
      </c>
      <c r="Q2519" s="10" t="s">
        <v>2481</v>
      </c>
    </row>
    <row r="2520">
      <c r="A2520" s="10" t="s">
        <v>2482</v>
      </c>
      <c r="B2520" s="10" t="s">
        <v>18</v>
      </c>
      <c r="C2520" s="10" t="s">
        <v>1152</v>
      </c>
      <c r="D2520" s="10" t="s">
        <v>3</v>
      </c>
      <c r="E2520" s="11" t="s">
        <v>1478</v>
      </c>
      <c r="F2520" s="11" t="s">
        <v>21</v>
      </c>
      <c r="G2520" s="19">
        <v>44925.0</v>
      </c>
      <c r="M2520" s="19">
        <v>44924.0</v>
      </c>
      <c r="N2520" s="32">
        <v>0.875</v>
      </c>
      <c r="O2520" s="52">
        <v>0.9166666666666666</v>
      </c>
      <c r="P2520" s="16">
        <f t="shared" si="217"/>
        <v>0.04166666667</v>
      </c>
      <c r="Q2520" s="113" t="s">
        <v>2483</v>
      </c>
    </row>
    <row r="2521">
      <c r="A2521" s="36" t="s">
        <v>2167</v>
      </c>
      <c r="B2521" s="36" t="s">
        <v>1797</v>
      </c>
      <c r="C2521" s="36" t="s">
        <v>1164</v>
      </c>
      <c r="D2521" s="36" t="s">
        <v>900</v>
      </c>
      <c r="E2521" s="116" t="s">
        <v>41</v>
      </c>
      <c r="F2521" s="116" t="s">
        <v>21</v>
      </c>
      <c r="G2521" s="36"/>
      <c r="H2521" s="36"/>
      <c r="I2521" s="36"/>
      <c r="J2521" s="36"/>
      <c r="K2521" s="36"/>
      <c r="L2521" s="36"/>
      <c r="M2521" s="117">
        <v>44924.0</v>
      </c>
      <c r="N2521" s="110">
        <v>0.75</v>
      </c>
      <c r="O2521" s="33">
        <v>0.8958333333333334</v>
      </c>
      <c r="P2521" s="44">
        <f t="shared" si="217"/>
        <v>0.1458333333</v>
      </c>
      <c r="Q2521" s="81" t="s">
        <v>2484</v>
      </c>
      <c r="R2521" s="36"/>
      <c r="S2521" s="36"/>
      <c r="T2521" s="36"/>
      <c r="U2521" s="36"/>
      <c r="V2521" s="36"/>
      <c r="W2521" s="36"/>
      <c r="X2521" s="36"/>
      <c r="Y2521" s="36"/>
      <c r="Z2521" s="36"/>
      <c r="AA2521" s="36"/>
      <c r="AB2521" s="36"/>
      <c r="AC2521" s="36"/>
      <c r="AD2521" s="36"/>
      <c r="AE2521" s="36"/>
      <c r="AF2521" s="36"/>
      <c r="AG2521" s="36"/>
      <c r="AH2521" s="36"/>
      <c r="AI2521" s="36"/>
      <c r="AJ2521" s="36"/>
      <c r="AK2521" s="36"/>
      <c r="AL2521" s="36"/>
    </row>
    <row r="2522">
      <c r="A2522" s="36" t="s">
        <v>2351</v>
      </c>
      <c r="B2522" s="36" t="s">
        <v>560</v>
      </c>
      <c r="C2522" s="36" t="s">
        <v>1164</v>
      </c>
      <c r="D2522" s="36" t="s">
        <v>900</v>
      </c>
      <c r="E2522" s="116" t="s">
        <v>41</v>
      </c>
      <c r="F2522" s="116" t="s">
        <v>1409</v>
      </c>
      <c r="G2522" s="86">
        <v>44914.0</v>
      </c>
      <c r="H2522" s="86">
        <v>44925.0</v>
      </c>
      <c r="I2522" s="116">
        <v>67.0</v>
      </c>
      <c r="J2522" s="86">
        <v>44914.0</v>
      </c>
      <c r="K2522" s="42"/>
      <c r="L2522" s="36"/>
      <c r="M2522" s="117">
        <v>44924.0</v>
      </c>
      <c r="N2522" s="110">
        <v>0.5833333333333334</v>
      </c>
      <c r="O2522" s="110">
        <v>0.75</v>
      </c>
      <c r="P2522" s="44">
        <f t="shared" si="217"/>
        <v>0.1666666667</v>
      </c>
      <c r="Q2522" s="81" t="s">
        <v>2485</v>
      </c>
      <c r="R2522" s="36"/>
      <c r="S2522" s="36"/>
      <c r="T2522" s="36"/>
      <c r="U2522" s="36"/>
      <c r="V2522" s="36"/>
      <c r="W2522" s="36"/>
      <c r="X2522" s="36"/>
      <c r="Y2522" s="36"/>
      <c r="Z2522" s="36"/>
      <c r="AA2522" s="36"/>
      <c r="AB2522" s="36"/>
      <c r="AC2522" s="36"/>
      <c r="AD2522" s="36"/>
      <c r="AE2522" s="36"/>
      <c r="AF2522" s="36"/>
      <c r="AG2522" s="36"/>
      <c r="AH2522" s="36"/>
      <c r="AI2522" s="36"/>
      <c r="AJ2522" s="36"/>
      <c r="AK2522" s="36"/>
      <c r="AL2522" s="36"/>
    </row>
    <row r="2523">
      <c r="A2523" s="10" t="s">
        <v>2414</v>
      </c>
      <c r="B2523" s="81" t="s">
        <v>560</v>
      </c>
      <c r="C2523" s="29" t="s">
        <v>1152</v>
      </c>
      <c r="D2523" s="29" t="s">
        <v>508</v>
      </c>
      <c r="E2523" s="30" t="s">
        <v>41</v>
      </c>
      <c r="F2523" s="30" t="s">
        <v>1409</v>
      </c>
      <c r="G2523" s="47">
        <v>44917.0</v>
      </c>
      <c r="H2523" s="47">
        <v>44929.0</v>
      </c>
      <c r="I2523" s="88">
        <v>50.0</v>
      </c>
      <c r="J2523" s="47">
        <v>44917.0</v>
      </c>
      <c r="K2523" s="19"/>
      <c r="L2523" s="88"/>
      <c r="M2523" s="19">
        <v>44924.0</v>
      </c>
      <c r="N2523" s="32">
        <v>0.7083333333333334</v>
      </c>
      <c r="O2523" s="32">
        <v>0.9166666666666666</v>
      </c>
      <c r="P2523" s="44">
        <f t="shared" si="217"/>
        <v>0.2083333333</v>
      </c>
      <c r="Q2523" s="113" t="s">
        <v>2486</v>
      </c>
      <c r="R2523" s="36"/>
      <c r="S2523" s="36"/>
      <c r="T2523" s="36"/>
      <c r="U2523" s="36"/>
      <c r="V2523" s="36"/>
      <c r="W2523" s="36"/>
      <c r="X2523" s="36"/>
      <c r="Y2523" s="36"/>
      <c r="Z2523" s="36"/>
      <c r="AA2523" s="36"/>
      <c r="AB2523" s="36"/>
      <c r="AC2523" s="36"/>
      <c r="AD2523" s="36"/>
      <c r="AE2523" s="36"/>
      <c r="AF2523" s="36"/>
      <c r="AG2523" s="36"/>
      <c r="AH2523" s="36"/>
      <c r="AI2523" s="36"/>
      <c r="AJ2523" s="36"/>
      <c r="AK2523" s="36"/>
      <c r="AL2523" s="36"/>
    </row>
    <row r="2524">
      <c r="A2524" s="81" t="s">
        <v>2165</v>
      </c>
      <c r="B2524" s="81" t="s">
        <v>1797</v>
      </c>
      <c r="C2524" s="10" t="s">
        <v>1152</v>
      </c>
      <c r="D2524" s="81" t="s">
        <v>508</v>
      </c>
      <c r="E2524" s="30" t="s">
        <v>41</v>
      </c>
      <c r="F2524" s="30" t="s">
        <v>21</v>
      </c>
      <c r="G2524" s="82"/>
      <c r="H2524" s="82"/>
      <c r="I2524" s="88"/>
      <c r="J2524" s="82"/>
      <c r="K2524" s="82"/>
      <c r="L2524" s="88"/>
      <c r="M2524" s="19">
        <v>44924.0</v>
      </c>
      <c r="N2524" s="32">
        <v>0.6458333333333334</v>
      </c>
      <c r="O2524" s="15">
        <v>0.7291666666666666</v>
      </c>
      <c r="P2524" s="16">
        <f t="shared" si="217"/>
        <v>0.08333333333</v>
      </c>
      <c r="Q2524" s="10" t="s">
        <v>2474</v>
      </c>
      <c r="R2524" s="36"/>
      <c r="S2524" s="36"/>
      <c r="T2524" s="36"/>
      <c r="U2524" s="36"/>
      <c r="V2524" s="36"/>
      <c r="W2524" s="36"/>
      <c r="X2524" s="36"/>
      <c r="Y2524" s="36"/>
      <c r="Z2524" s="36"/>
      <c r="AA2524" s="36"/>
      <c r="AB2524" s="36"/>
      <c r="AC2524" s="36"/>
      <c r="AD2524" s="36"/>
      <c r="AE2524" s="36"/>
      <c r="AF2524" s="36"/>
      <c r="AG2524" s="36"/>
      <c r="AH2524" s="36"/>
      <c r="AI2524" s="36"/>
      <c r="AJ2524" s="36"/>
      <c r="AK2524" s="36"/>
      <c r="AL2524" s="36"/>
    </row>
    <row r="2525">
      <c r="A2525" s="10" t="s">
        <v>2139</v>
      </c>
      <c r="B2525" s="29" t="s">
        <v>1797</v>
      </c>
      <c r="C2525" s="81" t="s">
        <v>21</v>
      </c>
      <c r="D2525" s="81" t="s">
        <v>1790</v>
      </c>
      <c r="E2525" s="41" t="s">
        <v>41</v>
      </c>
      <c r="F2525" s="41" t="s">
        <v>21</v>
      </c>
      <c r="G2525" s="42"/>
      <c r="H2525" s="42"/>
      <c r="I2525" s="29"/>
      <c r="J2525" s="42"/>
      <c r="K2525" s="42"/>
      <c r="L2525" s="29"/>
      <c r="M2525" s="19">
        <v>44925.0</v>
      </c>
      <c r="N2525" s="110">
        <v>0.5833333333333334</v>
      </c>
      <c r="O2525" s="110">
        <v>0.7708333333333334</v>
      </c>
      <c r="P2525" s="44">
        <f t="shared" si="217"/>
        <v>0.1875</v>
      </c>
      <c r="Q2525" s="17" t="s">
        <v>2487</v>
      </c>
      <c r="R2525" s="36"/>
      <c r="S2525" s="36"/>
      <c r="T2525" s="36"/>
      <c r="U2525" s="36"/>
      <c r="V2525" s="36"/>
      <c r="W2525" s="36"/>
      <c r="X2525" s="36"/>
      <c r="Y2525" s="36"/>
      <c r="Z2525" s="36"/>
      <c r="AA2525" s="36"/>
      <c r="AB2525" s="36"/>
      <c r="AC2525" s="36"/>
      <c r="AD2525" s="36"/>
      <c r="AE2525" s="36"/>
      <c r="AF2525" s="36"/>
      <c r="AG2525" s="36"/>
      <c r="AH2525" s="36"/>
      <c r="AI2525" s="36"/>
      <c r="AJ2525" s="36"/>
      <c r="AK2525" s="36"/>
      <c r="AL2525" s="36"/>
    </row>
    <row r="2526" ht="51.0" customHeight="1">
      <c r="A2526" s="10" t="s">
        <v>2444</v>
      </c>
      <c r="B2526" s="10" t="s">
        <v>18</v>
      </c>
      <c r="C2526" s="10" t="s">
        <v>1152</v>
      </c>
      <c r="D2526" s="81" t="s">
        <v>1790</v>
      </c>
      <c r="E2526" s="11" t="s">
        <v>41</v>
      </c>
      <c r="F2526" s="11" t="s">
        <v>1432</v>
      </c>
      <c r="G2526" s="47">
        <v>44918.0</v>
      </c>
      <c r="H2526" s="47">
        <v>44923.0</v>
      </c>
      <c r="I2526" s="12">
        <v>17.0</v>
      </c>
      <c r="J2526" s="47">
        <v>44918.0</v>
      </c>
      <c r="K2526" s="19"/>
      <c r="L2526" s="12"/>
      <c r="M2526" s="19">
        <v>44925.0</v>
      </c>
      <c r="N2526" s="110">
        <v>0.7708333333333334</v>
      </c>
      <c r="O2526" s="32">
        <v>0.875</v>
      </c>
      <c r="P2526" s="16">
        <f t="shared" si="217"/>
        <v>0.1041666667</v>
      </c>
      <c r="Q2526" s="113" t="s">
        <v>2488</v>
      </c>
    </row>
    <row r="2527">
      <c r="A2527" s="10" t="s">
        <v>1819</v>
      </c>
      <c r="B2527" s="81" t="s">
        <v>1797</v>
      </c>
      <c r="C2527" s="10" t="s">
        <v>1152</v>
      </c>
      <c r="D2527" s="10" t="s">
        <v>3</v>
      </c>
      <c r="E2527" s="11" t="s">
        <v>41</v>
      </c>
      <c r="F2527" s="11" t="s">
        <v>21</v>
      </c>
      <c r="G2527" s="18"/>
      <c r="H2527" s="18"/>
      <c r="I2527" s="18"/>
      <c r="J2527" s="18"/>
      <c r="K2527" s="18"/>
      <c r="L2527" s="18"/>
      <c r="M2527" s="19">
        <v>44925.0</v>
      </c>
      <c r="N2527" s="32">
        <v>0.625</v>
      </c>
      <c r="O2527" s="110">
        <v>0.7916666666666666</v>
      </c>
      <c r="P2527" s="16">
        <f t="shared" si="217"/>
        <v>0.1666666667</v>
      </c>
      <c r="Q2527" s="10" t="s">
        <v>2489</v>
      </c>
    </row>
    <row r="2528">
      <c r="A2528" s="10" t="s">
        <v>2482</v>
      </c>
      <c r="B2528" s="10" t="s">
        <v>18</v>
      </c>
      <c r="C2528" s="10" t="s">
        <v>1152</v>
      </c>
      <c r="D2528" s="10" t="s">
        <v>3</v>
      </c>
      <c r="E2528" s="11" t="s">
        <v>1478</v>
      </c>
      <c r="F2528" s="11" t="s">
        <v>21</v>
      </c>
      <c r="G2528" s="19">
        <v>44925.0</v>
      </c>
      <c r="M2528" s="19">
        <v>44925.0</v>
      </c>
      <c r="N2528" s="110">
        <v>0.7916666666666666</v>
      </c>
      <c r="O2528" s="52">
        <v>0.9166666666666666</v>
      </c>
      <c r="P2528" s="16">
        <f t="shared" si="217"/>
        <v>0.125</v>
      </c>
      <c r="Q2528" s="113" t="s">
        <v>2490</v>
      </c>
    </row>
    <row r="2529">
      <c r="A2529" s="10" t="s">
        <v>2414</v>
      </c>
      <c r="B2529" s="81" t="s">
        <v>560</v>
      </c>
      <c r="C2529" s="29" t="s">
        <v>1152</v>
      </c>
      <c r="D2529" s="29" t="s">
        <v>508</v>
      </c>
      <c r="E2529" s="30" t="s">
        <v>41</v>
      </c>
      <c r="F2529" s="30" t="s">
        <v>1409</v>
      </c>
      <c r="G2529" s="47">
        <v>44917.0</v>
      </c>
      <c r="H2529" s="47">
        <v>44929.0</v>
      </c>
      <c r="I2529" s="88">
        <v>50.0</v>
      </c>
      <c r="J2529" s="47">
        <v>44917.0</v>
      </c>
      <c r="K2529" s="19"/>
      <c r="L2529" s="88"/>
      <c r="M2529" s="19">
        <v>44925.0</v>
      </c>
      <c r="N2529" s="32">
        <v>0.7916666666666666</v>
      </c>
      <c r="O2529" s="32">
        <v>0.9166666666666666</v>
      </c>
      <c r="P2529" s="44">
        <f t="shared" si="217"/>
        <v>0.125</v>
      </c>
      <c r="Q2529" s="113" t="s">
        <v>2491</v>
      </c>
      <c r="R2529" s="36"/>
      <c r="S2529" s="36"/>
      <c r="T2529" s="36"/>
      <c r="U2529" s="36"/>
      <c r="V2529" s="36"/>
      <c r="W2529" s="36"/>
      <c r="X2529" s="36"/>
      <c r="Y2529" s="36"/>
      <c r="Z2529" s="36"/>
      <c r="AA2529" s="36"/>
      <c r="AB2529" s="36"/>
      <c r="AC2529" s="36"/>
      <c r="AD2529" s="36"/>
      <c r="AE2529" s="36"/>
      <c r="AF2529" s="36"/>
      <c r="AG2529" s="36"/>
      <c r="AH2529" s="36"/>
      <c r="AI2529" s="36"/>
      <c r="AJ2529" s="36"/>
      <c r="AK2529" s="36"/>
      <c r="AL2529" s="36"/>
    </row>
    <row r="2530">
      <c r="A2530" s="36" t="s">
        <v>2167</v>
      </c>
      <c r="B2530" s="36" t="s">
        <v>1797</v>
      </c>
      <c r="C2530" s="36" t="s">
        <v>1164</v>
      </c>
      <c r="D2530" s="36" t="s">
        <v>900</v>
      </c>
      <c r="E2530" s="116" t="s">
        <v>41</v>
      </c>
      <c r="F2530" s="116" t="s">
        <v>21</v>
      </c>
      <c r="G2530" s="36"/>
      <c r="H2530" s="36"/>
      <c r="I2530" s="36"/>
      <c r="J2530" s="36"/>
      <c r="K2530" s="36"/>
      <c r="L2530" s="36"/>
      <c r="M2530" s="117">
        <v>44925.0</v>
      </c>
      <c r="N2530" s="110">
        <v>0.5833333333333334</v>
      </c>
      <c r="O2530" s="110">
        <v>0.8333333333333334</v>
      </c>
      <c r="P2530" s="44">
        <f t="shared" si="217"/>
        <v>0.25</v>
      </c>
      <c r="Q2530" s="81" t="s">
        <v>2492</v>
      </c>
      <c r="R2530" s="36"/>
      <c r="S2530" s="36"/>
      <c r="T2530" s="36"/>
      <c r="U2530" s="36"/>
      <c r="V2530" s="36"/>
      <c r="W2530" s="36"/>
      <c r="X2530" s="36"/>
      <c r="Y2530" s="36"/>
      <c r="Z2530" s="36"/>
      <c r="AA2530" s="36"/>
      <c r="AB2530" s="36"/>
      <c r="AC2530" s="36"/>
      <c r="AD2530" s="36"/>
      <c r="AE2530" s="36"/>
      <c r="AF2530" s="36"/>
      <c r="AG2530" s="36"/>
      <c r="AH2530" s="36"/>
      <c r="AI2530" s="36"/>
      <c r="AJ2530" s="36"/>
      <c r="AK2530" s="36"/>
      <c r="AL2530" s="36"/>
    </row>
    <row r="2531">
      <c r="A2531" s="36" t="s">
        <v>2351</v>
      </c>
      <c r="B2531" s="36" t="s">
        <v>560</v>
      </c>
      <c r="C2531" s="36" t="s">
        <v>1164</v>
      </c>
      <c r="D2531" s="36" t="s">
        <v>900</v>
      </c>
      <c r="E2531" s="116" t="s">
        <v>41</v>
      </c>
      <c r="F2531" s="116" t="s">
        <v>1409</v>
      </c>
      <c r="G2531" s="86">
        <v>44914.0</v>
      </c>
      <c r="H2531" s="86">
        <v>44925.0</v>
      </c>
      <c r="I2531" s="116">
        <v>67.0</v>
      </c>
      <c r="J2531" s="86">
        <v>44914.0</v>
      </c>
      <c r="K2531" s="42"/>
      <c r="L2531" s="36"/>
      <c r="M2531" s="117">
        <v>44925.0</v>
      </c>
      <c r="N2531" s="110">
        <v>0.8333333333333334</v>
      </c>
      <c r="O2531" s="110">
        <v>0.8958333333333334</v>
      </c>
      <c r="P2531" s="44">
        <f t="shared" si="217"/>
        <v>0.0625</v>
      </c>
      <c r="Q2531" s="81" t="s">
        <v>2485</v>
      </c>
      <c r="R2531" s="36"/>
      <c r="S2531" s="36"/>
      <c r="T2531" s="36"/>
      <c r="U2531" s="36"/>
      <c r="V2531" s="36"/>
      <c r="W2531" s="36"/>
      <c r="X2531" s="36"/>
      <c r="Y2531" s="36"/>
      <c r="Z2531" s="36"/>
      <c r="AA2531" s="36"/>
      <c r="AB2531" s="36"/>
      <c r="AC2531" s="36"/>
      <c r="AD2531" s="36"/>
      <c r="AE2531" s="36"/>
      <c r="AF2531" s="36"/>
      <c r="AG2531" s="36"/>
      <c r="AH2531" s="36"/>
      <c r="AI2531" s="36"/>
      <c r="AJ2531" s="36"/>
      <c r="AK2531" s="36"/>
      <c r="AL2531" s="36"/>
    </row>
    <row r="2532">
      <c r="A2532" s="81" t="s">
        <v>2165</v>
      </c>
      <c r="B2532" s="81" t="s">
        <v>1797</v>
      </c>
      <c r="C2532" s="10" t="s">
        <v>1152</v>
      </c>
      <c r="D2532" s="81" t="s">
        <v>508</v>
      </c>
      <c r="E2532" s="30" t="s">
        <v>41</v>
      </c>
      <c r="F2532" s="30" t="s">
        <v>21</v>
      </c>
      <c r="G2532" s="82"/>
      <c r="H2532" s="82"/>
      <c r="I2532" s="88"/>
      <c r="J2532" s="82"/>
      <c r="K2532" s="82"/>
      <c r="L2532" s="88"/>
      <c r="M2532" s="19">
        <v>44925.0</v>
      </c>
      <c r="N2532" s="32">
        <v>0.6458333333333334</v>
      </c>
      <c r="O2532" s="15">
        <v>0.7916666666666666</v>
      </c>
      <c r="P2532" s="16">
        <f t="shared" si="217"/>
        <v>0.1458333333</v>
      </c>
      <c r="Q2532" s="10" t="s">
        <v>2474</v>
      </c>
      <c r="R2532" s="36"/>
      <c r="S2532" s="36"/>
      <c r="T2532" s="36"/>
      <c r="U2532" s="36"/>
      <c r="V2532" s="36"/>
      <c r="W2532" s="36"/>
      <c r="X2532" s="36"/>
      <c r="Y2532" s="36"/>
      <c r="Z2532" s="36"/>
      <c r="AA2532" s="36"/>
      <c r="AB2532" s="36"/>
      <c r="AC2532" s="36"/>
      <c r="AD2532" s="36"/>
      <c r="AE2532" s="36"/>
      <c r="AF2532" s="36"/>
      <c r="AG2532" s="36"/>
      <c r="AH2532" s="36"/>
      <c r="AI2532" s="36"/>
      <c r="AJ2532" s="36"/>
      <c r="AK2532" s="36"/>
      <c r="AL2532" s="36"/>
    </row>
    <row r="2533">
      <c r="A2533" s="10" t="s">
        <v>2122</v>
      </c>
      <c r="B2533" s="10" t="s">
        <v>560</v>
      </c>
      <c r="C2533" s="10" t="s">
        <v>1152</v>
      </c>
      <c r="D2533" s="10" t="s">
        <v>3</v>
      </c>
      <c r="E2533" s="30" t="s">
        <v>1255</v>
      </c>
      <c r="F2533" s="11" t="s">
        <v>1423</v>
      </c>
      <c r="G2533" s="19">
        <v>44879.0</v>
      </c>
      <c r="H2533" s="19">
        <v>44882.0</v>
      </c>
      <c r="I2533" s="10">
        <v>32.0</v>
      </c>
      <c r="J2533" s="19">
        <v>44879.0</v>
      </c>
      <c r="K2533" s="82">
        <v>44881.0</v>
      </c>
      <c r="L2533" s="10">
        <v>42.0</v>
      </c>
      <c r="M2533" s="19">
        <v>44929.0</v>
      </c>
      <c r="N2533" s="52">
        <v>0.625</v>
      </c>
      <c r="O2533" s="52">
        <v>0.6666666666666666</v>
      </c>
      <c r="P2533" s="16">
        <f t="shared" si="217"/>
        <v>0.04166666667</v>
      </c>
      <c r="Q2533" s="10" t="s">
        <v>2493</v>
      </c>
    </row>
    <row r="2534">
      <c r="A2534" s="10" t="s">
        <v>1819</v>
      </c>
      <c r="B2534" s="81" t="s">
        <v>1797</v>
      </c>
      <c r="C2534" s="10" t="s">
        <v>1152</v>
      </c>
      <c r="D2534" s="10" t="s">
        <v>3</v>
      </c>
      <c r="E2534" s="11" t="s">
        <v>41</v>
      </c>
      <c r="F2534" s="11" t="s">
        <v>21</v>
      </c>
      <c r="G2534" s="18"/>
      <c r="H2534" s="18"/>
      <c r="I2534" s="18"/>
      <c r="J2534" s="18"/>
      <c r="K2534" s="18"/>
      <c r="L2534" s="18"/>
      <c r="M2534" s="19">
        <v>44929.0</v>
      </c>
      <c r="N2534" s="52">
        <v>0.6666666666666666</v>
      </c>
      <c r="O2534" s="52">
        <v>0.75</v>
      </c>
      <c r="P2534" s="16">
        <f t="shared" si="217"/>
        <v>0.08333333333</v>
      </c>
      <c r="Q2534" s="10" t="s">
        <v>2494</v>
      </c>
    </row>
    <row r="2535">
      <c r="A2535" s="10" t="s">
        <v>2482</v>
      </c>
      <c r="B2535" s="10" t="s">
        <v>18</v>
      </c>
      <c r="C2535" s="10" t="s">
        <v>1152</v>
      </c>
      <c r="D2535" s="10" t="s">
        <v>3</v>
      </c>
      <c r="E2535" s="11" t="s">
        <v>41</v>
      </c>
      <c r="F2535" s="11" t="s">
        <v>21</v>
      </c>
      <c r="G2535" s="19">
        <v>44925.0</v>
      </c>
      <c r="M2535" s="19">
        <v>44929.0</v>
      </c>
      <c r="N2535" s="110">
        <v>0.75</v>
      </c>
      <c r="O2535" s="52">
        <v>0.9166666666666666</v>
      </c>
      <c r="P2535" s="16">
        <f t="shared" si="217"/>
        <v>0.1666666667</v>
      </c>
      <c r="Q2535" s="113" t="s">
        <v>2495</v>
      </c>
    </row>
    <row r="2536">
      <c r="A2536" s="36" t="s">
        <v>2167</v>
      </c>
      <c r="B2536" s="36" t="s">
        <v>1797</v>
      </c>
      <c r="C2536" s="36" t="s">
        <v>1164</v>
      </c>
      <c r="D2536" s="36" t="s">
        <v>900</v>
      </c>
      <c r="E2536" s="116" t="s">
        <v>41</v>
      </c>
      <c r="F2536" s="116" t="s">
        <v>21</v>
      </c>
      <c r="G2536" s="36"/>
      <c r="H2536" s="36"/>
      <c r="I2536" s="36"/>
      <c r="J2536" s="36"/>
      <c r="K2536" s="36"/>
      <c r="L2536" s="36"/>
      <c r="M2536" s="117">
        <v>44929.0</v>
      </c>
      <c r="N2536" s="110">
        <v>0.8333333333333334</v>
      </c>
      <c r="O2536" s="110">
        <v>0.8958333333333334</v>
      </c>
      <c r="P2536" s="44">
        <f t="shared" si="217"/>
        <v>0.0625</v>
      </c>
      <c r="Q2536" s="81" t="s">
        <v>2496</v>
      </c>
      <c r="R2536" s="36"/>
      <c r="S2536" s="36"/>
      <c r="T2536" s="36"/>
      <c r="U2536" s="36"/>
      <c r="V2536" s="36"/>
      <c r="W2536" s="36"/>
      <c r="X2536" s="36"/>
      <c r="Y2536" s="36"/>
      <c r="Z2536" s="36"/>
      <c r="AA2536" s="36"/>
      <c r="AB2536" s="36"/>
      <c r="AC2536" s="36"/>
      <c r="AD2536" s="36"/>
      <c r="AE2536" s="36"/>
      <c r="AF2536" s="36"/>
      <c r="AG2536" s="36"/>
      <c r="AH2536" s="36"/>
      <c r="AI2536" s="36"/>
      <c r="AJ2536" s="36"/>
      <c r="AK2536" s="36"/>
      <c r="AL2536" s="36"/>
    </row>
    <row r="2537">
      <c r="A2537" s="10" t="s">
        <v>2497</v>
      </c>
      <c r="B2537" s="10" t="s">
        <v>18</v>
      </c>
      <c r="C2537" s="10" t="s">
        <v>1164</v>
      </c>
      <c r="D2537" s="10" t="s">
        <v>900</v>
      </c>
      <c r="E2537" s="30" t="s">
        <v>41</v>
      </c>
      <c r="F2537" s="30" t="s">
        <v>1409</v>
      </c>
      <c r="G2537" s="47">
        <v>44929.0</v>
      </c>
      <c r="H2537" s="47">
        <v>44931.0</v>
      </c>
      <c r="I2537" s="10">
        <v>20.0</v>
      </c>
      <c r="J2537" s="47">
        <v>44929.0</v>
      </c>
      <c r="M2537" s="47">
        <v>44929.0</v>
      </c>
      <c r="N2537" s="52">
        <v>0.5833333333333334</v>
      </c>
      <c r="O2537" s="52">
        <v>0.8333333333333334</v>
      </c>
      <c r="P2537" s="16">
        <f t="shared" si="217"/>
        <v>0.25</v>
      </c>
      <c r="Q2537" s="10" t="s">
        <v>2498</v>
      </c>
    </row>
    <row r="2538">
      <c r="A2538" s="10" t="s">
        <v>2414</v>
      </c>
      <c r="B2538" s="81" t="s">
        <v>560</v>
      </c>
      <c r="C2538" s="29" t="s">
        <v>1152</v>
      </c>
      <c r="D2538" s="29" t="s">
        <v>508</v>
      </c>
      <c r="E2538" s="30" t="s">
        <v>41</v>
      </c>
      <c r="F2538" s="30" t="s">
        <v>1409</v>
      </c>
      <c r="G2538" s="47">
        <v>44917.0</v>
      </c>
      <c r="H2538" s="47">
        <v>44929.0</v>
      </c>
      <c r="I2538" s="88">
        <v>50.0</v>
      </c>
      <c r="J2538" s="47">
        <v>44917.0</v>
      </c>
      <c r="K2538" s="19"/>
      <c r="L2538" s="88"/>
      <c r="M2538" s="19">
        <v>44929.0</v>
      </c>
      <c r="N2538" s="32">
        <v>0.6458333333333334</v>
      </c>
      <c r="O2538" s="32">
        <v>0.9166666666666666</v>
      </c>
      <c r="P2538" s="44">
        <f t="shared" si="217"/>
        <v>0.2708333333</v>
      </c>
      <c r="Q2538" s="113" t="s">
        <v>2499</v>
      </c>
      <c r="R2538" s="36"/>
      <c r="S2538" s="36"/>
      <c r="T2538" s="36"/>
      <c r="U2538" s="36"/>
      <c r="V2538" s="36"/>
      <c r="W2538" s="36"/>
      <c r="X2538" s="36"/>
      <c r="Y2538" s="36"/>
      <c r="Z2538" s="36"/>
      <c r="AA2538" s="36"/>
      <c r="AB2538" s="36"/>
      <c r="AC2538" s="36"/>
      <c r="AD2538" s="36"/>
      <c r="AE2538" s="36"/>
      <c r="AF2538" s="36"/>
      <c r="AG2538" s="36"/>
      <c r="AH2538" s="36"/>
      <c r="AI2538" s="36"/>
      <c r="AJ2538" s="36"/>
      <c r="AK2538" s="36"/>
      <c r="AL2538" s="36"/>
    </row>
    <row r="2539">
      <c r="A2539" s="10" t="s">
        <v>2482</v>
      </c>
      <c r="B2539" s="10" t="s">
        <v>18</v>
      </c>
      <c r="C2539" s="10" t="s">
        <v>1152</v>
      </c>
      <c r="D2539" s="10" t="s">
        <v>3</v>
      </c>
      <c r="E2539" s="11" t="s">
        <v>43</v>
      </c>
      <c r="F2539" s="11" t="s">
        <v>21</v>
      </c>
      <c r="G2539" s="19">
        <v>44925.0</v>
      </c>
      <c r="H2539" s="19">
        <v>44930.0</v>
      </c>
      <c r="I2539" s="10">
        <v>14.0</v>
      </c>
      <c r="J2539" s="19">
        <v>44925.0</v>
      </c>
      <c r="K2539" s="19">
        <v>44930.0</v>
      </c>
      <c r="L2539" s="10">
        <v>10.0</v>
      </c>
      <c r="M2539" s="19">
        <v>44930.0</v>
      </c>
      <c r="N2539" s="52">
        <v>0.625</v>
      </c>
      <c r="O2539" s="52">
        <v>0.7083333333333334</v>
      </c>
      <c r="P2539" s="16">
        <f t="shared" si="217"/>
        <v>0.08333333333</v>
      </c>
      <c r="Q2539" s="10" t="s">
        <v>2500</v>
      </c>
    </row>
    <row r="2540">
      <c r="A2540" s="10" t="s">
        <v>1819</v>
      </c>
      <c r="B2540" s="81" t="s">
        <v>1797</v>
      </c>
      <c r="C2540" s="10" t="s">
        <v>1152</v>
      </c>
      <c r="D2540" s="10" t="s">
        <v>3</v>
      </c>
      <c r="E2540" s="11" t="s">
        <v>41</v>
      </c>
      <c r="F2540" s="11" t="s">
        <v>21</v>
      </c>
      <c r="G2540" s="18"/>
      <c r="H2540" s="18"/>
      <c r="I2540" s="18"/>
      <c r="J2540" s="18"/>
      <c r="K2540" s="18"/>
      <c r="L2540" s="18"/>
      <c r="M2540" s="19">
        <v>44930.0</v>
      </c>
      <c r="N2540" s="52">
        <v>0.8333333333333334</v>
      </c>
      <c r="O2540" s="52">
        <v>0.9166666666666666</v>
      </c>
      <c r="P2540" s="44">
        <f t="shared" si="217"/>
        <v>0.08333333333</v>
      </c>
      <c r="Q2540" s="10" t="s">
        <v>2501</v>
      </c>
    </row>
    <row r="2541">
      <c r="A2541" s="10" t="s">
        <v>2459</v>
      </c>
      <c r="B2541" s="10" t="s">
        <v>560</v>
      </c>
      <c r="C2541" s="10" t="s">
        <v>1152</v>
      </c>
      <c r="D2541" s="10" t="s">
        <v>3</v>
      </c>
      <c r="E2541" s="11" t="s">
        <v>41</v>
      </c>
      <c r="F2541" s="30" t="s">
        <v>1409</v>
      </c>
      <c r="G2541" s="82"/>
      <c r="L2541" s="10">
        <v>17.0</v>
      </c>
      <c r="M2541" s="19">
        <v>44930.0</v>
      </c>
      <c r="N2541" s="52">
        <v>0.7083333333333334</v>
      </c>
      <c r="O2541" s="52">
        <v>0.8333333333333334</v>
      </c>
      <c r="P2541" s="16">
        <f t="shared" si="217"/>
        <v>0.125</v>
      </c>
      <c r="Q2541" s="10" t="s">
        <v>2502</v>
      </c>
    </row>
    <row r="2542">
      <c r="A2542" s="36" t="s">
        <v>2414</v>
      </c>
      <c r="B2542" s="36" t="s">
        <v>560</v>
      </c>
      <c r="C2542" s="36" t="s">
        <v>1152</v>
      </c>
      <c r="D2542" s="36" t="s">
        <v>508</v>
      </c>
      <c r="E2542" s="116" t="s">
        <v>41</v>
      </c>
      <c r="F2542" s="116" t="s">
        <v>1409</v>
      </c>
      <c r="G2542" s="86">
        <v>44917.0</v>
      </c>
      <c r="H2542" s="86">
        <v>44929.0</v>
      </c>
      <c r="I2542" s="121">
        <v>50.0</v>
      </c>
      <c r="J2542" s="86">
        <v>44917.0</v>
      </c>
      <c r="K2542" s="42"/>
      <c r="L2542" s="121"/>
      <c r="M2542" s="100">
        <v>44930.0</v>
      </c>
      <c r="N2542" s="43">
        <v>0.6458333333333334</v>
      </c>
      <c r="O2542" s="43">
        <v>0.9166666666666666</v>
      </c>
      <c r="P2542" s="44">
        <f t="shared" si="217"/>
        <v>0.2708333333</v>
      </c>
      <c r="Q2542" s="122" t="s">
        <v>2503</v>
      </c>
      <c r="R2542" s="36"/>
      <c r="S2542" s="36"/>
      <c r="T2542" s="36"/>
      <c r="U2542" s="36"/>
      <c r="V2542" s="36"/>
      <c r="W2542" s="36"/>
      <c r="X2542" s="36"/>
      <c r="Y2542" s="36"/>
      <c r="Z2542" s="36"/>
      <c r="AA2542" s="36"/>
      <c r="AB2542" s="36"/>
      <c r="AC2542" s="36"/>
      <c r="AD2542" s="36"/>
      <c r="AE2542" s="36"/>
      <c r="AF2542" s="36"/>
      <c r="AG2542" s="36"/>
      <c r="AH2542" s="36"/>
      <c r="AI2542" s="36"/>
      <c r="AJ2542" s="36"/>
      <c r="AK2542" s="36"/>
      <c r="AL2542" s="36"/>
    </row>
    <row r="2543">
      <c r="A2543" s="36" t="s">
        <v>2167</v>
      </c>
      <c r="B2543" s="36" t="s">
        <v>1797</v>
      </c>
      <c r="C2543" s="36" t="s">
        <v>1164</v>
      </c>
      <c r="D2543" s="36" t="s">
        <v>900</v>
      </c>
      <c r="E2543" s="116" t="s">
        <v>41</v>
      </c>
      <c r="F2543" s="116" t="s">
        <v>21</v>
      </c>
      <c r="G2543" s="36"/>
      <c r="H2543" s="36"/>
      <c r="I2543" s="36"/>
      <c r="J2543" s="36"/>
      <c r="K2543" s="36"/>
      <c r="L2543" s="36"/>
      <c r="M2543" s="117">
        <v>44930.0</v>
      </c>
      <c r="N2543" s="110">
        <v>0.8333333333333334</v>
      </c>
      <c r="O2543" s="110">
        <v>0.8958333333333334</v>
      </c>
      <c r="P2543" s="44">
        <f t="shared" si="217"/>
        <v>0.0625</v>
      </c>
      <c r="Q2543" s="81" t="s">
        <v>2496</v>
      </c>
      <c r="R2543" s="36"/>
      <c r="S2543" s="36"/>
      <c r="T2543" s="36"/>
      <c r="U2543" s="36"/>
      <c r="V2543" s="36"/>
      <c r="W2543" s="36"/>
      <c r="X2543" s="36"/>
      <c r="Y2543" s="36"/>
      <c r="Z2543" s="36"/>
      <c r="AA2543" s="36"/>
      <c r="AB2543" s="36"/>
      <c r="AC2543" s="36"/>
      <c r="AD2543" s="36"/>
      <c r="AE2543" s="36"/>
      <c r="AF2543" s="36"/>
      <c r="AG2543" s="36"/>
      <c r="AH2543" s="36"/>
      <c r="AI2543" s="36"/>
      <c r="AJ2543" s="36"/>
      <c r="AK2543" s="36"/>
      <c r="AL2543" s="36"/>
    </row>
    <row r="2544">
      <c r="A2544" s="10" t="s">
        <v>2497</v>
      </c>
      <c r="B2544" s="10" t="s">
        <v>18</v>
      </c>
      <c r="C2544" s="10" t="s">
        <v>1164</v>
      </c>
      <c r="D2544" s="10" t="s">
        <v>900</v>
      </c>
      <c r="E2544" s="30" t="s">
        <v>41</v>
      </c>
      <c r="F2544" s="30" t="s">
        <v>1409</v>
      </c>
      <c r="G2544" s="47">
        <v>44929.0</v>
      </c>
      <c r="H2544" s="47">
        <v>44931.0</v>
      </c>
      <c r="I2544" s="10">
        <v>20.0</v>
      </c>
      <c r="J2544" s="47">
        <v>44929.0</v>
      </c>
      <c r="M2544" s="47">
        <v>44930.0</v>
      </c>
      <c r="N2544" s="52">
        <v>0.5833333333333334</v>
      </c>
      <c r="O2544" s="52">
        <v>0.8333333333333334</v>
      </c>
      <c r="P2544" s="16">
        <f t="shared" si="217"/>
        <v>0.25</v>
      </c>
      <c r="Q2544" s="10" t="s">
        <v>2504</v>
      </c>
    </row>
    <row r="2545">
      <c r="A2545" s="36" t="s">
        <v>2351</v>
      </c>
      <c r="B2545" s="36" t="s">
        <v>560</v>
      </c>
      <c r="C2545" s="36" t="s">
        <v>1164</v>
      </c>
      <c r="D2545" s="36" t="s">
        <v>900</v>
      </c>
      <c r="E2545" s="30" t="s">
        <v>46</v>
      </c>
      <c r="F2545" s="116" t="s">
        <v>1409</v>
      </c>
      <c r="G2545" s="86">
        <v>44914.0</v>
      </c>
      <c r="H2545" s="86">
        <v>44925.0</v>
      </c>
      <c r="I2545" s="116">
        <v>67.0</v>
      </c>
      <c r="J2545" s="86">
        <v>44914.0</v>
      </c>
      <c r="K2545" s="42"/>
      <c r="L2545" s="36"/>
      <c r="M2545" s="117">
        <v>44930.0</v>
      </c>
      <c r="N2545" s="110"/>
      <c r="O2545" s="110"/>
      <c r="P2545" s="44">
        <f t="shared" si="217"/>
        <v>0</v>
      </c>
      <c r="Q2545" s="81" t="s">
        <v>1097</v>
      </c>
      <c r="R2545" s="36"/>
      <c r="S2545" s="36"/>
      <c r="T2545" s="36"/>
      <c r="U2545" s="36"/>
      <c r="V2545" s="36"/>
      <c r="W2545" s="36"/>
      <c r="X2545" s="36"/>
      <c r="Y2545" s="36"/>
      <c r="Z2545" s="36"/>
      <c r="AA2545" s="36"/>
      <c r="AB2545" s="36"/>
      <c r="AC2545" s="36"/>
      <c r="AD2545" s="36"/>
      <c r="AE2545" s="36"/>
      <c r="AF2545" s="36"/>
      <c r="AG2545" s="36"/>
      <c r="AH2545" s="36"/>
      <c r="AI2545" s="36"/>
      <c r="AJ2545" s="36"/>
      <c r="AK2545" s="36"/>
      <c r="AL2545" s="36"/>
    </row>
    <row r="2546">
      <c r="A2546" s="36" t="s">
        <v>2414</v>
      </c>
      <c r="B2546" s="36" t="s">
        <v>560</v>
      </c>
      <c r="C2546" s="36" t="s">
        <v>1152</v>
      </c>
      <c r="D2546" s="36" t="s">
        <v>508</v>
      </c>
      <c r="E2546" s="30" t="s">
        <v>43</v>
      </c>
      <c r="F2546" s="116" t="s">
        <v>1409</v>
      </c>
      <c r="G2546" s="86">
        <v>44917.0</v>
      </c>
      <c r="H2546" s="86">
        <v>44929.0</v>
      </c>
      <c r="I2546" s="121">
        <v>50.0</v>
      </c>
      <c r="J2546" s="86">
        <v>44917.0</v>
      </c>
      <c r="K2546" s="117">
        <v>44931.0</v>
      </c>
      <c r="L2546" s="88">
        <v>45.3</v>
      </c>
      <c r="M2546" s="100">
        <v>44931.0</v>
      </c>
      <c r="N2546" s="43">
        <v>0.6458333333333334</v>
      </c>
      <c r="O2546" s="32">
        <v>0.6875</v>
      </c>
      <c r="P2546" s="44">
        <f t="shared" si="217"/>
        <v>0.04166666667</v>
      </c>
      <c r="Q2546" s="122" t="s">
        <v>2505</v>
      </c>
      <c r="R2546" s="36"/>
      <c r="S2546" s="36"/>
      <c r="T2546" s="36"/>
      <c r="U2546" s="36"/>
      <c r="V2546" s="36"/>
      <c r="W2546" s="36"/>
      <c r="X2546" s="36"/>
      <c r="Y2546" s="36"/>
      <c r="Z2546" s="36"/>
      <c r="AA2546" s="36"/>
      <c r="AB2546" s="36"/>
      <c r="AC2546" s="36"/>
      <c r="AD2546" s="36"/>
      <c r="AE2546" s="36"/>
      <c r="AF2546" s="36"/>
      <c r="AG2546" s="36"/>
      <c r="AH2546" s="36"/>
      <c r="AI2546" s="36"/>
      <c r="AJ2546" s="36"/>
      <c r="AK2546" s="36"/>
      <c r="AL2546" s="36"/>
    </row>
    <row r="2547" ht="51.0" customHeight="1">
      <c r="A2547" s="10" t="s">
        <v>2444</v>
      </c>
      <c r="B2547" s="10" t="s">
        <v>18</v>
      </c>
      <c r="C2547" s="10" t="s">
        <v>1152</v>
      </c>
      <c r="D2547" s="81" t="s">
        <v>1790</v>
      </c>
      <c r="E2547" s="11" t="s">
        <v>43</v>
      </c>
      <c r="F2547" s="11" t="s">
        <v>1432</v>
      </c>
      <c r="G2547" s="47">
        <v>44918.0</v>
      </c>
      <c r="H2547" s="47">
        <v>44923.0</v>
      </c>
      <c r="I2547" s="12">
        <v>17.0</v>
      </c>
      <c r="J2547" s="47">
        <v>44918.0</v>
      </c>
      <c r="K2547" s="19">
        <v>44931.0</v>
      </c>
      <c r="L2547" s="12">
        <v>17.0</v>
      </c>
      <c r="M2547" s="19">
        <v>44931.0</v>
      </c>
      <c r="N2547" s="110">
        <v>0.5833333333333334</v>
      </c>
      <c r="O2547" s="32">
        <v>0.6041666666666666</v>
      </c>
      <c r="P2547" s="16">
        <f t="shared" si="217"/>
        <v>0.02083333333</v>
      </c>
      <c r="Q2547" s="113" t="s">
        <v>2506</v>
      </c>
    </row>
    <row r="2548">
      <c r="A2548" s="10" t="s">
        <v>2139</v>
      </c>
      <c r="B2548" s="29" t="s">
        <v>1797</v>
      </c>
      <c r="C2548" s="81" t="s">
        <v>21</v>
      </c>
      <c r="D2548" s="81" t="s">
        <v>1790</v>
      </c>
      <c r="E2548" s="41" t="s">
        <v>41</v>
      </c>
      <c r="F2548" s="41" t="s">
        <v>21</v>
      </c>
      <c r="G2548" s="42"/>
      <c r="H2548" s="42"/>
      <c r="I2548" s="29"/>
      <c r="J2548" s="42"/>
      <c r="K2548" s="42"/>
      <c r="L2548" s="29"/>
      <c r="M2548" s="19">
        <v>44931.0</v>
      </c>
      <c r="N2548" s="32">
        <v>0.6041666666666666</v>
      </c>
      <c r="O2548" s="15">
        <v>0.6666666666666666</v>
      </c>
      <c r="P2548" s="44">
        <f t="shared" si="217"/>
        <v>0.0625</v>
      </c>
      <c r="Q2548" s="10" t="s">
        <v>2507</v>
      </c>
      <c r="R2548" s="36"/>
      <c r="S2548" s="36"/>
      <c r="T2548" s="36"/>
      <c r="U2548" s="36"/>
      <c r="V2548" s="36"/>
      <c r="W2548" s="36"/>
      <c r="X2548" s="36"/>
      <c r="Y2548" s="36"/>
      <c r="Z2548" s="36"/>
      <c r="AA2548" s="36"/>
      <c r="AB2548" s="36"/>
      <c r="AC2548" s="36"/>
      <c r="AD2548" s="36"/>
      <c r="AE2548" s="36"/>
      <c r="AF2548" s="36"/>
      <c r="AG2548" s="36"/>
      <c r="AH2548" s="36"/>
      <c r="AI2548" s="36"/>
      <c r="AJ2548" s="36"/>
      <c r="AK2548" s="36"/>
      <c r="AL2548" s="36"/>
    </row>
    <row r="2549" ht="21.0" customHeight="1">
      <c r="A2549" s="10" t="s">
        <v>2463</v>
      </c>
      <c r="B2549" s="10" t="s">
        <v>637</v>
      </c>
      <c r="C2549" s="10" t="s">
        <v>1152</v>
      </c>
      <c r="D2549" s="81" t="s">
        <v>1790</v>
      </c>
      <c r="E2549" s="11" t="s">
        <v>43</v>
      </c>
      <c r="F2549" s="11" t="s">
        <v>1423</v>
      </c>
      <c r="G2549" s="47">
        <v>44923.0</v>
      </c>
      <c r="H2549" s="47">
        <v>44925.0</v>
      </c>
      <c r="I2549" s="12">
        <v>17.0</v>
      </c>
      <c r="J2549" s="47">
        <v>44923.0</v>
      </c>
      <c r="K2549" s="19">
        <v>44931.0</v>
      </c>
      <c r="L2549" s="12">
        <v>14.0</v>
      </c>
      <c r="M2549" s="19">
        <v>44931.0</v>
      </c>
      <c r="N2549" s="15">
        <v>0.6666666666666666</v>
      </c>
      <c r="O2549" s="15">
        <v>0.875</v>
      </c>
      <c r="P2549" s="16">
        <f t="shared" si="217"/>
        <v>0.2083333333</v>
      </c>
      <c r="Q2549" s="113" t="s">
        <v>2508</v>
      </c>
    </row>
    <row r="2550">
      <c r="A2550" s="81" t="s">
        <v>2165</v>
      </c>
      <c r="B2550" s="81" t="s">
        <v>1797</v>
      </c>
      <c r="C2550" s="10" t="s">
        <v>1152</v>
      </c>
      <c r="D2550" s="81" t="s">
        <v>508</v>
      </c>
      <c r="E2550" s="30" t="s">
        <v>41</v>
      </c>
      <c r="F2550" s="30" t="s">
        <v>21</v>
      </c>
      <c r="G2550" s="82"/>
      <c r="H2550" s="82"/>
      <c r="I2550" s="88"/>
      <c r="J2550" s="82"/>
      <c r="K2550" s="82"/>
      <c r="L2550" s="88"/>
      <c r="M2550" s="19">
        <v>44931.0</v>
      </c>
      <c r="N2550" s="32">
        <v>0.6875</v>
      </c>
      <c r="O2550" s="15">
        <v>0.8125</v>
      </c>
      <c r="P2550" s="16">
        <f t="shared" si="217"/>
        <v>0.125</v>
      </c>
      <c r="Q2550" s="10" t="s">
        <v>2507</v>
      </c>
      <c r="R2550" s="36"/>
      <c r="S2550" s="36"/>
      <c r="T2550" s="36"/>
      <c r="U2550" s="36"/>
      <c r="V2550" s="36"/>
      <c r="W2550" s="36"/>
      <c r="X2550" s="36"/>
      <c r="Y2550" s="36"/>
      <c r="Z2550" s="36"/>
      <c r="AA2550" s="36"/>
      <c r="AB2550" s="36"/>
      <c r="AC2550" s="36"/>
      <c r="AD2550" s="36"/>
      <c r="AE2550" s="36"/>
      <c r="AF2550" s="36"/>
      <c r="AG2550" s="36"/>
      <c r="AH2550" s="36"/>
      <c r="AI2550" s="36"/>
      <c r="AJ2550" s="36"/>
      <c r="AK2550" s="36"/>
      <c r="AL2550" s="36"/>
    </row>
    <row r="2551">
      <c r="A2551" s="81" t="s">
        <v>2360</v>
      </c>
      <c r="B2551" s="36" t="s">
        <v>18</v>
      </c>
      <c r="C2551" s="36" t="s">
        <v>1152</v>
      </c>
      <c r="D2551" s="36" t="s">
        <v>508</v>
      </c>
      <c r="E2551" s="30" t="s">
        <v>563</v>
      </c>
      <c r="F2551" s="30" t="s">
        <v>1432</v>
      </c>
      <c r="G2551" s="117">
        <v>44909.0</v>
      </c>
      <c r="H2551" s="117">
        <v>44909.0</v>
      </c>
      <c r="I2551" s="88">
        <v>1.0</v>
      </c>
      <c r="J2551" s="117">
        <v>44909.0</v>
      </c>
      <c r="K2551" s="117">
        <v>44909.0</v>
      </c>
      <c r="L2551" s="88">
        <v>1.0</v>
      </c>
      <c r="M2551" s="117">
        <v>44931.0</v>
      </c>
      <c r="N2551" s="32">
        <v>0.6458333333333334</v>
      </c>
      <c r="O2551" s="32">
        <v>0.6458333333333334</v>
      </c>
      <c r="P2551" s="44">
        <f t="shared" si="217"/>
        <v>0</v>
      </c>
      <c r="Q2551" s="120" t="s">
        <v>655</v>
      </c>
      <c r="R2551" s="36"/>
      <c r="S2551" s="36"/>
      <c r="T2551" s="36"/>
      <c r="U2551" s="36"/>
      <c r="V2551" s="36"/>
      <c r="W2551" s="36"/>
      <c r="X2551" s="36"/>
      <c r="Y2551" s="36"/>
      <c r="Z2551" s="36"/>
      <c r="AA2551" s="36"/>
      <c r="AB2551" s="36"/>
      <c r="AC2551" s="36"/>
      <c r="AD2551" s="36"/>
      <c r="AE2551" s="36"/>
      <c r="AF2551" s="36"/>
      <c r="AG2551" s="36"/>
      <c r="AH2551" s="36"/>
      <c r="AI2551" s="36"/>
      <c r="AJ2551" s="36"/>
      <c r="AK2551" s="36"/>
      <c r="AL2551" s="36"/>
    </row>
    <row r="2552">
      <c r="A2552" s="10" t="s">
        <v>2446</v>
      </c>
      <c r="B2552" s="10" t="s">
        <v>18</v>
      </c>
      <c r="C2552" s="10" t="s">
        <v>1152</v>
      </c>
      <c r="D2552" s="10" t="s">
        <v>508</v>
      </c>
      <c r="E2552" s="11" t="s">
        <v>41</v>
      </c>
      <c r="F2552" s="11" t="s">
        <v>1423</v>
      </c>
      <c r="G2552" s="47">
        <v>44918.0</v>
      </c>
      <c r="H2552" s="47"/>
      <c r="I2552" s="12"/>
      <c r="J2552" s="47">
        <v>44918.0</v>
      </c>
      <c r="K2552" s="11"/>
      <c r="L2552" s="12"/>
      <c r="M2552" s="47">
        <v>44931.0</v>
      </c>
      <c r="N2552" s="32">
        <v>0.8125</v>
      </c>
      <c r="O2552" s="15">
        <v>0.9166666666666666</v>
      </c>
      <c r="P2552" s="16">
        <f t="shared" si="217"/>
        <v>0.1041666667</v>
      </c>
      <c r="Q2552" s="17" t="s">
        <v>2509</v>
      </c>
    </row>
    <row r="2553">
      <c r="A2553" s="10" t="s">
        <v>1819</v>
      </c>
      <c r="B2553" s="81" t="s">
        <v>1797</v>
      </c>
      <c r="C2553" s="10" t="s">
        <v>1152</v>
      </c>
      <c r="D2553" s="10" t="s">
        <v>3</v>
      </c>
      <c r="E2553" s="11" t="s">
        <v>41</v>
      </c>
      <c r="F2553" s="11" t="s">
        <v>21</v>
      </c>
      <c r="G2553" s="18"/>
      <c r="H2553" s="18"/>
      <c r="I2553" s="18"/>
      <c r="J2553" s="18"/>
      <c r="K2553" s="18"/>
      <c r="L2553" s="18"/>
      <c r="M2553" s="47">
        <v>44931.0</v>
      </c>
      <c r="N2553" s="52">
        <v>0.625</v>
      </c>
      <c r="O2553" s="52">
        <v>0.75</v>
      </c>
      <c r="P2553" s="44">
        <f t="shared" si="217"/>
        <v>0.125</v>
      </c>
      <c r="Q2553" s="10" t="s">
        <v>2510</v>
      </c>
    </row>
    <row r="2554">
      <c r="A2554" s="10" t="s">
        <v>2459</v>
      </c>
      <c r="B2554" s="10" t="s">
        <v>560</v>
      </c>
      <c r="C2554" s="10" t="s">
        <v>1152</v>
      </c>
      <c r="D2554" s="10" t="s">
        <v>3</v>
      </c>
      <c r="E2554" s="11" t="s">
        <v>41</v>
      </c>
      <c r="F2554" s="30" t="s">
        <v>1409</v>
      </c>
      <c r="G2554" s="82"/>
      <c r="L2554" s="10">
        <v>21.0</v>
      </c>
      <c r="M2554" s="47">
        <v>44931.0</v>
      </c>
      <c r="N2554" s="52">
        <v>0.75</v>
      </c>
      <c r="O2554" s="52">
        <v>0.9166666666666666</v>
      </c>
      <c r="P2554" s="16">
        <f t="shared" si="217"/>
        <v>0.1666666667</v>
      </c>
      <c r="Q2554" s="10" t="s">
        <v>2511</v>
      </c>
    </row>
    <row r="2555">
      <c r="A2555" s="81" t="s">
        <v>2170</v>
      </c>
      <c r="B2555" s="29" t="s">
        <v>560</v>
      </c>
      <c r="C2555" s="29" t="s">
        <v>1152</v>
      </c>
      <c r="D2555" s="29" t="s">
        <v>508</v>
      </c>
      <c r="E2555" s="30" t="s">
        <v>1017</v>
      </c>
      <c r="F2555" s="41" t="s">
        <v>1423</v>
      </c>
      <c r="G2555" s="82">
        <v>44882.0</v>
      </c>
      <c r="H2555" s="82">
        <v>44882.0</v>
      </c>
      <c r="I2555" s="88">
        <v>7.5</v>
      </c>
      <c r="J2555" s="82">
        <v>44882.0</v>
      </c>
      <c r="K2555" s="87">
        <v>44882.0</v>
      </c>
      <c r="L2555" s="112"/>
      <c r="M2555" s="82">
        <v>44931.0</v>
      </c>
      <c r="N2555" s="32">
        <v>0.6666666666666666</v>
      </c>
      <c r="O2555" s="32">
        <v>0.6666666666666666</v>
      </c>
      <c r="P2555" s="44">
        <f t="shared" si="217"/>
        <v>0</v>
      </c>
      <c r="Q2555" s="113" t="s">
        <v>655</v>
      </c>
      <c r="R2555" s="36"/>
      <c r="S2555" s="36"/>
      <c r="T2555" s="36"/>
      <c r="U2555" s="36"/>
      <c r="V2555" s="36"/>
      <c r="W2555" s="36"/>
      <c r="X2555" s="36"/>
      <c r="Y2555" s="36"/>
      <c r="Z2555" s="36"/>
      <c r="AA2555" s="36"/>
      <c r="AB2555" s="36"/>
      <c r="AC2555" s="36"/>
      <c r="AD2555" s="36"/>
      <c r="AE2555" s="36"/>
      <c r="AF2555" s="36"/>
      <c r="AG2555" s="36"/>
      <c r="AH2555" s="36"/>
      <c r="AI2555" s="36"/>
      <c r="AJ2555" s="36"/>
      <c r="AK2555" s="36"/>
      <c r="AL2555" s="36"/>
    </row>
    <row r="2556">
      <c r="A2556" s="36" t="s">
        <v>2167</v>
      </c>
      <c r="B2556" s="36" t="s">
        <v>1797</v>
      </c>
      <c r="C2556" s="36" t="s">
        <v>1164</v>
      </c>
      <c r="D2556" s="36" t="s">
        <v>900</v>
      </c>
      <c r="E2556" s="116" t="s">
        <v>41</v>
      </c>
      <c r="F2556" s="116" t="s">
        <v>21</v>
      </c>
      <c r="G2556" s="36"/>
      <c r="H2556" s="36"/>
      <c r="I2556" s="36"/>
      <c r="J2556" s="36"/>
      <c r="K2556" s="36"/>
      <c r="L2556" s="36"/>
      <c r="M2556" s="117">
        <v>44931.0</v>
      </c>
      <c r="N2556" s="110">
        <v>0.5833333333333334</v>
      </c>
      <c r="O2556" s="110">
        <v>0.7083333333333334</v>
      </c>
      <c r="P2556" s="44">
        <f t="shared" si="217"/>
        <v>0.125</v>
      </c>
      <c r="Q2556" s="81" t="s">
        <v>2512</v>
      </c>
      <c r="R2556" s="36"/>
      <c r="S2556" s="36"/>
      <c r="T2556" s="36"/>
      <c r="U2556" s="36"/>
      <c r="V2556" s="36"/>
      <c r="W2556" s="36"/>
      <c r="X2556" s="36"/>
      <c r="Y2556" s="36"/>
      <c r="Z2556" s="36"/>
      <c r="AA2556" s="36"/>
      <c r="AB2556" s="36"/>
      <c r="AC2556" s="36"/>
      <c r="AD2556" s="36"/>
      <c r="AE2556" s="36"/>
      <c r="AF2556" s="36"/>
      <c r="AG2556" s="36"/>
      <c r="AH2556" s="36"/>
      <c r="AI2556" s="36"/>
      <c r="AJ2556" s="36"/>
      <c r="AK2556" s="36"/>
      <c r="AL2556" s="36"/>
    </row>
    <row r="2557">
      <c r="A2557" s="10" t="s">
        <v>2497</v>
      </c>
      <c r="B2557" s="10" t="s">
        <v>18</v>
      </c>
      <c r="C2557" s="10" t="s">
        <v>1164</v>
      </c>
      <c r="D2557" s="10" t="s">
        <v>900</v>
      </c>
      <c r="E2557" s="30" t="s">
        <v>1281</v>
      </c>
      <c r="F2557" s="30" t="s">
        <v>1409</v>
      </c>
      <c r="G2557" s="47">
        <v>44929.0</v>
      </c>
      <c r="H2557" s="47">
        <v>44931.0</v>
      </c>
      <c r="I2557" s="10">
        <v>20.0</v>
      </c>
      <c r="J2557" s="47">
        <v>44929.0</v>
      </c>
      <c r="M2557" s="47">
        <v>44931.0</v>
      </c>
      <c r="N2557" s="52"/>
      <c r="O2557" s="52"/>
      <c r="P2557" s="16">
        <f t="shared" si="217"/>
        <v>0</v>
      </c>
      <c r="Q2557" s="10" t="s">
        <v>1097</v>
      </c>
    </row>
    <row r="2558">
      <c r="A2558" s="36" t="s">
        <v>2351</v>
      </c>
      <c r="B2558" s="36" t="s">
        <v>560</v>
      </c>
      <c r="C2558" s="36" t="s">
        <v>1164</v>
      </c>
      <c r="D2558" s="36" t="s">
        <v>900</v>
      </c>
      <c r="E2558" s="30" t="s">
        <v>41</v>
      </c>
      <c r="F2558" s="116" t="s">
        <v>1409</v>
      </c>
      <c r="G2558" s="86">
        <v>44914.0</v>
      </c>
      <c r="H2558" s="86">
        <v>44925.0</v>
      </c>
      <c r="I2558" s="116">
        <v>67.0</v>
      </c>
      <c r="J2558" s="86">
        <v>44914.0</v>
      </c>
      <c r="K2558" s="42"/>
      <c r="L2558" s="36"/>
      <c r="M2558" s="117">
        <v>44931.0</v>
      </c>
      <c r="N2558" s="110">
        <v>0.7083333333333334</v>
      </c>
      <c r="O2558" s="110">
        <v>0.8958333333333334</v>
      </c>
      <c r="P2558" s="44">
        <f t="shared" si="217"/>
        <v>0.1875</v>
      </c>
      <c r="Q2558" s="81" t="s">
        <v>2513</v>
      </c>
      <c r="R2558" s="36"/>
      <c r="S2558" s="36"/>
      <c r="T2558" s="36"/>
      <c r="U2558" s="36"/>
      <c r="V2558" s="36"/>
      <c r="W2558" s="36"/>
      <c r="X2558" s="36"/>
      <c r="Y2558" s="36"/>
      <c r="Z2558" s="36"/>
      <c r="AA2558" s="36"/>
      <c r="AB2558" s="36"/>
      <c r="AC2558" s="36"/>
      <c r="AD2558" s="36"/>
      <c r="AE2558" s="36"/>
      <c r="AF2558" s="36"/>
      <c r="AG2558" s="36"/>
      <c r="AH2558" s="36"/>
      <c r="AI2558" s="36"/>
      <c r="AJ2558" s="36"/>
      <c r="AK2558" s="36"/>
      <c r="AL2558" s="36"/>
    </row>
    <row r="2559" ht="51.0" customHeight="1">
      <c r="A2559" s="10" t="s">
        <v>2435</v>
      </c>
      <c r="B2559" s="10" t="s">
        <v>18</v>
      </c>
      <c r="C2559" s="10" t="s">
        <v>1152</v>
      </c>
      <c r="D2559" s="81" t="s">
        <v>1790</v>
      </c>
      <c r="E2559" s="11" t="s">
        <v>1281</v>
      </c>
      <c r="F2559" s="11" t="s">
        <v>1432</v>
      </c>
      <c r="G2559" s="47">
        <v>44917.0</v>
      </c>
      <c r="H2559" s="19">
        <v>44921.0</v>
      </c>
      <c r="I2559" s="12">
        <v>12.0</v>
      </c>
      <c r="J2559" s="47">
        <v>44917.0</v>
      </c>
      <c r="K2559" s="19"/>
      <c r="L2559" s="12"/>
      <c r="M2559" s="117">
        <v>44932.0</v>
      </c>
      <c r="N2559" s="52">
        <v>0.5833333333333334</v>
      </c>
      <c r="O2559" s="32">
        <v>0.6666666666666666</v>
      </c>
      <c r="P2559" s="16">
        <f t="shared" si="217"/>
        <v>0.08333333333</v>
      </c>
      <c r="Q2559" s="17" t="s">
        <v>2514</v>
      </c>
    </row>
    <row r="2560">
      <c r="A2560" s="81" t="s">
        <v>2515</v>
      </c>
      <c r="B2560" s="36" t="s">
        <v>18</v>
      </c>
      <c r="C2560" s="36" t="s">
        <v>1152</v>
      </c>
      <c r="D2560" s="36" t="s">
        <v>1790</v>
      </c>
      <c r="E2560" s="30" t="s">
        <v>20</v>
      </c>
      <c r="F2560" s="116" t="s">
        <v>1432</v>
      </c>
      <c r="G2560" s="117">
        <v>44932.0</v>
      </c>
      <c r="H2560" s="117">
        <v>44935.0</v>
      </c>
      <c r="I2560" s="88">
        <v>8.0</v>
      </c>
      <c r="J2560" s="117">
        <v>44932.0</v>
      </c>
      <c r="K2560" s="117">
        <v>44932.0</v>
      </c>
      <c r="L2560" s="88">
        <v>5.0</v>
      </c>
      <c r="M2560" s="117">
        <v>44932.0</v>
      </c>
      <c r="N2560" s="32">
        <v>0.6666666666666666</v>
      </c>
      <c r="O2560" s="15">
        <v>0.875</v>
      </c>
      <c r="P2560" s="44">
        <f t="shared" si="217"/>
        <v>0.2083333333</v>
      </c>
      <c r="Q2560" s="17" t="s">
        <v>2516</v>
      </c>
      <c r="R2560" s="36"/>
      <c r="S2560" s="36"/>
      <c r="T2560" s="36"/>
      <c r="U2560" s="36"/>
      <c r="V2560" s="36"/>
      <c r="W2560" s="36"/>
      <c r="X2560" s="36"/>
      <c r="Y2560" s="36"/>
      <c r="Z2560" s="36"/>
      <c r="AA2560" s="36"/>
      <c r="AB2560" s="36"/>
      <c r="AC2560" s="36"/>
      <c r="AD2560" s="36"/>
      <c r="AE2560" s="36"/>
      <c r="AF2560" s="36"/>
      <c r="AG2560" s="36"/>
      <c r="AH2560" s="36"/>
      <c r="AI2560" s="36"/>
      <c r="AJ2560" s="36"/>
      <c r="AK2560" s="36"/>
      <c r="AL2560" s="36"/>
    </row>
    <row r="2561">
      <c r="A2561" s="10" t="s">
        <v>2446</v>
      </c>
      <c r="B2561" s="10" t="s">
        <v>18</v>
      </c>
      <c r="C2561" s="10" t="s">
        <v>1152</v>
      </c>
      <c r="D2561" s="10" t="s">
        <v>508</v>
      </c>
      <c r="E2561" s="11" t="s">
        <v>41</v>
      </c>
      <c r="F2561" s="11" t="s">
        <v>1423</v>
      </c>
      <c r="G2561" s="47">
        <v>44918.0</v>
      </c>
      <c r="H2561" s="47"/>
      <c r="I2561" s="12"/>
      <c r="J2561" s="47">
        <v>44918.0</v>
      </c>
      <c r="K2561" s="11"/>
      <c r="L2561" s="12"/>
      <c r="M2561" s="47">
        <v>44932.0</v>
      </c>
      <c r="N2561" s="32">
        <v>0.6458333333333334</v>
      </c>
      <c r="O2561" s="15">
        <v>0.9166666666666666</v>
      </c>
      <c r="P2561" s="16">
        <f t="shared" si="217"/>
        <v>0.2708333333</v>
      </c>
      <c r="Q2561" s="17" t="s">
        <v>2517</v>
      </c>
    </row>
    <row r="2562">
      <c r="A2562" s="36" t="s">
        <v>2167</v>
      </c>
      <c r="B2562" s="36" t="s">
        <v>1797</v>
      </c>
      <c r="C2562" s="36" t="s">
        <v>1164</v>
      </c>
      <c r="D2562" s="36" t="s">
        <v>900</v>
      </c>
      <c r="E2562" s="30" t="s">
        <v>41</v>
      </c>
      <c r="F2562" s="116" t="s">
        <v>21</v>
      </c>
      <c r="G2562" s="36"/>
      <c r="H2562" s="36"/>
      <c r="I2562" s="36"/>
      <c r="J2562" s="36"/>
      <c r="K2562" s="36"/>
      <c r="L2562" s="36"/>
      <c r="M2562" s="117">
        <v>44932.0</v>
      </c>
      <c r="N2562" s="110">
        <v>0.5833333333333334</v>
      </c>
      <c r="O2562" s="110">
        <v>0.6458333333333334</v>
      </c>
      <c r="P2562" s="44">
        <f t="shared" si="217"/>
        <v>0.0625</v>
      </c>
      <c r="Q2562" s="81" t="s">
        <v>2180</v>
      </c>
      <c r="R2562" s="36"/>
      <c r="S2562" s="36"/>
      <c r="T2562" s="36"/>
      <c r="U2562" s="36"/>
      <c r="V2562" s="36"/>
      <c r="W2562" s="36"/>
      <c r="X2562" s="36"/>
      <c r="Y2562" s="36"/>
      <c r="Z2562" s="36"/>
      <c r="AA2562" s="36"/>
      <c r="AB2562" s="36"/>
      <c r="AC2562" s="36"/>
      <c r="AD2562" s="36"/>
      <c r="AE2562" s="36"/>
      <c r="AF2562" s="36"/>
      <c r="AG2562" s="36"/>
      <c r="AH2562" s="36"/>
      <c r="AI2562" s="36"/>
      <c r="AJ2562" s="36"/>
      <c r="AK2562" s="36"/>
      <c r="AL2562" s="36"/>
    </row>
    <row r="2563">
      <c r="A2563" s="36" t="s">
        <v>2351</v>
      </c>
      <c r="B2563" s="36" t="s">
        <v>560</v>
      </c>
      <c r="C2563" s="36" t="s">
        <v>1164</v>
      </c>
      <c r="D2563" s="36" t="s">
        <v>900</v>
      </c>
      <c r="E2563" s="30" t="s">
        <v>46</v>
      </c>
      <c r="F2563" s="116" t="s">
        <v>1409</v>
      </c>
      <c r="G2563" s="86">
        <v>44914.0</v>
      </c>
      <c r="H2563" s="86">
        <v>44925.0</v>
      </c>
      <c r="I2563" s="116">
        <v>67.0</v>
      </c>
      <c r="J2563" s="86">
        <v>44914.0</v>
      </c>
      <c r="K2563" s="42"/>
      <c r="L2563" s="36"/>
      <c r="M2563" s="117">
        <v>44932.0</v>
      </c>
      <c r="N2563" s="110"/>
      <c r="O2563" s="110"/>
      <c r="P2563" s="44">
        <f t="shared" si="217"/>
        <v>0</v>
      </c>
      <c r="Q2563" s="81" t="s">
        <v>1097</v>
      </c>
      <c r="R2563" s="36"/>
      <c r="S2563" s="36"/>
      <c r="T2563" s="36"/>
      <c r="U2563" s="36"/>
      <c r="V2563" s="36"/>
      <c r="W2563" s="36"/>
      <c r="X2563" s="36"/>
      <c r="Y2563" s="36"/>
      <c r="Z2563" s="36"/>
      <c r="AA2563" s="36"/>
      <c r="AB2563" s="36"/>
      <c r="AC2563" s="36"/>
      <c r="AD2563" s="36"/>
      <c r="AE2563" s="36"/>
      <c r="AF2563" s="36"/>
      <c r="AG2563" s="36"/>
      <c r="AH2563" s="36"/>
      <c r="AI2563" s="36"/>
      <c r="AJ2563" s="36"/>
      <c r="AK2563" s="36"/>
      <c r="AL2563" s="36"/>
    </row>
    <row r="2564">
      <c r="A2564" s="10" t="s">
        <v>1878</v>
      </c>
      <c r="B2564" s="10" t="s">
        <v>18</v>
      </c>
      <c r="C2564" s="10" t="s">
        <v>1164</v>
      </c>
      <c r="D2564" s="10" t="s">
        <v>900</v>
      </c>
      <c r="E2564" s="11" t="s">
        <v>1281</v>
      </c>
      <c r="F2564" s="11" t="s">
        <v>1409</v>
      </c>
      <c r="G2564" s="47">
        <v>44830.0</v>
      </c>
      <c r="H2564" s="47">
        <v>44848.0</v>
      </c>
      <c r="I2564" s="10">
        <v>50.0</v>
      </c>
      <c r="J2564" s="47">
        <v>44830.0</v>
      </c>
      <c r="K2564" s="47">
        <v>44875.0</v>
      </c>
      <c r="L2564" s="10" t="s">
        <v>2429</v>
      </c>
      <c r="M2564" s="19">
        <v>44932.0</v>
      </c>
      <c r="N2564" s="52">
        <v>0.6458333333333334</v>
      </c>
      <c r="O2564" s="15">
        <v>0.8958333333333334</v>
      </c>
      <c r="P2564" s="16">
        <f t="shared" si="217"/>
        <v>0.25</v>
      </c>
      <c r="Q2564" s="10" t="s">
        <v>2518</v>
      </c>
    </row>
    <row r="2565">
      <c r="A2565" s="10" t="s">
        <v>2519</v>
      </c>
      <c r="B2565" s="10" t="s">
        <v>18</v>
      </c>
      <c r="C2565" s="10" t="s">
        <v>1152</v>
      </c>
      <c r="D2565" s="10" t="s">
        <v>3</v>
      </c>
      <c r="E2565" s="11" t="s">
        <v>41</v>
      </c>
      <c r="F2565" s="11" t="s">
        <v>21</v>
      </c>
      <c r="G2565" s="18"/>
      <c r="H2565" s="18"/>
      <c r="I2565" s="18"/>
      <c r="J2565" s="18"/>
      <c r="K2565" s="18"/>
      <c r="L2565" s="18"/>
      <c r="M2565" s="117">
        <v>44932.0</v>
      </c>
      <c r="N2565" s="52">
        <v>0.625</v>
      </c>
      <c r="O2565" s="52">
        <v>0.8333333333333334</v>
      </c>
      <c r="P2565" s="44">
        <f t="shared" si="217"/>
        <v>0.2083333333</v>
      </c>
      <c r="Q2565" s="10" t="s">
        <v>2520</v>
      </c>
    </row>
    <row r="2566">
      <c r="A2566" s="10" t="s">
        <v>1819</v>
      </c>
      <c r="B2566" s="81" t="s">
        <v>1797</v>
      </c>
      <c r="C2566" s="10" t="s">
        <v>1152</v>
      </c>
      <c r="D2566" s="10" t="s">
        <v>3</v>
      </c>
      <c r="E2566" s="11" t="s">
        <v>41</v>
      </c>
      <c r="F2566" s="11" t="s">
        <v>21</v>
      </c>
      <c r="G2566" s="18"/>
      <c r="H2566" s="18"/>
      <c r="I2566" s="18"/>
      <c r="J2566" s="18"/>
      <c r="K2566" s="18"/>
      <c r="L2566" s="18"/>
      <c r="M2566" s="117">
        <v>44932.0</v>
      </c>
      <c r="N2566" s="52">
        <v>0.8333333333333334</v>
      </c>
      <c r="O2566" s="52">
        <v>0.9166666666666666</v>
      </c>
      <c r="P2566" s="44">
        <f t="shared" si="217"/>
        <v>0.08333333333</v>
      </c>
      <c r="Q2566" s="10" t="s">
        <v>2521</v>
      </c>
    </row>
    <row r="2567" ht="19.5" customHeight="1">
      <c r="A2567" s="10" t="s">
        <v>2269</v>
      </c>
      <c r="B2567" s="10" t="s">
        <v>18</v>
      </c>
      <c r="C2567" s="10" t="s">
        <v>1152</v>
      </c>
      <c r="D2567" s="10" t="s">
        <v>508</v>
      </c>
      <c r="E2567" s="11" t="s">
        <v>20</v>
      </c>
      <c r="F2567" s="11" t="s">
        <v>1423</v>
      </c>
      <c r="G2567" s="82">
        <v>44895.0</v>
      </c>
      <c r="H2567" s="82">
        <v>44896.0</v>
      </c>
      <c r="I2567" s="12">
        <v>6.0</v>
      </c>
      <c r="J2567" s="82">
        <v>44895.0</v>
      </c>
      <c r="K2567" s="18"/>
      <c r="L2567" s="18"/>
      <c r="M2567" s="19">
        <v>44935.0</v>
      </c>
      <c r="N2567" s="15">
        <v>0.5833333333333334</v>
      </c>
      <c r="O2567" s="15">
        <v>0.5833333333333334</v>
      </c>
      <c r="P2567" s="16">
        <f t="shared" si="217"/>
        <v>0</v>
      </c>
      <c r="Q2567" s="17" t="s">
        <v>655</v>
      </c>
    </row>
    <row r="2568">
      <c r="A2568" s="10" t="s">
        <v>2379</v>
      </c>
      <c r="B2568" s="10" t="s">
        <v>18</v>
      </c>
      <c r="C2568" s="10" t="s">
        <v>1152</v>
      </c>
      <c r="D2568" s="10" t="s">
        <v>3</v>
      </c>
      <c r="E2568" s="11" t="s">
        <v>20</v>
      </c>
      <c r="F2568" s="10" t="s">
        <v>1409</v>
      </c>
      <c r="G2568" s="47">
        <v>44910.0</v>
      </c>
      <c r="H2568" s="19">
        <v>44914.0</v>
      </c>
      <c r="I2568" s="12">
        <v>16.0</v>
      </c>
      <c r="J2568" s="47">
        <v>44910.0</v>
      </c>
      <c r="K2568" s="19">
        <v>44914.0</v>
      </c>
      <c r="L2568" s="12">
        <v>11.0</v>
      </c>
      <c r="M2568" s="19">
        <v>44935.0</v>
      </c>
      <c r="N2568" s="32">
        <v>0.5833333333333334</v>
      </c>
      <c r="O2568" s="15">
        <v>0.5833333333333334</v>
      </c>
      <c r="P2568" s="16">
        <f t="shared" si="217"/>
        <v>0</v>
      </c>
      <c r="Q2568" s="17" t="s">
        <v>655</v>
      </c>
    </row>
    <row r="2569">
      <c r="A2569" s="10" t="s">
        <v>2519</v>
      </c>
      <c r="B2569" s="10" t="s">
        <v>18</v>
      </c>
      <c r="C2569" s="10" t="s">
        <v>1152</v>
      </c>
      <c r="D2569" s="10" t="s">
        <v>3</v>
      </c>
      <c r="E2569" s="11" t="s">
        <v>28</v>
      </c>
      <c r="F2569" s="11" t="s">
        <v>21</v>
      </c>
      <c r="G2569" s="18"/>
      <c r="H2569" s="18"/>
      <c r="I2569" s="18"/>
      <c r="J2569" s="18"/>
      <c r="K2569" s="18"/>
      <c r="L2569" s="18"/>
      <c r="M2569" s="19">
        <v>44935.0</v>
      </c>
      <c r="N2569" s="32">
        <v>0.5833333333333334</v>
      </c>
      <c r="O2569" s="15">
        <v>0.5833333333333334</v>
      </c>
      <c r="P2569" s="44">
        <f t="shared" si="217"/>
        <v>0</v>
      </c>
      <c r="Q2569" s="10" t="s">
        <v>2522</v>
      </c>
    </row>
    <row r="2570" ht="51.0" customHeight="1">
      <c r="A2570" s="10" t="s">
        <v>2435</v>
      </c>
      <c r="B2570" s="10" t="s">
        <v>18</v>
      </c>
      <c r="C2570" s="10" t="s">
        <v>1152</v>
      </c>
      <c r="D2570" s="81" t="s">
        <v>1790</v>
      </c>
      <c r="E2570" s="11" t="s">
        <v>53</v>
      </c>
      <c r="F2570" s="11" t="s">
        <v>1432</v>
      </c>
      <c r="G2570" s="47">
        <v>44917.0</v>
      </c>
      <c r="H2570" s="19">
        <v>44921.0</v>
      </c>
      <c r="I2570" s="12">
        <v>12.0</v>
      </c>
      <c r="J2570" s="47">
        <v>44917.0</v>
      </c>
      <c r="K2570" s="19">
        <v>44946.0</v>
      </c>
      <c r="L2570" s="12">
        <v>11.0</v>
      </c>
      <c r="M2570" s="117">
        <v>44932.0</v>
      </c>
      <c r="N2570" s="52">
        <v>0.5833333333333334</v>
      </c>
      <c r="O2570" s="32">
        <v>0.6666666666666666</v>
      </c>
      <c r="P2570" s="16">
        <f t="shared" si="217"/>
        <v>0.08333333333</v>
      </c>
      <c r="Q2570" s="17" t="s">
        <v>2523</v>
      </c>
    </row>
    <row r="2571">
      <c r="A2571" s="36" t="s">
        <v>2360</v>
      </c>
      <c r="B2571" s="36" t="s">
        <v>18</v>
      </c>
      <c r="C2571" s="36" t="s">
        <v>1152</v>
      </c>
      <c r="D2571" s="36" t="s">
        <v>508</v>
      </c>
      <c r="E2571" s="30" t="s">
        <v>20</v>
      </c>
      <c r="F2571" s="116" t="s">
        <v>1432</v>
      </c>
      <c r="G2571" s="86">
        <v>44909.0</v>
      </c>
      <c r="H2571" s="86">
        <v>44909.0</v>
      </c>
      <c r="I2571" s="121">
        <v>1.0</v>
      </c>
      <c r="J2571" s="86">
        <v>44909.0</v>
      </c>
      <c r="K2571" s="86">
        <v>44909.0</v>
      </c>
      <c r="L2571" s="121">
        <v>1.0</v>
      </c>
      <c r="M2571" s="47">
        <v>44935.0</v>
      </c>
      <c r="N2571" s="43">
        <v>0.6458333333333334</v>
      </c>
      <c r="O2571" s="43">
        <v>0.6458333333333334</v>
      </c>
      <c r="P2571" s="44">
        <f t="shared" si="217"/>
        <v>0</v>
      </c>
      <c r="Q2571" s="123" t="s">
        <v>655</v>
      </c>
      <c r="R2571" s="36"/>
      <c r="S2571" s="36"/>
      <c r="T2571" s="36"/>
      <c r="U2571" s="36"/>
      <c r="V2571" s="36"/>
      <c r="W2571" s="36"/>
      <c r="X2571" s="36"/>
      <c r="Y2571" s="36"/>
      <c r="Z2571" s="36"/>
      <c r="AA2571" s="36"/>
      <c r="AB2571" s="36"/>
      <c r="AC2571" s="36"/>
      <c r="AD2571" s="36"/>
      <c r="AE2571" s="36"/>
      <c r="AF2571" s="36"/>
      <c r="AG2571" s="36"/>
      <c r="AH2571" s="36"/>
      <c r="AI2571" s="36"/>
      <c r="AJ2571" s="36"/>
      <c r="AK2571" s="36"/>
      <c r="AL2571" s="36"/>
    </row>
    <row r="2572" ht="51.0" customHeight="1">
      <c r="A2572" s="10" t="s">
        <v>2280</v>
      </c>
      <c r="B2572" s="10" t="s">
        <v>18</v>
      </c>
      <c r="C2572" s="10" t="s">
        <v>1152</v>
      </c>
      <c r="D2572" s="81" t="s">
        <v>1790</v>
      </c>
      <c r="E2572" s="11" t="s">
        <v>41</v>
      </c>
      <c r="F2572" s="11" t="s">
        <v>1432</v>
      </c>
      <c r="G2572" s="47">
        <v>44935.0</v>
      </c>
      <c r="H2572" s="47">
        <v>44937.0</v>
      </c>
      <c r="I2572" s="12">
        <v>22.0</v>
      </c>
      <c r="J2572" s="47">
        <v>44935.0</v>
      </c>
      <c r="K2572" s="19"/>
      <c r="L2572" s="12"/>
      <c r="M2572" s="47">
        <v>44935.0</v>
      </c>
      <c r="N2572" s="15">
        <v>0.6666666666666666</v>
      </c>
      <c r="O2572" s="15">
        <v>0.875</v>
      </c>
      <c r="P2572" s="16">
        <f t="shared" si="217"/>
        <v>0.2083333333</v>
      </c>
      <c r="Q2572" s="17" t="s">
        <v>2524</v>
      </c>
    </row>
    <row r="2573">
      <c r="A2573" s="10" t="s">
        <v>2139</v>
      </c>
      <c r="B2573" s="29" t="s">
        <v>1797</v>
      </c>
      <c r="C2573" s="81" t="s">
        <v>21</v>
      </c>
      <c r="D2573" s="81" t="s">
        <v>1790</v>
      </c>
      <c r="E2573" s="41" t="s">
        <v>41</v>
      </c>
      <c r="F2573" s="41" t="s">
        <v>21</v>
      </c>
      <c r="G2573" s="42"/>
      <c r="H2573" s="42"/>
      <c r="I2573" s="29"/>
      <c r="J2573" s="42"/>
      <c r="K2573" s="42"/>
      <c r="L2573" s="29"/>
      <c r="M2573" s="47">
        <v>44935.0</v>
      </c>
      <c r="N2573" s="52">
        <v>0.5833333333333334</v>
      </c>
      <c r="O2573" s="15">
        <v>0.6666666666666666</v>
      </c>
      <c r="P2573" s="44">
        <f t="shared" si="217"/>
        <v>0.08333333333</v>
      </c>
      <c r="Q2573" s="10" t="s">
        <v>2525</v>
      </c>
      <c r="R2573" s="36"/>
      <c r="S2573" s="36"/>
      <c r="T2573" s="36"/>
      <c r="U2573" s="36"/>
      <c r="V2573" s="36"/>
      <c r="W2573" s="36"/>
      <c r="X2573" s="36"/>
      <c r="Y2573" s="36"/>
      <c r="Z2573" s="36"/>
      <c r="AA2573" s="36"/>
      <c r="AB2573" s="36"/>
      <c r="AC2573" s="36"/>
      <c r="AD2573" s="36"/>
      <c r="AE2573" s="36"/>
      <c r="AF2573" s="36"/>
      <c r="AG2573" s="36"/>
      <c r="AH2573" s="36"/>
      <c r="AI2573" s="36"/>
      <c r="AJ2573" s="36"/>
      <c r="AK2573" s="36"/>
      <c r="AL2573" s="36"/>
    </row>
    <row r="2574">
      <c r="A2574" s="10" t="s">
        <v>2459</v>
      </c>
      <c r="B2574" s="10" t="s">
        <v>560</v>
      </c>
      <c r="C2574" s="10" t="s">
        <v>1152</v>
      </c>
      <c r="D2574" s="10" t="s">
        <v>3</v>
      </c>
      <c r="E2574" s="11" t="s">
        <v>41</v>
      </c>
      <c r="F2574" s="30" t="s">
        <v>1409</v>
      </c>
      <c r="G2574" s="82"/>
      <c r="L2574" s="10">
        <v>25.0</v>
      </c>
      <c r="M2574" s="47">
        <v>44935.0</v>
      </c>
      <c r="N2574" s="52">
        <v>0.75</v>
      </c>
      <c r="O2574" s="52">
        <v>0.9166666666666666</v>
      </c>
      <c r="P2574" s="16">
        <f t="shared" si="217"/>
        <v>0.1666666667</v>
      </c>
      <c r="Q2574" s="10" t="s">
        <v>2526</v>
      </c>
    </row>
    <row r="2575">
      <c r="A2575" s="81" t="s">
        <v>2335</v>
      </c>
      <c r="B2575" s="81" t="s">
        <v>560</v>
      </c>
      <c r="C2575" s="29" t="s">
        <v>1152</v>
      </c>
      <c r="D2575" s="29" t="s">
        <v>508</v>
      </c>
      <c r="E2575" s="30" t="s">
        <v>379</v>
      </c>
      <c r="F2575" s="41" t="s">
        <v>1423</v>
      </c>
      <c r="G2575" s="19">
        <v>44904.0</v>
      </c>
      <c r="H2575" s="19">
        <v>44904.0</v>
      </c>
      <c r="I2575" s="88">
        <v>4.0</v>
      </c>
      <c r="J2575" s="19">
        <v>44904.0</v>
      </c>
      <c r="K2575" s="19">
        <v>44904.0</v>
      </c>
      <c r="L2575" s="88">
        <v>3.0</v>
      </c>
      <c r="M2575" s="47">
        <v>44935.0</v>
      </c>
      <c r="N2575" s="32">
        <v>0.7916666666666666</v>
      </c>
      <c r="O2575" s="32">
        <v>0.7916666666666666</v>
      </c>
      <c r="P2575" s="44">
        <f t="shared" si="217"/>
        <v>0</v>
      </c>
      <c r="Q2575" s="113" t="s">
        <v>655</v>
      </c>
      <c r="R2575" s="36"/>
      <c r="S2575" s="36"/>
      <c r="T2575" s="36"/>
      <c r="U2575" s="36"/>
      <c r="V2575" s="36"/>
      <c r="W2575" s="36"/>
      <c r="X2575" s="36"/>
      <c r="Y2575" s="36"/>
      <c r="Z2575" s="36"/>
      <c r="AA2575" s="36"/>
      <c r="AB2575" s="36"/>
      <c r="AC2575" s="36"/>
      <c r="AD2575" s="36"/>
      <c r="AE2575" s="36"/>
      <c r="AF2575" s="36"/>
      <c r="AG2575" s="36"/>
      <c r="AH2575" s="36"/>
      <c r="AI2575" s="36"/>
      <c r="AJ2575" s="36"/>
      <c r="AK2575" s="36"/>
      <c r="AL2575" s="36"/>
    </row>
    <row r="2576">
      <c r="A2576" s="10" t="s">
        <v>2446</v>
      </c>
      <c r="B2576" s="10" t="s">
        <v>18</v>
      </c>
      <c r="C2576" s="10" t="s">
        <v>1152</v>
      </c>
      <c r="D2576" s="10" t="s">
        <v>508</v>
      </c>
      <c r="E2576" s="11" t="s">
        <v>41</v>
      </c>
      <c r="F2576" s="11" t="s">
        <v>1423</v>
      </c>
      <c r="G2576" s="47">
        <v>44918.0</v>
      </c>
      <c r="H2576" s="47"/>
      <c r="I2576" s="12"/>
      <c r="J2576" s="47">
        <v>44918.0</v>
      </c>
      <c r="K2576" s="11"/>
      <c r="L2576" s="12"/>
      <c r="M2576" s="47">
        <v>44935.0</v>
      </c>
      <c r="N2576" s="32">
        <v>0.7291666666666666</v>
      </c>
      <c r="O2576" s="15">
        <v>0.9166666666666666</v>
      </c>
      <c r="P2576" s="16">
        <f t="shared" si="217"/>
        <v>0.1875</v>
      </c>
      <c r="Q2576" s="17" t="s">
        <v>2527</v>
      </c>
    </row>
    <row r="2577">
      <c r="A2577" s="10" t="s">
        <v>1819</v>
      </c>
      <c r="B2577" s="81" t="s">
        <v>1797</v>
      </c>
      <c r="C2577" s="10" t="s">
        <v>1152</v>
      </c>
      <c r="D2577" s="10" t="s">
        <v>3</v>
      </c>
      <c r="E2577" s="11" t="s">
        <v>41</v>
      </c>
      <c r="F2577" s="11" t="s">
        <v>21</v>
      </c>
      <c r="G2577" s="18"/>
      <c r="H2577" s="18"/>
      <c r="I2577" s="18"/>
      <c r="J2577" s="18"/>
      <c r="K2577" s="18"/>
      <c r="L2577" s="18"/>
      <c r="M2577" s="47">
        <v>44935.0</v>
      </c>
      <c r="N2577" s="52">
        <v>0.625</v>
      </c>
      <c r="O2577" s="52">
        <v>0.75</v>
      </c>
      <c r="P2577" s="44">
        <f t="shared" si="217"/>
        <v>0.125</v>
      </c>
      <c r="Q2577" s="10" t="s">
        <v>2528</v>
      </c>
    </row>
    <row r="2578">
      <c r="A2578" s="81" t="s">
        <v>2165</v>
      </c>
      <c r="B2578" s="81" t="s">
        <v>1797</v>
      </c>
      <c r="C2578" s="10" t="s">
        <v>1152</v>
      </c>
      <c r="D2578" s="81" t="s">
        <v>508</v>
      </c>
      <c r="E2578" s="30" t="s">
        <v>41</v>
      </c>
      <c r="F2578" s="30" t="s">
        <v>21</v>
      </c>
      <c r="G2578" s="82"/>
      <c r="H2578" s="82"/>
      <c r="I2578" s="88"/>
      <c r="J2578" s="82"/>
      <c r="K2578" s="82"/>
      <c r="L2578" s="88"/>
      <c r="M2578" s="19">
        <v>44935.0</v>
      </c>
      <c r="N2578" s="32">
        <v>0.625</v>
      </c>
      <c r="O2578" s="15">
        <v>0.7291666666666666</v>
      </c>
      <c r="P2578" s="16">
        <f t="shared" si="217"/>
        <v>0.1041666667</v>
      </c>
      <c r="Q2578" s="10" t="s">
        <v>2529</v>
      </c>
      <c r="R2578" s="36"/>
      <c r="S2578" s="36"/>
      <c r="T2578" s="36"/>
      <c r="U2578" s="36"/>
      <c r="V2578" s="36"/>
      <c r="W2578" s="36"/>
      <c r="X2578" s="36"/>
      <c r="Y2578" s="36"/>
      <c r="Z2578" s="36"/>
      <c r="AA2578" s="36"/>
      <c r="AB2578" s="36"/>
      <c r="AC2578" s="36"/>
      <c r="AD2578" s="36"/>
      <c r="AE2578" s="36"/>
      <c r="AF2578" s="36"/>
      <c r="AG2578" s="36"/>
      <c r="AH2578" s="36"/>
      <c r="AI2578" s="36"/>
      <c r="AJ2578" s="36"/>
      <c r="AK2578" s="36"/>
      <c r="AL2578" s="36"/>
    </row>
    <row r="2579">
      <c r="A2579" s="36" t="s">
        <v>2167</v>
      </c>
      <c r="B2579" s="36" t="s">
        <v>1797</v>
      </c>
      <c r="C2579" s="36" t="s">
        <v>1164</v>
      </c>
      <c r="D2579" s="36" t="s">
        <v>900</v>
      </c>
      <c r="E2579" s="30" t="s">
        <v>41</v>
      </c>
      <c r="F2579" s="116" t="s">
        <v>21</v>
      </c>
      <c r="G2579" s="36"/>
      <c r="H2579" s="36"/>
      <c r="I2579" s="36"/>
      <c r="J2579" s="36"/>
      <c r="K2579" s="36"/>
      <c r="L2579" s="36"/>
      <c r="M2579" s="117">
        <v>44935.0</v>
      </c>
      <c r="N2579" s="110">
        <v>0.5833333333333334</v>
      </c>
      <c r="O2579" s="110">
        <v>0.7291666666666666</v>
      </c>
      <c r="P2579" s="44">
        <f t="shared" si="217"/>
        <v>0.1458333333</v>
      </c>
      <c r="Q2579" s="81" t="s">
        <v>2530</v>
      </c>
      <c r="R2579" s="36"/>
      <c r="S2579" s="36"/>
      <c r="T2579" s="36"/>
      <c r="U2579" s="36"/>
      <c r="V2579" s="36"/>
      <c r="W2579" s="36"/>
      <c r="X2579" s="36"/>
      <c r="Y2579" s="36"/>
      <c r="Z2579" s="36"/>
      <c r="AA2579" s="36"/>
      <c r="AB2579" s="36"/>
      <c r="AC2579" s="36"/>
      <c r="AD2579" s="36"/>
      <c r="AE2579" s="36"/>
      <c r="AF2579" s="36"/>
      <c r="AG2579" s="36"/>
      <c r="AH2579" s="36"/>
      <c r="AI2579" s="36"/>
      <c r="AJ2579" s="36"/>
      <c r="AK2579" s="36"/>
      <c r="AL2579" s="36"/>
    </row>
    <row r="2580">
      <c r="A2580" s="36" t="s">
        <v>2351</v>
      </c>
      <c r="B2580" s="36" t="s">
        <v>560</v>
      </c>
      <c r="C2580" s="36" t="s">
        <v>1164</v>
      </c>
      <c r="D2580" s="36" t="s">
        <v>900</v>
      </c>
      <c r="E2580" s="30" t="s">
        <v>41</v>
      </c>
      <c r="F2580" s="116" t="s">
        <v>1409</v>
      </c>
      <c r="G2580" s="86">
        <v>44914.0</v>
      </c>
      <c r="H2580" s="86">
        <v>44925.0</v>
      </c>
      <c r="I2580" s="116">
        <v>67.0</v>
      </c>
      <c r="J2580" s="86">
        <v>44914.0</v>
      </c>
      <c r="K2580" s="42"/>
      <c r="L2580" s="36"/>
      <c r="M2580" s="117">
        <v>44935.0</v>
      </c>
      <c r="N2580" s="110">
        <v>0.8125</v>
      </c>
      <c r="O2580" s="110">
        <v>0.8958333333333334</v>
      </c>
      <c r="P2580" s="44">
        <f t="shared" si="217"/>
        <v>0.08333333333</v>
      </c>
      <c r="Q2580" s="81" t="s">
        <v>2531</v>
      </c>
      <c r="R2580" s="36"/>
      <c r="S2580" s="36"/>
      <c r="T2580" s="36"/>
      <c r="U2580" s="36"/>
      <c r="V2580" s="36"/>
      <c r="W2580" s="36"/>
      <c r="X2580" s="36"/>
      <c r="Y2580" s="36"/>
      <c r="Z2580" s="36"/>
      <c r="AA2580" s="36"/>
      <c r="AB2580" s="36"/>
      <c r="AC2580" s="36"/>
      <c r="AD2580" s="36"/>
      <c r="AE2580" s="36"/>
      <c r="AF2580" s="36"/>
      <c r="AG2580" s="36"/>
      <c r="AH2580" s="36"/>
      <c r="AI2580" s="36"/>
      <c r="AJ2580" s="36"/>
      <c r="AK2580" s="36"/>
      <c r="AL2580" s="36"/>
    </row>
    <row r="2581">
      <c r="A2581" s="10" t="s">
        <v>1878</v>
      </c>
      <c r="B2581" s="10" t="s">
        <v>18</v>
      </c>
      <c r="C2581" s="10" t="s">
        <v>1164</v>
      </c>
      <c r="D2581" s="10" t="s">
        <v>900</v>
      </c>
      <c r="E2581" s="11" t="s">
        <v>46</v>
      </c>
      <c r="F2581" s="11" t="s">
        <v>1409</v>
      </c>
      <c r="G2581" s="47">
        <v>44830.0</v>
      </c>
      <c r="H2581" s="47">
        <v>44848.0</v>
      </c>
      <c r="I2581" s="10">
        <v>50.0</v>
      </c>
      <c r="J2581" s="47">
        <v>44830.0</v>
      </c>
      <c r="K2581" s="47">
        <v>44875.0</v>
      </c>
      <c r="L2581" s="10" t="s">
        <v>2429</v>
      </c>
      <c r="M2581" s="19">
        <v>44935.0</v>
      </c>
      <c r="N2581" s="52">
        <v>0.7291666666666666</v>
      </c>
      <c r="O2581" s="15">
        <v>0.8125</v>
      </c>
      <c r="P2581" s="16">
        <f t="shared" si="217"/>
        <v>0.08333333333</v>
      </c>
      <c r="Q2581" s="10" t="s">
        <v>2532</v>
      </c>
    </row>
    <row r="2582">
      <c r="A2582" s="10" t="s">
        <v>2446</v>
      </c>
      <c r="B2582" s="10" t="s">
        <v>18</v>
      </c>
      <c r="C2582" s="10" t="s">
        <v>1152</v>
      </c>
      <c r="D2582" s="10" t="s">
        <v>508</v>
      </c>
      <c r="E2582" s="11" t="s">
        <v>43</v>
      </c>
      <c r="F2582" s="11" t="s">
        <v>1423</v>
      </c>
      <c r="G2582" s="47">
        <v>44918.0</v>
      </c>
      <c r="H2582" s="47">
        <v>44936.0</v>
      </c>
      <c r="I2582" s="12">
        <v>20.0</v>
      </c>
      <c r="J2582" s="47">
        <v>44918.0</v>
      </c>
      <c r="K2582" s="47">
        <v>44936.0</v>
      </c>
      <c r="L2582" s="12">
        <v>18.0</v>
      </c>
      <c r="M2582" s="47">
        <v>44936.0</v>
      </c>
      <c r="N2582" s="32">
        <v>0.625</v>
      </c>
      <c r="O2582" s="15">
        <v>0.6666666666666666</v>
      </c>
      <c r="P2582" s="16">
        <f t="shared" si="217"/>
        <v>0.04166666667</v>
      </c>
      <c r="Q2582" s="17" t="s">
        <v>2533</v>
      </c>
    </row>
    <row r="2583">
      <c r="A2583" s="81" t="s">
        <v>2170</v>
      </c>
      <c r="B2583" s="29" t="s">
        <v>560</v>
      </c>
      <c r="C2583" s="29" t="s">
        <v>1152</v>
      </c>
      <c r="D2583" s="29" t="s">
        <v>508</v>
      </c>
      <c r="E2583" s="30" t="s">
        <v>563</v>
      </c>
      <c r="F2583" s="41" t="s">
        <v>1423</v>
      </c>
      <c r="G2583" s="82">
        <v>44882.0</v>
      </c>
      <c r="H2583" s="82">
        <v>44882.0</v>
      </c>
      <c r="I2583" s="88">
        <v>7.5</v>
      </c>
      <c r="J2583" s="82">
        <v>44882.0</v>
      </c>
      <c r="K2583" s="87">
        <v>44882.0</v>
      </c>
      <c r="L2583" s="112"/>
      <c r="M2583" s="82">
        <v>44936.0</v>
      </c>
      <c r="N2583" s="32">
        <v>0.6666666666666666</v>
      </c>
      <c r="O2583" s="32">
        <v>0.6666666666666666</v>
      </c>
      <c r="P2583" s="44">
        <f t="shared" si="217"/>
        <v>0</v>
      </c>
      <c r="Q2583" s="113" t="s">
        <v>655</v>
      </c>
      <c r="R2583" s="36"/>
      <c r="S2583" s="36"/>
      <c r="T2583" s="36"/>
      <c r="U2583" s="36"/>
      <c r="V2583" s="36"/>
      <c r="W2583" s="36"/>
      <c r="X2583" s="36"/>
      <c r="Y2583" s="36"/>
      <c r="Z2583" s="36"/>
      <c r="AA2583" s="36"/>
      <c r="AB2583" s="36"/>
      <c r="AC2583" s="36"/>
      <c r="AD2583" s="36"/>
      <c r="AE2583" s="36"/>
      <c r="AF2583" s="36"/>
      <c r="AG2583" s="36"/>
      <c r="AH2583" s="36"/>
      <c r="AI2583" s="36"/>
      <c r="AJ2583" s="36"/>
      <c r="AK2583" s="36"/>
      <c r="AL2583" s="36"/>
    </row>
    <row r="2584" ht="51.0" customHeight="1">
      <c r="A2584" s="10" t="s">
        <v>2280</v>
      </c>
      <c r="B2584" s="10" t="s">
        <v>18</v>
      </c>
      <c r="C2584" s="10" t="s">
        <v>1152</v>
      </c>
      <c r="D2584" s="81" t="s">
        <v>1790</v>
      </c>
      <c r="E2584" s="11" t="s">
        <v>41</v>
      </c>
      <c r="F2584" s="11" t="s">
        <v>1432</v>
      </c>
      <c r="G2584" s="47">
        <v>44935.0</v>
      </c>
      <c r="H2584" s="47">
        <v>44937.0</v>
      </c>
      <c r="I2584" s="12">
        <v>22.0</v>
      </c>
      <c r="J2584" s="47">
        <v>44935.0</v>
      </c>
      <c r="K2584" s="19"/>
      <c r="L2584" s="12"/>
      <c r="M2584" s="47">
        <v>44936.0</v>
      </c>
      <c r="N2584" s="110">
        <v>0.5833333333333334</v>
      </c>
      <c r="O2584" s="15">
        <v>0.875</v>
      </c>
      <c r="P2584" s="16">
        <f t="shared" si="217"/>
        <v>0.2916666667</v>
      </c>
      <c r="Q2584" s="17" t="s">
        <v>2534</v>
      </c>
    </row>
    <row r="2585">
      <c r="A2585" s="81" t="s">
        <v>2335</v>
      </c>
      <c r="B2585" s="81" t="s">
        <v>560</v>
      </c>
      <c r="C2585" s="29" t="s">
        <v>1152</v>
      </c>
      <c r="D2585" s="29" t="s">
        <v>508</v>
      </c>
      <c r="E2585" s="30" t="s">
        <v>32</v>
      </c>
      <c r="F2585" s="41" t="s">
        <v>1423</v>
      </c>
      <c r="G2585" s="19">
        <v>44904.0</v>
      </c>
      <c r="H2585" s="19">
        <v>44904.0</v>
      </c>
      <c r="I2585" s="88">
        <v>4.0</v>
      </c>
      <c r="J2585" s="19">
        <v>44904.0</v>
      </c>
      <c r="K2585" s="19">
        <v>44904.0</v>
      </c>
      <c r="L2585" s="88">
        <v>3.0</v>
      </c>
      <c r="M2585" s="47">
        <v>44936.0</v>
      </c>
      <c r="N2585" s="32">
        <v>0.7916666666666666</v>
      </c>
      <c r="O2585" s="32">
        <v>0.7916666666666666</v>
      </c>
      <c r="P2585" s="44">
        <f t="shared" si="217"/>
        <v>0</v>
      </c>
      <c r="Q2585" s="113" t="s">
        <v>655</v>
      </c>
      <c r="R2585" s="36"/>
      <c r="S2585" s="36"/>
      <c r="T2585" s="36"/>
      <c r="U2585" s="36"/>
      <c r="V2585" s="36"/>
      <c r="W2585" s="36"/>
      <c r="X2585" s="36"/>
      <c r="Y2585" s="36"/>
      <c r="Z2585" s="36"/>
      <c r="AA2585" s="36"/>
      <c r="AB2585" s="36"/>
      <c r="AC2585" s="36"/>
      <c r="AD2585" s="36"/>
      <c r="AE2585" s="36"/>
      <c r="AF2585" s="36"/>
      <c r="AG2585" s="36"/>
      <c r="AH2585" s="36"/>
      <c r="AI2585" s="36"/>
      <c r="AJ2585" s="36"/>
      <c r="AK2585" s="36"/>
      <c r="AL2585" s="36"/>
    </row>
    <row r="2586">
      <c r="A2586" s="81" t="s">
        <v>2535</v>
      </c>
      <c r="B2586" s="81" t="s">
        <v>560</v>
      </c>
      <c r="C2586" s="29" t="s">
        <v>1152</v>
      </c>
      <c r="D2586" s="29" t="s">
        <v>508</v>
      </c>
      <c r="E2586" s="30" t="s">
        <v>1478</v>
      </c>
      <c r="F2586" s="41" t="s">
        <v>1423</v>
      </c>
      <c r="G2586" s="19"/>
      <c r="H2586" s="19"/>
      <c r="I2586" s="88"/>
      <c r="J2586" s="19"/>
      <c r="K2586" s="19"/>
      <c r="L2586" s="88"/>
      <c r="M2586" s="47">
        <v>44936.0</v>
      </c>
      <c r="N2586" s="32">
        <v>0.75</v>
      </c>
      <c r="O2586" s="32">
        <v>0.9166666666666666</v>
      </c>
      <c r="P2586" s="44">
        <f t="shared" si="217"/>
        <v>0.1666666667</v>
      </c>
      <c r="Q2586" s="113" t="s">
        <v>2536</v>
      </c>
      <c r="R2586" s="36"/>
      <c r="S2586" s="36"/>
      <c r="T2586" s="36"/>
      <c r="U2586" s="36"/>
      <c r="V2586" s="36"/>
      <c r="W2586" s="36"/>
      <c r="X2586" s="36"/>
      <c r="Y2586" s="36"/>
      <c r="Z2586" s="36"/>
      <c r="AA2586" s="36"/>
      <c r="AB2586" s="36"/>
      <c r="AC2586" s="36"/>
      <c r="AD2586" s="36"/>
      <c r="AE2586" s="36"/>
      <c r="AF2586" s="36"/>
      <c r="AG2586" s="36"/>
      <c r="AH2586" s="36"/>
      <c r="AI2586" s="36"/>
      <c r="AJ2586" s="36"/>
      <c r="AK2586" s="36"/>
      <c r="AL2586" s="36"/>
    </row>
    <row r="2587">
      <c r="A2587" s="10" t="s">
        <v>2452</v>
      </c>
      <c r="B2587" s="10" t="s">
        <v>18</v>
      </c>
      <c r="C2587" s="10" t="s">
        <v>1152</v>
      </c>
      <c r="D2587" s="10" t="s">
        <v>3</v>
      </c>
      <c r="E2587" s="30" t="s">
        <v>20</v>
      </c>
      <c r="F2587" s="11" t="s">
        <v>1423</v>
      </c>
      <c r="G2587" s="117">
        <v>44918.0</v>
      </c>
      <c r="H2587" s="117">
        <v>44921.0</v>
      </c>
      <c r="I2587" s="10">
        <v>11.0</v>
      </c>
      <c r="J2587" s="117">
        <v>44918.0</v>
      </c>
      <c r="K2587" s="18">
        <v>44921.0</v>
      </c>
      <c r="L2587" s="10">
        <v>8.0</v>
      </c>
      <c r="M2587" s="47">
        <v>44936.0</v>
      </c>
      <c r="N2587" s="110">
        <v>0.625</v>
      </c>
      <c r="O2587" s="110">
        <v>0.625</v>
      </c>
      <c r="P2587" s="44">
        <f t="shared" si="217"/>
        <v>0</v>
      </c>
      <c r="Q2587" s="10" t="s">
        <v>655</v>
      </c>
    </row>
    <row r="2588">
      <c r="A2588" s="10" t="s">
        <v>1819</v>
      </c>
      <c r="B2588" s="81" t="s">
        <v>1797</v>
      </c>
      <c r="C2588" s="10" t="s">
        <v>1152</v>
      </c>
      <c r="D2588" s="10" t="s">
        <v>3</v>
      </c>
      <c r="E2588" s="11" t="s">
        <v>41</v>
      </c>
      <c r="F2588" s="11" t="s">
        <v>21</v>
      </c>
      <c r="G2588" s="18"/>
      <c r="H2588" s="18"/>
      <c r="I2588" s="18"/>
      <c r="J2588" s="18"/>
      <c r="K2588" s="18"/>
      <c r="L2588" s="18"/>
      <c r="M2588" s="47">
        <v>44936.0</v>
      </c>
      <c r="N2588" s="52">
        <v>0.6666666666666666</v>
      </c>
      <c r="O2588" s="52">
        <v>0.9166666666666666</v>
      </c>
      <c r="P2588" s="44">
        <f t="shared" si="217"/>
        <v>0.25</v>
      </c>
      <c r="Q2588" s="114" t="s">
        <v>2537</v>
      </c>
    </row>
    <row r="2589">
      <c r="A2589" s="81" t="s">
        <v>2165</v>
      </c>
      <c r="B2589" s="81" t="s">
        <v>1797</v>
      </c>
      <c r="C2589" s="10" t="s">
        <v>1152</v>
      </c>
      <c r="D2589" s="81" t="s">
        <v>508</v>
      </c>
      <c r="E2589" s="30" t="s">
        <v>41</v>
      </c>
      <c r="F2589" s="30" t="s">
        <v>21</v>
      </c>
      <c r="G2589" s="82"/>
      <c r="H2589" s="82"/>
      <c r="I2589" s="88"/>
      <c r="J2589" s="82"/>
      <c r="K2589" s="82"/>
      <c r="L2589" s="88"/>
      <c r="M2589" s="19">
        <v>44936.0</v>
      </c>
      <c r="N2589" s="32">
        <v>0.6666666666666666</v>
      </c>
      <c r="O2589" s="15">
        <v>0.75</v>
      </c>
      <c r="P2589" s="16">
        <f t="shared" si="217"/>
        <v>0.08333333333</v>
      </c>
      <c r="Q2589" s="10" t="s">
        <v>2538</v>
      </c>
      <c r="R2589" s="36"/>
      <c r="S2589" s="36"/>
      <c r="T2589" s="36"/>
      <c r="U2589" s="36"/>
      <c r="V2589" s="36"/>
      <c r="W2589" s="36"/>
      <c r="X2589" s="36"/>
      <c r="Y2589" s="36"/>
      <c r="Z2589" s="36"/>
      <c r="AA2589" s="36"/>
      <c r="AB2589" s="36"/>
      <c r="AC2589" s="36"/>
      <c r="AD2589" s="36"/>
      <c r="AE2589" s="36"/>
      <c r="AF2589" s="36"/>
      <c r="AG2589" s="36"/>
      <c r="AH2589" s="36"/>
      <c r="AI2589" s="36"/>
      <c r="AJ2589" s="36"/>
      <c r="AK2589" s="36"/>
      <c r="AL2589" s="36"/>
    </row>
    <row r="2590">
      <c r="A2590" s="36" t="s">
        <v>2167</v>
      </c>
      <c r="B2590" s="36" t="s">
        <v>1797</v>
      </c>
      <c r="C2590" s="36" t="s">
        <v>1164</v>
      </c>
      <c r="D2590" s="36" t="s">
        <v>900</v>
      </c>
      <c r="E2590" s="30" t="s">
        <v>41</v>
      </c>
      <c r="F2590" s="116" t="s">
        <v>21</v>
      </c>
      <c r="G2590" s="36"/>
      <c r="H2590" s="36"/>
      <c r="I2590" s="36"/>
      <c r="J2590" s="36"/>
      <c r="K2590" s="36"/>
      <c r="L2590" s="36"/>
      <c r="M2590" s="117">
        <v>44936.0</v>
      </c>
      <c r="N2590" s="110">
        <v>0.5833333333333334</v>
      </c>
      <c r="O2590" s="110">
        <v>0.6875</v>
      </c>
      <c r="P2590" s="44">
        <f t="shared" si="217"/>
        <v>0.1041666667</v>
      </c>
      <c r="Q2590" s="81" t="s">
        <v>2539</v>
      </c>
      <c r="R2590" s="36"/>
      <c r="S2590" s="36"/>
      <c r="T2590" s="36"/>
      <c r="U2590" s="36"/>
      <c r="V2590" s="36"/>
      <c r="W2590" s="36"/>
      <c r="X2590" s="36"/>
      <c r="Y2590" s="36"/>
      <c r="Z2590" s="36"/>
      <c r="AA2590" s="36"/>
      <c r="AB2590" s="36"/>
      <c r="AC2590" s="36"/>
      <c r="AD2590" s="36"/>
      <c r="AE2590" s="36"/>
      <c r="AF2590" s="36"/>
      <c r="AG2590" s="36"/>
      <c r="AH2590" s="36"/>
      <c r="AI2590" s="36"/>
      <c r="AJ2590" s="36"/>
      <c r="AK2590" s="36"/>
      <c r="AL2590" s="36"/>
    </row>
    <row r="2591">
      <c r="A2591" s="36" t="s">
        <v>2351</v>
      </c>
      <c r="B2591" s="36" t="s">
        <v>560</v>
      </c>
      <c r="C2591" s="36" t="s">
        <v>1164</v>
      </c>
      <c r="D2591" s="36" t="s">
        <v>900</v>
      </c>
      <c r="E2591" s="30" t="s">
        <v>46</v>
      </c>
      <c r="F2591" s="116" t="s">
        <v>1409</v>
      </c>
      <c r="G2591" s="86">
        <v>44914.0</v>
      </c>
      <c r="H2591" s="86">
        <v>44925.0</v>
      </c>
      <c r="I2591" s="116">
        <v>67.0</v>
      </c>
      <c r="J2591" s="86">
        <v>44914.0</v>
      </c>
      <c r="K2591" s="42"/>
      <c r="L2591" s="36"/>
      <c r="M2591" s="117">
        <v>44936.0</v>
      </c>
      <c r="N2591" s="110"/>
      <c r="O2591" s="110"/>
      <c r="P2591" s="44">
        <f t="shared" si="217"/>
        <v>0</v>
      </c>
      <c r="Q2591" s="81" t="s">
        <v>1097</v>
      </c>
      <c r="R2591" s="36"/>
      <c r="S2591" s="36"/>
      <c r="T2591" s="36"/>
      <c r="U2591" s="36"/>
      <c r="V2591" s="36"/>
      <c r="W2591" s="36"/>
      <c r="X2591" s="36"/>
      <c r="Y2591" s="36"/>
      <c r="Z2591" s="36"/>
      <c r="AA2591" s="36"/>
      <c r="AB2591" s="36"/>
      <c r="AC2591" s="36"/>
      <c r="AD2591" s="36"/>
      <c r="AE2591" s="36"/>
      <c r="AF2591" s="36"/>
      <c r="AG2591" s="36"/>
      <c r="AH2591" s="36"/>
      <c r="AI2591" s="36"/>
      <c r="AJ2591" s="36"/>
      <c r="AK2591" s="36"/>
      <c r="AL2591" s="36"/>
    </row>
    <row r="2592">
      <c r="A2592" s="10" t="s">
        <v>2146</v>
      </c>
      <c r="B2592" s="10" t="s">
        <v>560</v>
      </c>
      <c r="C2592" s="10" t="s">
        <v>1164</v>
      </c>
      <c r="D2592" s="10" t="s">
        <v>900</v>
      </c>
      <c r="E2592" s="30" t="s">
        <v>41</v>
      </c>
      <c r="F2592" s="30" t="s">
        <v>1409</v>
      </c>
      <c r="G2592" s="47">
        <v>44880.0</v>
      </c>
      <c r="H2592" s="47">
        <v>44890.0</v>
      </c>
      <c r="I2592" s="10">
        <v>86.5</v>
      </c>
      <c r="J2592" s="47">
        <v>44880.0</v>
      </c>
      <c r="K2592" s="47">
        <v>44904.0</v>
      </c>
      <c r="L2592" s="10">
        <v>85.5</v>
      </c>
      <c r="M2592" s="117">
        <v>44936.0</v>
      </c>
      <c r="N2592" s="52">
        <v>0.6875</v>
      </c>
      <c r="O2592" s="52">
        <v>0.8958333333333334</v>
      </c>
      <c r="P2592" s="16">
        <f t="shared" si="217"/>
        <v>0.2083333333</v>
      </c>
      <c r="Q2592" s="10" t="s">
        <v>2540</v>
      </c>
    </row>
    <row r="2593">
      <c r="A2593" s="10" t="s">
        <v>2139</v>
      </c>
      <c r="B2593" s="29" t="s">
        <v>1797</v>
      </c>
      <c r="C2593" s="81" t="s">
        <v>21</v>
      </c>
      <c r="D2593" s="81" t="s">
        <v>1790</v>
      </c>
      <c r="E2593" s="41" t="s">
        <v>41</v>
      </c>
      <c r="F2593" s="41" t="s">
        <v>21</v>
      </c>
      <c r="G2593" s="42"/>
      <c r="H2593" s="42"/>
      <c r="I2593" s="29"/>
      <c r="J2593" s="42"/>
      <c r="K2593" s="42"/>
      <c r="L2593" s="29"/>
      <c r="M2593" s="47">
        <v>44937.0</v>
      </c>
      <c r="N2593" s="52">
        <v>0.5833333333333334</v>
      </c>
      <c r="O2593" s="15">
        <v>0.6666666666666666</v>
      </c>
      <c r="P2593" s="44">
        <f t="shared" si="217"/>
        <v>0.08333333333</v>
      </c>
      <c r="Q2593" s="10" t="s">
        <v>2541</v>
      </c>
      <c r="R2593" s="36"/>
      <c r="S2593" s="36"/>
      <c r="T2593" s="36"/>
      <c r="U2593" s="36"/>
      <c r="V2593" s="36"/>
      <c r="W2593" s="36"/>
      <c r="X2593" s="36"/>
      <c r="Y2593" s="36"/>
      <c r="Z2593" s="36"/>
      <c r="AA2593" s="36"/>
      <c r="AB2593" s="36"/>
      <c r="AC2593" s="36"/>
      <c r="AD2593" s="36"/>
      <c r="AE2593" s="36"/>
      <c r="AF2593" s="36"/>
      <c r="AG2593" s="36"/>
      <c r="AH2593" s="36"/>
      <c r="AI2593" s="36"/>
      <c r="AJ2593" s="36"/>
      <c r="AK2593" s="36"/>
      <c r="AL2593" s="36"/>
    </row>
    <row r="2594" ht="51.0" customHeight="1">
      <c r="A2594" s="10" t="s">
        <v>2280</v>
      </c>
      <c r="B2594" s="10" t="s">
        <v>18</v>
      </c>
      <c r="C2594" s="10" t="s">
        <v>1152</v>
      </c>
      <c r="D2594" s="81" t="s">
        <v>1790</v>
      </c>
      <c r="E2594" s="11" t="s">
        <v>41</v>
      </c>
      <c r="F2594" s="11" t="s">
        <v>1432</v>
      </c>
      <c r="G2594" s="47">
        <v>44935.0</v>
      </c>
      <c r="H2594" s="47">
        <v>44937.0</v>
      </c>
      <c r="I2594" s="12">
        <v>22.0</v>
      </c>
      <c r="J2594" s="47">
        <v>44935.0</v>
      </c>
      <c r="K2594" s="19"/>
      <c r="L2594" s="12"/>
      <c r="M2594" s="47">
        <v>44937.0</v>
      </c>
      <c r="N2594" s="15">
        <v>0.6666666666666666</v>
      </c>
      <c r="O2594" s="15">
        <v>0.875</v>
      </c>
      <c r="P2594" s="16">
        <f t="shared" si="217"/>
        <v>0.2083333333</v>
      </c>
      <c r="Q2594" s="113" t="s">
        <v>2542</v>
      </c>
    </row>
    <row r="2595">
      <c r="A2595" s="81" t="s">
        <v>2535</v>
      </c>
      <c r="B2595" s="81" t="s">
        <v>560</v>
      </c>
      <c r="C2595" s="29" t="s">
        <v>1152</v>
      </c>
      <c r="D2595" s="29" t="s">
        <v>508</v>
      </c>
      <c r="E2595" s="30" t="s">
        <v>41</v>
      </c>
      <c r="F2595" s="41" t="s">
        <v>1423</v>
      </c>
      <c r="G2595" s="47">
        <v>44937.0</v>
      </c>
      <c r="H2595" s="19"/>
      <c r="I2595" s="88"/>
      <c r="J2595" s="47">
        <v>44937.0</v>
      </c>
      <c r="K2595" s="19"/>
      <c r="L2595" s="88"/>
      <c r="M2595" s="47">
        <v>44937.0</v>
      </c>
      <c r="N2595" s="32">
        <v>0.7083333333333334</v>
      </c>
      <c r="O2595" s="32">
        <v>0.9166666666666666</v>
      </c>
      <c r="P2595" s="44">
        <f t="shared" si="217"/>
        <v>0.2083333333</v>
      </c>
      <c r="Q2595" s="113" t="s">
        <v>2543</v>
      </c>
      <c r="R2595" s="36"/>
      <c r="S2595" s="36"/>
      <c r="T2595" s="36"/>
      <c r="U2595" s="36"/>
      <c r="V2595" s="36"/>
      <c r="W2595" s="36"/>
      <c r="X2595" s="36"/>
      <c r="Y2595" s="36"/>
      <c r="Z2595" s="36"/>
      <c r="AA2595" s="36"/>
      <c r="AB2595" s="36"/>
      <c r="AC2595" s="36"/>
      <c r="AD2595" s="36"/>
      <c r="AE2595" s="36"/>
      <c r="AF2595" s="36"/>
      <c r="AG2595" s="36"/>
      <c r="AH2595" s="36"/>
      <c r="AI2595" s="36"/>
      <c r="AJ2595" s="36"/>
      <c r="AK2595" s="36"/>
      <c r="AL2595" s="36"/>
    </row>
    <row r="2596">
      <c r="A2596" s="81" t="s">
        <v>2165</v>
      </c>
      <c r="B2596" s="81" t="s">
        <v>1797</v>
      </c>
      <c r="C2596" s="10" t="s">
        <v>1152</v>
      </c>
      <c r="D2596" s="81" t="s">
        <v>508</v>
      </c>
      <c r="E2596" s="30" t="s">
        <v>41</v>
      </c>
      <c r="F2596" s="30" t="s">
        <v>21</v>
      </c>
      <c r="G2596" s="82"/>
      <c r="H2596" s="82"/>
      <c r="I2596" s="88"/>
      <c r="J2596" s="82"/>
      <c r="K2596" s="82"/>
      <c r="L2596" s="88"/>
      <c r="M2596" s="19">
        <v>44937.0</v>
      </c>
      <c r="N2596" s="32">
        <v>0.5833333333333334</v>
      </c>
      <c r="O2596" s="15">
        <v>0.6458333333333334</v>
      </c>
      <c r="P2596" s="16">
        <f t="shared" si="217"/>
        <v>0.0625</v>
      </c>
      <c r="Q2596" s="10" t="s">
        <v>2544</v>
      </c>
      <c r="R2596" s="36"/>
      <c r="S2596" s="36"/>
      <c r="T2596" s="36"/>
      <c r="U2596" s="36"/>
      <c r="V2596" s="36"/>
      <c r="W2596" s="36"/>
      <c r="X2596" s="36"/>
      <c r="Y2596" s="36"/>
      <c r="Z2596" s="36"/>
      <c r="AA2596" s="36"/>
      <c r="AB2596" s="36"/>
      <c r="AC2596" s="36"/>
      <c r="AD2596" s="36"/>
      <c r="AE2596" s="36"/>
      <c r="AF2596" s="36"/>
      <c r="AG2596" s="36"/>
      <c r="AH2596" s="36"/>
      <c r="AI2596" s="36"/>
      <c r="AJ2596" s="36"/>
      <c r="AK2596" s="36"/>
      <c r="AL2596" s="36"/>
    </row>
    <row r="2597">
      <c r="A2597" s="10" t="s">
        <v>2333</v>
      </c>
      <c r="B2597" s="10" t="s">
        <v>18</v>
      </c>
      <c r="C2597" s="10" t="s">
        <v>1152</v>
      </c>
      <c r="D2597" s="10" t="s">
        <v>3</v>
      </c>
      <c r="E2597" s="30" t="s">
        <v>41</v>
      </c>
      <c r="F2597" s="41" t="s">
        <v>1423</v>
      </c>
      <c r="G2597" s="19">
        <v>44904.0</v>
      </c>
      <c r="H2597" s="19">
        <v>44904.0</v>
      </c>
      <c r="I2597" s="12">
        <v>7.5</v>
      </c>
      <c r="J2597" s="47">
        <v>44876.0</v>
      </c>
      <c r="K2597" s="47">
        <v>44886.0</v>
      </c>
      <c r="L2597" s="12">
        <v>6.0</v>
      </c>
      <c r="M2597" s="19">
        <v>44937.0</v>
      </c>
      <c r="N2597" s="32">
        <v>0.875</v>
      </c>
      <c r="O2597" s="32">
        <v>0.9166666666666666</v>
      </c>
      <c r="P2597" s="44">
        <f t="shared" si="217"/>
        <v>0.04166666667</v>
      </c>
      <c r="Q2597" s="10" t="s">
        <v>2545</v>
      </c>
    </row>
    <row r="2598">
      <c r="A2598" s="10" t="s">
        <v>2459</v>
      </c>
      <c r="B2598" s="10" t="s">
        <v>560</v>
      </c>
      <c r="C2598" s="10" t="s">
        <v>1152</v>
      </c>
      <c r="D2598" s="10" t="s">
        <v>3</v>
      </c>
      <c r="E2598" s="11" t="s">
        <v>41</v>
      </c>
      <c r="F2598" s="30" t="s">
        <v>1409</v>
      </c>
      <c r="G2598" s="82"/>
      <c r="L2598" s="10">
        <v>27.0</v>
      </c>
      <c r="M2598" s="19">
        <v>44937.0</v>
      </c>
      <c r="N2598" s="52">
        <v>0.7916666666666666</v>
      </c>
      <c r="O2598" s="52">
        <v>0.875</v>
      </c>
      <c r="P2598" s="16">
        <f t="shared" si="217"/>
        <v>0.08333333333</v>
      </c>
      <c r="Q2598" s="10" t="s">
        <v>2546</v>
      </c>
    </row>
    <row r="2599">
      <c r="A2599" s="10" t="s">
        <v>1819</v>
      </c>
      <c r="B2599" s="81" t="s">
        <v>1797</v>
      </c>
      <c r="C2599" s="10" t="s">
        <v>1152</v>
      </c>
      <c r="D2599" s="10" t="s">
        <v>3</v>
      </c>
      <c r="E2599" s="11" t="s">
        <v>41</v>
      </c>
      <c r="F2599" s="11" t="s">
        <v>21</v>
      </c>
      <c r="G2599" s="18"/>
      <c r="H2599" s="18"/>
      <c r="I2599" s="18"/>
      <c r="J2599" s="18"/>
      <c r="K2599" s="18"/>
      <c r="L2599" s="18"/>
      <c r="M2599" s="19">
        <v>44937.0</v>
      </c>
      <c r="N2599" s="52">
        <v>0.625</v>
      </c>
      <c r="O2599" s="52">
        <v>0.7916666666666666</v>
      </c>
      <c r="P2599" s="16">
        <f t="shared" si="217"/>
        <v>0.1666666667</v>
      </c>
      <c r="Q2599" s="10" t="s">
        <v>2547</v>
      </c>
    </row>
    <row r="2600">
      <c r="A2600" s="10" t="s">
        <v>2333</v>
      </c>
      <c r="B2600" s="10" t="s">
        <v>18</v>
      </c>
      <c r="C2600" s="10" t="s">
        <v>1152</v>
      </c>
      <c r="D2600" s="10" t="s">
        <v>3</v>
      </c>
      <c r="E2600" s="30" t="s">
        <v>987</v>
      </c>
      <c r="F2600" s="41" t="s">
        <v>1423</v>
      </c>
      <c r="G2600" s="19">
        <v>44904.0</v>
      </c>
      <c r="H2600" s="19">
        <v>44904.0</v>
      </c>
      <c r="I2600" s="12">
        <v>7.5</v>
      </c>
      <c r="J2600" s="47">
        <v>44876.0</v>
      </c>
      <c r="K2600" s="47">
        <v>44886.0</v>
      </c>
      <c r="L2600" s="12">
        <v>6.0</v>
      </c>
      <c r="M2600" s="19">
        <v>44938.0</v>
      </c>
      <c r="N2600" s="52">
        <v>0.625</v>
      </c>
      <c r="O2600" s="52">
        <v>0.625</v>
      </c>
      <c r="P2600" s="44">
        <f t="shared" si="217"/>
        <v>0</v>
      </c>
      <c r="Q2600" s="10" t="s">
        <v>2548</v>
      </c>
    </row>
    <row r="2601">
      <c r="A2601" s="10" t="s">
        <v>2459</v>
      </c>
      <c r="B2601" s="10" t="s">
        <v>560</v>
      </c>
      <c r="C2601" s="10" t="s">
        <v>1152</v>
      </c>
      <c r="D2601" s="10" t="s">
        <v>3</v>
      </c>
      <c r="E2601" s="11" t="s">
        <v>43</v>
      </c>
      <c r="F2601" s="30" t="s">
        <v>1409</v>
      </c>
      <c r="G2601" s="82">
        <v>44921.0</v>
      </c>
      <c r="H2601" s="82">
        <v>44956.0</v>
      </c>
      <c r="I2601" s="10">
        <v>80.0</v>
      </c>
      <c r="J2601" s="82">
        <v>44921.0</v>
      </c>
      <c r="L2601" s="10">
        <v>29.0</v>
      </c>
      <c r="M2601" s="19">
        <v>44938.0</v>
      </c>
      <c r="N2601" s="52">
        <v>0.625</v>
      </c>
      <c r="O2601" s="52">
        <v>0.7083333333333334</v>
      </c>
      <c r="P2601" s="16">
        <f t="shared" si="217"/>
        <v>0.08333333333</v>
      </c>
      <c r="Q2601" s="10" t="s">
        <v>2549</v>
      </c>
    </row>
    <row r="2602">
      <c r="A2602" s="10" t="s">
        <v>2256</v>
      </c>
      <c r="B2602" s="10" t="s">
        <v>18</v>
      </c>
      <c r="C2602" s="10" t="s">
        <v>1152</v>
      </c>
      <c r="D2602" s="10" t="s">
        <v>1790</v>
      </c>
      <c r="E2602" s="11" t="s">
        <v>43</v>
      </c>
      <c r="F2602" s="11" t="s">
        <v>1432</v>
      </c>
      <c r="G2602" s="82">
        <v>44894.0</v>
      </c>
      <c r="H2602" s="82">
        <v>44896.0</v>
      </c>
      <c r="I2602" s="12">
        <v>9.0</v>
      </c>
      <c r="J2602" s="82">
        <v>44894.0</v>
      </c>
      <c r="K2602" s="82">
        <v>44885.0</v>
      </c>
      <c r="L2602" s="12">
        <v>8.5</v>
      </c>
      <c r="M2602" s="117">
        <v>44938.0</v>
      </c>
      <c r="N2602" s="33">
        <v>0.5833333333333334</v>
      </c>
      <c r="O2602" s="43">
        <v>0.6666666666666666</v>
      </c>
      <c r="P2602" s="16">
        <f t="shared" si="217"/>
        <v>0.08333333333</v>
      </c>
      <c r="Q2602" s="17" t="s">
        <v>2550</v>
      </c>
    </row>
    <row r="2603">
      <c r="A2603" s="36" t="s">
        <v>2139</v>
      </c>
      <c r="B2603" s="36" t="s">
        <v>1797</v>
      </c>
      <c r="C2603" s="36" t="s">
        <v>21</v>
      </c>
      <c r="D2603" s="36" t="s">
        <v>1790</v>
      </c>
      <c r="E2603" s="116" t="s">
        <v>41</v>
      </c>
      <c r="F2603" s="116" t="s">
        <v>21</v>
      </c>
      <c r="G2603" s="42"/>
      <c r="H2603" s="42"/>
      <c r="I2603" s="36"/>
      <c r="J2603" s="42"/>
      <c r="K2603" s="42"/>
      <c r="L2603" s="36"/>
      <c r="M2603" s="117">
        <v>44938.0</v>
      </c>
      <c r="N2603" s="43">
        <v>0.6666666666666666</v>
      </c>
      <c r="O2603" s="32">
        <v>0.7083333333333334</v>
      </c>
      <c r="P2603" s="44">
        <f t="shared" si="217"/>
        <v>0.04166666667</v>
      </c>
      <c r="Q2603" s="81" t="s">
        <v>2551</v>
      </c>
      <c r="R2603" s="36"/>
      <c r="S2603" s="36"/>
      <c r="T2603" s="36"/>
      <c r="U2603" s="36"/>
      <c r="V2603" s="36"/>
      <c r="W2603" s="36"/>
      <c r="X2603" s="36"/>
      <c r="Y2603" s="36"/>
      <c r="Z2603" s="36"/>
      <c r="AA2603" s="36"/>
      <c r="AB2603" s="36"/>
      <c r="AC2603" s="36"/>
      <c r="AD2603" s="36"/>
      <c r="AE2603" s="36"/>
      <c r="AF2603" s="36"/>
      <c r="AG2603" s="36"/>
      <c r="AH2603" s="36"/>
      <c r="AI2603" s="36"/>
      <c r="AJ2603" s="36"/>
      <c r="AK2603" s="36"/>
      <c r="AL2603" s="36"/>
    </row>
    <row r="2604">
      <c r="A2604" s="36" t="s">
        <v>2280</v>
      </c>
      <c r="B2604" s="36" t="s">
        <v>18</v>
      </c>
      <c r="C2604" s="36" t="s">
        <v>1152</v>
      </c>
      <c r="D2604" s="36" t="s">
        <v>1790</v>
      </c>
      <c r="E2604" s="30" t="s">
        <v>53</v>
      </c>
      <c r="F2604" s="116" t="s">
        <v>1432</v>
      </c>
      <c r="G2604" s="86">
        <v>44935.0</v>
      </c>
      <c r="H2604" s="86">
        <v>44937.0</v>
      </c>
      <c r="I2604" s="121">
        <v>22.0</v>
      </c>
      <c r="J2604" s="86">
        <v>44935.0</v>
      </c>
      <c r="K2604" s="42"/>
      <c r="L2604" s="121"/>
      <c r="M2604" s="117">
        <v>44938.0</v>
      </c>
      <c r="N2604" s="32">
        <v>0.7083333333333334</v>
      </c>
      <c r="O2604" s="43">
        <v>0.875</v>
      </c>
      <c r="P2604" s="44">
        <f t="shared" si="217"/>
        <v>0.1666666667</v>
      </c>
      <c r="Q2604" s="122" t="s">
        <v>2552</v>
      </c>
      <c r="R2604" s="36"/>
      <c r="S2604" s="36"/>
      <c r="T2604" s="36"/>
      <c r="U2604" s="36"/>
      <c r="V2604" s="36"/>
      <c r="W2604" s="36"/>
      <c r="X2604" s="36"/>
      <c r="Y2604" s="36"/>
      <c r="Z2604" s="36"/>
      <c r="AA2604" s="36"/>
      <c r="AB2604" s="36"/>
      <c r="AC2604" s="36"/>
      <c r="AD2604" s="36"/>
      <c r="AE2604" s="36"/>
      <c r="AF2604" s="36"/>
      <c r="AG2604" s="36"/>
      <c r="AH2604" s="36"/>
      <c r="AI2604" s="36"/>
      <c r="AJ2604" s="36"/>
      <c r="AK2604" s="36"/>
      <c r="AL2604" s="36"/>
    </row>
    <row r="2605">
      <c r="A2605" s="81" t="s">
        <v>2535</v>
      </c>
      <c r="B2605" s="81" t="s">
        <v>560</v>
      </c>
      <c r="C2605" s="29" t="s">
        <v>1152</v>
      </c>
      <c r="D2605" s="29" t="s">
        <v>508</v>
      </c>
      <c r="E2605" s="30" t="s">
        <v>41</v>
      </c>
      <c r="F2605" s="41" t="s">
        <v>1423</v>
      </c>
      <c r="G2605" s="47">
        <v>44937.0</v>
      </c>
      <c r="H2605" s="19"/>
      <c r="I2605" s="88"/>
      <c r="J2605" s="47">
        <v>44937.0</v>
      </c>
      <c r="K2605" s="19"/>
      <c r="L2605" s="88"/>
      <c r="M2605" s="47">
        <v>44938.0</v>
      </c>
      <c r="N2605" s="32">
        <v>0.6666666666666666</v>
      </c>
      <c r="O2605" s="32">
        <v>0.9166666666666666</v>
      </c>
      <c r="P2605" s="44">
        <f t="shared" si="217"/>
        <v>0.25</v>
      </c>
      <c r="Q2605" s="113" t="s">
        <v>2553</v>
      </c>
      <c r="R2605" s="36"/>
      <c r="S2605" s="36"/>
      <c r="T2605" s="36"/>
      <c r="U2605" s="36"/>
      <c r="V2605" s="36"/>
      <c r="W2605" s="36"/>
      <c r="X2605" s="36"/>
      <c r="Y2605" s="36"/>
      <c r="Z2605" s="36"/>
      <c r="AA2605" s="36"/>
      <c r="AB2605" s="36"/>
      <c r="AC2605" s="36"/>
      <c r="AD2605" s="36"/>
      <c r="AE2605" s="36"/>
      <c r="AF2605" s="36"/>
      <c r="AG2605" s="36"/>
      <c r="AH2605" s="36"/>
      <c r="AI2605" s="36"/>
      <c r="AJ2605" s="36"/>
      <c r="AK2605" s="36"/>
      <c r="AL2605" s="36"/>
    </row>
    <row r="2606">
      <c r="A2606" s="10" t="s">
        <v>1819</v>
      </c>
      <c r="B2606" s="81" t="s">
        <v>1797</v>
      </c>
      <c r="C2606" s="10" t="s">
        <v>1152</v>
      </c>
      <c r="D2606" s="10" t="s">
        <v>3</v>
      </c>
      <c r="E2606" s="11" t="s">
        <v>41</v>
      </c>
      <c r="F2606" s="11" t="s">
        <v>21</v>
      </c>
      <c r="G2606" s="18"/>
      <c r="H2606" s="18"/>
      <c r="I2606" s="18"/>
      <c r="J2606" s="18"/>
      <c r="K2606" s="18"/>
      <c r="L2606" s="18"/>
      <c r="M2606" s="47">
        <v>44938.0</v>
      </c>
      <c r="N2606" s="52">
        <v>0.7083333333333334</v>
      </c>
      <c r="O2606" s="52">
        <v>0.9166666666666666</v>
      </c>
      <c r="P2606" s="16">
        <f t="shared" si="217"/>
        <v>0.2083333333</v>
      </c>
      <c r="Q2606" s="122" t="s">
        <v>2554</v>
      </c>
      <c r="R2606" s="36"/>
      <c r="S2606" s="36"/>
      <c r="T2606" s="36"/>
      <c r="U2606" s="36"/>
      <c r="V2606" s="36"/>
      <c r="W2606" s="36"/>
      <c r="X2606" s="36"/>
      <c r="Y2606" s="36"/>
      <c r="Z2606" s="36"/>
      <c r="AA2606" s="36"/>
      <c r="AB2606" s="36"/>
      <c r="AC2606" s="36"/>
      <c r="AD2606" s="36"/>
      <c r="AE2606" s="36"/>
      <c r="AF2606" s="36"/>
      <c r="AG2606" s="36"/>
      <c r="AH2606" s="36"/>
      <c r="AI2606" s="36"/>
      <c r="AJ2606" s="36"/>
      <c r="AK2606" s="36"/>
      <c r="AL2606" s="36"/>
    </row>
    <row r="2607">
      <c r="A2607" s="10" t="s">
        <v>2555</v>
      </c>
      <c r="B2607" s="10" t="s">
        <v>18</v>
      </c>
      <c r="C2607" s="10" t="s">
        <v>1152</v>
      </c>
      <c r="D2607" s="10" t="s">
        <v>1790</v>
      </c>
      <c r="E2607" s="11" t="s">
        <v>1478</v>
      </c>
      <c r="F2607" s="11" t="s">
        <v>1432</v>
      </c>
      <c r="G2607" s="82">
        <v>44942.0</v>
      </c>
      <c r="H2607" s="82"/>
      <c r="I2607" s="12"/>
      <c r="J2607" s="82"/>
      <c r="K2607" s="82"/>
      <c r="L2607" s="12"/>
      <c r="M2607" s="117">
        <v>44939.0</v>
      </c>
      <c r="N2607" s="33">
        <v>0.5833333333333334</v>
      </c>
      <c r="O2607" s="43">
        <v>0.6666666666666666</v>
      </c>
      <c r="P2607" s="16">
        <f t="shared" si="217"/>
        <v>0.08333333333</v>
      </c>
      <c r="Q2607" s="17" t="s">
        <v>2556</v>
      </c>
    </row>
    <row r="2608">
      <c r="A2608" s="36" t="s">
        <v>2139</v>
      </c>
      <c r="B2608" s="36" t="s">
        <v>1797</v>
      </c>
      <c r="C2608" s="36" t="s">
        <v>21</v>
      </c>
      <c r="D2608" s="36" t="s">
        <v>1790</v>
      </c>
      <c r="E2608" s="116" t="s">
        <v>41</v>
      </c>
      <c r="F2608" s="116" t="s">
        <v>21</v>
      </c>
      <c r="G2608" s="42"/>
      <c r="H2608" s="42"/>
      <c r="I2608" s="36"/>
      <c r="J2608" s="42"/>
      <c r="K2608" s="42"/>
      <c r="L2608" s="36"/>
      <c r="M2608" s="117">
        <v>44939.0</v>
      </c>
      <c r="N2608" s="43">
        <v>0.6666666666666666</v>
      </c>
      <c r="O2608" s="32">
        <v>0.75</v>
      </c>
      <c r="P2608" s="44">
        <f t="shared" si="217"/>
        <v>0.08333333333</v>
      </c>
      <c r="Q2608" s="81" t="s">
        <v>2557</v>
      </c>
      <c r="R2608" s="36"/>
      <c r="S2608" s="36"/>
      <c r="T2608" s="36"/>
      <c r="U2608" s="36"/>
      <c r="V2608" s="36"/>
      <c r="W2608" s="36"/>
      <c r="X2608" s="36"/>
      <c r="Y2608" s="36"/>
      <c r="Z2608" s="36"/>
      <c r="AA2608" s="36"/>
      <c r="AB2608" s="36"/>
      <c r="AC2608" s="36"/>
      <c r="AD2608" s="36"/>
      <c r="AE2608" s="36"/>
      <c r="AF2608" s="36"/>
      <c r="AG2608" s="36"/>
      <c r="AH2608" s="36"/>
      <c r="AI2608" s="36"/>
      <c r="AJ2608" s="36"/>
      <c r="AK2608" s="36"/>
      <c r="AL2608" s="36"/>
    </row>
    <row r="2609">
      <c r="A2609" s="10" t="s">
        <v>2256</v>
      </c>
      <c r="B2609" s="10" t="s">
        <v>18</v>
      </c>
      <c r="C2609" s="10" t="s">
        <v>1152</v>
      </c>
      <c r="D2609" s="10" t="s">
        <v>1790</v>
      </c>
      <c r="E2609" s="11" t="s">
        <v>41</v>
      </c>
      <c r="F2609" s="11" t="s">
        <v>1432</v>
      </c>
      <c r="G2609" s="82">
        <v>44894.0</v>
      </c>
      <c r="H2609" s="82">
        <v>44896.0</v>
      </c>
      <c r="I2609" s="12">
        <v>9.0</v>
      </c>
      <c r="J2609" s="82">
        <v>44894.0</v>
      </c>
      <c r="K2609" s="82"/>
      <c r="L2609" s="12"/>
      <c r="M2609" s="117">
        <v>44939.0</v>
      </c>
      <c r="N2609" s="32">
        <v>0.75</v>
      </c>
      <c r="O2609" s="43">
        <v>0.875</v>
      </c>
      <c r="P2609" s="16">
        <f t="shared" si="217"/>
        <v>0.125</v>
      </c>
      <c r="Q2609" s="17" t="s">
        <v>2558</v>
      </c>
    </row>
    <row r="2610">
      <c r="A2610" s="84" t="s">
        <v>2559</v>
      </c>
      <c r="B2610" s="10" t="s">
        <v>18</v>
      </c>
      <c r="C2610" s="10" t="s">
        <v>1152</v>
      </c>
      <c r="D2610" s="10" t="s">
        <v>3</v>
      </c>
      <c r="E2610" s="11" t="s">
        <v>43</v>
      </c>
      <c r="F2610" s="11" t="s">
        <v>21</v>
      </c>
      <c r="G2610" s="117">
        <v>44939.0</v>
      </c>
      <c r="H2610" s="117">
        <v>44939.0</v>
      </c>
      <c r="I2610" s="12">
        <v>7.5</v>
      </c>
      <c r="J2610" s="117">
        <v>44939.0</v>
      </c>
      <c r="K2610" s="117">
        <v>44939.0</v>
      </c>
      <c r="L2610" s="12">
        <v>5.0</v>
      </c>
      <c r="M2610" s="117">
        <v>44939.0</v>
      </c>
      <c r="N2610" s="52">
        <v>0.625</v>
      </c>
      <c r="O2610" s="52">
        <v>0.8333333333333334</v>
      </c>
      <c r="P2610" s="16">
        <f t="shared" si="217"/>
        <v>0.2083333333</v>
      </c>
      <c r="Q2610" s="122" t="s">
        <v>2560</v>
      </c>
      <c r="R2610" s="36"/>
      <c r="S2610" s="36"/>
      <c r="T2610" s="36"/>
      <c r="U2610" s="36"/>
      <c r="V2610" s="36"/>
      <c r="W2610" s="36"/>
      <c r="X2610" s="36"/>
      <c r="Y2610" s="36"/>
      <c r="Z2610" s="36"/>
      <c r="AA2610" s="36"/>
      <c r="AB2610" s="36"/>
      <c r="AC2610" s="36"/>
      <c r="AD2610" s="36"/>
      <c r="AE2610" s="36"/>
      <c r="AF2610" s="36"/>
      <c r="AG2610" s="36"/>
      <c r="AH2610" s="36"/>
      <c r="AI2610" s="36"/>
      <c r="AJ2610" s="36"/>
      <c r="AK2610" s="36"/>
      <c r="AL2610" s="36"/>
    </row>
    <row r="2611">
      <c r="A2611" s="84" t="s">
        <v>2561</v>
      </c>
      <c r="B2611" s="10" t="s">
        <v>18</v>
      </c>
      <c r="C2611" s="10" t="s">
        <v>1152</v>
      </c>
      <c r="D2611" s="10" t="s">
        <v>3</v>
      </c>
      <c r="E2611" s="11" t="s">
        <v>43</v>
      </c>
      <c r="F2611" s="11" t="s">
        <v>21</v>
      </c>
      <c r="G2611" s="117">
        <v>44939.0</v>
      </c>
      <c r="H2611" s="117">
        <v>44939.0</v>
      </c>
      <c r="I2611" s="12">
        <v>4.0</v>
      </c>
      <c r="J2611" s="117">
        <v>44939.0</v>
      </c>
      <c r="K2611" s="117">
        <v>44939.0</v>
      </c>
      <c r="L2611" s="12">
        <v>2.0</v>
      </c>
      <c r="M2611" s="117">
        <v>44939.0</v>
      </c>
      <c r="N2611" s="52">
        <v>0.8333333333333334</v>
      </c>
      <c r="O2611" s="52">
        <v>0.9166666666666666</v>
      </c>
      <c r="P2611" s="16">
        <f t="shared" si="217"/>
        <v>0.08333333333</v>
      </c>
      <c r="Q2611" s="122" t="s">
        <v>2562</v>
      </c>
      <c r="R2611" s="36"/>
      <c r="S2611" s="36"/>
      <c r="T2611" s="36"/>
      <c r="U2611" s="36"/>
      <c r="V2611" s="36"/>
      <c r="W2611" s="36"/>
      <c r="X2611" s="36"/>
      <c r="Y2611" s="36"/>
      <c r="Z2611" s="36"/>
      <c r="AA2611" s="36"/>
      <c r="AB2611" s="36"/>
      <c r="AC2611" s="36"/>
      <c r="AD2611" s="36"/>
      <c r="AE2611" s="36"/>
      <c r="AF2611" s="36"/>
      <c r="AG2611" s="36"/>
      <c r="AH2611" s="36"/>
      <c r="AI2611" s="36"/>
      <c r="AJ2611" s="36"/>
      <c r="AK2611" s="36"/>
      <c r="AL2611" s="36"/>
    </row>
    <row r="2612">
      <c r="A2612" s="81" t="s">
        <v>2347</v>
      </c>
      <c r="B2612" s="81" t="s">
        <v>18</v>
      </c>
      <c r="C2612" s="29" t="s">
        <v>1152</v>
      </c>
      <c r="D2612" s="29" t="s">
        <v>508</v>
      </c>
      <c r="E2612" s="30" t="s">
        <v>41</v>
      </c>
      <c r="F2612" s="41" t="s">
        <v>1423</v>
      </c>
      <c r="G2612" s="19">
        <v>44908.0</v>
      </c>
      <c r="H2612" s="19">
        <v>44908.0</v>
      </c>
      <c r="I2612" s="88">
        <v>7.0</v>
      </c>
      <c r="J2612" s="19">
        <v>44908.0</v>
      </c>
      <c r="K2612" s="19"/>
      <c r="L2612" s="88">
        <v>6.0</v>
      </c>
      <c r="M2612" s="19">
        <v>44939.0</v>
      </c>
      <c r="N2612" s="32">
        <v>0.6666666666666666</v>
      </c>
      <c r="O2612" s="32">
        <v>0.9166666666666666</v>
      </c>
      <c r="P2612" s="44">
        <f t="shared" si="217"/>
        <v>0.25</v>
      </c>
      <c r="Q2612" s="120" t="s">
        <v>2563</v>
      </c>
      <c r="R2612" s="36"/>
      <c r="S2612" s="36"/>
      <c r="T2612" s="36"/>
      <c r="U2612" s="36"/>
      <c r="V2612" s="36"/>
      <c r="W2612" s="36"/>
      <c r="X2612" s="36"/>
      <c r="Y2612" s="36"/>
      <c r="Z2612" s="36"/>
      <c r="AA2612" s="36"/>
      <c r="AB2612" s="36"/>
      <c r="AC2612" s="36"/>
      <c r="AD2612" s="36"/>
      <c r="AE2612" s="36"/>
      <c r="AF2612" s="36"/>
      <c r="AG2612" s="36"/>
      <c r="AH2612" s="36"/>
      <c r="AI2612" s="36"/>
      <c r="AJ2612" s="36"/>
      <c r="AK2612" s="36"/>
      <c r="AL2612" s="36"/>
    </row>
    <row r="2613">
      <c r="A2613" s="36" t="s">
        <v>2139</v>
      </c>
      <c r="B2613" s="36" t="s">
        <v>1797</v>
      </c>
      <c r="C2613" s="36" t="s">
        <v>21</v>
      </c>
      <c r="D2613" s="36" t="s">
        <v>1790</v>
      </c>
      <c r="E2613" s="116" t="s">
        <v>41</v>
      </c>
      <c r="F2613" s="116" t="s">
        <v>21</v>
      </c>
      <c r="G2613" s="42"/>
      <c r="H2613" s="42"/>
      <c r="I2613" s="36"/>
      <c r="J2613" s="42"/>
      <c r="K2613" s="42"/>
      <c r="L2613" s="36"/>
      <c r="M2613" s="117">
        <v>44942.0</v>
      </c>
      <c r="N2613" s="33">
        <v>0.5833333333333334</v>
      </c>
      <c r="O2613" s="43">
        <v>0.6666666666666666</v>
      </c>
      <c r="P2613" s="44">
        <f t="shared" si="217"/>
        <v>0.08333333333</v>
      </c>
      <c r="Q2613" s="81" t="s">
        <v>2564</v>
      </c>
      <c r="R2613" s="36"/>
      <c r="S2613" s="36"/>
      <c r="T2613" s="36"/>
      <c r="U2613" s="36"/>
      <c r="V2613" s="36"/>
      <c r="W2613" s="36"/>
      <c r="X2613" s="36"/>
      <c r="Y2613" s="36"/>
      <c r="Z2613" s="36"/>
      <c r="AA2613" s="36"/>
      <c r="AB2613" s="36"/>
      <c r="AC2613" s="36"/>
      <c r="AD2613" s="36"/>
      <c r="AE2613" s="36"/>
      <c r="AF2613" s="36"/>
      <c r="AG2613" s="36"/>
      <c r="AH2613" s="36"/>
      <c r="AI2613" s="36"/>
      <c r="AJ2613" s="36"/>
      <c r="AK2613" s="36"/>
      <c r="AL2613" s="36"/>
    </row>
    <row r="2614">
      <c r="A2614" s="10" t="s">
        <v>2555</v>
      </c>
      <c r="B2614" s="10" t="s">
        <v>18</v>
      </c>
      <c r="C2614" s="10" t="s">
        <v>1152</v>
      </c>
      <c r="D2614" s="10" t="s">
        <v>1790</v>
      </c>
      <c r="E2614" s="11" t="s">
        <v>53</v>
      </c>
      <c r="F2614" s="11" t="s">
        <v>1432</v>
      </c>
      <c r="G2614" s="82">
        <v>44942.0</v>
      </c>
      <c r="H2614" s="82"/>
      <c r="I2614" s="12"/>
      <c r="J2614" s="82"/>
      <c r="K2614" s="82">
        <v>44946.0</v>
      </c>
      <c r="L2614" s="12"/>
      <c r="M2614" s="117">
        <v>44942.0</v>
      </c>
      <c r="N2614" s="43">
        <v>0.6666666666666666</v>
      </c>
      <c r="O2614" s="32">
        <v>0.7083333333333334</v>
      </c>
      <c r="P2614" s="16">
        <f t="shared" si="217"/>
        <v>0.04166666667</v>
      </c>
      <c r="Q2614" s="17" t="s">
        <v>2565</v>
      </c>
    </row>
    <row r="2615">
      <c r="A2615" s="10" t="s">
        <v>2256</v>
      </c>
      <c r="B2615" s="10" t="s">
        <v>18</v>
      </c>
      <c r="C2615" s="10" t="s">
        <v>1152</v>
      </c>
      <c r="D2615" s="10" t="s">
        <v>1790</v>
      </c>
      <c r="E2615" s="11" t="s">
        <v>310</v>
      </c>
      <c r="F2615" s="11" t="s">
        <v>1432</v>
      </c>
      <c r="G2615" s="82">
        <v>44894.0</v>
      </c>
      <c r="H2615" s="82">
        <v>44896.0</v>
      </c>
      <c r="I2615" s="12">
        <v>20.0</v>
      </c>
      <c r="J2615" s="82">
        <v>44894.0</v>
      </c>
      <c r="K2615" s="82"/>
      <c r="L2615" s="12"/>
      <c r="M2615" s="117">
        <v>44942.0</v>
      </c>
      <c r="N2615" s="32">
        <v>0.7083333333333334</v>
      </c>
      <c r="O2615" s="43">
        <v>0.875</v>
      </c>
      <c r="P2615" s="16">
        <f t="shared" si="217"/>
        <v>0.1666666667</v>
      </c>
      <c r="Q2615" s="17" t="s">
        <v>2566</v>
      </c>
    </row>
    <row r="2616">
      <c r="A2616" s="81" t="s">
        <v>2172</v>
      </c>
      <c r="B2616" s="29" t="s">
        <v>560</v>
      </c>
      <c r="C2616" s="29" t="s">
        <v>1152</v>
      </c>
      <c r="D2616" s="29" t="s">
        <v>508</v>
      </c>
      <c r="E2616" s="30" t="s">
        <v>987</v>
      </c>
      <c r="F2616" s="41" t="s">
        <v>1423</v>
      </c>
      <c r="G2616" s="19">
        <v>44901.0</v>
      </c>
      <c r="H2616" s="19">
        <v>44902.0</v>
      </c>
      <c r="I2616" s="88"/>
      <c r="J2616" s="19">
        <v>44902.0</v>
      </c>
      <c r="K2616" s="87"/>
      <c r="L2616" s="112"/>
      <c r="M2616" s="19">
        <v>44942.0</v>
      </c>
      <c r="N2616" s="32">
        <v>0.7916666666666666</v>
      </c>
      <c r="O2616" s="32">
        <v>0.8333333333333334</v>
      </c>
      <c r="P2616" s="44">
        <f t="shared" si="217"/>
        <v>0.04166666667</v>
      </c>
      <c r="Q2616" s="113" t="s">
        <v>2567</v>
      </c>
      <c r="R2616" s="36"/>
      <c r="S2616" s="36"/>
      <c r="T2616" s="36"/>
      <c r="U2616" s="36"/>
      <c r="V2616" s="36"/>
      <c r="W2616" s="36"/>
      <c r="X2616" s="36"/>
      <c r="Y2616" s="36"/>
      <c r="Z2616" s="36"/>
      <c r="AA2616" s="36"/>
      <c r="AB2616" s="36"/>
      <c r="AC2616" s="36"/>
      <c r="AD2616" s="36"/>
      <c r="AE2616" s="36"/>
      <c r="AF2616" s="36"/>
      <c r="AG2616" s="36"/>
      <c r="AH2616" s="36"/>
      <c r="AI2616" s="36"/>
      <c r="AJ2616" s="36"/>
      <c r="AK2616" s="36"/>
      <c r="AL2616" s="36"/>
    </row>
    <row r="2617">
      <c r="A2617" s="81" t="s">
        <v>2347</v>
      </c>
      <c r="B2617" s="81" t="s">
        <v>18</v>
      </c>
      <c r="C2617" s="29" t="s">
        <v>1152</v>
      </c>
      <c r="D2617" s="29" t="s">
        <v>508</v>
      </c>
      <c r="E2617" s="30" t="s">
        <v>43</v>
      </c>
      <c r="F2617" s="41" t="s">
        <v>1423</v>
      </c>
      <c r="G2617" s="19">
        <v>44908.0</v>
      </c>
      <c r="H2617" s="19">
        <v>44908.0</v>
      </c>
      <c r="I2617" s="88">
        <v>7.0</v>
      </c>
      <c r="J2617" s="19">
        <v>44908.0</v>
      </c>
      <c r="K2617" s="19"/>
      <c r="L2617" s="88">
        <v>15.3</v>
      </c>
      <c r="M2617" s="19">
        <v>44942.0</v>
      </c>
      <c r="N2617" s="32">
        <v>0.6666666666666666</v>
      </c>
      <c r="O2617" s="32">
        <v>0.8125</v>
      </c>
      <c r="P2617" s="44">
        <f t="shared" si="217"/>
        <v>0.1458333333</v>
      </c>
      <c r="Q2617" s="120" t="s">
        <v>2568</v>
      </c>
      <c r="R2617" s="36"/>
      <c r="S2617" s="36"/>
      <c r="T2617" s="36"/>
      <c r="U2617" s="36"/>
      <c r="V2617" s="36"/>
      <c r="W2617" s="36"/>
      <c r="X2617" s="36"/>
      <c r="Y2617" s="36"/>
      <c r="Z2617" s="36"/>
      <c r="AA2617" s="36"/>
      <c r="AB2617" s="36"/>
      <c r="AC2617" s="36"/>
      <c r="AD2617" s="36"/>
      <c r="AE2617" s="36"/>
      <c r="AF2617" s="36"/>
      <c r="AG2617" s="36"/>
      <c r="AH2617" s="36"/>
      <c r="AI2617" s="36"/>
      <c r="AJ2617" s="36"/>
      <c r="AK2617" s="36"/>
      <c r="AL2617" s="36"/>
    </row>
    <row r="2618">
      <c r="A2618" s="81" t="s">
        <v>2535</v>
      </c>
      <c r="B2618" s="81" t="s">
        <v>560</v>
      </c>
      <c r="C2618" s="29" t="s">
        <v>1152</v>
      </c>
      <c r="D2618" s="29" t="s">
        <v>508</v>
      </c>
      <c r="E2618" s="30" t="s">
        <v>41</v>
      </c>
      <c r="F2618" s="41" t="s">
        <v>1423</v>
      </c>
      <c r="G2618" s="47">
        <v>44937.0</v>
      </c>
      <c r="H2618" s="19"/>
      <c r="I2618" s="88"/>
      <c r="J2618" s="47">
        <v>44937.0</v>
      </c>
      <c r="K2618" s="19"/>
      <c r="L2618" s="88"/>
      <c r="M2618" s="47">
        <v>44942.0</v>
      </c>
      <c r="N2618" s="32">
        <v>0.8541666666666666</v>
      </c>
      <c r="O2618" s="32">
        <v>0.9166666666666666</v>
      </c>
      <c r="P2618" s="44">
        <f t="shared" si="217"/>
        <v>0.0625</v>
      </c>
      <c r="Q2618" s="113" t="s">
        <v>2569</v>
      </c>
      <c r="R2618" s="36"/>
      <c r="S2618" s="36"/>
      <c r="T2618" s="36"/>
      <c r="U2618" s="36"/>
      <c r="V2618" s="36"/>
      <c r="W2618" s="36"/>
      <c r="X2618" s="36"/>
      <c r="Y2618" s="36"/>
      <c r="Z2618" s="36"/>
      <c r="AA2618" s="36"/>
      <c r="AB2618" s="36"/>
      <c r="AC2618" s="36"/>
      <c r="AD2618" s="36"/>
      <c r="AE2618" s="36"/>
      <c r="AF2618" s="36"/>
      <c r="AG2618" s="36"/>
      <c r="AH2618" s="36"/>
      <c r="AI2618" s="36"/>
      <c r="AJ2618" s="36"/>
      <c r="AK2618" s="36"/>
      <c r="AL2618" s="36"/>
    </row>
    <row r="2619">
      <c r="A2619" s="36" t="s">
        <v>2167</v>
      </c>
      <c r="B2619" s="36" t="s">
        <v>1797</v>
      </c>
      <c r="C2619" s="36" t="s">
        <v>1164</v>
      </c>
      <c r="D2619" s="36" t="s">
        <v>900</v>
      </c>
      <c r="E2619" s="30" t="s">
        <v>41</v>
      </c>
      <c r="F2619" s="116" t="s">
        <v>21</v>
      </c>
      <c r="G2619" s="36"/>
      <c r="H2619" s="36"/>
      <c r="I2619" s="36"/>
      <c r="J2619" s="36"/>
      <c r="K2619" s="36"/>
      <c r="L2619" s="36"/>
      <c r="M2619" s="117">
        <v>44942.0</v>
      </c>
      <c r="N2619" s="110">
        <v>0.5833333333333334</v>
      </c>
      <c r="O2619" s="110">
        <v>0.6458333333333334</v>
      </c>
      <c r="P2619" s="44">
        <f t="shared" si="217"/>
        <v>0.0625</v>
      </c>
      <c r="Q2619" s="81" t="s">
        <v>2180</v>
      </c>
      <c r="R2619" s="36"/>
      <c r="S2619" s="36"/>
      <c r="T2619" s="36"/>
      <c r="U2619" s="36"/>
      <c r="V2619" s="36"/>
      <c r="W2619" s="36"/>
      <c r="X2619" s="36"/>
      <c r="Y2619" s="36"/>
      <c r="Z2619" s="36"/>
      <c r="AA2619" s="36"/>
      <c r="AB2619" s="36"/>
      <c r="AC2619" s="36"/>
      <c r="AD2619" s="36"/>
      <c r="AE2619" s="36"/>
      <c r="AF2619" s="36"/>
      <c r="AG2619" s="36"/>
      <c r="AH2619" s="36"/>
      <c r="AI2619" s="36"/>
      <c r="AJ2619" s="36"/>
      <c r="AK2619" s="36"/>
      <c r="AL2619" s="36"/>
    </row>
    <row r="2620">
      <c r="A2620" s="10" t="s">
        <v>2146</v>
      </c>
      <c r="B2620" s="10" t="s">
        <v>560</v>
      </c>
      <c r="C2620" s="10" t="s">
        <v>1164</v>
      </c>
      <c r="D2620" s="10" t="s">
        <v>900</v>
      </c>
      <c r="E2620" s="30" t="s">
        <v>41</v>
      </c>
      <c r="F2620" s="30" t="s">
        <v>1409</v>
      </c>
      <c r="G2620" s="47">
        <v>44880.0</v>
      </c>
      <c r="H2620" s="47">
        <v>44890.0</v>
      </c>
      <c r="I2620" s="10">
        <v>86.5</v>
      </c>
      <c r="J2620" s="47">
        <v>44880.0</v>
      </c>
      <c r="K2620" s="47">
        <v>44904.0</v>
      </c>
      <c r="L2620" s="10">
        <v>91.5</v>
      </c>
      <c r="M2620" s="117">
        <v>44942.0</v>
      </c>
      <c r="N2620" s="52">
        <v>0.6458333333333334</v>
      </c>
      <c r="O2620" s="52">
        <v>0.8958333333333334</v>
      </c>
      <c r="P2620" s="16">
        <f t="shared" si="217"/>
        <v>0.25</v>
      </c>
      <c r="Q2620" s="10" t="s">
        <v>2570</v>
      </c>
    </row>
    <row r="2621" ht="51.0" customHeight="1">
      <c r="A2621" s="10" t="s">
        <v>2444</v>
      </c>
      <c r="B2621" s="10" t="s">
        <v>18</v>
      </c>
      <c r="C2621" s="10" t="s">
        <v>1152</v>
      </c>
      <c r="D2621" s="81" t="s">
        <v>1790</v>
      </c>
      <c r="E2621" s="11" t="s">
        <v>987</v>
      </c>
      <c r="F2621" s="11" t="s">
        <v>1432</v>
      </c>
      <c r="G2621" s="47">
        <v>44918.0</v>
      </c>
      <c r="H2621" s="47">
        <v>44925.0</v>
      </c>
      <c r="I2621" s="12">
        <v>17.0</v>
      </c>
      <c r="J2621" s="47">
        <v>44918.0</v>
      </c>
      <c r="K2621" s="19"/>
      <c r="L2621" s="12"/>
      <c r="M2621" s="117">
        <v>44943.0</v>
      </c>
      <c r="N2621" s="33">
        <v>0.5833333333333334</v>
      </c>
      <c r="O2621" s="52">
        <v>0.625</v>
      </c>
      <c r="P2621" s="16">
        <f t="shared" si="217"/>
        <v>0.04166666667</v>
      </c>
      <c r="Q2621" s="113" t="s">
        <v>2571</v>
      </c>
    </row>
    <row r="2622">
      <c r="A2622" s="36" t="s">
        <v>2139</v>
      </c>
      <c r="B2622" s="36" t="s">
        <v>1797</v>
      </c>
      <c r="C2622" s="36" t="s">
        <v>21</v>
      </c>
      <c r="D2622" s="36" t="s">
        <v>1790</v>
      </c>
      <c r="E2622" s="116" t="s">
        <v>41</v>
      </c>
      <c r="F2622" s="116" t="s">
        <v>21</v>
      </c>
      <c r="G2622" s="42"/>
      <c r="H2622" s="42"/>
      <c r="I2622" s="36"/>
      <c r="J2622" s="42"/>
      <c r="K2622" s="42"/>
      <c r="L2622" s="36"/>
      <c r="M2622" s="117">
        <v>44943.0</v>
      </c>
      <c r="N2622" s="52">
        <v>0.625</v>
      </c>
      <c r="O2622" s="43">
        <v>0.6666666666666666</v>
      </c>
      <c r="P2622" s="44">
        <f t="shared" si="217"/>
        <v>0.04166666667</v>
      </c>
      <c r="Q2622" s="81" t="s">
        <v>2572</v>
      </c>
      <c r="R2622" s="36"/>
      <c r="S2622" s="36"/>
      <c r="T2622" s="36"/>
      <c r="U2622" s="36"/>
      <c r="V2622" s="36"/>
      <c r="W2622" s="36"/>
      <c r="X2622" s="36"/>
      <c r="Y2622" s="36"/>
      <c r="Z2622" s="36"/>
      <c r="AA2622" s="36"/>
      <c r="AB2622" s="36"/>
      <c r="AC2622" s="36"/>
      <c r="AD2622" s="36"/>
      <c r="AE2622" s="36"/>
      <c r="AF2622" s="36"/>
      <c r="AG2622" s="36"/>
      <c r="AH2622" s="36"/>
      <c r="AI2622" s="36"/>
      <c r="AJ2622" s="36"/>
      <c r="AK2622" s="36"/>
      <c r="AL2622" s="36"/>
    </row>
    <row r="2623">
      <c r="A2623" s="10" t="s">
        <v>2573</v>
      </c>
      <c r="B2623" s="10" t="s">
        <v>560</v>
      </c>
      <c r="C2623" s="10" t="s">
        <v>1164</v>
      </c>
      <c r="D2623" s="10" t="s">
        <v>1790</v>
      </c>
      <c r="E2623" s="11" t="s">
        <v>41</v>
      </c>
      <c r="F2623" s="11" t="s">
        <v>1423</v>
      </c>
      <c r="G2623" s="82">
        <v>44942.0</v>
      </c>
      <c r="H2623" s="82"/>
      <c r="I2623" s="12"/>
      <c r="J2623" s="117">
        <v>44943.0</v>
      </c>
      <c r="K2623" s="82"/>
      <c r="L2623" s="12"/>
      <c r="M2623" s="117">
        <v>44943.0</v>
      </c>
      <c r="N2623" s="43">
        <v>0.6666666666666666</v>
      </c>
      <c r="O2623" s="43">
        <v>0.875</v>
      </c>
      <c r="P2623" s="16">
        <f t="shared" si="217"/>
        <v>0.2083333333</v>
      </c>
      <c r="Q2623" s="113" t="s">
        <v>2574</v>
      </c>
    </row>
    <row r="2624">
      <c r="A2624" s="10" t="s">
        <v>1819</v>
      </c>
      <c r="B2624" s="81" t="s">
        <v>1797</v>
      </c>
      <c r="C2624" s="10" t="s">
        <v>1152</v>
      </c>
      <c r="D2624" s="10" t="s">
        <v>3</v>
      </c>
      <c r="E2624" s="11" t="s">
        <v>41</v>
      </c>
      <c r="F2624" s="11" t="s">
        <v>21</v>
      </c>
      <c r="G2624" s="18"/>
      <c r="H2624" s="18"/>
      <c r="I2624" s="18"/>
      <c r="J2624" s="18"/>
      <c r="K2624" s="18"/>
      <c r="L2624" s="18"/>
      <c r="M2624" s="117">
        <v>44943.0</v>
      </c>
      <c r="N2624" s="52">
        <v>0.625</v>
      </c>
      <c r="O2624" s="52">
        <v>0.7916666666666666</v>
      </c>
      <c r="P2624" s="16">
        <f t="shared" si="217"/>
        <v>0.1666666667</v>
      </c>
      <c r="Q2624" s="122" t="s">
        <v>2575</v>
      </c>
      <c r="R2624" s="36"/>
      <c r="S2624" s="36"/>
      <c r="T2624" s="36"/>
      <c r="U2624" s="36"/>
      <c r="V2624" s="36"/>
      <c r="W2624" s="36"/>
      <c r="X2624" s="36"/>
      <c r="Y2624" s="36"/>
      <c r="Z2624" s="36"/>
      <c r="AA2624" s="36"/>
      <c r="AB2624" s="36"/>
      <c r="AC2624" s="36"/>
      <c r="AD2624" s="36"/>
      <c r="AE2624" s="36"/>
      <c r="AF2624" s="36"/>
      <c r="AG2624" s="36"/>
      <c r="AH2624" s="36"/>
      <c r="AI2624" s="36"/>
      <c r="AJ2624" s="36"/>
      <c r="AK2624" s="36"/>
      <c r="AL2624" s="36"/>
    </row>
    <row r="2625">
      <c r="A2625" s="81" t="s">
        <v>2535</v>
      </c>
      <c r="B2625" s="81" t="s">
        <v>560</v>
      </c>
      <c r="C2625" s="29" t="s">
        <v>1152</v>
      </c>
      <c r="D2625" s="29" t="s">
        <v>508</v>
      </c>
      <c r="E2625" s="30" t="s">
        <v>41</v>
      </c>
      <c r="F2625" s="41" t="s">
        <v>1423</v>
      </c>
      <c r="G2625" s="47">
        <v>44937.0</v>
      </c>
      <c r="H2625" s="19"/>
      <c r="I2625" s="88"/>
      <c r="J2625" s="47">
        <v>44937.0</v>
      </c>
      <c r="K2625" s="19"/>
      <c r="L2625" s="88"/>
      <c r="M2625" s="47">
        <v>44943.0</v>
      </c>
      <c r="N2625" s="32">
        <v>0.6666666666666666</v>
      </c>
      <c r="O2625" s="32">
        <v>0.9166666666666666</v>
      </c>
      <c r="P2625" s="44">
        <f t="shared" si="217"/>
        <v>0.25</v>
      </c>
      <c r="Q2625" s="113" t="s">
        <v>2576</v>
      </c>
      <c r="R2625" s="36"/>
      <c r="S2625" s="36"/>
      <c r="T2625" s="36"/>
      <c r="U2625" s="36"/>
      <c r="V2625" s="36"/>
      <c r="W2625" s="36"/>
      <c r="X2625" s="36"/>
      <c r="Y2625" s="36"/>
      <c r="Z2625" s="36"/>
      <c r="AA2625" s="36"/>
      <c r="AB2625" s="36"/>
      <c r="AC2625" s="36"/>
      <c r="AD2625" s="36"/>
      <c r="AE2625" s="36"/>
      <c r="AF2625" s="36"/>
      <c r="AG2625" s="36"/>
      <c r="AH2625" s="36"/>
      <c r="AI2625" s="36"/>
      <c r="AJ2625" s="36"/>
      <c r="AK2625" s="36"/>
      <c r="AL2625" s="36"/>
    </row>
    <row r="2626">
      <c r="A2626" s="81" t="s">
        <v>2165</v>
      </c>
      <c r="B2626" s="81" t="s">
        <v>1797</v>
      </c>
      <c r="C2626" s="10" t="s">
        <v>1152</v>
      </c>
      <c r="D2626" s="81" t="s">
        <v>508</v>
      </c>
      <c r="E2626" s="30" t="s">
        <v>41</v>
      </c>
      <c r="F2626" s="30" t="s">
        <v>21</v>
      </c>
      <c r="G2626" s="82"/>
      <c r="H2626" s="82"/>
      <c r="I2626" s="88"/>
      <c r="J2626" s="82"/>
      <c r="K2626" s="82"/>
      <c r="L2626" s="88"/>
      <c r="M2626" s="19">
        <v>44943.0</v>
      </c>
      <c r="N2626" s="32">
        <v>0.5833333333333334</v>
      </c>
      <c r="O2626" s="15">
        <v>0.625</v>
      </c>
      <c r="P2626" s="16">
        <f t="shared" si="217"/>
        <v>0.04166666667</v>
      </c>
      <c r="Q2626" s="10" t="s">
        <v>2577</v>
      </c>
      <c r="R2626" s="36"/>
      <c r="S2626" s="36"/>
      <c r="T2626" s="36"/>
      <c r="U2626" s="36"/>
      <c r="V2626" s="36"/>
      <c r="W2626" s="36"/>
      <c r="X2626" s="36"/>
      <c r="Y2626" s="36"/>
      <c r="Z2626" s="36"/>
      <c r="AA2626" s="36"/>
      <c r="AB2626" s="36"/>
      <c r="AC2626" s="36"/>
      <c r="AD2626" s="36"/>
      <c r="AE2626" s="36"/>
      <c r="AF2626" s="36"/>
      <c r="AG2626" s="36"/>
      <c r="AH2626" s="36"/>
      <c r="AI2626" s="36"/>
      <c r="AJ2626" s="36"/>
      <c r="AK2626" s="36"/>
      <c r="AL2626" s="36"/>
    </row>
    <row r="2627">
      <c r="A2627" s="81" t="s">
        <v>2578</v>
      </c>
      <c r="B2627" s="81" t="s">
        <v>18</v>
      </c>
      <c r="C2627" s="81" t="s">
        <v>1152</v>
      </c>
      <c r="D2627" s="81" t="s">
        <v>2579</v>
      </c>
      <c r="E2627" s="30" t="s">
        <v>1478</v>
      </c>
      <c r="F2627" s="116"/>
      <c r="G2627" s="47"/>
      <c r="H2627" s="86"/>
      <c r="I2627" s="121"/>
      <c r="J2627" s="86"/>
      <c r="K2627" s="42"/>
      <c r="L2627" s="121"/>
      <c r="M2627" s="19">
        <v>44943.0</v>
      </c>
      <c r="N2627" s="32">
        <v>0.625</v>
      </c>
      <c r="O2627" s="32">
        <v>0.9166666666666666</v>
      </c>
      <c r="P2627" s="44"/>
      <c r="Q2627" s="122" t="s">
        <v>2580</v>
      </c>
      <c r="R2627" s="36"/>
      <c r="S2627" s="36"/>
      <c r="T2627" s="36"/>
      <c r="U2627" s="36"/>
      <c r="V2627" s="36"/>
      <c r="W2627" s="36"/>
      <c r="X2627" s="36"/>
      <c r="Y2627" s="36"/>
      <c r="Z2627" s="36"/>
      <c r="AA2627" s="36"/>
      <c r="AB2627" s="36"/>
      <c r="AC2627" s="36"/>
      <c r="AD2627" s="36"/>
      <c r="AE2627" s="36"/>
      <c r="AF2627" s="36"/>
      <c r="AG2627" s="36"/>
      <c r="AH2627" s="36"/>
      <c r="AI2627" s="36"/>
      <c r="AJ2627" s="36"/>
      <c r="AK2627" s="36"/>
      <c r="AL2627" s="36"/>
    </row>
    <row r="2628">
      <c r="A2628" s="10" t="s">
        <v>2259</v>
      </c>
      <c r="B2628" s="10" t="s">
        <v>560</v>
      </c>
      <c r="C2628" s="10" t="s">
        <v>1152</v>
      </c>
      <c r="D2628" s="10" t="s">
        <v>3</v>
      </c>
      <c r="E2628" s="30" t="s">
        <v>46</v>
      </c>
      <c r="F2628" s="30" t="s">
        <v>1409</v>
      </c>
      <c r="G2628" s="47">
        <v>44914.0</v>
      </c>
      <c r="H2628" s="47">
        <v>44929.0</v>
      </c>
      <c r="I2628" s="10">
        <v>85.0</v>
      </c>
      <c r="J2628" s="47">
        <v>44914.0</v>
      </c>
      <c r="L2628" s="10">
        <v>50.0</v>
      </c>
      <c r="M2628" s="19">
        <v>44943.0</v>
      </c>
      <c r="N2628" s="52">
        <v>0.7916666666666666</v>
      </c>
      <c r="O2628" s="32">
        <v>0.9166666666666666</v>
      </c>
      <c r="P2628" s="16">
        <f t="shared" ref="P2628:P2640" si="218">O2628-N2628</f>
        <v>0.125</v>
      </c>
      <c r="Q2628" s="10" t="s">
        <v>2581</v>
      </c>
      <c r="R2628" s="36"/>
      <c r="S2628" s="36"/>
      <c r="T2628" s="36"/>
      <c r="U2628" s="36"/>
      <c r="V2628" s="36"/>
      <c r="W2628" s="36"/>
      <c r="X2628" s="36"/>
      <c r="Y2628" s="36"/>
      <c r="Z2628" s="36"/>
      <c r="AA2628" s="36"/>
      <c r="AB2628" s="36"/>
      <c r="AC2628" s="36"/>
      <c r="AD2628" s="36"/>
      <c r="AE2628" s="36"/>
      <c r="AF2628" s="36"/>
      <c r="AG2628" s="36"/>
      <c r="AH2628" s="36"/>
      <c r="AI2628" s="36"/>
      <c r="AJ2628" s="36"/>
      <c r="AK2628" s="36"/>
      <c r="AL2628" s="36"/>
    </row>
    <row r="2629">
      <c r="A2629" s="36" t="s">
        <v>2167</v>
      </c>
      <c r="B2629" s="36" t="s">
        <v>1797</v>
      </c>
      <c r="C2629" s="36" t="s">
        <v>1164</v>
      </c>
      <c r="D2629" s="36" t="s">
        <v>900</v>
      </c>
      <c r="E2629" s="30" t="s">
        <v>41</v>
      </c>
      <c r="F2629" s="116" t="s">
        <v>21</v>
      </c>
      <c r="G2629" s="36"/>
      <c r="H2629" s="36"/>
      <c r="I2629" s="36"/>
      <c r="J2629" s="36"/>
      <c r="K2629" s="36"/>
      <c r="L2629" s="36"/>
      <c r="M2629" s="117">
        <v>44943.0</v>
      </c>
      <c r="N2629" s="110">
        <v>0.5833333333333334</v>
      </c>
      <c r="O2629" s="110">
        <v>0.6458333333333334</v>
      </c>
      <c r="P2629" s="44">
        <f t="shared" si="218"/>
        <v>0.0625</v>
      </c>
      <c r="Q2629" s="81" t="s">
        <v>2180</v>
      </c>
      <c r="R2629" s="36"/>
      <c r="S2629" s="36"/>
      <c r="T2629" s="36"/>
      <c r="U2629" s="36"/>
      <c r="V2629" s="36"/>
      <c r="W2629" s="36"/>
      <c r="X2629" s="36"/>
      <c r="Y2629" s="36"/>
      <c r="Z2629" s="36"/>
      <c r="AA2629" s="36"/>
      <c r="AB2629" s="36"/>
      <c r="AC2629" s="36"/>
      <c r="AD2629" s="36"/>
      <c r="AE2629" s="36"/>
      <c r="AF2629" s="36"/>
      <c r="AG2629" s="36"/>
      <c r="AH2629" s="36"/>
      <c r="AI2629" s="36"/>
      <c r="AJ2629" s="36"/>
      <c r="AK2629" s="36"/>
      <c r="AL2629" s="36"/>
    </row>
    <row r="2630">
      <c r="A2630" s="10" t="s">
        <v>2146</v>
      </c>
      <c r="B2630" s="10" t="s">
        <v>560</v>
      </c>
      <c r="C2630" s="10" t="s">
        <v>1164</v>
      </c>
      <c r="D2630" s="10" t="s">
        <v>900</v>
      </c>
      <c r="E2630" s="30" t="s">
        <v>41</v>
      </c>
      <c r="F2630" s="30" t="s">
        <v>1409</v>
      </c>
      <c r="G2630" s="47">
        <v>44880.0</v>
      </c>
      <c r="H2630" s="47">
        <v>44890.0</v>
      </c>
      <c r="I2630" s="10">
        <v>86.5</v>
      </c>
      <c r="J2630" s="47">
        <v>44880.0</v>
      </c>
      <c r="K2630" s="47">
        <v>44904.0</v>
      </c>
      <c r="L2630" s="10">
        <v>97.5</v>
      </c>
      <c r="M2630" s="117">
        <v>44943.0</v>
      </c>
      <c r="N2630" s="52">
        <v>0.6458333333333334</v>
      </c>
      <c r="O2630" s="52">
        <v>0.8958333333333334</v>
      </c>
      <c r="P2630" s="16">
        <f t="shared" si="218"/>
        <v>0.25</v>
      </c>
      <c r="Q2630" s="10" t="s">
        <v>2582</v>
      </c>
    </row>
    <row r="2631">
      <c r="A2631" s="36" t="s">
        <v>2139</v>
      </c>
      <c r="B2631" s="36" t="s">
        <v>1797</v>
      </c>
      <c r="C2631" s="36" t="s">
        <v>21</v>
      </c>
      <c r="D2631" s="36" t="s">
        <v>1790</v>
      </c>
      <c r="E2631" s="116" t="s">
        <v>41</v>
      </c>
      <c r="F2631" s="116" t="s">
        <v>21</v>
      </c>
      <c r="G2631" s="42"/>
      <c r="H2631" s="42"/>
      <c r="I2631" s="36"/>
      <c r="J2631" s="42"/>
      <c r="K2631" s="42"/>
      <c r="L2631" s="36"/>
      <c r="M2631" s="117">
        <v>44944.0</v>
      </c>
      <c r="N2631" s="33">
        <v>0.5833333333333334</v>
      </c>
      <c r="O2631" s="52">
        <v>0.625</v>
      </c>
      <c r="P2631" s="44">
        <f t="shared" si="218"/>
        <v>0.04166666667</v>
      </c>
      <c r="Q2631" s="81" t="s">
        <v>2583</v>
      </c>
      <c r="R2631" s="36"/>
      <c r="S2631" s="36"/>
      <c r="T2631" s="36"/>
      <c r="U2631" s="36"/>
      <c r="V2631" s="36"/>
      <c r="W2631" s="36"/>
      <c r="X2631" s="36"/>
      <c r="Y2631" s="36"/>
      <c r="Z2631" s="36"/>
      <c r="AA2631" s="36"/>
      <c r="AB2631" s="36"/>
      <c r="AC2631" s="36"/>
      <c r="AD2631" s="36"/>
      <c r="AE2631" s="36"/>
      <c r="AF2631" s="36"/>
      <c r="AG2631" s="36"/>
      <c r="AH2631" s="36"/>
      <c r="AI2631" s="36"/>
      <c r="AJ2631" s="36"/>
      <c r="AK2631" s="36"/>
      <c r="AL2631" s="36"/>
    </row>
    <row r="2632">
      <c r="A2632" s="10" t="s">
        <v>2573</v>
      </c>
      <c r="B2632" s="10" t="s">
        <v>560</v>
      </c>
      <c r="C2632" s="10" t="s">
        <v>1164</v>
      </c>
      <c r="D2632" s="10" t="s">
        <v>1790</v>
      </c>
      <c r="E2632" s="11" t="s">
        <v>41</v>
      </c>
      <c r="F2632" s="11" t="s">
        <v>1423</v>
      </c>
      <c r="G2632" s="82">
        <v>44942.0</v>
      </c>
      <c r="H2632" s="82">
        <v>44963.0</v>
      </c>
      <c r="I2632" s="12">
        <v>75.0</v>
      </c>
      <c r="J2632" s="117">
        <v>44943.0</v>
      </c>
      <c r="K2632" s="82"/>
      <c r="L2632" s="12"/>
      <c r="M2632" s="117">
        <v>44944.0</v>
      </c>
      <c r="N2632" s="52">
        <v>0.625</v>
      </c>
      <c r="O2632" s="43">
        <v>0.875</v>
      </c>
      <c r="P2632" s="16">
        <f t="shared" si="218"/>
        <v>0.25</v>
      </c>
      <c r="Q2632" s="113" t="s">
        <v>2584</v>
      </c>
    </row>
    <row r="2633">
      <c r="A2633" s="10" t="s">
        <v>2482</v>
      </c>
      <c r="B2633" s="10" t="s">
        <v>18</v>
      </c>
      <c r="C2633" s="10" t="s">
        <v>1152</v>
      </c>
      <c r="D2633" s="10" t="s">
        <v>3</v>
      </c>
      <c r="E2633" s="11" t="s">
        <v>32</v>
      </c>
      <c r="F2633" s="11" t="s">
        <v>21</v>
      </c>
      <c r="G2633" s="19">
        <v>44925.0</v>
      </c>
      <c r="H2633" s="19">
        <v>44930.0</v>
      </c>
      <c r="I2633" s="10">
        <v>14.0</v>
      </c>
      <c r="J2633" s="19">
        <v>44925.0</v>
      </c>
      <c r="K2633" s="19">
        <v>44930.0</v>
      </c>
      <c r="L2633" s="10">
        <v>10.0</v>
      </c>
      <c r="M2633" s="117">
        <v>44944.0</v>
      </c>
      <c r="N2633" s="43">
        <v>0.875</v>
      </c>
      <c r="O2633" s="43">
        <v>0.875</v>
      </c>
      <c r="P2633" s="16">
        <f t="shared" si="218"/>
        <v>0</v>
      </c>
      <c r="Q2633" s="10" t="s">
        <v>1097</v>
      </c>
      <c r="R2633" s="36"/>
      <c r="S2633" s="36"/>
      <c r="T2633" s="36"/>
      <c r="U2633" s="36"/>
      <c r="V2633" s="36"/>
      <c r="W2633" s="36"/>
      <c r="X2633" s="36"/>
      <c r="Y2633" s="36"/>
      <c r="Z2633" s="36"/>
      <c r="AA2633" s="36"/>
      <c r="AB2633" s="36"/>
      <c r="AC2633" s="36"/>
      <c r="AD2633" s="36"/>
      <c r="AE2633" s="36"/>
      <c r="AF2633" s="36"/>
      <c r="AG2633" s="36"/>
      <c r="AH2633" s="36"/>
      <c r="AI2633" s="36"/>
      <c r="AJ2633" s="36"/>
      <c r="AK2633" s="36"/>
      <c r="AL2633" s="36"/>
    </row>
    <row r="2634">
      <c r="A2634" s="10" t="s">
        <v>2333</v>
      </c>
      <c r="B2634" s="10" t="s">
        <v>18</v>
      </c>
      <c r="C2634" s="10" t="s">
        <v>1152</v>
      </c>
      <c r="D2634" s="10" t="s">
        <v>3</v>
      </c>
      <c r="E2634" s="11" t="s">
        <v>20</v>
      </c>
      <c r="F2634" s="41" t="s">
        <v>1423</v>
      </c>
      <c r="G2634" s="19">
        <v>44904.0</v>
      </c>
      <c r="H2634" s="19">
        <v>44904.0</v>
      </c>
      <c r="I2634" s="12">
        <v>7.5</v>
      </c>
      <c r="J2634" s="47">
        <v>44876.0</v>
      </c>
      <c r="K2634" s="47">
        <v>44886.0</v>
      </c>
      <c r="L2634" s="12">
        <v>6.0</v>
      </c>
      <c r="M2634" s="117">
        <v>44944.0</v>
      </c>
      <c r="N2634" s="43">
        <v>0.875</v>
      </c>
      <c r="O2634" s="43">
        <v>0.875</v>
      </c>
      <c r="P2634" s="16">
        <f t="shared" si="218"/>
        <v>0</v>
      </c>
      <c r="Q2634" s="10" t="s">
        <v>1097</v>
      </c>
      <c r="Y2634" s="36"/>
      <c r="Z2634" s="36"/>
      <c r="AA2634" s="36"/>
      <c r="AB2634" s="36"/>
      <c r="AC2634" s="36"/>
      <c r="AD2634" s="36"/>
      <c r="AE2634" s="36"/>
      <c r="AF2634" s="36"/>
      <c r="AG2634" s="36"/>
      <c r="AH2634" s="36"/>
      <c r="AI2634" s="36"/>
      <c r="AJ2634" s="36"/>
      <c r="AK2634" s="36"/>
      <c r="AL2634" s="36"/>
    </row>
    <row r="2635">
      <c r="A2635" s="81" t="s">
        <v>2585</v>
      </c>
      <c r="B2635" s="81" t="s">
        <v>560</v>
      </c>
      <c r="C2635" s="10" t="s">
        <v>1152</v>
      </c>
      <c r="D2635" s="10" t="s">
        <v>3</v>
      </c>
      <c r="E2635" s="11" t="s">
        <v>41</v>
      </c>
      <c r="F2635" s="30" t="s">
        <v>1432</v>
      </c>
      <c r="G2635" s="19">
        <v>44944.0</v>
      </c>
      <c r="H2635" s="19">
        <v>44945.0</v>
      </c>
      <c r="I2635" s="12">
        <v>6.0</v>
      </c>
      <c r="J2635" s="19">
        <v>44944.0</v>
      </c>
      <c r="K2635" s="19"/>
      <c r="L2635" s="12">
        <v>3.0</v>
      </c>
      <c r="M2635" s="117">
        <v>44944.0</v>
      </c>
      <c r="N2635" s="32">
        <v>0.625</v>
      </c>
      <c r="O2635" s="32">
        <v>0.75</v>
      </c>
      <c r="P2635" s="16">
        <f t="shared" si="218"/>
        <v>0.125</v>
      </c>
      <c r="Q2635" s="10" t="s">
        <v>2586</v>
      </c>
      <c r="Y2635" s="36"/>
      <c r="Z2635" s="36"/>
      <c r="AA2635" s="36"/>
      <c r="AB2635" s="36"/>
      <c r="AC2635" s="36"/>
      <c r="AD2635" s="36"/>
      <c r="AE2635" s="36"/>
      <c r="AF2635" s="36"/>
      <c r="AG2635" s="36"/>
      <c r="AH2635" s="36"/>
      <c r="AI2635" s="36"/>
      <c r="AJ2635" s="36"/>
      <c r="AK2635" s="36"/>
      <c r="AL2635" s="36"/>
    </row>
    <row r="2636">
      <c r="A2636" s="81" t="s">
        <v>2347</v>
      </c>
      <c r="B2636" s="81" t="s">
        <v>18</v>
      </c>
      <c r="C2636" s="29" t="s">
        <v>1152</v>
      </c>
      <c r="D2636" s="29" t="s">
        <v>508</v>
      </c>
      <c r="E2636" s="30" t="s">
        <v>20</v>
      </c>
      <c r="F2636" s="41" t="s">
        <v>1423</v>
      </c>
      <c r="G2636" s="19">
        <v>44908.0</v>
      </c>
      <c r="H2636" s="19">
        <v>44908.0</v>
      </c>
      <c r="I2636" s="88">
        <v>7.0</v>
      </c>
      <c r="J2636" s="19">
        <v>44908.0</v>
      </c>
      <c r="K2636" s="19"/>
      <c r="L2636" s="88">
        <v>15.3</v>
      </c>
      <c r="M2636" s="19">
        <v>44944.0</v>
      </c>
      <c r="N2636" s="32">
        <v>0.6666666666666666</v>
      </c>
      <c r="O2636" s="32">
        <v>0.6666666666666666</v>
      </c>
      <c r="P2636" s="44">
        <f t="shared" si="218"/>
        <v>0</v>
      </c>
      <c r="Q2636" s="10" t="s">
        <v>1097</v>
      </c>
      <c r="R2636" s="36"/>
      <c r="S2636" s="36"/>
      <c r="T2636" s="36"/>
      <c r="U2636" s="36"/>
      <c r="V2636" s="36"/>
      <c r="W2636" s="36"/>
      <c r="X2636" s="36"/>
      <c r="Y2636" s="36"/>
      <c r="Z2636" s="36"/>
      <c r="AA2636" s="36"/>
      <c r="AB2636" s="36"/>
      <c r="AC2636" s="36"/>
      <c r="AD2636" s="36"/>
      <c r="AE2636" s="36"/>
      <c r="AF2636" s="36"/>
      <c r="AG2636" s="36"/>
      <c r="AH2636" s="36"/>
      <c r="AI2636" s="36"/>
      <c r="AJ2636" s="36"/>
      <c r="AK2636" s="36"/>
      <c r="AL2636" s="36"/>
    </row>
    <row r="2637">
      <c r="A2637" s="10" t="s">
        <v>2446</v>
      </c>
      <c r="B2637" s="10" t="s">
        <v>18</v>
      </c>
      <c r="C2637" s="10" t="s">
        <v>1152</v>
      </c>
      <c r="D2637" s="10" t="s">
        <v>508</v>
      </c>
      <c r="E2637" s="11" t="s">
        <v>987</v>
      </c>
      <c r="F2637" s="11" t="s">
        <v>1423</v>
      </c>
      <c r="G2637" s="47">
        <v>44918.0</v>
      </c>
      <c r="H2637" s="47">
        <v>44936.0</v>
      </c>
      <c r="I2637" s="12">
        <v>20.0</v>
      </c>
      <c r="J2637" s="47">
        <v>44918.0</v>
      </c>
      <c r="K2637" s="47">
        <v>44936.0</v>
      </c>
      <c r="L2637" s="12">
        <v>19.0</v>
      </c>
      <c r="M2637" s="47">
        <v>44944.0</v>
      </c>
      <c r="N2637" s="32">
        <v>0.75</v>
      </c>
      <c r="O2637" s="15">
        <v>0.7916666666666666</v>
      </c>
      <c r="P2637" s="16">
        <f t="shared" si="218"/>
        <v>0.04166666667</v>
      </c>
      <c r="Q2637" s="17" t="s">
        <v>2587</v>
      </c>
    </row>
    <row r="2638">
      <c r="A2638" s="81" t="s">
        <v>2535</v>
      </c>
      <c r="B2638" s="81" t="s">
        <v>560</v>
      </c>
      <c r="C2638" s="29" t="s">
        <v>1152</v>
      </c>
      <c r="D2638" s="29" t="s">
        <v>508</v>
      </c>
      <c r="E2638" s="30" t="s">
        <v>41</v>
      </c>
      <c r="F2638" s="41" t="s">
        <v>1423</v>
      </c>
      <c r="G2638" s="47">
        <v>44937.0</v>
      </c>
      <c r="H2638" s="19"/>
      <c r="I2638" s="88"/>
      <c r="J2638" s="47">
        <v>44937.0</v>
      </c>
      <c r="K2638" s="19"/>
      <c r="L2638" s="88"/>
      <c r="M2638" s="47">
        <v>44944.0</v>
      </c>
      <c r="N2638" s="32">
        <v>0.7083333333333334</v>
      </c>
      <c r="O2638" s="32">
        <v>0.9166666666666666</v>
      </c>
      <c r="P2638" s="44">
        <f t="shared" si="218"/>
        <v>0.2083333333</v>
      </c>
      <c r="Q2638" s="113" t="s">
        <v>2588</v>
      </c>
      <c r="R2638" s="36"/>
      <c r="S2638" s="36"/>
      <c r="T2638" s="36"/>
      <c r="U2638" s="36"/>
      <c r="V2638" s="36"/>
      <c r="W2638" s="36"/>
      <c r="X2638" s="36"/>
      <c r="Y2638" s="36"/>
      <c r="Z2638" s="36"/>
      <c r="AA2638" s="36"/>
      <c r="AB2638" s="36"/>
      <c r="AC2638" s="36"/>
      <c r="AD2638" s="36"/>
      <c r="AE2638" s="36"/>
      <c r="AF2638" s="36"/>
      <c r="AG2638" s="36"/>
      <c r="AH2638" s="36"/>
      <c r="AI2638" s="36"/>
      <c r="AJ2638" s="36"/>
      <c r="AK2638" s="36"/>
      <c r="AL2638" s="36"/>
    </row>
    <row r="2639">
      <c r="A2639" s="10" t="s">
        <v>1819</v>
      </c>
      <c r="B2639" s="81" t="s">
        <v>1797</v>
      </c>
      <c r="C2639" s="10" t="s">
        <v>1152</v>
      </c>
      <c r="D2639" s="10" t="s">
        <v>3</v>
      </c>
      <c r="E2639" s="11" t="s">
        <v>41</v>
      </c>
      <c r="F2639" s="11" t="s">
        <v>21</v>
      </c>
      <c r="G2639" s="18"/>
      <c r="H2639" s="18"/>
      <c r="I2639" s="18"/>
      <c r="J2639" s="18"/>
      <c r="K2639" s="18"/>
      <c r="L2639" s="18"/>
      <c r="M2639" s="47">
        <v>44944.0</v>
      </c>
      <c r="N2639" s="32">
        <v>0.75</v>
      </c>
      <c r="O2639" s="52">
        <v>0.9166666666666666</v>
      </c>
      <c r="P2639" s="16">
        <f t="shared" si="218"/>
        <v>0.1666666667</v>
      </c>
      <c r="Q2639" s="122" t="s">
        <v>2589</v>
      </c>
      <c r="R2639" s="36"/>
      <c r="S2639" s="36"/>
      <c r="T2639" s="36"/>
      <c r="U2639" s="36"/>
      <c r="V2639" s="36"/>
      <c r="W2639" s="36"/>
      <c r="X2639" s="36"/>
      <c r="Y2639" s="36"/>
      <c r="Z2639" s="36"/>
      <c r="AA2639" s="36"/>
      <c r="AB2639" s="36"/>
      <c r="AC2639" s="36"/>
      <c r="AD2639" s="36"/>
      <c r="AE2639" s="36"/>
      <c r="AF2639" s="36"/>
      <c r="AG2639" s="36"/>
      <c r="AH2639" s="36"/>
      <c r="AI2639" s="36"/>
      <c r="AJ2639" s="36"/>
      <c r="AK2639" s="36"/>
      <c r="AL2639" s="36"/>
    </row>
    <row r="2640">
      <c r="A2640" s="81" t="s">
        <v>2165</v>
      </c>
      <c r="B2640" s="81" t="s">
        <v>1797</v>
      </c>
      <c r="C2640" s="10" t="s">
        <v>1152</v>
      </c>
      <c r="D2640" s="81" t="s">
        <v>508</v>
      </c>
      <c r="E2640" s="30" t="s">
        <v>41</v>
      </c>
      <c r="F2640" s="30" t="s">
        <v>21</v>
      </c>
      <c r="G2640" s="82"/>
      <c r="H2640" s="82"/>
      <c r="I2640" s="88"/>
      <c r="J2640" s="82"/>
      <c r="K2640" s="82"/>
      <c r="L2640" s="88"/>
      <c r="M2640" s="19">
        <v>44944.0</v>
      </c>
      <c r="N2640" s="32">
        <v>0.5833333333333334</v>
      </c>
      <c r="O2640" s="15">
        <v>0.625</v>
      </c>
      <c r="P2640" s="16">
        <f t="shared" si="218"/>
        <v>0.04166666667</v>
      </c>
      <c r="Q2640" s="10" t="s">
        <v>2590</v>
      </c>
      <c r="R2640" s="36"/>
      <c r="S2640" s="36"/>
      <c r="T2640" s="36"/>
      <c r="U2640" s="36"/>
      <c r="V2640" s="36"/>
      <c r="W2640" s="36"/>
      <c r="X2640" s="36"/>
      <c r="Y2640" s="36"/>
      <c r="Z2640" s="36"/>
      <c r="AA2640" s="36"/>
      <c r="AB2640" s="36"/>
      <c r="AC2640" s="36"/>
      <c r="AD2640" s="36"/>
      <c r="AE2640" s="36"/>
      <c r="AF2640" s="36"/>
      <c r="AG2640" s="36"/>
      <c r="AH2640" s="36"/>
      <c r="AI2640" s="36"/>
      <c r="AJ2640" s="36"/>
      <c r="AK2640" s="36"/>
      <c r="AL2640" s="36"/>
    </row>
    <row r="2641">
      <c r="A2641" s="36" t="s">
        <v>2167</v>
      </c>
      <c r="B2641" s="36" t="s">
        <v>1797</v>
      </c>
      <c r="C2641" s="36" t="s">
        <v>1164</v>
      </c>
      <c r="D2641" s="36" t="s">
        <v>900</v>
      </c>
      <c r="E2641" s="124" t="s">
        <v>41</v>
      </c>
      <c r="F2641" s="116" t="s">
        <v>21</v>
      </c>
      <c r="G2641" s="86"/>
      <c r="H2641" s="86"/>
      <c r="I2641" s="121"/>
      <c r="J2641" s="86"/>
      <c r="K2641" s="42"/>
      <c r="L2641" s="121"/>
      <c r="M2641" s="117">
        <v>44944.0</v>
      </c>
      <c r="N2641" s="32">
        <v>0.5833333333333334</v>
      </c>
      <c r="O2641" s="32">
        <v>0.6875</v>
      </c>
      <c r="P2641" s="34">
        <v>0.10416666666666667</v>
      </c>
      <c r="Q2641" s="122" t="s">
        <v>2591</v>
      </c>
      <c r="R2641" s="36"/>
      <c r="S2641" s="36"/>
      <c r="T2641" s="36"/>
      <c r="U2641" s="36"/>
      <c r="V2641" s="36"/>
      <c r="W2641" s="36"/>
      <c r="X2641" s="36"/>
      <c r="Y2641" s="36"/>
      <c r="Z2641" s="36"/>
      <c r="AA2641" s="36"/>
      <c r="AB2641" s="36"/>
      <c r="AC2641" s="36"/>
      <c r="AD2641" s="36"/>
      <c r="AE2641" s="36"/>
      <c r="AF2641" s="36"/>
      <c r="AG2641" s="36"/>
      <c r="AH2641" s="36"/>
      <c r="AI2641" s="36"/>
      <c r="AJ2641" s="36"/>
      <c r="AK2641" s="36"/>
      <c r="AL2641" s="36"/>
    </row>
    <row r="2642">
      <c r="A2642" s="125" t="s">
        <v>2146</v>
      </c>
      <c r="B2642" s="125" t="s">
        <v>560</v>
      </c>
      <c r="C2642" s="125" t="s">
        <v>1164</v>
      </c>
      <c r="D2642" s="125" t="s">
        <v>900</v>
      </c>
      <c r="E2642" s="124" t="s">
        <v>41</v>
      </c>
      <c r="F2642" s="124" t="s">
        <v>1409</v>
      </c>
      <c r="G2642" s="117">
        <v>44880.0</v>
      </c>
      <c r="H2642" s="117">
        <v>44890.0</v>
      </c>
      <c r="I2642" s="126">
        <v>86.5</v>
      </c>
      <c r="J2642" s="117">
        <v>44880.0</v>
      </c>
      <c r="K2642" s="100">
        <v>44904.0</v>
      </c>
      <c r="L2642" s="88">
        <v>102.5</v>
      </c>
      <c r="M2642" s="117">
        <v>44944.0</v>
      </c>
      <c r="N2642" s="32">
        <v>0.6875</v>
      </c>
      <c r="O2642" s="32">
        <v>0.8958333333333334</v>
      </c>
      <c r="P2642" s="34">
        <v>0.20833333333333334</v>
      </c>
      <c r="Q2642" s="122" t="s">
        <v>2592</v>
      </c>
      <c r="R2642" s="36"/>
      <c r="S2642" s="36"/>
      <c r="T2642" s="36"/>
      <c r="U2642" s="36"/>
      <c r="V2642" s="36"/>
      <c r="W2642" s="36"/>
      <c r="X2642" s="36"/>
      <c r="Y2642" s="36"/>
      <c r="Z2642" s="36"/>
      <c r="AA2642" s="36"/>
      <c r="AB2642" s="36"/>
      <c r="AC2642" s="36"/>
      <c r="AD2642" s="36"/>
      <c r="AE2642" s="36"/>
      <c r="AF2642" s="36"/>
      <c r="AG2642" s="36"/>
      <c r="AH2642" s="36"/>
      <c r="AI2642" s="36"/>
      <c r="AJ2642" s="36"/>
      <c r="AK2642" s="36"/>
      <c r="AL2642" s="36"/>
    </row>
    <row r="2643">
      <c r="A2643" s="81" t="s">
        <v>2578</v>
      </c>
      <c r="B2643" s="81" t="s">
        <v>18</v>
      </c>
      <c r="C2643" s="81" t="s">
        <v>1152</v>
      </c>
      <c r="D2643" s="81" t="s">
        <v>2579</v>
      </c>
      <c r="E2643" s="30" t="s">
        <v>1478</v>
      </c>
      <c r="F2643" s="116"/>
      <c r="G2643" s="47"/>
      <c r="H2643" s="86"/>
      <c r="I2643" s="121"/>
      <c r="J2643" s="86"/>
      <c r="K2643" s="42"/>
      <c r="L2643" s="121"/>
      <c r="M2643" s="19">
        <v>44944.0</v>
      </c>
      <c r="N2643" s="32">
        <v>0.6666666666666666</v>
      </c>
      <c r="O2643" s="32">
        <v>0.9166666666666666</v>
      </c>
      <c r="P2643" s="34">
        <v>0.25</v>
      </c>
      <c r="Q2643" s="122" t="s">
        <v>2593</v>
      </c>
      <c r="R2643" s="36"/>
      <c r="S2643" s="36"/>
      <c r="T2643" s="36"/>
      <c r="U2643" s="36"/>
      <c r="V2643" s="36"/>
      <c r="W2643" s="36"/>
      <c r="X2643" s="36"/>
      <c r="Y2643" s="36"/>
      <c r="Z2643" s="36"/>
      <c r="AA2643" s="36"/>
      <c r="AB2643" s="36"/>
      <c r="AC2643" s="36"/>
      <c r="AD2643" s="36"/>
      <c r="AE2643" s="36"/>
      <c r="AF2643" s="36"/>
      <c r="AG2643" s="36"/>
      <c r="AH2643" s="36"/>
      <c r="AI2643" s="36"/>
      <c r="AJ2643" s="36"/>
      <c r="AK2643" s="36"/>
      <c r="AL2643" s="36"/>
    </row>
    <row r="2644">
      <c r="A2644" s="10" t="s">
        <v>2459</v>
      </c>
      <c r="B2644" s="10" t="s">
        <v>560</v>
      </c>
      <c r="C2644" s="10" t="s">
        <v>1152</v>
      </c>
      <c r="D2644" s="10" t="s">
        <v>3</v>
      </c>
      <c r="E2644" s="11" t="s">
        <v>46</v>
      </c>
      <c r="F2644" s="30" t="s">
        <v>1409</v>
      </c>
      <c r="G2644" s="82">
        <v>44921.0</v>
      </c>
      <c r="H2644" s="82">
        <v>44956.0</v>
      </c>
      <c r="I2644" s="10">
        <v>80.0</v>
      </c>
      <c r="J2644" s="82">
        <v>44921.0</v>
      </c>
      <c r="M2644" s="19">
        <v>44945.0</v>
      </c>
      <c r="N2644" s="32">
        <v>0.9166666666666666</v>
      </c>
      <c r="O2644" s="32">
        <v>0.9166666666666666</v>
      </c>
      <c r="P2644" s="16">
        <f t="shared" ref="P2644:P2651" si="219">O2644-N2644</f>
        <v>0</v>
      </c>
      <c r="Q2644" s="10" t="s">
        <v>2594</v>
      </c>
      <c r="W2644" s="36"/>
      <c r="X2644" s="36"/>
      <c r="Y2644" s="36"/>
      <c r="Z2644" s="36"/>
      <c r="AA2644" s="36"/>
      <c r="AB2644" s="36"/>
      <c r="AC2644" s="36"/>
      <c r="AD2644" s="36"/>
      <c r="AE2644" s="36"/>
      <c r="AF2644" s="36"/>
      <c r="AG2644" s="36"/>
      <c r="AH2644" s="36"/>
      <c r="AI2644" s="36"/>
      <c r="AJ2644" s="36"/>
      <c r="AK2644" s="36"/>
      <c r="AL2644" s="36"/>
    </row>
    <row r="2645">
      <c r="A2645" s="10" t="s">
        <v>2573</v>
      </c>
      <c r="B2645" s="10" t="s">
        <v>560</v>
      </c>
      <c r="C2645" s="10" t="s">
        <v>1164</v>
      </c>
      <c r="D2645" s="10" t="s">
        <v>1790</v>
      </c>
      <c r="E2645" s="11" t="s">
        <v>41</v>
      </c>
      <c r="F2645" s="11" t="s">
        <v>1409</v>
      </c>
      <c r="G2645" s="82">
        <v>44942.0</v>
      </c>
      <c r="H2645" s="82">
        <v>44963.0</v>
      </c>
      <c r="I2645" s="12">
        <v>75.0</v>
      </c>
      <c r="J2645" s="117">
        <v>44943.0</v>
      </c>
      <c r="K2645" s="82"/>
      <c r="L2645" s="12"/>
      <c r="M2645" s="117">
        <v>44945.0</v>
      </c>
      <c r="N2645" s="32">
        <v>0.5833333333333334</v>
      </c>
      <c r="O2645" s="43">
        <v>0.875</v>
      </c>
      <c r="P2645" s="16">
        <f t="shared" si="219"/>
        <v>0.2916666667</v>
      </c>
      <c r="Q2645" s="113" t="s">
        <v>2595</v>
      </c>
    </row>
    <row r="2646">
      <c r="A2646" s="84" t="s">
        <v>2561</v>
      </c>
      <c r="B2646" s="10" t="s">
        <v>18</v>
      </c>
      <c r="C2646" s="10" t="s">
        <v>1152</v>
      </c>
      <c r="D2646" s="10" t="s">
        <v>3</v>
      </c>
      <c r="E2646" s="11" t="s">
        <v>379</v>
      </c>
      <c r="F2646" s="11" t="s">
        <v>21</v>
      </c>
      <c r="G2646" s="117">
        <v>44939.0</v>
      </c>
      <c r="H2646" s="117">
        <v>44939.0</v>
      </c>
      <c r="I2646" s="12">
        <v>4.0</v>
      </c>
      <c r="J2646" s="117">
        <v>44939.0</v>
      </c>
      <c r="K2646" s="117">
        <v>44939.0</v>
      </c>
      <c r="L2646" s="12">
        <v>2.0</v>
      </c>
      <c r="M2646" s="117">
        <v>44945.0</v>
      </c>
      <c r="N2646" s="32">
        <v>0.9166666666666666</v>
      </c>
      <c r="O2646" s="32">
        <v>0.9166666666666666</v>
      </c>
      <c r="P2646" s="16">
        <f t="shared" si="219"/>
        <v>0</v>
      </c>
      <c r="Q2646" s="122" t="s">
        <v>655</v>
      </c>
      <c r="R2646" s="36"/>
      <c r="S2646" s="36"/>
      <c r="T2646" s="36"/>
      <c r="U2646" s="36"/>
      <c r="V2646" s="36"/>
      <c r="W2646" s="36"/>
      <c r="X2646" s="36"/>
      <c r="Y2646" s="36"/>
      <c r="Z2646" s="36"/>
      <c r="AA2646" s="36"/>
      <c r="AB2646" s="36"/>
      <c r="AC2646" s="36"/>
      <c r="AD2646" s="36"/>
      <c r="AE2646" s="36"/>
      <c r="AF2646" s="36"/>
      <c r="AG2646" s="36"/>
      <c r="AH2646" s="36"/>
      <c r="AI2646" s="36"/>
      <c r="AJ2646" s="36"/>
      <c r="AK2646" s="36"/>
      <c r="AL2646" s="36"/>
    </row>
    <row r="2647">
      <c r="A2647" s="84" t="s">
        <v>2559</v>
      </c>
      <c r="B2647" s="10" t="s">
        <v>18</v>
      </c>
      <c r="C2647" s="10" t="s">
        <v>1152</v>
      </c>
      <c r="D2647" s="10" t="s">
        <v>3</v>
      </c>
      <c r="E2647" s="11" t="s">
        <v>379</v>
      </c>
      <c r="F2647" s="11" t="s">
        <v>21</v>
      </c>
      <c r="G2647" s="117">
        <v>44939.0</v>
      </c>
      <c r="H2647" s="117">
        <v>44939.0</v>
      </c>
      <c r="I2647" s="12">
        <v>7.5</v>
      </c>
      <c r="J2647" s="117">
        <v>44939.0</v>
      </c>
      <c r="K2647" s="117">
        <v>44939.0</v>
      </c>
      <c r="L2647" s="12">
        <v>5.0</v>
      </c>
      <c r="M2647" s="117">
        <v>44945.0</v>
      </c>
      <c r="N2647" s="32">
        <v>0.9166666666666666</v>
      </c>
      <c r="O2647" s="32">
        <v>0.9166666666666666</v>
      </c>
      <c r="P2647" s="16">
        <f t="shared" si="219"/>
        <v>0</v>
      </c>
      <c r="Q2647" s="122" t="s">
        <v>655</v>
      </c>
      <c r="R2647" s="36"/>
      <c r="S2647" s="36"/>
      <c r="T2647" s="36"/>
      <c r="U2647" s="36"/>
      <c r="V2647" s="36"/>
      <c r="W2647" s="36"/>
      <c r="X2647" s="36"/>
      <c r="Y2647" s="36"/>
      <c r="Z2647" s="36"/>
      <c r="AA2647" s="36"/>
      <c r="AB2647" s="36"/>
      <c r="AC2647" s="36"/>
      <c r="AD2647" s="36"/>
      <c r="AE2647" s="36"/>
      <c r="AF2647" s="36"/>
      <c r="AG2647" s="36"/>
      <c r="AH2647" s="36"/>
      <c r="AI2647" s="36"/>
      <c r="AJ2647" s="36"/>
      <c r="AK2647" s="36"/>
      <c r="AL2647" s="36"/>
    </row>
    <row r="2648">
      <c r="A2648" s="84" t="s">
        <v>2596</v>
      </c>
      <c r="B2648" s="10" t="s">
        <v>18</v>
      </c>
      <c r="C2648" s="10" t="s">
        <v>1152</v>
      </c>
      <c r="D2648" s="10" t="s">
        <v>3</v>
      </c>
      <c r="E2648" s="30" t="s">
        <v>1281</v>
      </c>
      <c r="F2648" s="30" t="s">
        <v>21</v>
      </c>
      <c r="G2648" s="117">
        <v>44945.0</v>
      </c>
      <c r="H2648" s="86"/>
      <c r="I2648" s="121"/>
      <c r="J2648" s="86"/>
      <c r="K2648" s="42"/>
      <c r="L2648" s="121"/>
      <c r="M2648" s="117">
        <v>44945.0</v>
      </c>
      <c r="N2648" s="32">
        <v>0.6666666666666666</v>
      </c>
      <c r="O2648" s="32">
        <v>0.8333333333333334</v>
      </c>
      <c r="P2648" s="16">
        <f t="shared" si="219"/>
        <v>0.1666666667</v>
      </c>
      <c r="Q2648" s="122" t="s">
        <v>2597</v>
      </c>
      <c r="R2648" s="36"/>
      <c r="S2648" s="36"/>
      <c r="T2648" s="36"/>
      <c r="U2648" s="36"/>
      <c r="V2648" s="36"/>
      <c r="W2648" s="36"/>
      <c r="X2648" s="36"/>
      <c r="Y2648" s="36"/>
      <c r="Z2648" s="36"/>
      <c r="AA2648" s="36"/>
      <c r="AB2648" s="36"/>
      <c r="AC2648" s="36"/>
      <c r="AD2648" s="36"/>
      <c r="AE2648" s="36"/>
      <c r="AF2648" s="36"/>
      <c r="AG2648" s="36"/>
      <c r="AH2648" s="36"/>
      <c r="AI2648" s="36"/>
      <c r="AJ2648" s="36"/>
      <c r="AK2648" s="36"/>
      <c r="AL2648" s="36"/>
    </row>
    <row r="2649">
      <c r="A2649" s="81" t="s">
        <v>2598</v>
      </c>
      <c r="B2649" s="10" t="s">
        <v>18</v>
      </c>
      <c r="C2649" s="10" t="s">
        <v>1152</v>
      </c>
      <c r="D2649" s="10" t="s">
        <v>3</v>
      </c>
      <c r="E2649" s="30" t="s">
        <v>1478</v>
      </c>
      <c r="F2649" s="30" t="s">
        <v>21</v>
      </c>
      <c r="G2649" s="117">
        <v>44945.0</v>
      </c>
      <c r="H2649" s="86"/>
      <c r="I2649" s="121"/>
      <c r="J2649" s="86"/>
      <c r="K2649" s="42"/>
      <c r="L2649" s="121"/>
      <c r="M2649" s="117">
        <v>44945.0</v>
      </c>
      <c r="N2649" s="32">
        <v>0.8333333333333334</v>
      </c>
      <c r="O2649" s="32">
        <v>0.9166666666666666</v>
      </c>
      <c r="P2649" s="16">
        <f t="shared" si="219"/>
        <v>0.08333333333</v>
      </c>
      <c r="Q2649" s="113" t="s">
        <v>2599</v>
      </c>
      <c r="R2649" s="36"/>
      <c r="S2649" s="36"/>
      <c r="T2649" s="36"/>
      <c r="U2649" s="36"/>
      <c r="V2649" s="36"/>
      <c r="W2649" s="36"/>
      <c r="X2649" s="36"/>
      <c r="Y2649" s="36"/>
      <c r="Z2649" s="36"/>
      <c r="AA2649" s="36"/>
      <c r="AB2649" s="36"/>
      <c r="AC2649" s="36"/>
      <c r="AD2649" s="36"/>
      <c r="AE2649" s="36"/>
      <c r="AF2649" s="36"/>
      <c r="AG2649" s="36"/>
      <c r="AH2649" s="36"/>
      <c r="AI2649" s="36"/>
      <c r="AJ2649" s="36"/>
      <c r="AK2649" s="36"/>
      <c r="AL2649" s="36"/>
    </row>
    <row r="2650">
      <c r="A2650" s="10" t="s">
        <v>1819</v>
      </c>
      <c r="B2650" s="81" t="s">
        <v>1797</v>
      </c>
      <c r="C2650" s="10" t="s">
        <v>1152</v>
      </c>
      <c r="D2650" s="10" t="s">
        <v>3</v>
      </c>
      <c r="E2650" s="11" t="s">
        <v>41</v>
      </c>
      <c r="F2650" s="11" t="s">
        <v>21</v>
      </c>
      <c r="G2650" s="18"/>
      <c r="H2650" s="18"/>
      <c r="I2650" s="18"/>
      <c r="J2650" s="18"/>
      <c r="K2650" s="18"/>
      <c r="L2650" s="18"/>
      <c r="M2650" s="117">
        <v>44945.0</v>
      </c>
      <c r="N2650" s="32">
        <v>0.625</v>
      </c>
      <c r="O2650" s="52">
        <v>0.6666666666666666</v>
      </c>
      <c r="P2650" s="16">
        <f t="shared" si="219"/>
        <v>0.04166666667</v>
      </c>
      <c r="Q2650" s="122" t="s">
        <v>2600</v>
      </c>
      <c r="R2650" s="36"/>
      <c r="S2650" s="36"/>
      <c r="T2650" s="36"/>
      <c r="U2650" s="36"/>
      <c r="V2650" s="36"/>
      <c r="W2650" s="36"/>
      <c r="X2650" s="36"/>
      <c r="Y2650" s="36"/>
      <c r="Z2650" s="36"/>
      <c r="AA2650" s="36"/>
      <c r="AB2650" s="36"/>
      <c r="AC2650" s="36"/>
      <c r="AD2650" s="36"/>
      <c r="AE2650" s="36"/>
      <c r="AF2650" s="36"/>
      <c r="AG2650" s="36"/>
      <c r="AH2650" s="36"/>
      <c r="AI2650" s="36"/>
      <c r="AJ2650" s="36"/>
      <c r="AK2650" s="36"/>
      <c r="AL2650" s="36"/>
    </row>
    <row r="2651">
      <c r="A2651" s="81" t="s">
        <v>2535</v>
      </c>
      <c r="B2651" s="81" t="s">
        <v>560</v>
      </c>
      <c r="C2651" s="29" t="s">
        <v>1152</v>
      </c>
      <c r="D2651" s="29" t="s">
        <v>508</v>
      </c>
      <c r="E2651" s="30" t="s">
        <v>41</v>
      </c>
      <c r="F2651" s="41" t="s">
        <v>1423</v>
      </c>
      <c r="G2651" s="47">
        <v>44937.0</v>
      </c>
      <c r="H2651" s="19"/>
      <c r="I2651" s="88"/>
      <c r="J2651" s="47">
        <v>44937.0</v>
      </c>
      <c r="K2651" s="19"/>
      <c r="L2651" s="88"/>
      <c r="M2651" s="47">
        <v>44945.0</v>
      </c>
      <c r="N2651" s="32">
        <v>0.6666666666666666</v>
      </c>
      <c r="O2651" s="32">
        <v>0.9166666666666666</v>
      </c>
      <c r="P2651" s="44">
        <f t="shared" si="219"/>
        <v>0.25</v>
      </c>
      <c r="Q2651" s="113" t="s">
        <v>2601</v>
      </c>
      <c r="R2651" s="36"/>
      <c r="S2651" s="36"/>
      <c r="T2651" s="36"/>
      <c r="U2651" s="36"/>
      <c r="V2651" s="36"/>
      <c r="W2651" s="36"/>
      <c r="X2651" s="36"/>
      <c r="Y2651" s="36"/>
      <c r="Z2651" s="36"/>
      <c r="AA2651" s="36"/>
      <c r="AB2651" s="36"/>
      <c r="AC2651" s="36"/>
      <c r="AD2651" s="36"/>
      <c r="AE2651" s="36"/>
      <c r="AF2651" s="36"/>
      <c r="AG2651" s="36"/>
      <c r="AH2651" s="36"/>
      <c r="AI2651" s="36"/>
      <c r="AJ2651" s="36"/>
      <c r="AK2651" s="36"/>
      <c r="AL2651" s="36"/>
    </row>
    <row r="2652">
      <c r="A2652" s="81" t="s">
        <v>2578</v>
      </c>
      <c r="B2652" s="81" t="s">
        <v>18</v>
      </c>
      <c r="C2652" s="81" t="s">
        <v>1152</v>
      </c>
      <c r="D2652" s="81" t="s">
        <v>2579</v>
      </c>
      <c r="E2652" s="30" t="s">
        <v>1478</v>
      </c>
      <c r="F2652" s="116"/>
      <c r="G2652" s="47"/>
      <c r="H2652" s="86"/>
      <c r="I2652" s="121"/>
      <c r="J2652" s="86"/>
      <c r="K2652" s="42"/>
      <c r="L2652" s="121"/>
      <c r="M2652" s="19">
        <v>44945.0</v>
      </c>
      <c r="N2652" s="32">
        <v>0.6666666666666666</v>
      </c>
      <c r="O2652" s="32">
        <v>0.9166666666666666</v>
      </c>
      <c r="P2652" s="34">
        <v>0.25</v>
      </c>
      <c r="Q2652" s="127" t="s">
        <v>2602</v>
      </c>
      <c r="R2652" s="36"/>
      <c r="S2652" s="36"/>
      <c r="T2652" s="36"/>
      <c r="U2652" s="36"/>
      <c r="V2652" s="36"/>
      <c r="W2652" s="36"/>
      <c r="X2652" s="36"/>
      <c r="Y2652" s="36"/>
      <c r="Z2652" s="36"/>
      <c r="AA2652" s="36"/>
      <c r="AB2652" s="36"/>
      <c r="AC2652" s="36"/>
      <c r="AD2652" s="36"/>
      <c r="AE2652" s="36"/>
      <c r="AF2652" s="36"/>
      <c r="AG2652" s="36"/>
      <c r="AH2652" s="36"/>
      <c r="AI2652" s="36"/>
      <c r="AJ2652" s="36"/>
      <c r="AK2652" s="36"/>
      <c r="AL2652" s="36"/>
    </row>
    <row r="2653">
      <c r="A2653" s="81" t="s">
        <v>2165</v>
      </c>
      <c r="B2653" s="81" t="s">
        <v>1797</v>
      </c>
      <c r="C2653" s="10" t="s">
        <v>1152</v>
      </c>
      <c r="D2653" s="81" t="s">
        <v>508</v>
      </c>
      <c r="E2653" s="30" t="s">
        <v>41</v>
      </c>
      <c r="F2653" s="30" t="s">
        <v>21</v>
      </c>
      <c r="G2653" s="82"/>
      <c r="H2653" s="82"/>
      <c r="I2653" s="88"/>
      <c r="J2653" s="82"/>
      <c r="K2653" s="82"/>
      <c r="L2653" s="88"/>
      <c r="M2653" s="19">
        <v>44945.0</v>
      </c>
      <c r="N2653" s="32">
        <v>0.625</v>
      </c>
      <c r="O2653" s="15">
        <v>0.6666666666666666</v>
      </c>
      <c r="P2653" s="16">
        <f>O2653-N2653</f>
        <v>0.04166666667</v>
      </c>
      <c r="Q2653" s="10" t="s">
        <v>2603</v>
      </c>
      <c r="R2653" s="36"/>
      <c r="S2653" s="36"/>
      <c r="T2653" s="36"/>
      <c r="U2653" s="36"/>
      <c r="V2653" s="36"/>
      <c r="W2653" s="36"/>
      <c r="X2653" s="36"/>
      <c r="Y2653" s="36"/>
      <c r="Z2653" s="36"/>
      <c r="AA2653" s="36"/>
      <c r="AB2653" s="36"/>
      <c r="AC2653" s="36"/>
      <c r="AD2653" s="36"/>
      <c r="AE2653" s="36"/>
      <c r="AF2653" s="36"/>
      <c r="AG2653" s="36"/>
      <c r="AH2653" s="36"/>
      <c r="AI2653" s="36"/>
      <c r="AJ2653" s="36"/>
      <c r="AK2653" s="36"/>
      <c r="AL2653" s="36"/>
    </row>
    <row r="2654">
      <c r="A2654" s="36" t="s">
        <v>2167</v>
      </c>
      <c r="B2654" s="36" t="s">
        <v>1797</v>
      </c>
      <c r="C2654" s="36" t="s">
        <v>1164</v>
      </c>
      <c r="D2654" s="36" t="s">
        <v>900</v>
      </c>
      <c r="E2654" s="124" t="s">
        <v>41</v>
      </c>
      <c r="F2654" s="116" t="s">
        <v>21</v>
      </c>
      <c r="G2654" s="86"/>
      <c r="H2654" s="86"/>
      <c r="I2654" s="121"/>
      <c r="J2654" s="86"/>
      <c r="K2654" s="42"/>
      <c r="L2654" s="121"/>
      <c r="M2654" s="117">
        <v>44945.0</v>
      </c>
      <c r="N2654" s="32">
        <v>0.5833333333333334</v>
      </c>
      <c r="O2654" s="32">
        <v>0.6458333333333334</v>
      </c>
      <c r="P2654" s="34">
        <v>0.0625</v>
      </c>
      <c r="Q2654" s="122" t="s">
        <v>2180</v>
      </c>
      <c r="R2654" s="36"/>
      <c r="S2654" s="36"/>
      <c r="T2654" s="36"/>
      <c r="U2654" s="36"/>
      <c r="V2654" s="36"/>
      <c r="W2654" s="36"/>
      <c r="X2654" s="36"/>
      <c r="Y2654" s="36"/>
      <c r="Z2654" s="36"/>
      <c r="AA2654" s="36"/>
      <c r="AB2654" s="36"/>
      <c r="AC2654" s="36"/>
      <c r="AD2654" s="36"/>
      <c r="AE2654" s="36"/>
      <c r="AF2654" s="36"/>
      <c r="AG2654" s="36"/>
      <c r="AH2654" s="36"/>
      <c r="AI2654" s="36"/>
      <c r="AJ2654" s="36"/>
      <c r="AK2654" s="36"/>
      <c r="AL2654" s="36"/>
    </row>
    <row r="2655">
      <c r="A2655" s="125" t="s">
        <v>2146</v>
      </c>
      <c r="B2655" s="125" t="s">
        <v>560</v>
      </c>
      <c r="C2655" s="125" t="s">
        <v>1164</v>
      </c>
      <c r="D2655" s="125" t="s">
        <v>900</v>
      </c>
      <c r="E2655" s="124" t="s">
        <v>41</v>
      </c>
      <c r="F2655" s="124" t="s">
        <v>1409</v>
      </c>
      <c r="G2655" s="117">
        <v>44880.0</v>
      </c>
      <c r="H2655" s="117">
        <v>44890.0</v>
      </c>
      <c r="I2655" s="126">
        <v>86.5</v>
      </c>
      <c r="J2655" s="117">
        <v>44880.0</v>
      </c>
      <c r="K2655" s="100">
        <v>44904.0</v>
      </c>
      <c r="L2655" s="88">
        <v>108.5</v>
      </c>
      <c r="M2655" s="117">
        <v>44945.0</v>
      </c>
      <c r="N2655" s="32">
        <v>0.6458333333333334</v>
      </c>
      <c r="O2655" s="32">
        <v>0.8958333333333334</v>
      </c>
      <c r="P2655" s="34">
        <v>0.25</v>
      </c>
      <c r="Q2655" s="122" t="s">
        <v>2604</v>
      </c>
      <c r="R2655" s="36"/>
      <c r="S2655" s="36"/>
      <c r="T2655" s="36"/>
      <c r="U2655" s="36"/>
      <c r="V2655" s="36"/>
      <c r="W2655" s="36"/>
      <c r="X2655" s="36"/>
      <c r="Y2655" s="36"/>
      <c r="Z2655" s="36"/>
      <c r="AA2655" s="36"/>
      <c r="AB2655" s="36"/>
      <c r="AC2655" s="36"/>
      <c r="AD2655" s="36"/>
      <c r="AE2655" s="36"/>
      <c r="AF2655" s="36"/>
      <c r="AG2655" s="36"/>
      <c r="AH2655" s="36"/>
      <c r="AI2655" s="36"/>
      <c r="AJ2655" s="36"/>
      <c r="AK2655" s="36"/>
      <c r="AL2655" s="36"/>
    </row>
    <row r="2656">
      <c r="A2656" s="84" t="s">
        <v>2561</v>
      </c>
      <c r="B2656" s="10" t="s">
        <v>18</v>
      </c>
      <c r="C2656" s="10" t="s">
        <v>1152</v>
      </c>
      <c r="D2656" s="10" t="s">
        <v>3</v>
      </c>
      <c r="E2656" s="11" t="s">
        <v>20</v>
      </c>
      <c r="F2656" s="11" t="s">
        <v>21</v>
      </c>
      <c r="G2656" s="117">
        <v>44939.0</v>
      </c>
      <c r="H2656" s="117">
        <v>44939.0</v>
      </c>
      <c r="I2656" s="12">
        <v>4.0</v>
      </c>
      <c r="J2656" s="117">
        <v>44939.0</v>
      </c>
      <c r="K2656" s="117">
        <v>44939.0</v>
      </c>
      <c r="L2656" s="12">
        <v>2.0</v>
      </c>
      <c r="M2656" s="117">
        <v>44945.0</v>
      </c>
      <c r="N2656" s="32">
        <v>0.9166666666666666</v>
      </c>
      <c r="O2656" s="32">
        <v>0.9166666666666666</v>
      </c>
      <c r="P2656" s="16">
        <f t="shared" ref="P2656:P2660" si="220">O2656-N2656</f>
        <v>0</v>
      </c>
      <c r="Q2656" s="122" t="s">
        <v>655</v>
      </c>
      <c r="R2656" s="36"/>
      <c r="S2656" s="36"/>
      <c r="T2656" s="36"/>
      <c r="U2656" s="36"/>
      <c r="V2656" s="36"/>
      <c r="W2656" s="36"/>
      <c r="X2656" s="36"/>
      <c r="Y2656" s="36"/>
      <c r="Z2656" s="36"/>
      <c r="AA2656" s="36"/>
      <c r="AB2656" s="36"/>
      <c r="AC2656" s="36"/>
      <c r="AD2656" s="36"/>
      <c r="AE2656" s="36"/>
      <c r="AF2656" s="36"/>
      <c r="AG2656" s="36"/>
      <c r="AH2656" s="36"/>
      <c r="AI2656" s="36"/>
      <c r="AJ2656" s="36"/>
      <c r="AK2656" s="36"/>
      <c r="AL2656" s="36"/>
    </row>
    <row r="2657">
      <c r="A2657" s="84" t="s">
        <v>2559</v>
      </c>
      <c r="B2657" s="10" t="s">
        <v>18</v>
      </c>
      <c r="C2657" s="10" t="s">
        <v>1152</v>
      </c>
      <c r="D2657" s="10" t="s">
        <v>3</v>
      </c>
      <c r="E2657" s="11" t="s">
        <v>20</v>
      </c>
      <c r="F2657" s="11" t="s">
        <v>21</v>
      </c>
      <c r="G2657" s="117">
        <v>44939.0</v>
      </c>
      <c r="H2657" s="117">
        <v>44939.0</v>
      </c>
      <c r="I2657" s="12">
        <v>7.5</v>
      </c>
      <c r="J2657" s="117">
        <v>44939.0</v>
      </c>
      <c r="K2657" s="117">
        <v>44939.0</v>
      </c>
      <c r="L2657" s="12">
        <v>5.0</v>
      </c>
      <c r="M2657" s="117">
        <v>44945.0</v>
      </c>
      <c r="N2657" s="32">
        <v>0.9166666666666666</v>
      </c>
      <c r="O2657" s="32">
        <v>0.9166666666666666</v>
      </c>
      <c r="P2657" s="16">
        <f t="shared" si="220"/>
        <v>0</v>
      </c>
      <c r="Q2657" s="122" t="s">
        <v>655</v>
      </c>
      <c r="R2657" s="36"/>
      <c r="S2657" s="36"/>
      <c r="T2657" s="36"/>
      <c r="U2657" s="36"/>
      <c r="V2657" s="36"/>
      <c r="W2657" s="36"/>
      <c r="X2657" s="36"/>
      <c r="Y2657" s="36"/>
      <c r="Z2657" s="36"/>
      <c r="AA2657" s="36"/>
      <c r="AB2657" s="36"/>
      <c r="AC2657" s="36"/>
      <c r="AD2657" s="36"/>
      <c r="AE2657" s="36"/>
      <c r="AF2657" s="36"/>
      <c r="AG2657" s="36"/>
      <c r="AH2657" s="36"/>
      <c r="AI2657" s="36"/>
      <c r="AJ2657" s="36"/>
      <c r="AK2657" s="36"/>
      <c r="AL2657" s="36"/>
    </row>
    <row r="2658">
      <c r="A2658" s="81" t="s">
        <v>2585</v>
      </c>
      <c r="B2658" s="81" t="s">
        <v>560</v>
      </c>
      <c r="C2658" s="10" t="s">
        <v>1152</v>
      </c>
      <c r="D2658" s="10" t="s">
        <v>3</v>
      </c>
      <c r="E2658" s="11" t="s">
        <v>43</v>
      </c>
      <c r="F2658" s="30" t="s">
        <v>1432</v>
      </c>
      <c r="G2658" s="19">
        <v>44944.0</v>
      </c>
      <c r="H2658" s="19">
        <v>44945.0</v>
      </c>
      <c r="I2658" s="12">
        <v>6.0</v>
      </c>
      <c r="J2658" s="19">
        <v>44944.0</v>
      </c>
      <c r="K2658" s="19"/>
      <c r="L2658" s="12">
        <v>4.0</v>
      </c>
      <c r="M2658" s="117">
        <v>44946.0</v>
      </c>
      <c r="N2658" s="32">
        <v>0.625</v>
      </c>
      <c r="O2658" s="32">
        <v>0.6666666666666666</v>
      </c>
      <c r="P2658" s="16">
        <f t="shared" si="220"/>
        <v>0.04166666667</v>
      </c>
      <c r="Q2658" s="10" t="s">
        <v>2605</v>
      </c>
      <c r="S2658" s="36"/>
      <c r="T2658" s="36"/>
      <c r="U2658" s="36"/>
      <c r="V2658" s="36"/>
      <c r="W2658" s="36"/>
      <c r="X2658" s="36"/>
      <c r="Y2658" s="36"/>
      <c r="Z2658" s="36"/>
      <c r="AA2658" s="36"/>
      <c r="AB2658" s="36"/>
      <c r="AC2658" s="36"/>
      <c r="AD2658" s="36"/>
      <c r="AE2658" s="36"/>
      <c r="AF2658" s="36"/>
      <c r="AG2658" s="36"/>
      <c r="AH2658" s="36"/>
      <c r="AI2658" s="36"/>
      <c r="AJ2658" s="36"/>
      <c r="AK2658" s="36"/>
      <c r="AL2658" s="36"/>
    </row>
    <row r="2659" ht="51.0" customHeight="1">
      <c r="A2659" s="10" t="s">
        <v>2444</v>
      </c>
      <c r="B2659" s="10" t="s">
        <v>18</v>
      </c>
      <c r="C2659" s="10" t="s">
        <v>1152</v>
      </c>
      <c r="D2659" s="81" t="s">
        <v>1790</v>
      </c>
      <c r="E2659" s="11" t="s">
        <v>41</v>
      </c>
      <c r="F2659" s="11" t="s">
        <v>1432</v>
      </c>
      <c r="G2659" s="47">
        <v>44918.0</v>
      </c>
      <c r="H2659" s="47">
        <v>44925.0</v>
      </c>
      <c r="I2659" s="12">
        <v>17.0</v>
      </c>
      <c r="J2659" s="47">
        <v>44918.0</v>
      </c>
      <c r="K2659" s="19"/>
      <c r="L2659" s="12"/>
      <c r="M2659" s="117">
        <v>44946.0</v>
      </c>
      <c r="N2659" s="33">
        <v>0.5833333333333334</v>
      </c>
      <c r="O2659" s="52">
        <v>0.75</v>
      </c>
      <c r="P2659" s="16">
        <f t="shared" si="220"/>
        <v>0.1666666667</v>
      </c>
      <c r="Q2659" s="113" t="s">
        <v>2606</v>
      </c>
    </row>
    <row r="2660">
      <c r="A2660" s="10" t="s">
        <v>2306</v>
      </c>
      <c r="B2660" s="10" t="s">
        <v>18</v>
      </c>
      <c r="C2660" s="10" t="s">
        <v>1164</v>
      </c>
      <c r="D2660" s="10" t="s">
        <v>1790</v>
      </c>
      <c r="E2660" s="11" t="s">
        <v>41</v>
      </c>
      <c r="F2660" s="11" t="s">
        <v>1423</v>
      </c>
      <c r="G2660" s="82">
        <v>44901.0</v>
      </c>
      <c r="H2660" s="48"/>
      <c r="I2660" s="12"/>
      <c r="J2660" s="82">
        <v>44901.0</v>
      </c>
      <c r="K2660" s="107"/>
      <c r="L2660" s="12"/>
      <c r="M2660" s="117">
        <v>44946.0</v>
      </c>
      <c r="N2660" s="52">
        <v>0.75</v>
      </c>
      <c r="O2660" s="32">
        <v>0.875</v>
      </c>
      <c r="P2660" s="16">
        <f t="shared" si="220"/>
        <v>0.125</v>
      </c>
      <c r="Q2660" s="113" t="s">
        <v>2607</v>
      </c>
    </row>
    <row r="2661">
      <c r="A2661" s="81" t="s">
        <v>2578</v>
      </c>
      <c r="B2661" s="81" t="s">
        <v>18</v>
      </c>
      <c r="C2661" s="81" t="s">
        <v>1152</v>
      </c>
      <c r="D2661" s="81" t="s">
        <v>2579</v>
      </c>
      <c r="E2661" s="30" t="s">
        <v>1478</v>
      </c>
      <c r="F2661" s="116"/>
      <c r="G2661" s="47"/>
      <c r="H2661" s="86"/>
      <c r="I2661" s="121"/>
      <c r="J2661" s="86"/>
      <c r="K2661" s="42"/>
      <c r="L2661" s="121"/>
      <c r="M2661" s="19">
        <v>44946.0</v>
      </c>
      <c r="N2661" s="32">
        <v>0.6666666666666666</v>
      </c>
      <c r="O2661" s="32">
        <v>0.9166666666666666</v>
      </c>
      <c r="P2661" s="34">
        <v>0.25</v>
      </c>
      <c r="Q2661" s="128" t="s">
        <v>2608</v>
      </c>
      <c r="R2661" s="36"/>
      <c r="S2661" s="36"/>
      <c r="T2661" s="36"/>
      <c r="U2661" s="36"/>
      <c r="V2661" s="36"/>
      <c r="W2661" s="36"/>
      <c r="X2661" s="36"/>
      <c r="Y2661" s="36"/>
      <c r="Z2661" s="36"/>
      <c r="AA2661" s="36"/>
      <c r="AB2661" s="36"/>
      <c r="AC2661" s="36"/>
      <c r="AD2661" s="36"/>
      <c r="AE2661" s="36"/>
      <c r="AF2661" s="36"/>
      <c r="AG2661" s="36"/>
      <c r="AH2661" s="36"/>
      <c r="AI2661" s="36"/>
      <c r="AJ2661" s="36"/>
      <c r="AK2661" s="36"/>
      <c r="AL2661" s="36"/>
    </row>
    <row r="2662">
      <c r="A2662" s="81" t="s">
        <v>2598</v>
      </c>
      <c r="B2662" s="10" t="s">
        <v>18</v>
      </c>
      <c r="C2662" s="10" t="s">
        <v>1152</v>
      </c>
      <c r="D2662" s="10" t="s">
        <v>3</v>
      </c>
      <c r="E2662" s="30" t="s">
        <v>43</v>
      </c>
      <c r="F2662" s="30" t="s">
        <v>21</v>
      </c>
      <c r="G2662" s="117">
        <v>44945.0</v>
      </c>
      <c r="H2662" s="19">
        <v>44946.0</v>
      </c>
      <c r="I2662" s="88">
        <v>12.0</v>
      </c>
      <c r="J2662" s="117">
        <v>44945.0</v>
      </c>
      <c r="K2662" s="19">
        <v>44946.0</v>
      </c>
      <c r="L2662" s="88">
        <v>6.0</v>
      </c>
      <c r="M2662" s="19">
        <v>44946.0</v>
      </c>
      <c r="N2662" s="32">
        <v>0.6666666666666666</v>
      </c>
      <c r="O2662" s="32">
        <v>0.8333333333333334</v>
      </c>
      <c r="P2662" s="16">
        <f t="shared" ref="P2662:P2664" si="221">O2662-N2662</f>
        <v>0.1666666667</v>
      </c>
      <c r="Q2662" s="113" t="s">
        <v>2609</v>
      </c>
      <c r="R2662" s="36"/>
      <c r="S2662" s="36"/>
      <c r="T2662" s="36"/>
      <c r="U2662" s="36"/>
      <c r="V2662" s="36"/>
      <c r="W2662" s="36"/>
      <c r="X2662" s="36"/>
      <c r="Y2662" s="36"/>
      <c r="Z2662" s="36"/>
      <c r="AA2662" s="36"/>
      <c r="AB2662" s="36"/>
      <c r="AC2662" s="36"/>
      <c r="AD2662" s="36"/>
      <c r="AE2662" s="36"/>
      <c r="AF2662" s="36"/>
      <c r="AG2662" s="36"/>
      <c r="AH2662" s="36"/>
      <c r="AI2662" s="36"/>
      <c r="AJ2662" s="36"/>
      <c r="AK2662" s="36"/>
      <c r="AL2662" s="36"/>
    </row>
    <row r="2663">
      <c r="A2663" s="81" t="s">
        <v>2610</v>
      </c>
      <c r="B2663" s="10" t="s">
        <v>18</v>
      </c>
      <c r="C2663" s="10" t="s">
        <v>1152</v>
      </c>
      <c r="D2663" s="10" t="s">
        <v>3</v>
      </c>
      <c r="E2663" s="30" t="s">
        <v>43</v>
      </c>
      <c r="F2663" s="30" t="s">
        <v>21</v>
      </c>
      <c r="G2663" s="19">
        <v>44946.0</v>
      </c>
      <c r="H2663" s="19">
        <v>44946.0</v>
      </c>
      <c r="I2663" s="11">
        <v>2.0</v>
      </c>
      <c r="J2663" s="19">
        <v>44946.0</v>
      </c>
      <c r="K2663" s="19">
        <v>44946.0</v>
      </c>
      <c r="L2663" s="88">
        <v>1.5</v>
      </c>
      <c r="M2663" s="19">
        <v>44946.0</v>
      </c>
      <c r="N2663" s="32">
        <v>0.8333333333333334</v>
      </c>
      <c r="O2663" s="32">
        <v>0.8958333333333334</v>
      </c>
      <c r="P2663" s="16">
        <f t="shared" si="221"/>
        <v>0.0625</v>
      </c>
      <c r="Q2663" s="113" t="s">
        <v>2611</v>
      </c>
      <c r="R2663" s="36"/>
      <c r="S2663" s="36"/>
      <c r="T2663" s="36"/>
      <c r="U2663" s="36"/>
      <c r="V2663" s="36"/>
      <c r="W2663" s="36"/>
      <c r="X2663" s="36"/>
      <c r="Y2663" s="36"/>
      <c r="Z2663" s="36"/>
      <c r="AA2663" s="36"/>
      <c r="AB2663" s="36"/>
      <c r="AC2663" s="36"/>
      <c r="AD2663" s="36"/>
      <c r="AE2663" s="36"/>
      <c r="AF2663" s="36"/>
      <c r="AG2663" s="36"/>
      <c r="AH2663" s="36"/>
      <c r="AI2663" s="36"/>
      <c r="AJ2663" s="36"/>
      <c r="AK2663" s="36"/>
      <c r="AL2663" s="36"/>
    </row>
    <row r="2664">
      <c r="A2664" s="10" t="s">
        <v>2448</v>
      </c>
      <c r="B2664" s="10" t="s">
        <v>18</v>
      </c>
      <c r="C2664" s="10" t="s">
        <v>1152</v>
      </c>
      <c r="D2664" s="10" t="s">
        <v>508</v>
      </c>
      <c r="E2664" s="11" t="s">
        <v>310</v>
      </c>
      <c r="F2664" s="11" t="s">
        <v>1423</v>
      </c>
      <c r="G2664" s="47"/>
      <c r="H2664" s="47"/>
      <c r="I2664" s="12"/>
      <c r="J2664" s="47"/>
      <c r="K2664" s="11"/>
      <c r="L2664" s="12"/>
      <c r="M2664" s="47">
        <v>44946.0</v>
      </c>
      <c r="N2664" s="32">
        <v>0.6666666666666666</v>
      </c>
      <c r="O2664" s="15">
        <v>0.9166666666666666</v>
      </c>
      <c r="P2664" s="16">
        <f t="shared" si="221"/>
        <v>0.25</v>
      </c>
      <c r="Q2664" s="17" t="s">
        <v>2612</v>
      </c>
    </row>
    <row r="2665">
      <c r="A2665" s="36" t="s">
        <v>2167</v>
      </c>
      <c r="B2665" s="36" t="s">
        <v>1797</v>
      </c>
      <c r="C2665" s="36" t="s">
        <v>1164</v>
      </c>
      <c r="D2665" s="36" t="s">
        <v>900</v>
      </c>
      <c r="E2665" s="124" t="s">
        <v>41</v>
      </c>
      <c r="F2665" s="116" t="s">
        <v>21</v>
      </c>
      <c r="G2665" s="86"/>
      <c r="H2665" s="86"/>
      <c r="I2665" s="121"/>
      <c r="J2665" s="86"/>
      <c r="K2665" s="42"/>
      <c r="L2665" s="121"/>
      <c r="M2665" s="117">
        <v>44946.0</v>
      </c>
      <c r="N2665" s="32">
        <v>0.5833333333333334</v>
      </c>
      <c r="O2665" s="32">
        <v>0.6458333333333334</v>
      </c>
      <c r="P2665" s="34">
        <v>0.0625</v>
      </c>
      <c r="Q2665" s="122" t="s">
        <v>2180</v>
      </c>
      <c r="R2665" s="36"/>
      <c r="S2665" s="36"/>
      <c r="T2665" s="36"/>
      <c r="U2665" s="36"/>
      <c r="V2665" s="36"/>
      <c r="W2665" s="36"/>
      <c r="X2665" s="36"/>
      <c r="Y2665" s="36"/>
      <c r="Z2665" s="36"/>
      <c r="AA2665" s="36"/>
      <c r="AB2665" s="36"/>
      <c r="AC2665" s="36"/>
      <c r="AD2665" s="36"/>
      <c r="AE2665" s="36"/>
      <c r="AF2665" s="36"/>
      <c r="AG2665" s="36"/>
      <c r="AH2665" s="36"/>
      <c r="AI2665" s="36"/>
      <c r="AJ2665" s="36"/>
      <c r="AK2665" s="36"/>
      <c r="AL2665" s="36"/>
    </row>
    <row r="2666">
      <c r="A2666" s="125" t="s">
        <v>2146</v>
      </c>
      <c r="B2666" s="125" t="s">
        <v>560</v>
      </c>
      <c r="C2666" s="125" t="s">
        <v>1164</v>
      </c>
      <c r="D2666" s="125" t="s">
        <v>900</v>
      </c>
      <c r="E2666" s="30" t="s">
        <v>1255</v>
      </c>
      <c r="F2666" s="124" t="s">
        <v>1409</v>
      </c>
      <c r="G2666" s="117">
        <v>44880.0</v>
      </c>
      <c r="H2666" s="117">
        <v>44890.0</v>
      </c>
      <c r="I2666" s="126">
        <v>86.5</v>
      </c>
      <c r="J2666" s="117">
        <v>44880.0</v>
      </c>
      <c r="K2666" s="100">
        <v>44904.0</v>
      </c>
      <c r="L2666" s="88">
        <v>109.5</v>
      </c>
      <c r="M2666" s="117">
        <v>44946.0</v>
      </c>
      <c r="N2666" s="32">
        <v>0.6458333333333334</v>
      </c>
      <c r="O2666" s="110">
        <v>0.6875</v>
      </c>
      <c r="P2666" s="34">
        <v>0.041666666666666664</v>
      </c>
      <c r="Q2666" s="122" t="s">
        <v>2613</v>
      </c>
      <c r="R2666" s="36"/>
      <c r="S2666" s="36"/>
      <c r="T2666" s="36"/>
      <c r="U2666" s="36"/>
      <c r="V2666" s="36"/>
      <c r="W2666" s="36"/>
      <c r="X2666" s="36"/>
      <c r="Y2666" s="36"/>
      <c r="Z2666" s="36"/>
      <c r="AA2666" s="36"/>
      <c r="AB2666" s="36"/>
      <c r="AC2666" s="36"/>
      <c r="AD2666" s="36"/>
      <c r="AE2666" s="36"/>
      <c r="AF2666" s="36"/>
      <c r="AG2666" s="36"/>
      <c r="AH2666" s="36"/>
      <c r="AI2666" s="36"/>
      <c r="AJ2666" s="36"/>
      <c r="AK2666" s="36"/>
      <c r="AL2666" s="36"/>
    </row>
    <row r="2667">
      <c r="A2667" s="36" t="s">
        <v>2351</v>
      </c>
      <c r="B2667" s="36" t="s">
        <v>560</v>
      </c>
      <c r="C2667" s="36" t="s">
        <v>1164</v>
      </c>
      <c r="D2667" s="36" t="s">
        <v>900</v>
      </c>
      <c r="E2667" s="30" t="s">
        <v>41</v>
      </c>
      <c r="F2667" s="116" t="s">
        <v>1409</v>
      </c>
      <c r="G2667" s="86">
        <v>44914.0</v>
      </c>
      <c r="H2667" s="86">
        <v>44925.0</v>
      </c>
      <c r="I2667" s="116">
        <v>67.0</v>
      </c>
      <c r="J2667" s="86">
        <v>44914.0</v>
      </c>
      <c r="K2667" s="42"/>
      <c r="L2667" s="36"/>
      <c r="M2667" s="117">
        <v>44946.0</v>
      </c>
      <c r="N2667" s="32">
        <v>0.6875</v>
      </c>
      <c r="O2667" s="110">
        <v>0.8958333333333334</v>
      </c>
      <c r="P2667" s="44">
        <f t="shared" ref="P2667:P2668" si="222">O2667-N2667</f>
        <v>0.2083333333</v>
      </c>
      <c r="Q2667" s="81" t="s">
        <v>2614</v>
      </c>
      <c r="R2667" s="36"/>
      <c r="S2667" s="36"/>
      <c r="T2667" s="36"/>
      <c r="U2667" s="36"/>
      <c r="V2667" s="36"/>
      <c r="W2667" s="36"/>
      <c r="X2667" s="36"/>
      <c r="Y2667" s="36"/>
      <c r="Z2667" s="36"/>
      <c r="AA2667" s="36"/>
      <c r="AB2667" s="36"/>
      <c r="AC2667" s="36"/>
      <c r="AD2667" s="36"/>
      <c r="AE2667" s="36"/>
      <c r="AF2667" s="36"/>
      <c r="AG2667" s="36"/>
      <c r="AH2667" s="36"/>
      <c r="AI2667" s="36"/>
      <c r="AJ2667" s="36"/>
      <c r="AK2667" s="36"/>
      <c r="AL2667" s="36"/>
    </row>
    <row r="2668">
      <c r="A2668" s="10" t="s">
        <v>2573</v>
      </c>
      <c r="B2668" s="10" t="s">
        <v>560</v>
      </c>
      <c r="C2668" s="10" t="s">
        <v>1164</v>
      </c>
      <c r="D2668" s="10" t="s">
        <v>1790</v>
      </c>
      <c r="E2668" s="11" t="s">
        <v>41</v>
      </c>
      <c r="F2668" s="11" t="s">
        <v>1409</v>
      </c>
      <c r="G2668" s="82">
        <v>44942.0</v>
      </c>
      <c r="H2668" s="82">
        <v>44963.0</v>
      </c>
      <c r="I2668" s="12">
        <v>75.0</v>
      </c>
      <c r="J2668" s="117">
        <v>44943.0</v>
      </c>
      <c r="K2668" s="82"/>
      <c r="L2668" s="12"/>
      <c r="M2668" s="117">
        <v>44949.0</v>
      </c>
      <c r="N2668" s="32">
        <v>0.5833333333333334</v>
      </c>
      <c r="O2668" s="43">
        <v>0.875</v>
      </c>
      <c r="P2668" s="16">
        <f t="shared" si="222"/>
        <v>0.2916666667</v>
      </c>
      <c r="Q2668" s="113" t="s">
        <v>2615</v>
      </c>
    </row>
    <row r="2669">
      <c r="A2669" s="81" t="s">
        <v>2616</v>
      </c>
      <c r="B2669" s="81" t="s">
        <v>18</v>
      </c>
      <c r="C2669" s="81" t="s">
        <v>1152</v>
      </c>
      <c r="D2669" s="81" t="s">
        <v>2579</v>
      </c>
      <c r="E2669" s="30" t="s">
        <v>41</v>
      </c>
      <c r="F2669" s="30" t="s">
        <v>1423</v>
      </c>
      <c r="G2669" s="47">
        <v>44949.0</v>
      </c>
      <c r="H2669" s="47">
        <v>44950.0</v>
      </c>
      <c r="I2669" s="88">
        <v>4.0</v>
      </c>
      <c r="J2669" s="47">
        <v>44949.0</v>
      </c>
      <c r="K2669" s="47">
        <v>44950.0</v>
      </c>
      <c r="L2669" s="88">
        <v>4.0</v>
      </c>
      <c r="M2669" s="19">
        <v>44949.0</v>
      </c>
      <c r="N2669" s="32">
        <v>0.6666666666666666</v>
      </c>
      <c r="O2669" s="32">
        <v>0.8333333333333334</v>
      </c>
      <c r="P2669" s="34">
        <v>0.16666666666666666</v>
      </c>
      <c r="Q2669" s="128" t="s">
        <v>2617</v>
      </c>
      <c r="R2669" s="36"/>
      <c r="S2669" s="36"/>
      <c r="T2669" s="36"/>
      <c r="U2669" s="36"/>
      <c r="V2669" s="36"/>
      <c r="W2669" s="36"/>
      <c r="X2669" s="36"/>
      <c r="Y2669" s="36"/>
      <c r="Z2669" s="36"/>
      <c r="AA2669" s="36"/>
      <c r="AB2669" s="36"/>
      <c r="AC2669" s="36"/>
      <c r="AD2669" s="36"/>
      <c r="AE2669" s="36"/>
      <c r="AF2669" s="36"/>
      <c r="AG2669" s="36"/>
      <c r="AH2669" s="36"/>
      <c r="AI2669" s="36"/>
      <c r="AJ2669" s="36"/>
      <c r="AK2669" s="36"/>
      <c r="AL2669" s="36"/>
    </row>
    <row r="2670">
      <c r="A2670" s="81" t="s">
        <v>2535</v>
      </c>
      <c r="B2670" s="81" t="s">
        <v>560</v>
      </c>
      <c r="C2670" s="29" t="s">
        <v>1152</v>
      </c>
      <c r="D2670" s="29" t="s">
        <v>508</v>
      </c>
      <c r="E2670" s="30" t="s">
        <v>41</v>
      </c>
      <c r="F2670" s="41" t="s">
        <v>1423</v>
      </c>
      <c r="G2670" s="47">
        <v>44937.0</v>
      </c>
      <c r="H2670" s="19"/>
      <c r="I2670" s="88"/>
      <c r="J2670" s="47">
        <v>44937.0</v>
      </c>
      <c r="K2670" s="19"/>
      <c r="L2670" s="88"/>
      <c r="M2670" s="47">
        <v>44949.0</v>
      </c>
      <c r="N2670" s="32">
        <v>0.6666666666666666</v>
      </c>
      <c r="O2670" s="32">
        <v>0.9166666666666666</v>
      </c>
      <c r="P2670" s="44">
        <f t="shared" ref="P2670:P2671" si="223">O2670-N2670</f>
        <v>0.25</v>
      </c>
      <c r="Q2670" s="113" t="s">
        <v>2618</v>
      </c>
      <c r="R2670" s="36"/>
      <c r="S2670" s="36"/>
      <c r="T2670" s="36"/>
      <c r="U2670" s="36"/>
      <c r="V2670" s="36"/>
      <c r="W2670" s="36"/>
      <c r="X2670" s="36"/>
      <c r="Y2670" s="36"/>
      <c r="Z2670" s="36"/>
      <c r="AA2670" s="36"/>
      <c r="AB2670" s="36"/>
      <c r="AC2670" s="36"/>
      <c r="AD2670" s="36"/>
      <c r="AE2670" s="36"/>
      <c r="AF2670" s="36"/>
      <c r="AG2670" s="36"/>
      <c r="AH2670" s="36"/>
      <c r="AI2670" s="36"/>
      <c r="AJ2670" s="36"/>
      <c r="AK2670" s="36"/>
      <c r="AL2670" s="36"/>
    </row>
    <row r="2671">
      <c r="A2671" s="81" t="s">
        <v>2619</v>
      </c>
      <c r="B2671" s="10" t="s">
        <v>18</v>
      </c>
      <c r="C2671" s="10" t="s">
        <v>1152</v>
      </c>
      <c r="D2671" s="10" t="s">
        <v>3</v>
      </c>
      <c r="E2671" s="30" t="s">
        <v>310</v>
      </c>
      <c r="F2671" s="30" t="s">
        <v>1423</v>
      </c>
      <c r="G2671" s="47">
        <v>44949.0</v>
      </c>
      <c r="H2671" s="19"/>
      <c r="I2671" s="11"/>
      <c r="J2671" s="47">
        <v>44949.0</v>
      </c>
      <c r="K2671" s="19"/>
      <c r="L2671" s="88"/>
      <c r="M2671" s="47">
        <v>44949.0</v>
      </c>
      <c r="N2671" s="32">
        <v>0.625</v>
      </c>
      <c r="O2671" s="32">
        <v>0.6666666666666666</v>
      </c>
      <c r="P2671" s="16">
        <f t="shared" si="223"/>
        <v>0.04166666667</v>
      </c>
      <c r="Q2671" s="113" t="s">
        <v>2620</v>
      </c>
      <c r="R2671" s="36"/>
      <c r="S2671" s="36"/>
      <c r="T2671" s="36"/>
      <c r="U2671" s="36"/>
      <c r="V2671" s="36"/>
      <c r="W2671" s="36"/>
      <c r="X2671" s="36"/>
      <c r="Y2671" s="36"/>
      <c r="Z2671" s="36"/>
      <c r="AA2671" s="36"/>
      <c r="AB2671" s="36"/>
      <c r="AC2671" s="36"/>
      <c r="AD2671" s="36"/>
      <c r="AE2671" s="36"/>
      <c r="AF2671" s="36"/>
      <c r="AG2671" s="36"/>
      <c r="AH2671" s="36"/>
      <c r="AI2671" s="36"/>
      <c r="AJ2671" s="36"/>
      <c r="AK2671" s="36"/>
      <c r="AL2671" s="36"/>
    </row>
    <row r="2672">
      <c r="A2672" s="36" t="s">
        <v>2167</v>
      </c>
      <c r="B2672" s="36" t="s">
        <v>1797</v>
      </c>
      <c r="C2672" s="36" t="s">
        <v>1164</v>
      </c>
      <c r="D2672" s="36" t="s">
        <v>900</v>
      </c>
      <c r="E2672" s="124" t="s">
        <v>41</v>
      </c>
      <c r="F2672" s="116" t="s">
        <v>21</v>
      </c>
      <c r="G2672" s="86"/>
      <c r="H2672" s="86"/>
      <c r="I2672" s="121"/>
      <c r="J2672" s="86"/>
      <c r="K2672" s="42"/>
      <c r="L2672" s="121"/>
      <c r="M2672" s="117">
        <v>44949.0</v>
      </c>
      <c r="N2672" s="32">
        <v>0.5833333333333334</v>
      </c>
      <c r="O2672" s="110">
        <v>0.8958333333333334</v>
      </c>
      <c r="P2672" s="34">
        <v>0.3125</v>
      </c>
      <c r="Q2672" s="122" t="s">
        <v>2621</v>
      </c>
      <c r="R2672" s="36"/>
      <c r="S2672" s="36"/>
      <c r="T2672" s="36"/>
      <c r="U2672" s="36"/>
      <c r="V2672" s="36"/>
      <c r="W2672" s="36"/>
      <c r="X2672" s="36"/>
      <c r="Y2672" s="36"/>
      <c r="Z2672" s="36"/>
      <c r="AA2672" s="36"/>
      <c r="AB2672" s="36"/>
      <c r="AC2672" s="36"/>
      <c r="AD2672" s="36"/>
      <c r="AE2672" s="36"/>
      <c r="AF2672" s="36"/>
      <c r="AG2672" s="36"/>
      <c r="AH2672" s="36"/>
      <c r="AI2672" s="36"/>
      <c r="AJ2672" s="36"/>
      <c r="AK2672" s="36"/>
      <c r="AL2672" s="36"/>
    </row>
    <row r="2673">
      <c r="A2673" s="125" t="s">
        <v>2146</v>
      </c>
      <c r="B2673" s="125" t="s">
        <v>560</v>
      </c>
      <c r="C2673" s="125" t="s">
        <v>1164</v>
      </c>
      <c r="D2673" s="125" t="s">
        <v>900</v>
      </c>
      <c r="E2673" s="30" t="s">
        <v>341</v>
      </c>
      <c r="F2673" s="124" t="s">
        <v>1409</v>
      </c>
      <c r="G2673" s="117">
        <v>44880.0</v>
      </c>
      <c r="H2673" s="117">
        <v>44890.0</v>
      </c>
      <c r="I2673" s="126">
        <v>86.5</v>
      </c>
      <c r="J2673" s="117">
        <v>44880.0</v>
      </c>
      <c r="K2673" s="100">
        <v>44904.0</v>
      </c>
      <c r="L2673" s="88">
        <v>109.5</v>
      </c>
      <c r="M2673" s="117">
        <v>44949.0</v>
      </c>
      <c r="N2673" s="32"/>
      <c r="O2673" s="110"/>
      <c r="P2673" s="34"/>
      <c r="Q2673" s="122" t="s">
        <v>655</v>
      </c>
      <c r="R2673" s="36"/>
      <c r="S2673" s="36"/>
      <c r="T2673" s="36"/>
      <c r="U2673" s="36"/>
      <c r="V2673" s="36"/>
      <c r="W2673" s="36"/>
      <c r="X2673" s="36"/>
      <c r="Y2673" s="36"/>
      <c r="Z2673" s="36"/>
      <c r="AA2673" s="36"/>
      <c r="AB2673" s="36"/>
      <c r="AC2673" s="36"/>
      <c r="AD2673" s="36"/>
      <c r="AE2673" s="36"/>
      <c r="AF2673" s="36"/>
      <c r="AG2673" s="36"/>
      <c r="AH2673" s="36"/>
      <c r="AI2673" s="36"/>
      <c r="AJ2673" s="36"/>
      <c r="AK2673" s="36"/>
      <c r="AL2673" s="36"/>
    </row>
    <row r="2674">
      <c r="A2674" s="36" t="s">
        <v>2351</v>
      </c>
      <c r="B2674" s="36" t="s">
        <v>560</v>
      </c>
      <c r="C2674" s="36" t="s">
        <v>1164</v>
      </c>
      <c r="D2674" s="36" t="s">
        <v>900</v>
      </c>
      <c r="E2674" s="30" t="s">
        <v>46</v>
      </c>
      <c r="F2674" s="116" t="s">
        <v>1409</v>
      </c>
      <c r="G2674" s="86">
        <v>44914.0</v>
      </c>
      <c r="H2674" s="86">
        <v>44925.0</v>
      </c>
      <c r="I2674" s="116">
        <v>67.0</v>
      </c>
      <c r="J2674" s="86">
        <v>44914.0</v>
      </c>
      <c r="K2674" s="42"/>
      <c r="L2674" s="36"/>
      <c r="M2674" s="117">
        <v>44949.0</v>
      </c>
      <c r="N2674" s="32"/>
      <c r="O2674" s="110"/>
      <c r="P2674" s="44"/>
      <c r="Q2674" s="81" t="s">
        <v>2622</v>
      </c>
      <c r="R2674" s="36"/>
      <c r="S2674" s="36"/>
      <c r="T2674" s="36"/>
      <c r="U2674" s="36"/>
      <c r="V2674" s="36"/>
      <c r="W2674" s="36"/>
      <c r="X2674" s="36"/>
      <c r="Y2674" s="36"/>
      <c r="Z2674" s="36"/>
      <c r="AA2674" s="36"/>
      <c r="AB2674" s="36"/>
      <c r="AC2674" s="36"/>
      <c r="AD2674" s="36"/>
      <c r="AE2674" s="36"/>
      <c r="AF2674" s="36"/>
      <c r="AG2674" s="36"/>
      <c r="AH2674" s="36"/>
      <c r="AI2674" s="36"/>
      <c r="AJ2674" s="36"/>
      <c r="AK2674" s="36"/>
      <c r="AL2674" s="36"/>
    </row>
    <row r="2675">
      <c r="A2675" s="81" t="s">
        <v>2623</v>
      </c>
      <c r="B2675" s="10" t="s">
        <v>18</v>
      </c>
      <c r="C2675" s="10" t="s">
        <v>1152</v>
      </c>
      <c r="D2675" s="10" t="s">
        <v>3</v>
      </c>
      <c r="E2675" s="30" t="s">
        <v>41</v>
      </c>
      <c r="F2675" s="30" t="s">
        <v>1423</v>
      </c>
      <c r="G2675" s="47">
        <v>44949.0</v>
      </c>
      <c r="H2675" s="19"/>
      <c r="I2675" s="11"/>
      <c r="J2675" s="47">
        <v>44949.0</v>
      </c>
      <c r="K2675" s="19"/>
      <c r="L2675" s="88"/>
      <c r="M2675" s="47">
        <v>44949.0</v>
      </c>
      <c r="N2675" s="32">
        <v>0.6666666666666666</v>
      </c>
      <c r="O2675" s="32">
        <v>0.875</v>
      </c>
      <c r="P2675" s="16">
        <f t="shared" ref="P2675:P2676" si="224">O2675-N2675</f>
        <v>0.2083333333</v>
      </c>
      <c r="Q2675" s="113" t="s">
        <v>2624</v>
      </c>
      <c r="R2675" s="36"/>
      <c r="S2675" s="36"/>
      <c r="T2675" s="36"/>
      <c r="U2675" s="36"/>
      <c r="V2675" s="36"/>
      <c r="W2675" s="36"/>
      <c r="X2675" s="36"/>
      <c r="Y2675" s="36"/>
      <c r="Z2675" s="36"/>
      <c r="AA2675" s="36"/>
      <c r="AB2675" s="36"/>
      <c r="AC2675" s="36"/>
      <c r="AD2675" s="36"/>
      <c r="AE2675" s="36"/>
      <c r="AF2675" s="36"/>
      <c r="AG2675" s="36"/>
      <c r="AH2675" s="36"/>
      <c r="AI2675" s="36"/>
      <c r="AJ2675" s="36"/>
      <c r="AK2675" s="36"/>
      <c r="AL2675" s="36"/>
    </row>
    <row r="2676">
      <c r="A2676" s="10" t="s">
        <v>1819</v>
      </c>
      <c r="B2676" s="81" t="s">
        <v>1797</v>
      </c>
      <c r="C2676" s="10" t="s">
        <v>1152</v>
      </c>
      <c r="D2676" s="10" t="s">
        <v>3</v>
      </c>
      <c r="E2676" s="11" t="s">
        <v>41</v>
      </c>
      <c r="F2676" s="11" t="s">
        <v>21</v>
      </c>
      <c r="G2676" s="18"/>
      <c r="H2676" s="18"/>
      <c r="I2676" s="18"/>
      <c r="J2676" s="18"/>
      <c r="K2676" s="18"/>
      <c r="L2676" s="18"/>
      <c r="M2676" s="47">
        <v>44949.0</v>
      </c>
      <c r="N2676" s="32">
        <v>0.875</v>
      </c>
      <c r="O2676" s="52">
        <v>0.9166666666666666</v>
      </c>
      <c r="P2676" s="16">
        <f t="shared" si="224"/>
        <v>0.04166666667</v>
      </c>
      <c r="Q2676" s="122" t="s">
        <v>2180</v>
      </c>
      <c r="R2676" s="36"/>
      <c r="S2676" s="36"/>
      <c r="T2676" s="36"/>
      <c r="U2676" s="36"/>
      <c r="V2676" s="36"/>
      <c r="W2676" s="36"/>
      <c r="X2676" s="36"/>
      <c r="Y2676" s="36"/>
      <c r="Z2676" s="36"/>
      <c r="AA2676" s="36"/>
      <c r="AB2676" s="36"/>
      <c r="AC2676" s="36"/>
      <c r="AD2676" s="36"/>
      <c r="AE2676" s="36"/>
      <c r="AF2676" s="36"/>
      <c r="AG2676" s="36"/>
      <c r="AH2676" s="36"/>
      <c r="AI2676" s="36"/>
      <c r="AJ2676" s="36"/>
      <c r="AK2676" s="36"/>
      <c r="AL2676" s="36"/>
    </row>
    <row r="2677">
      <c r="A2677" s="81" t="s">
        <v>2625</v>
      </c>
      <c r="B2677" s="81" t="s">
        <v>18</v>
      </c>
      <c r="C2677" s="81" t="s">
        <v>1152</v>
      </c>
      <c r="D2677" s="81" t="s">
        <v>2579</v>
      </c>
      <c r="E2677" s="30" t="s">
        <v>43</v>
      </c>
      <c r="F2677" s="30" t="s">
        <v>1423</v>
      </c>
      <c r="G2677" s="47">
        <v>44950.0</v>
      </c>
      <c r="H2677" s="47">
        <v>44950.0</v>
      </c>
      <c r="I2677" s="88">
        <v>4.0</v>
      </c>
      <c r="J2677" s="47">
        <v>44950.0</v>
      </c>
      <c r="K2677" s="47">
        <v>44950.0</v>
      </c>
      <c r="L2677" s="88">
        <v>4.0</v>
      </c>
      <c r="M2677" s="47">
        <v>44950.0</v>
      </c>
      <c r="N2677" s="32">
        <v>0.625</v>
      </c>
      <c r="O2677" s="32">
        <v>0.7916666666666666</v>
      </c>
      <c r="P2677" s="34">
        <v>0.16666666666666666</v>
      </c>
      <c r="Q2677" s="128" t="s">
        <v>2626</v>
      </c>
      <c r="R2677" s="36"/>
      <c r="S2677" s="36"/>
      <c r="T2677" s="36"/>
      <c r="U2677" s="36"/>
      <c r="V2677" s="36"/>
      <c r="W2677" s="36"/>
      <c r="X2677" s="36"/>
      <c r="Y2677" s="36"/>
      <c r="Z2677" s="36"/>
      <c r="AA2677" s="36"/>
      <c r="AB2677" s="36"/>
      <c r="AC2677" s="36"/>
      <c r="AD2677" s="36"/>
      <c r="AE2677" s="36"/>
      <c r="AF2677" s="36"/>
      <c r="AG2677" s="36"/>
      <c r="AH2677" s="36"/>
      <c r="AI2677" s="36"/>
      <c r="AJ2677" s="36"/>
      <c r="AK2677" s="36"/>
      <c r="AL2677" s="36"/>
    </row>
    <row r="2678">
      <c r="A2678" s="10" t="s">
        <v>2573</v>
      </c>
      <c r="B2678" s="10" t="s">
        <v>560</v>
      </c>
      <c r="C2678" s="10" t="s">
        <v>1164</v>
      </c>
      <c r="D2678" s="10" t="s">
        <v>1790</v>
      </c>
      <c r="E2678" s="11" t="s">
        <v>41</v>
      </c>
      <c r="F2678" s="11" t="s">
        <v>1409</v>
      </c>
      <c r="G2678" s="82">
        <v>44942.0</v>
      </c>
      <c r="H2678" s="82">
        <v>44963.0</v>
      </c>
      <c r="I2678" s="12">
        <v>75.0</v>
      </c>
      <c r="J2678" s="117">
        <v>44943.0</v>
      </c>
      <c r="K2678" s="82"/>
      <c r="L2678" s="12"/>
      <c r="M2678" s="117">
        <v>44950.0</v>
      </c>
      <c r="N2678" s="32">
        <v>0.5833333333333334</v>
      </c>
      <c r="O2678" s="43">
        <v>0.875</v>
      </c>
      <c r="P2678" s="16">
        <f t="shared" ref="P2678:P2706" si="225">O2678-N2678</f>
        <v>0.2916666667</v>
      </c>
      <c r="Q2678" s="113" t="s">
        <v>2627</v>
      </c>
    </row>
    <row r="2679">
      <c r="A2679" s="81" t="s">
        <v>2535</v>
      </c>
      <c r="B2679" s="81" t="s">
        <v>560</v>
      </c>
      <c r="C2679" s="29" t="s">
        <v>1152</v>
      </c>
      <c r="D2679" s="29" t="s">
        <v>508</v>
      </c>
      <c r="E2679" s="30" t="s">
        <v>41</v>
      </c>
      <c r="F2679" s="41" t="s">
        <v>1423</v>
      </c>
      <c r="G2679" s="47">
        <v>44937.0</v>
      </c>
      <c r="H2679" s="19"/>
      <c r="I2679" s="88"/>
      <c r="J2679" s="47">
        <v>44937.0</v>
      </c>
      <c r="K2679" s="19"/>
      <c r="L2679" s="88"/>
      <c r="M2679" s="47">
        <v>44950.0</v>
      </c>
      <c r="N2679" s="32">
        <v>0.6666666666666666</v>
      </c>
      <c r="O2679" s="32">
        <v>0.9166666666666666</v>
      </c>
      <c r="P2679" s="44">
        <f t="shared" si="225"/>
        <v>0.25</v>
      </c>
      <c r="Q2679" s="113" t="s">
        <v>2628</v>
      </c>
      <c r="R2679" s="36"/>
      <c r="S2679" s="36"/>
      <c r="T2679" s="36"/>
      <c r="U2679" s="36"/>
      <c r="V2679" s="36"/>
      <c r="W2679" s="36"/>
      <c r="X2679" s="36"/>
      <c r="Y2679" s="36"/>
      <c r="Z2679" s="36"/>
      <c r="AA2679" s="36"/>
      <c r="AB2679" s="36"/>
      <c r="AC2679" s="36"/>
      <c r="AD2679" s="36"/>
      <c r="AE2679" s="36"/>
      <c r="AF2679" s="36"/>
      <c r="AG2679" s="36"/>
      <c r="AH2679" s="36"/>
      <c r="AI2679" s="36"/>
      <c r="AJ2679" s="36"/>
      <c r="AK2679" s="36"/>
      <c r="AL2679" s="36"/>
    </row>
    <row r="2680">
      <c r="A2680" s="84" t="s">
        <v>2596</v>
      </c>
      <c r="B2680" s="10" t="s">
        <v>18</v>
      </c>
      <c r="C2680" s="10" t="s">
        <v>1152</v>
      </c>
      <c r="D2680" s="10" t="s">
        <v>3</v>
      </c>
      <c r="E2680" s="30" t="s">
        <v>20</v>
      </c>
      <c r="F2680" s="30" t="s">
        <v>21</v>
      </c>
      <c r="G2680" s="117">
        <v>44945.0</v>
      </c>
      <c r="H2680" s="86"/>
      <c r="I2680" s="121"/>
      <c r="J2680" s="86"/>
      <c r="K2680" s="42"/>
      <c r="L2680" s="121"/>
      <c r="M2680" s="47">
        <v>44950.0</v>
      </c>
      <c r="N2680" s="32">
        <v>0.8333333333333334</v>
      </c>
      <c r="O2680" s="32">
        <v>0.8333333333333334</v>
      </c>
      <c r="P2680" s="16">
        <f t="shared" si="225"/>
        <v>0</v>
      </c>
      <c r="Q2680" s="122" t="s">
        <v>655</v>
      </c>
      <c r="R2680" s="36"/>
      <c r="S2680" s="36"/>
      <c r="T2680" s="36"/>
      <c r="U2680" s="36"/>
      <c r="V2680" s="36"/>
      <c r="W2680" s="36"/>
      <c r="X2680" s="36"/>
      <c r="Y2680" s="36"/>
      <c r="Z2680" s="36"/>
      <c r="AA2680" s="36"/>
      <c r="AB2680" s="36"/>
      <c r="AC2680" s="36"/>
      <c r="AD2680" s="36"/>
      <c r="AE2680" s="36"/>
      <c r="AF2680" s="36"/>
      <c r="AG2680" s="36"/>
      <c r="AH2680" s="36"/>
      <c r="AI2680" s="36"/>
      <c r="AJ2680" s="36"/>
      <c r="AK2680" s="36"/>
      <c r="AL2680" s="36"/>
    </row>
    <row r="2681">
      <c r="A2681" s="81" t="s">
        <v>2325</v>
      </c>
      <c r="B2681" s="29" t="s">
        <v>560</v>
      </c>
      <c r="C2681" s="29" t="s">
        <v>1152</v>
      </c>
      <c r="D2681" s="29" t="s">
        <v>508</v>
      </c>
      <c r="E2681" s="30" t="s">
        <v>341</v>
      </c>
      <c r="F2681" s="41" t="s">
        <v>1423</v>
      </c>
      <c r="G2681" s="19">
        <v>44903.0</v>
      </c>
      <c r="H2681" s="19">
        <v>44903.0</v>
      </c>
      <c r="I2681" s="88">
        <v>2.0</v>
      </c>
      <c r="J2681" s="19">
        <v>44903.0</v>
      </c>
      <c r="K2681" s="87"/>
      <c r="L2681" s="112"/>
      <c r="M2681" s="19">
        <v>44950.0</v>
      </c>
      <c r="N2681" s="32">
        <v>0.8333333333333334</v>
      </c>
      <c r="O2681" s="32">
        <v>0.8333333333333334</v>
      </c>
      <c r="P2681" s="44">
        <f t="shared" si="225"/>
        <v>0</v>
      </c>
      <c r="Q2681" s="122" t="s">
        <v>655</v>
      </c>
      <c r="R2681" s="36"/>
      <c r="S2681" s="36"/>
      <c r="T2681" s="36"/>
      <c r="U2681" s="36"/>
      <c r="V2681" s="36"/>
      <c r="W2681" s="36"/>
      <c r="X2681" s="36"/>
      <c r="Y2681" s="36"/>
      <c r="Z2681" s="36"/>
      <c r="AA2681" s="36"/>
      <c r="AB2681" s="36"/>
      <c r="AC2681" s="36"/>
      <c r="AD2681" s="36"/>
      <c r="AE2681" s="36"/>
      <c r="AF2681" s="36"/>
      <c r="AG2681" s="36"/>
      <c r="AH2681" s="36"/>
      <c r="AI2681" s="36"/>
      <c r="AJ2681" s="36"/>
      <c r="AK2681" s="36"/>
      <c r="AL2681" s="36"/>
    </row>
    <row r="2682">
      <c r="A2682" s="10" t="s">
        <v>1819</v>
      </c>
      <c r="B2682" s="81" t="s">
        <v>1797</v>
      </c>
      <c r="C2682" s="10" t="s">
        <v>1152</v>
      </c>
      <c r="D2682" s="10" t="s">
        <v>3</v>
      </c>
      <c r="E2682" s="11" t="s">
        <v>41</v>
      </c>
      <c r="F2682" s="11" t="s">
        <v>21</v>
      </c>
      <c r="G2682" s="18"/>
      <c r="H2682" s="18"/>
      <c r="I2682" s="18"/>
      <c r="J2682" s="18"/>
      <c r="K2682" s="18"/>
      <c r="L2682" s="18"/>
      <c r="M2682" s="19">
        <v>44950.0</v>
      </c>
      <c r="N2682" s="32">
        <v>0.625</v>
      </c>
      <c r="O2682" s="52">
        <v>0.7083333333333334</v>
      </c>
      <c r="P2682" s="16">
        <f t="shared" si="225"/>
        <v>0.08333333333</v>
      </c>
      <c r="Q2682" s="113" t="s">
        <v>2629</v>
      </c>
      <c r="R2682" s="36"/>
      <c r="S2682" s="36"/>
      <c r="T2682" s="36"/>
      <c r="U2682" s="36"/>
      <c r="V2682" s="36"/>
      <c r="W2682" s="36"/>
      <c r="X2682" s="36"/>
      <c r="Y2682" s="36"/>
      <c r="Z2682" s="36"/>
      <c r="AA2682" s="36"/>
      <c r="AB2682" s="36"/>
      <c r="AC2682" s="36"/>
      <c r="AD2682" s="36"/>
      <c r="AE2682" s="36"/>
      <c r="AF2682" s="36"/>
      <c r="AG2682" s="36"/>
      <c r="AH2682" s="36"/>
      <c r="AI2682" s="36"/>
      <c r="AJ2682" s="36"/>
      <c r="AK2682" s="36"/>
      <c r="AL2682" s="36"/>
    </row>
    <row r="2683">
      <c r="A2683" s="81" t="s">
        <v>2623</v>
      </c>
      <c r="B2683" s="10" t="s">
        <v>18</v>
      </c>
      <c r="C2683" s="10" t="s">
        <v>1152</v>
      </c>
      <c r="D2683" s="10" t="s">
        <v>3</v>
      </c>
      <c r="E2683" s="30" t="s">
        <v>41</v>
      </c>
      <c r="F2683" s="30" t="s">
        <v>1423</v>
      </c>
      <c r="G2683" s="47">
        <v>44949.0</v>
      </c>
      <c r="H2683" s="19"/>
      <c r="I2683" s="11"/>
      <c r="J2683" s="47">
        <v>44949.0</v>
      </c>
      <c r="K2683" s="19"/>
      <c r="L2683" s="88"/>
      <c r="M2683" s="19">
        <v>44950.0</v>
      </c>
      <c r="N2683" s="52">
        <v>0.7083333333333334</v>
      </c>
      <c r="O2683" s="32">
        <v>0.9166666666666666</v>
      </c>
      <c r="P2683" s="16">
        <f t="shared" si="225"/>
        <v>0.2083333333</v>
      </c>
      <c r="Q2683" s="113" t="s">
        <v>2630</v>
      </c>
      <c r="R2683" s="36"/>
      <c r="S2683" s="36"/>
      <c r="T2683" s="36"/>
      <c r="U2683" s="36"/>
      <c r="V2683" s="36"/>
      <c r="W2683" s="36"/>
      <c r="X2683" s="36"/>
      <c r="Y2683" s="36"/>
      <c r="Z2683" s="36"/>
      <c r="AA2683" s="36"/>
      <c r="AB2683" s="36"/>
      <c r="AC2683" s="36"/>
      <c r="AD2683" s="36"/>
      <c r="AE2683" s="36"/>
      <c r="AF2683" s="36"/>
      <c r="AG2683" s="36"/>
      <c r="AH2683" s="36"/>
      <c r="AI2683" s="36"/>
      <c r="AJ2683" s="36"/>
      <c r="AK2683" s="36"/>
      <c r="AL2683" s="36"/>
    </row>
    <row r="2684">
      <c r="A2684" s="81" t="s">
        <v>2165</v>
      </c>
      <c r="B2684" s="81" t="s">
        <v>1797</v>
      </c>
      <c r="C2684" s="10" t="s">
        <v>1152</v>
      </c>
      <c r="D2684" s="81" t="s">
        <v>508</v>
      </c>
      <c r="E2684" s="30" t="s">
        <v>41</v>
      </c>
      <c r="F2684" s="30" t="s">
        <v>21</v>
      </c>
      <c r="G2684" s="82"/>
      <c r="H2684" s="82"/>
      <c r="I2684" s="88"/>
      <c r="J2684" s="82"/>
      <c r="K2684" s="82"/>
      <c r="L2684" s="88"/>
      <c r="M2684" s="19">
        <v>44950.0</v>
      </c>
      <c r="N2684" s="32">
        <v>0.625</v>
      </c>
      <c r="O2684" s="15">
        <v>0.6666666666666666</v>
      </c>
      <c r="P2684" s="16">
        <f t="shared" si="225"/>
        <v>0.04166666667</v>
      </c>
      <c r="Q2684" s="10" t="s">
        <v>2631</v>
      </c>
      <c r="R2684" s="36"/>
      <c r="S2684" s="36"/>
      <c r="T2684" s="36"/>
      <c r="U2684" s="36"/>
      <c r="V2684" s="36"/>
      <c r="W2684" s="36"/>
      <c r="X2684" s="36"/>
      <c r="Y2684" s="36"/>
      <c r="Z2684" s="36"/>
      <c r="AA2684" s="36"/>
      <c r="AB2684" s="36"/>
      <c r="AC2684" s="36"/>
      <c r="AD2684" s="36"/>
      <c r="AE2684" s="36"/>
      <c r="AF2684" s="36"/>
      <c r="AG2684" s="36"/>
      <c r="AH2684" s="36"/>
      <c r="AI2684" s="36"/>
      <c r="AJ2684" s="36"/>
      <c r="AK2684" s="36"/>
      <c r="AL2684" s="36"/>
    </row>
    <row r="2685">
      <c r="A2685" s="36" t="s">
        <v>2167</v>
      </c>
      <c r="B2685" s="36" t="s">
        <v>1797</v>
      </c>
      <c r="C2685" s="36" t="s">
        <v>1164</v>
      </c>
      <c r="D2685" s="36" t="s">
        <v>900</v>
      </c>
      <c r="E2685" s="124" t="s">
        <v>41</v>
      </c>
      <c r="F2685" s="116" t="s">
        <v>21</v>
      </c>
      <c r="G2685" s="86"/>
      <c r="H2685" s="86"/>
      <c r="I2685" s="121"/>
      <c r="J2685" s="86"/>
      <c r="K2685" s="42"/>
      <c r="L2685" s="121"/>
      <c r="M2685" s="117">
        <v>44950.0</v>
      </c>
      <c r="N2685" s="32">
        <v>0.5833333333333334</v>
      </c>
      <c r="O2685" s="110">
        <v>0.7708333333333334</v>
      </c>
      <c r="P2685" s="16">
        <f t="shared" si="225"/>
        <v>0.1875</v>
      </c>
      <c r="Q2685" s="122" t="s">
        <v>2621</v>
      </c>
      <c r="R2685" s="36"/>
      <c r="S2685" s="36"/>
      <c r="T2685" s="36"/>
      <c r="U2685" s="36"/>
      <c r="V2685" s="36"/>
      <c r="W2685" s="36"/>
      <c r="X2685" s="36"/>
      <c r="Y2685" s="36"/>
      <c r="Z2685" s="36"/>
      <c r="AA2685" s="36"/>
      <c r="AB2685" s="36"/>
      <c r="AC2685" s="36"/>
      <c r="AD2685" s="36"/>
      <c r="AE2685" s="36"/>
      <c r="AF2685" s="36"/>
      <c r="AG2685" s="36"/>
      <c r="AH2685" s="36"/>
      <c r="AI2685" s="36"/>
      <c r="AJ2685" s="36"/>
      <c r="AK2685" s="36"/>
      <c r="AL2685" s="36"/>
    </row>
    <row r="2686">
      <c r="A2686" s="36" t="s">
        <v>2351</v>
      </c>
      <c r="B2686" s="36" t="s">
        <v>560</v>
      </c>
      <c r="C2686" s="36" t="s">
        <v>1164</v>
      </c>
      <c r="D2686" s="36" t="s">
        <v>900</v>
      </c>
      <c r="E2686" s="30" t="s">
        <v>41</v>
      </c>
      <c r="F2686" s="116" t="s">
        <v>1409</v>
      </c>
      <c r="G2686" s="86">
        <v>44914.0</v>
      </c>
      <c r="H2686" s="86">
        <v>44925.0</v>
      </c>
      <c r="I2686" s="116">
        <v>67.0</v>
      </c>
      <c r="J2686" s="86">
        <v>44914.0</v>
      </c>
      <c r="K2686" s="42"/>
      <c r="L2686" s="36"/>
      <c r="M2686" s="117">
        <v>44950.0</v>
      </c>
      <c r="N2686" s="32">
        <v>0.7708333333333334</v>
      </c>
      <c r="O2686" s="110">
        <v>0.8958333333333334</v>
      </c>
      <c r="P2686" s="16">
        <f t="shared" si="225"/>
        <v>0.125</v>
      </c>
      <c r="Q2686" s="81" t="s">
        <v>2632</v>
      </c>
      <c r="R2686" s="36"/>
      <c r="S2686" s="36"/>
      <c r="T2686" s="36"/>
      <c r="U2686" s="36"/>
      <c r="V2686" s="36"/>
      <c r="W2686" s="36"/>
      <c r="X2686" s="36"/>
      <c r="Y2686" s="36"/>
      <c r="Z2686" s="36"/>
      <c r="AA2686" s="36"/>
      <c r="AB2686" s="36"/>
      <c r="AC2686" s="36"/>
      <c r="AD2686" s="36"/>
      <c r="AE2686" s="36"/>
      <c r="AF2686" s="36"/>
      <c r="AG2686" s="36"/>
      <c r="AH2686" s="36"/>
      <c r="AI2686" s="36"/>
      <c r="AJ2686" s="36"/>
      <c r="AK2686" s="36"/>
      <c r="AL2686" s="36"/>
    </row>
    <row r="2687">
      <c r="A2687" s="10" t="s">
        <v>2482</v>
      </c>
      <c r="B2687" s="10" t="s">
        <v>18</v>
      </c>
      <c r="C2687" s="10" t="s">
        <v>1152</v>
      </c>
      <c r="D2687" s="10" t="s">
        <v>3</v>
      </c>
      <c r="E2687" s="11" t="s">
        <v>20</v>
      </c>
      <c r="F2687" s="11" t="s">
        <v>21</v>
      </c>
      <c r="G2687" s="19">
        <v>44925.0</v>
      </c>
      <c r="H2687" s="19">
        <v>44930.0</v>
      </c>
      <c r="I2687" s="10">
        <v>14.0</v>
      </c>
      <c r="J2687" s="19">
        <v>44925.0</v>
      </c>
      <c r="K2687" s="19">
        <v>44930.0</v>
      </c>
      <c r="L2687" s="10">
        <v>10.0</v>
      </c>
      <c r="M2687" s="117">
        <v>44951.0</v>
      </c>
      <c r="N2687" s="43">
        <v>0.875</v>
      </c>
      <c r="O2687" s="43">
        <v>0.875</v>
      </c>
      <c r="P2687" s="16">
        <f t="shared" si="225"/>
        <v>0</v>
      </c>
      <c r="Q2687" s="10" t="s">
        <v>1097</v>
      </c>
      <c r="R2687" s="36"/>
      <c r="S2687" s="36"/>
      <c r="T2687" s="36"/>
      <c r="U2687" s="36"/>
      <c r="V2687" s="36"/>
      <c r="W2687" s="36"/>
      <c r="X2687" s="36"/>
      <c r="Y2687" s="36"/>
      <c r="Z2687" s="36"/>
      <c r="AA2687" s="36"/>
      <c r="AB2687" s="36"/>
      <c r="AC2687" s="36"/>
      <c r="AD2687" s="36"/>
      <c r="AE2687" s="36"/>
      <c r="AF2687" s="36"/>
      <c r="AG2687" s="36"/>
      <c r="AH2687" s="36"/>
      <c r="AI2687" s="36"/>
      <c r="AJ2687" s="36"/>
      <c r="AK2687" s="36"/>
      <c r="AL2687" s="36"/>
    </row>
    <row r="2688">
      <c r="A2688" s="81" t="s">
        <v>2623</v>
      </c>
      <c r="B2688" s="10" t="s">
        <v>18</v>
      </c>
      <c r="C2688" s="10" t="s">
        <v>1152</v>
      </c>
      <c r="D2688" s="10" t="s">
        <v>3</v>
      </c>
      <c r="E2688" s="30" t="s">
        <v>43</v>
      </c>
      <c r="F2688" s="30" t="s">
        <v>1423</v>
      </c>
      <c r="G2688" s="47">
        <v>44949.0</v>
      </c>
      <c r="H2688" s="117">
        <v>44951.0</v>
      </c>
      <c r="I2688" s="11">
        <v>20.0</v>
      </c>
      <c r="J2688" s="47">
        <v>44949.0</v>
      </c>
      <c r="K2688" s="117">
        <v>44951.0</v>
      </c>
      <c r="L2688" s="88">
        <v>14.0</v>
      </c>
      <c r="M2688" s="117">
        <v>44951.0</v>
      </c>
      <c r="N2688" s="52">
        <v>0.625</v>
      </c>
      <c r="O2688" s="32">
        <v>0.7916666666666666</v>
      </c>
      <c r="P2688" s="16">
        <f t="shared" si="225"/>
        <v>0.1666666667</v>
      </c>
      <c r="Q2688" s="113" t="s">
        <v>2633</v>
      </c>
      <c r="R2688" s="36"/>
      <c r="S2688" s="36"/>
      <c r="T2688" s="36"/>
      <c r="U2688" s="36"/>
      <c r="V2688" s="36"/>
      <c r="W2688" s="36"/>
      <c r="X2688" s="36"/>
      <c r="Y2688" s="36"/>
      <c r="Z2688" s="36"/>
      <c r="AA2688" s="36"/>
      <c r="AB2688" s="36"/>
      <c r="AC2688" s="36"/>
      <c r="AD2688" s="36"/>
      <c r="AE2688" s="36"/>
      <c r="AF2688" s="36"/>
      <c r="AG2688" s="36"/>
      <c r="AH2688" s="36"/>
      <c r="AI2688" s="36"/>
      <c r="AJ2688" s="36"/>
      <c r="AK2688" s="36"/>
      <c r="AL2688" s="36"/>
    </row>
    <row r="2689">
      <c r="A2689" s="81" t="s">
        <v>2634</v>
      </c>
      <c r="B2689" s="10" t="s">
        <v>18</v>
      </c>
      <c r="C2689" s="10" t="s">
        <v>1152</v>
      </c>
      <c r="D2689" s="10" t="s">
        <v>3</v>
      </c>
      <c r="E2689" s="30" t="s">
        <v>1478</v>
      </c>
      <c r="F2689" s="30" t="s">
        <v>1423</v>
      </c>
      <c r="G2689" s="117"/>
      <c r="H2689" s="86"/>
      <c r="I2689" s="121"/>
      <c r="J2689" s="86"/>
      <c r="K2689" s="42"/>
      <c r="L2689" s="121"/>
      <c r="M2689" s="117">
        <v>44951.0</v>
      </c>
      <c r="N2689" s="32">
        <v>0.7916666666666666</v>
      </c>
      <c r="O2689" s="110">
        <v>0.9166666666666666</v>
      </c>
      <c r="P2689" s="16">
        <f t="shared" si="225"/>
        <v>0.125</v>
      </c>
      <c r="Q2689" s="113" t="s">
        <v>2635</v>
      </c>
      <c r="R2689" s="36"/>
      <c r="S2689" s="36"/>
      <c r="T2689" s="36"/>
      <c r="U2689" s="36"/>
      <c r="V2689" s="36"/>
      <c r="W2689" s="36"/>
      <c r="X2689" s="36"/>
      <c r="Y2689" s="36"/>
      <c r="Z2689" s="36"/>
      <c r="AA2689" s="36"/>
      <c r="AB2689" s="36"/>
      <c r="AC2689" s="36"/>
      <c r="AD2689" s="36"/>
      <c r="AE2689" s="36"/>
      <c r="AF2689" s="36"/>
      <c r="AG2689" s="36"/>
      <c r="AH2689" s="36"/>
      <c r="AI2689" s="36"/>
      <c r="AJ2689" s="36"/>
      <c r="AK2689" s="36"/>
      <c r="AL2689" s="36"/>
    </row>
    <row r="2690">
      <c r="A2690" s="36" t="s">
        <v>2139</v>
      </c>
      <c r="B2690" s="36" t="s">
        <v>1797</v>
      </c>
      <c r="C2690" s="36" t="s">
        <v>21</v>
      </c>
      <c r="D2690" s="36" t="s">
        <v>1790</v>
      </c>
      <c r="E2690" s="116" t="s">
        <v>41</v>
      </c>
      <c r="F2690" s="116" t="s">
        <v>21</v>
      </c>
      <c r="G2690" s="42"/>
      <c r="H2690" s="42"/>
      <c r="I2690" s="36"/>
      <c r="J2690" s="42"/>
      <c r="K2690" s="42"/>
      <c r="L2690" s="36"/>
      <c r="M2690" s="117">
        <v>44951.0</v>
      </c>
      <c r="N2690" s="33">
        <v>0.5833333333333334</v>
      </c>
      <c r="O2690" s="52">
        <v>0.6666666666666666</v>
      </c>
      <c r="P2690" s="44">
        <f t="shared" si="225"/>
        <v>0.08333333333</v>
      </c>
      <c r="Q2690" s="81" t="s">
        <v>2636</v>
      </c>
      <c r="R2690" s="36"/>
      <c r="S2690" s="36"/>
      <c r="T2690" s="36"/>
      <c r="U2690" s="36"/>
      <c r="V2690" s="36"/>
      <c r="W2690" s="36"/>
      <c r="X2690" s="36"/>
      <c r="Y2690" s="36"/>
      <c r="Z2690" s="36"/>
      <c r="AA2690" s="36"/>
      <c r="AB2690" s="36"/>
      <c r="AC2690" s="36"/>
      <c r="AD2690" s="36"/>
      <c r="AE2690" s="36"/>
      <c r="AF2690" s="36"/>
      <c r="AG2690" s="36"/>
      <c r="AH2690" s="36"/>
      <c r="AI2690" s="36"/>
      <c r="AJ2690" s="36"/>
      <c r="AK2690" s="36"/>
      <c r="AL2690" s="36"/>
    </row>
    <row r="2691">
      <c r="A2691" s="10" t="s">
        <v>2573</v>
      </c>
      <c r="B2691" s="10" t="s">
        <v>560</v>
      </c>
      <c r="C2691" s="10" t="s">
        <v>1164</v>
      </c>
      <c r="D2691" s="10" t="s">
        <v>1790</v>
      </c>
      <c r="E2691" s="11" t="s">
        <v>41</v>
      </c>
      <c r="F2691" s="11" t="s">
        <v>1409</v>
      </c>
      <c r="G2691" s="82">
        <v>44942.0</v>
      </c>
      <c r="H2691" s="82">
        <v>44963.0</v>
      </c>
      <c r="I2691" s="12">
        <v>75.0</v>
      </c>
      <c r="J2691" s="117">
        <v>44943.0</v>
      </c>
      <c r="K2691" s="82"/>
      <c r="L2691" s="12"/>
      <c r="M2691" s="117">
        <v>44951.0</v>
      </c>
      <c r="N2691" s="52">
        <v>0.6666666666666666</v>
      </c>
      <c r="O2691" s="43">
        <v>0.875</v>
      </c>
      <c r="P2691" s="16">
        <f t="shared" si="225"/>
        <v>0.2083333333</v>
      </c>
      <c r="Q2691" s="113" t="s">
        <v>2637</v>
      </c>
    </row>
    <row r="2692">
      <c r="A2692" s="81" t="s">
        <v>2062</v>
      </c>
      <c r="B2692" s="81" t="s">
        <v>18</v>
      </c>
      <c r="C2692" s="10" t="s">
        <v>1152</v>
      </c>
      <c r="D2692" s="81" t="s">
        <v>508</v>
      </c>
      <c r="E2692" s="30" t="s">
        <v>53</v>
      </c>
      <c r="F2692" s="30" t="s">
        <v>1423</v>
      </c>
      <c r="G2692" s="48">
        <v>44873.0</v>
      </c>
      <c r="H2692" s="48">
        <v>44873.0</v>
      </c>
      <c r="I2692" s="88">
        <v>25.0</v>
      </c>
      <c r="J2692" s="82"/>
      <c r="K2692" s="82"/>
      <c r="L2692" s="88"/>
      <c r="M2692" s="19">
        <v>44951.0</v>
      </c>
      <c r="N2692" s="32">
        <v>0.8333333333333334</v>
      </c>
      <c r="O2692" s="15">
        <v>0.8333333333333334</v>
      </c>
      <c r="P2692" s="16">
        <f t="shared" si="225"/>
        <v>0</v>
      </c>
      <c r="Q2692" s="35" t="s">
        <v>655</v>
      </c>
      <c r="R2692" s="36"/>
      <c r="S2692" s="36"/>
      <c r="T2692" s="36"/>
      <c r="U2692" s="36"/>
      <c r="V2692" s="36"/>
      <c r="W2692" s="36"/>
      <c r="X2692" s="36"/>
      <c r="Y2692" s="36"/>
      <c r="Z2692" s="36"/>
      <c r="AA2692" s="36"/>
      <c r="AB2692" s="36"/>
      <c r="AC2692" s="36"/>
      <c r="AD2692" s="36"/>
      <c r="AE2692" s="36"/>
      <c r="AF2692" s="36"/>
      <c r="AG2692" s="36"/>
      <c r="AH2692" s="36"/>
      <c r="AI2692" s="36"/>
      <c r="AJ2692" s="36"/>
      <c r="AK2692" s="36"/>
      <c r="AL2692" s="36"/>
    </row>
    <row r="2693">
      <c r="A2693" s="81" t="s">
        <v>2535</v>
      </c>
      <c r="B2693" s="81" t="s">
        <v>560</v>
      </c>
      <c r="C2693" s="29" t="s">
        <v>1152</v>
      </c>
      <c r="D2693" s="29" t="s">
        <v>508</v>
      </c>
      <c r="E2693" s="30" t="s">
        <v>41</v>
      </c>
      <c r="F2693" s="41" t="s">
        <v>1423</v>
      </c>
      <c r="G2693" s="47">
        <v>44937.0</v>
      </c>
      <c r="H2693" s="19"/>
      <c r="I2693" s="88"/>
      <c r="J2693" s="47">
        <v>44937.0</v>
      </c>
      <c r="K2693" s="19"/>
      <c r="L2693" s="88"/>
      <c r="M2693" s="47">
        <v>44951.0</v>
      </c>
      <c r="N2693" s="32">
        <v>0.6666666666666666</v>
      </c>
      <c r="O2693" s="32">
        <v>0.9166666666666666</v>
      </c>
      <c r="P2693" s="44">
        <f t="shared" si="225"/>
        <v>0.25</v>
      </c>
      <c r="Q2693" s="113" t="s">
        <v>2638</v>
      </c>
      <c r="R2693" s="36"/>
      <c r="S2693" s="36"/>
      <c r="T2693" s="36"/>
      <c r="U2693" s="36"/>
      <c r="V2693" s="36"/>
      <c r="W2693" s="36"/>
      <c r="X2693" s="36"/>
      <c r="Y2693" s="36"/>
      <c r="Z2693" s="36"/>
      <c r="AA2693" s="36"/>
      <c r="AB2693" s="36"/>
      <c r="AC2693" s="36"/>
      <c r="AD2693" s="36"/>
      <c r="AE2693" s="36"/>
      <c r="AF2693" s="36"/>
      <c r="AG2693" s="36"/>
      <c r="AH2693" s="36"/>
      <c r="AI2693" s="36"/>
      <c r="AJ2693" s="36"/>
      <c r="AK2693" s="36"/>
      <c r="AL2693" s="36"/>
    </row>
    <row r="2694">
      <c r="A2694" s="81" t="s">
        <v>2165</v>
      </c>
      <c r="B2694" s="81" t="s">
        <v>1797</v>
      </c>
      <c r="C2694" s="10" t="s">
        <v>1152</v>
      </c>
      <c r="D2694" s="81" t="s">
        <v>508</v>
      </c>
      <c r="E2694" s="30" t="s">
        <v>41</v>
      </c>
      <c r="F2694" s="30" t="s">
        <v>21</v>
      </c>
      <c r="G2694" s="82"/>
      <c r="H2694" s="82"/>
      <c r="I2694" s="88"/>
      <c r="J2694" s="82"/>
      <c r="K2694" s="82"/>
      <c r="L2694" s="88"/>
      <c r="M2694" s="19">
        <v>44951.0</v>
      </c>
      <c r="N2694" s="32">
        <v>0.625</v>
      </c>
      <c r="O2694" s="15">
        <v>0.6666666666666666</v>
      </c>
      <c r="P2694" s="16">
        <f t="shared" si="225"/>
        <v>0.04166666667</v>
      </c>
      <c r="Q2694" s="10" t="s">
        <v>2639</v>
      </c>
      <c r="R2694" s="36"/>
      <c r="S2694" s="36"/>
      <c r="T2694" s="36"/>
      <c r="U2694" s="36"/>
      <c r="V2694" s="36"/>
      <c r="W2694" s="36"/>
      <c r="X2694" s="36"/>
      <c r="Y2694" s="36"/>
      <c r="Z2694" s="36"/>
      <c r="AA2694" s="36"/>
      <c r="AB2694" s="36"/>
      <c r="AC2694" s="36"/>
      <c r="AD2694" s="36"/>
      <c r="AE2694" s="36"/>
      <c r="AF2694" s="36"/>
      <c r="AG2694" s="36"/>
      <c r="AH2694" s="36"/>
      <c r="AI2694" s="36"/>
      <c r="AJ2694" s="36"/>
      <c r="AK2694" s="36"/>
      <c r="AL2694" s="36"/>
    </row>
    <row r="2695">
      <c r="A2695" s="81" t="s">
        <v>2640</v>
      </c>
      <c r="B2695" s="81" t="s">
        <v>560</v>
      </c>
      <c r="C2695" s="10" t="s">
        <v>1164</v>
      </c>
      <c r="D2695" s="81" t="s">
        <v>2579</v>
      </c>
      <c r="E2695" s="30" t="s">
        <v>41</v>
      </c>
      <c r="F2695" s="30" t="s">
        <v>21</v>
      </c>
      <c r="G2695" s="82"/>
      <c r="H2695" s="82"/>
      <c r="I2695" s="88"/>
      <c r="J2695" s="47">
        <v>44951.0</v>
      </c>
      <c r="K2695" s="82"/>
      <c r="L2695" s="88"/>
      <c r="M2695" s="19">
        <v>44951.0</v>
      </c>
      <c r="N2695" s="32">
        <v>0.625</v>
      </c>
      <c r="O2695" s="15">
        <v>0.875</v>
      </c>
      <c r="P2695" s="16">
        <f t="shared" si="225"/>
        <v>0.25</v>
      </c>
      <c r="Q2695" s="10" t="s">
        <v>2641</v>
      </c>
      <c r="R2695" s="36"/>
      <c r="S2695" s="36"/>
      <c r="T2695" s="36"/>
      <c r="U2695" s="36"/>
      <c r="V2695" s="36"/>
      <c r="W2695" s="36"/>
      <c r="X2695" s="36"/>
      <c r="Y2695" s="36"/>
      <c r="Z2695" s="36"/>
      <c r="AA2695" s="36"/>
      <c r="AB2695" s="36"/>
      <c r="AC2695" s="36"/>
      <c r="AD2695" s="36"/>
      <c r="AE2695" s="36"/>
      <c r="AF2695" s="36"/>
      <c r="AG2695" s="36"/>
      <c r="AH2695" s="36"/>
      <c r="AI2695" s="36"/>
      <c r="AJ2695" s="36"/>
      <c r="AK2695" s="36"/>
      <c r="AL2695" s="36"/>
    </row>
    <row r="2696">
      <c r="A2696" s="36" t="s">
        <v>2167</v>
      </c>
      <c r="B2696" s="36" t="s">
        <v>1797</v>
      </c>
      <c r="C2696" s="36" t="s">
        <v>1164</v>
      </c>
      <c r="D2696" s="36" t="s">
        <v>900</v>
      </c>
      <c r="E2696" s="124" t="s">
        <v>41</v>
      </c>
      <c r="F2696" s="116" t="s">
        <v>21</v>
      </c>
      <c r="G2696" s="86"/>
      <c r="H2696" s="86"/>
      <c r="I2696" s="121"/>
      <c r="J2696" s="86"/>
      <c r="K2696" s="42"/>
      <c r="L2696" s="121"/>
      <c r="M2696" s="117">
        <v>44951.0</v>
      </c>
      <c r="N2696" s="32">
        <v>0.5833333333333334</v>
      </c>
      <c r="O2696" s="32">
        <v>0.6458333333333334</v>
      </c>
      <c r="P2696" s="16">
        <f t="shared" si="225"/>
        <v>0.0625</v>
      </c>
      <c r="Q2696" s="122" t="s">
        <v>2180</v>
      </c>
      <c r="R2696" s="36"/>
      <c r="S2696" s="36"/>
      <c r="T2696" s="36"/>
      <c r="U2696" s="36"/>
      <c r="V2696" s="36"/>
      <c r="W2696" s="36"/>
      <c r="X2696" s="36"/>
      <c r="Y2696" s="36"/>
      <c r="Z2696" s="36"/>
      <c r="AA2696" s="36"/>
      <c r="AB2696" s="36"/>
      <c r="AC2696" s="36"/>
      <c r="AD2696" s="36"/>
      <c r="AE2696" s="36"/>
      <c r="AF2696" s="36"/>
      <c r="AG2696" s="36"/>
      <c r="AH2696" s="36"/>
      <c r="AI2696" s="36"/>
      <c r="AJ2696" s="36"/>
      <c r="AK2696" s="36"/>
      <c r="AL2696" s="36"/>
    </row>
    <row r="2697">
      <c r="A2697" s="36" t="s">
        <v>2351</v>
      </c>
      <c r="B2697" s="36" t="s">
        <v>560</v>
      </c>
      <c r="C2697" s="36" t="s">
        <v>1164</v>
      </c>
      <c r="D2697" s="36" t="s">
        <v>900</v>
      </c>
      <c r="E2697" s="30" t="s">
        <v>41</v>
      </c>
      <c r="F2697" s="116" t="s">
        <v>1409</v>
      </c>
      <c r="G2697" s="86">
        <v>44914.0</v>
      </c>
      <c r="H2697" s="86">
        <v>44925.0</v>
      </c>
      <c r="I2697" s="116">
        <v>67.0</v>
      </c>
      <c r="J2697" s="86">
        <v>44914.0</v>
      </c>
      <c r="K2697" s="42"/>
      <c r="L2697" s="36"/>
      <c r="M2697" s="117">
        <v>44951.0</v>
      </c>
      <c r="N2697" s="32">
        <v>0.6458333333333334</v>
      </c>
      <c r="O2697" s="110">
        <v>0.8958333333333334</v>
      </c>
      <c r="P2697" s="16">
        <f t="shared" si="225"/>
        <v>0.25</v>
      </c>
      <c r="Q2697" s="81" t="s">
        <v>2642</v>
      </c>
      <c r="R2697" s="36"/>
      <c r="S2697" s="36"/>
      <c r="T2697" s="36"/>
      <c r="U2697" s="36"/>
      <c r="V2697" s="36"/>
      <c r="W2697" s="36"/>
      <c r="X2697" s="36"/>
      <c r="Y2697" s="36"/>
      <c r="Z2697" s="36"/>
      <c r="AA2697" s="36"/>
      <c r="AB2697" s="36"/>
      <c r="AC2697" s="36"/>
      <c r="AD2697" s="36"/>
      <c r="AE2697" s="36"/>
      <c r="AF2697" s="36"/>
      <c r="AG2697" s="36"/>
      <c r="AH2697" s="36"/>
      <c r="AI2697" s="36"/>
      <c r="AJ2697" s="36"/>
      <c r="AK2697" s="36"/>
      <c r="AL2697" s="36"/>
    </row>
    <row r="2698">
      <c r="A2698" s="81" t="s">
        <v>2598</v>
      </c>
      <c r="B2698" s="10" t="s">
        <v>18</v>
      </c>
      <c r="C2698" s="10" t="s">
        <v>1152</v>
      </c>
      <c r="D2698" s="10" t="s">
        <v>3</v>
      </c>
      <c r="E2698" s="30" t="s">
        <v>20</v>
      </c>
      <c r="F2698" s="30" t="s">
        <v>21</v>
      </c>
      <c r="G2698" s="117">
        <v>44945.0</v>
      </c>
      <c r="H2698" s="19">
        <v>44946.0</v>
      </c>
      <c r="I2698" s="88">
        <v>12.0</v>
      </c>
      <c r="J2698" s="117">
        <v>44945.0</v>
      </c>
      <c r="K2698" s="19">
        <v>44946.0</v>
      </c>
      <c r="L2698" s="88">
        <v>6.0</v>
      </c>
      <c r="M2698" s="117">
        <v>44953.0</v>
      </c>
      <c r="N2698" s="32">
        <v>0.8333333333333334</v>
      </c>
      <c r="O2698" s="32">
        <v>0.8333333333333334</v>
      </c>
      <c r="P2698" s="16">
        <f t="shared" si="225"/>
        <v>0</v>
      </c>
      <c r="Q2698" s="35" t="s">
        <v>655</v>
      </c>
      <c r="R2698" s="36"/>
      <c r="S2698" s="36"/>
      <c r="T2698" s="36"/>
      <c r="U2698" s="36"/>
      <c r="V2698" s="36"/>
      <c r="W2698" s="36"/>
      <c r="X2698" s="36"/>
      <c r="Y2698" s="36"/>
      <c r="Z2698" s="36"/>
      <c r="AA2698" s="36"/>
      <c r="AB2698" s="36"/>
      <c r="AC2698" s="36"/>
      <c r="AD2698" s="36"/>
      <c r="AE2698" s="36"/>
      <c r="AF2698" s="36"/>
      <c r="AG2698" s="36"/>
      <c r="AH2698" s="36"/>
      <c r="AI2698" s="36"/>
      <c r="AJ2698" s="36"/>
      <c r="AK2698" s="36"/>
      <c r="AL2698" s="36"/>
    </row>
    <row r="2699">
      <c r="A2699" s="84" t="s">
        <v>2643</v>
      </c>
      <c r="B2699" s="10" t="s">
        <v>18</v>
      </c>
      <c r="C2699" s="10" t="s">
        <v>1152</v>
      </c>
      <c r="D2699" s="10" t="s">
        <v>3</v>
      </c>
      <c r="E2699" s="30" t="s">
        <v>1281</v>
      </c>
      <c r="F2699" s="30" t="s">
        <v>21</v>
      </c>
      <c r="G2699" s="117"/>
      <c r="H2699" s="86"/>
      <c r="I2699" s="121"/>
      <c r="J2699" s="86"/>
      <c r="K2699" s="42"/>
      <c r="L2699" s="121"/>
      <c r="M2699" s="117">
        <v>44953.0</v>
      </c>
      <c r="N2699" s="32">
        <v>0.625</v>
      </c>
      <c r="O2699" s="32">
        <v>0.6666666666666666</v>
      </c>
      <c r="P2699" s="16">
        <f t="shared" si="225"/>
        <v>0.04166666667</v>
      </c>
      <c r="Q2699" s="113" t="s">
        <v>2644</v>
      </c>
      <c r="R2699" s="36"/>
      <c r="S2699" s="36"/>
      <c r="T2699" s="36"/>
      <c r="U2699" s="36"/>
      <c r="V2699" s="36"/>
      <c r="W2699" s="36"/>
      <c r="X2699" s="36"/>
      <c r="Y2699" s="36"/>
      <c r="Z2699" s="36"/>
      <c r="AA2699" s="36"/>
      <c r="AB2699" s="36"/>
      <c r="AC2699" s="36"/>
      <c r="AD2699" s="36"/>
      <c r="AE2699" s="36"/>
      <c r="AF2699" s="36"/>
      <c r="AG2699" s="36"/>
      <c r="AH2699" s="36"/>
      <c r="AI2699" s="36"/>
      <c r="AJ2699" s="36"/>
      <c r="AK2699" s="36"/>
      <c r="AL2699" s="36"/>
    </row>
    <row r="2700">
      <c r="A2700" s="36" t="s">
        <v>2139</v>
      </c>
      <c r="B2700" s="36" t="s">
        <v>1797</v>
      </c>
      <c r="C2700" s="36" t="s">
        <v>21</v>
      </c>
      <c r="D2700" s="36" t="s">
        <v>1790</v>
      </c>
      <c r="E2700" s="116" t="s">
        <v>41</v>
      </c>
      <c r="F2700" s="116" t="s">
        <v>21</v>
      </c>
      <c r="G2700" s="42"/>
      <c r="H2700" s="42"/>
      <c r="I2700" s="36"/>
      <c r="J2700" s="42"/>
      <c r="K2700" s="42"/>
      <c r="L2700" s="36"/>
      <c r="M2700" s="117">
        <v>44953.0</v>
      </c>
      <c r="N2700" s="33">
        <v>0.5833333333333334</v>
      </c>
      <c r="O2700" s="52">
        <v>0.6666666666666666</v>
      </c>
      <c r="P2700" s="44">
        <f t="shared" si="225"/>
        <v>0.08333333333</v>
      </c>
      <c r="Q2700" s="81" t="s">
        <v>2645</v>
      </c>
      <c r="R2700" s="36"/>
      <c r="S2700" s="36"/>
      <c r="T2700" s="36"/>
      <c r="U2700" s="36"/>
      <c r="V2700" s="36"/>
      <c r="W2700" s="36"/>
      <c r="X2700" s="36"/>
      <c r="Y2700" s="36"/>
      <c r="Z2700" s="36"/>
      <c r="AA2700" s="36"/>
      <c r="AB2700" s="36"/>
      <c r="AC2700" s="36"/>
      <c r="AD2700" s="36"/>
      <c r="AE2700" s="36"/>
      <c r="AF2700" s="36"/>
      <c r="AG2700" s="36"/>
      <c r="AH2700" s="36"/>
      <c r="AI2700" s="36"/>
      <c r="AJ2700" s="36"/>
      <c r="AK2700" s="36"/>
      <c r="AL2700" s="36"/>
    </row>
    <row r="2701" ht="36.0" customHeight="1">
      <c r="A2701" s="10" t="s">
        <v>2382</v>
      </c>
      <c r="B2701" s="10" t="s">
        <v>18</v>
      </c>
      <c r="C2701" s="10" t="s">
        <v>1152</v>
      </c>
      <c r="D2701" s="81" t="s">
        <v>1790</v>
      </c>
      <c r="E2701" s="11" t="s">
        <v>41</v>
      </c>
      <c r="F2701" s="11" t="s">
        <v>1423</v>
      </c>
      <c r="G2701" s="19">
        <v>44911.0</v>
      </c>
      <c r="H2701" s="19">
        <v>44914.0</v>
      </c>
      <c r="I2701" s="12">
        <v>12.0</v>
      </c>
      <c r="J2701" s="19">
        <v>44911.0</v>
      </c>
      <c r="K2701" s="47"/>
      <c r="L2701" s="12">
        <v>8.3</v>
      </c>
      <c r="M2701" s="117">
        <v>44953.0</v>
      </c>
      <c r="N2701" s="52">
        <v>0.6666666666666666</v>
      </c>
      <c r="O2701" s="32">
        <v>0.7916666666666666</v>
      </c>
      <c r="P2701" s="16">
        <f t="shared" si="225"/>
        <v>0.125</v>
      </c>
      <c r="Q2701" s="17" t="s">
        <v>2646</v>
      </c>
    </row>
    <row r="2702">
      <c r="A2702" s="10" t="s">
        <v>2306</v>
      </c>
      <c r="B2702" s="10" t="s">
        <v>18</v>
      </c>
      <c r="C2702" s="10" t="s">
        <v>1164</v>
      </c>
      <c r="D2702" s="10" t="s">
        <v>1790</v>
      </c>
      <c r="E2702" s="11" t="s">
        <v>41</v>
      </c>
      <c r="F2702" s="11" t="s">
        <v>1423</v>
      </c>
      <c r="G2702" s="82">
        <v>44901.0</v>
      </c>
      <c r="H2702" s="48"/>
      <c r="I2702" s="12"/>
      <c r="J2702" s="82">
        <v>44901.0</v>
      </c>
      <c r="K2702" s="107"/>
      <c r="L2702" s="12"/>
      <c r="M2702" s="117">
        <v>44953.0</v>
      </c>
      <c r="N2702" s="32">
        <v>0.7916666666666666</v>
      </c>
      <c r="O2702" s="32">
        <v>0.875</v>
      </c>
      <c r="P2702" s="16">
        <f t="shared" si="225"/>
        <v>0.08333333333</v>
      </c>
      <c r="Q2702" s="113" t="s">
        <v>2647</v>
      </c>
    </row>
    <row r="2703">
      <c r="A2703" s="81" t="s">
        <v>2634</v>
      </c>
      <c r="B2703" s="10" t="s">
        <v>18</v>
      </c>
      <c r="C2703" s="10" t="s">
        <v>1152</v>
      </c>
      <c r="D2703" s="10" t="s">
        <v>3</v>
      </c>
      <c r="E2703" s="30" t="s">
        <v>310</v>
      </c>
      <c r="F2703" s="30" t="s">
        <v>1423</v>
      </c>
      <c r="G2703" s="117"/>
      <c r="H2703" s="86"/>
      <c r="I2703" s="121"/>
      <c r="J2703" s="86"/>
      <c r="K2703" s="42"/>
      <c r="L2703" s="121"/>
      <c r="M2703" s="117">
        <v>44953.0</v>
      </c>
      <c r="N2703" s="52">
        <v>0.6666666666666666</v>
      </c>
      <c r="O2703" s="110">
        <v>0.7916666666666666</v>
      </c>
      <c r="P2703" s="16">
        <f t="shared" si="225"/>
        <v>0.125</v>
      </c>
      <c r="Q2703" s="113" t="s">
        <v>2648</v>
      </c>
      <c r="R2703" s="36"/>
      <c r="S2703" s="36"/>
      <c r="T2703" s="36"/>
      <c r="U2703" s="36"/>
      <c r="V2703" s="36"/>
      <c r="W2703" s="36"/>
      <c r="X2703" s="36"/>
      <c r="Y2703" s="36"/>
      <c r="Z2703" s="36"/>
      <c r="AA2703" s="36"/>
      <c r="AB2703" s="36"/>
      <c r="AC2703" s="36"/>
      <c r="AD2703" s="36"/>
      <c r="AE2703" s="36"/>
      <c r="AF2703" s="36"/>
      <c r="AG2703" s="36"/>
      <c r="AH2703" s="36"/>
      <c r="AI2703" s="36"/>
      <c r="AJ2703" s="36"/>
      <c r="AK2703" s="36"/>
      <c r="AL2703" s="36"/>
    </row>
    <row r="2704">
      <c r="A2704" s="10" t="s">
        <v>1819</v>
      </c>
      <c r="B2704" s="81" t="s">
        <v>1797</v>
      </c>
      <c r="C2704" s="10" t="s">
        <v>1152</v>
      </c>
      <c r="D2704" s="10" t="s">
        <v>3</v>
      </c>
      <c r="E2704" s="11" t="s">
        <v>41</v>
      </c>
      <c r="F2704" s="11" t="s">
        <v>21</v>
      </c>
      <c r="G2704" s="18"/>
      <c r="H2704" s="18"/>
      <c r="I2704" s="18"/>
      <c r="J2704" s="18"/>
      <c r="K2704" s="18"/>
      <c r="L2704" s="18"/>
      <c r="M2704" s="117">
        <v>44953.0</v>
      </c>
      <c r="N2704" s="110">
        <v>0.7916666666666666</v>
      </c>
      <c r="O2704" s="52">
        <v>0.875</v>
      </c>
      <c r="P2704" s="16">
        <f t="shared" si="225"/>
        <v>0.08333333333</v>
      </c>
      <c r="Q2704" s="113" t="s">
        <v>2649</v>
      </c>
      <c r="R2704" s="36"/>
      <c r="S2704" s="36"/>
      <c r="T2704" s="36"/>
      <c r="U2704" s="36"/>
      <c r="V2704" s="36"/>
      <c r="W2704" s="36"/>
      <c r="X2704" s="36"/>
      <c r="Y2704" s="36"/>
      <c r="Z2704" s="36"/>
      <c r="AA2704" s="36"/>
      <c r="AB2704" s="36"/>
      <c r="AC2704" s="36"/>
      <c r="AD2704" s="36"/>
      <c r="AE2704" s="36"/>
      <c r="AF2704" s="36"/>
      <c r="AG2704" s="36"/>
      <c r="AH2704" s="36"/>
      <c r="AI2704" s="36"/>
      <c r="AJ2704" s="36"/>
      <c r="AK2704" s="36"/>
      <c r="AL2704" s="36"/>
    </row>
    <row r="2705">
      <c r="A2705" s="10" t="s">
        <v>2448</v>
      </c>
      <c r="B2705" s="10" t="s">
        <v>18</v>
      </c>
      <c r="C2705" s="10" t="s">
        <v>1152</v>
      </c>
      <c r="D2705" s="10" t="s">
        <v>508</v>
      </c>
      <c r="E2705" s="11" t="s">
        <v>41</v>
      </c>
      <c r="F2705" s="11" t="s">
        <v>1423</v>
      </c>
      <c r="G2705" s="47"/>
      <c r="H2705" s="47"/>
      <c r="I2705" s="12"/>
      <c r="J2705" s="47"/>
      <c r="K2705" s="11"/>
      <c r="L2705" s="12"/>
      <c r="M2705" s="47">
        <v>44953.0</v>
      </c>
      <c r="N2705" s="32">
        <v>0.6666666666666666</v>
      </c>
      <c r="O2705" s="15">
        <v>0.9166666666666666</v>
      </c>
      <c r="P2705" s="16">
        <f t="shared" si="225"/>
        <v>0.25</v>
      </c>
      <c r="Q2705" s="17" t="s">
        <v>2650</v>
      </c>
    </row>
    <row r="2706">
      <c r="A2706" s="84" t="s">
        <v>2651</v>
      </c>
      <c r="B2706" s="10" t="s">
        <v>18</v>
      </c>
      <c r="C2706" s="10" t="s">
        <v>1152</v>
      </c>
      <c r="D2706" s="10" t="s">
        <v>3</v>
      </c>
      <c r="E2706" s="30" t="s">
        <v>41</v>
      </c>
      <c r="F2706" s="30" t="s">
        <v>21</v>
      </c>
      <c r="G2706" s="117"/>
      <c r="H2706" s="86"/>
      <c r="I2706" s="121"/>
      <c r="J2706" s="86"/>
      <c r="K2706" s="42"/>
      <c r="L2706" s="121"/>
      <c r="M2706" s="47">
        <v>44953.0</v>
      </c>
      <c r="N2706" s="52">
        <v>0.875</v>
      </c>
      <c r="O2706" s="52">
        <v>0.9166666666666666</v>
      </c>
      <c r="P2706" s="16">
        <f t="shared" si="225"/>
        <v>0.04166666667</v>
      </c>
      <c r="Q2706" s="113" t="s">
        <v>2652</v>
      </c>
      <c r="R2706" s="36"/>
      <c r="S2706" s="36"/>
      <c r="T2706" s="36"/>
      <c r="U2706" s="36"/>
      <c r="V2706" s="36"/>
      <c r="W2706" s="36"/>
      <c r="X2706" s="36"/>
      <c r="Y2706" s="36"/>
      <c r="Z2706" s="36"/>
      <c r="AA2706" s="36"/>
      <c r="AB2706" s="36"/>
      <c r="AC2706" s="36"/>
      <c r="AD2706" s="36"/>
      <c r="AE2706" s="36"/>
      <c r="AF2706" s="36"/>
      <c r="AG2706" s="36"/>
      <c r="AH2706" s="36"/>
      <c r="AI2706" s="36"/>
      <c r="AJ2706" s="36"/>
      <c r="AK2706" s="36"/>
      <c r="AL2706" s="36"/>
    </row>
    <row r="2707">
      <c r="A2707" s="81" t="s">
        <v>2578</v>
      </c>
      <c r="B2707" s="81" t="s">
        <v>18</v>
      </c>
      <c r="C2707" s="81" t="s">
        <v>1152</v>
      </c>
      <c r="D2707" s="81" t="s">
        <v>2579</v>
      </c>
      <c r="E2707" s="30" t="s">
        <v>1478</v>
      </c>
      <c r="F2707" s="116"/>
      <c r="G2707" s="47"/>
      <c r="H2707" s="86"/>
      <c r="I2707" s="121"/>
      <c r="J2707" s="86"/>
      <c r="K2707" s="42"/>
      <c r="L2707" s="121"/>
      <c r="M2707" s="19">
        <v>44953.0</v>
      </c>
      <c r="N2707" s="32">
        <v>0.625</v>
      </c>
      <c r="O2707" s="32">
        <v>0.9166666666666666</v>
      </c>
      <c r="P2707" s="44"/>
      <c r="Q2707" s="122" t="s">
        <v>2653</v>
      </c>
      <c r="R2707" s="36"/>
      <c r="S2707" s="36"/>
      <c r="T2707" s="36"/>
      <c r="U2707" s="36"/>
      <c r="V2707" s="36"/>
      <c r="W2707" s="36"/>
      <c r="X2707" s="36"/>
      <c r="Y2707" s="36"/>
      <c r="Z2707" s="36"/>
      <c r="AA2707" s="36"/>
      <c r="AB2707" s="36"/>
      <c r="AC2707" s="36"/>
      <c r="AD2707" s="36"/>
      <c r="AE2707" s="36"/>
      <c r="AF2707" s="36"/>
      <c r="AG2707" s="36"/>
      <c r="AH2707" s="36"/>
      <c r="AI2707" s="36"/>
      <c r="AJ2707" s="36"/>
      <c r="AK2707" s="36"/>
      <c r="AL2707" s="36"/>
    </row>
    <row r="2708">
      <c r="A2708" s="36" t="s">
        <v>2167</v>
      </c>
      <c r="B2708" s="36" t="s">
        <v>1797</v>
      </c>
      <c r="C2708" s="36" t="s">
        <v>1164</v>
      </c>
      <c r="D2708" s="36" t="s">
        <v>900</v>
      </c>
      <c r="E2708" s="124" t="s">
        <v>41</v>
      </c>
      <c r="F2708" s="116" t="s">
        <v>21</v>
      </c>
      <c r="G2708" s="86"/>
      <c r="H2708" s="86"/>
      <c r="I2708" s="121"/>
      <c r="J2708" s="86"/>
      <c r="K2708" s="42"/>
      <c r="L2708" s="121"/>
      <c r="M2708" s="117">
        <v>44953.0</v>
      </c>
      <c r="N2708" s="32">
        <v>0.5833333333333334</v>
      </c>
      <c r="O2708" s="32">
        <v>0.6458333333333334</v>
      </c>
      <c r="P2708" s="16">
        <f>O2708-N2708</f>
        <v>0.0625</v>
      </c>
      <c r="Q2708" s="122" t="s">
        <v>2180</v>
      </c>
      <c r="R2708" s="36"/>
      <c r="S2708" s="36"/>
      <c r="T2708" s="36"/>
      <c r="U2708" s="36"/>
      <c r="V2708" s="36"/>
      <c r="W2708" s="36"/>
      <c r="X2708" s="36"/>
      <c r="Y2708" s="36"/>
      <c r="Z2708" s="36"/>
      <c r="AA2708" s="36"/>
      <c r="AB2708" s="36"/>
      <c r="AC2708" s="36"/>
      <c r="AD2708" s="36"/>
      <c r="AE2708" s="36"/>
      <c r="AF2708" s="36"/>
      <c r="AG2708" s="36"/>
      <c r="AH2708" s="36"/>
      <c r="AI2708" s="36"/>
      <c r="AJ2708" s="36"/>
      <c r="AK2708" s="36"/>
      <c r="AL2708" s="36"/>
    </row>
    <row r="2709">
      <c r="A2709" s="36" t="s">
        <v>2351</v>
      </c>
      <c r="B2709" s="36" t="s">
        <v>560</v>
      </c>
      <c r="C2709" s="36" t="s">
        <v>1164</v>
      </c>
      <c r="D2709" s="36" t="s">
        <v>900</v>
      </c>
      <c r="E2709" s="30" t="s">
        <v>46</v>
      </c>
      <c r="F2709" s="116" t="s">
        <v>1409</v>
      </c>
      <c r="G2709" s="86">
        <v>44914.0</v>
      </c>
      <c r="H2709" s="86">
        <v>44925.0</v>
      </c>
      <c r="I2709" s="116">
        <v>67.0</v>
      </c>
      <c r="J2709" s="86">
        <v>44914.0</v>
      </c>
      <c r="K2709" s="42"/>
      <c r="L2709" s="36"/>
      <c r="M2709" s="117">
        <v>44953.0</v>
      </c>
      <c r="N2709" s="32"/>
      <c r="O2709" s="110"/>
      <c r="P2709" s="16"/>
      <c r="Q2709" s="81" t="s">
        <v>2654</v>
      </c>
      <c r="R2709" s="36"/>
      <c r="S2709" s="36"/>
      <c r="T2709" s="36"/>
      <c r="U2709" s="36"/>
      <c r="V2709" s="36"/>
      <c r="W2709" s="36"/>
      <c r="X2709" s="36"/>
      <c r="Y2709" s="36"/>
      <c r="Z2709" s="36"/>
      <c r="AA2709" s="36"/>
      <c r="AB2709" s="36"/>
      <c r="AC2709" s="36"/>
      <c r="AD2709" s="36"/>
      <c r="AE2709" s="36"/>
      <c r="AF2709" s="36"/>
      <c r="AG2709" s="36"/>
      <c r="AH2709" s="36"/>
      <c r="AI2709" s="36"/>
      <c r="AJ2709" s="36"/>
      <c r="AK2709" s="36"/>
      <c r="AL2709" s="36"/>
    </row>
    <row r="2710">
      <c r="A2710" s="81" t="s">
        <v>2655</v>
      </c>
      <c r="B2710" s="10" t="s">
        <v>18</v>
      </c>
      <c r="C2710" s="10" t="s">
        <v>1164</v>
      </c>
      <c r="D2710" s="10" t="s">
        <v>900</v>
      </c>
      <c r="E2710" s="30" t="s">
        <v>1478</v>
      </c>
      <c r="F2710" s="30" t="s">
        <v>1409</v>
      </c>
      <c r="G2710" s="117">
        <v>44953.0</v>
      </c>
      <c r="H2710" s="86"/>
      <c r="I2710" s="121"/>
      <c r="J2710" s="86"/>
      <c r="K2710" s="42"/>
      <c r="L2710" s="121"/>
      <c r="M2710" s="117">
        <v>44953.0</v>
      </c>
      <c r="N2710" s="32">
        <v>0.6458333333333334</v>
      </c>
      <c r="O2710" s="32">
        <v>0.8958333333333334</v>
      </c>
      <c r="P2710" s="16">
        <f t="shared" ref="P2710:P2786" si="226">O2710-N2710</f>
        <v>0.25</v>
      </c>
      <c r="Q2710" s="113" t="s">
        <v>2656</v>
      </c>
      <c r="R2710" s="36"/>
      <c r="S2710" s="36"/>
      <c r="T2710" s="36"/>
      <c r="U2710" s="36"/>
      <c r="V2710" s="36"/>
      <c r="W2710" s="36"/>
      <c r="X2710" s="36"/>
      <c r="Y2710" s="36"/>
      <c r="Z2710" s="36"/>
      <c r="AA2710" s="36"/>
      <c r="AB2710" s="36"/>
      <c r="AC2710" s="36"/>
      <c r="AD2710" s="36"/>
      <c r="AE2710" s="36"/>
      <c r="AF2710" s="36"/>
      <c r="AG2710" s="36"/>
      <c r="AH2710" s="36"/>
      <c r="AI2710" s="36"/>
      <c r="AJ2710" s="36"/>
      <c r="AK2710" s="36"/>
      <c r="AL2710" s="36"/>
    </row>
    <row r="2711">
      <c r="A2711" s="81" t="s">
        <v>2165</v>
      </c>
      <c r="B2711" s="81" t="s">
        <v>1797</v>
      </c>
      <c r="C2711" s="10" t="s">
        <v>1152</v>
      </c>
      <c r="D2711" s="81" t="s">
        <v>508</v>
      </c>
      <c r="E2711" s="30" t="s">
        <v>41</v>
      </c>
      <c r="F2711" s="30" t="s">
        <v>21</v>
      </c>
      <c r="G2711" s="82"/>
      <c r="H2711" s="82"/>
      <c r="I2711" s="88"/>
      <c r="J2711" s="82"/>
      <c r="K2711" s="82"/>
      <c r="L2711" s="88"/>
      <c r="M2711" s="19">
        <v>44953.0</v>
      </c>
      <c r="N2711" s="32">
        <v>0.8333333333333334</v>
      </c>
      <c r="O2711" s="15">
        <v>0.875</v>
      </c>
      <c r="P2711" s="16">
        <f t="shared" si="226"/>
        <v>0.04166666667</v>
      </c>
      <c r="Q2711" s="10" t="s">
        <v>2657</v>
      </c>
      <c r="R2711" s="36"/>
      <c r="S2711" s="36"/>
      <c r="T2711" s="36"/>
      <c r="U2711" s="36"/>
      <c r="V2711" s="36"/>
      <c r="W2711" s="36"/>
      <c r="X2711" s="36"/>
      <c r="Y2711" s="36"/>
      <c r="Z2711" s="36"/>
      <c r="AA2711" s="36"/>
      <c r="AB2711" s="36"/>
      <c r="AC2711" s="36"/>
      <c r="AD2711" s="36"/>
      <c r="AE2711" s="36"/>
      <c r="AF2711" s="36"/>
      <c r="AG2711" s="36"/>
      <c r="AH2711" s="36"/>
      <c r="AI2711" s="36"/>
      <c r="AJ2711" s="36"/>
      <c r="AK2711" s="36"/>
      <c r="AL2711" s="36"/>
    </row>
    <row r="2712">
      <c r="A2712" s="84" t="s">
        <v>2643</v>
      </c>
      <c r="B2712" s="10" t="s">
        <v>18</v>
      </c>
      <c r="C2712" s="10" t="s">
        <v>1152</v>
      </c>
      <c r="D2712" s="10" t="s">
        <v>3</v>
      </c>
      <c r="E2712" s="30" t="s">
        <v>28</v>
      </c>
      <c r="F2712" s="30" t="s">
        <v>21</v>
      </c>
      <c r="G2712" s="117"/>
      <c r="H2712" s="86"/>
      <c r="I2712" s="121"/>
      <c r="J2712" s="86"/>
      <c r="K2712" s="42"/>
      <c r="L2712" s="121"/>
      <c r="M2712" s="117">
        <v>44953.0</v>
      </c>
      <c r="N2712" s="32">
        <v>0.625</v>
      </c>
      <c r="O2712" s="32">
        <v>0.625</v>
      </c>
      <c r="P2712" s="16">
        <f t="shared" si="226"/>
        <v>0</v>
      </c>
      <c r="Q2712" s="113" t="s">
        <v>2658</v>
      </c>
      <c r="R2712" s="36"/>
      <c r="S2712" s="36"/>
      <c r="T2712" s="36"/>
      <c r="U2712" s="36"/>
      <c r="V2712" s="36"/>
      <c r="W2712" s="36"/>
      <c r="X2712" s="36"/>
      <c r="Y2712" s="36"/>
      <c r="Z2712" s="36"/>
      <c r="AA2712" s="36"/>
      <c r="AB2712" s="36"/>
      <c r="AC2712" s="36"/>
      <c r="AD2712" s="36"/>
      <c r="AE2712" s="36"/>
      <c r="AF2712" s="36"/>
      <c r="AG2712" s="36"/>
      <c r="AH2712" s="36"/>
      <c r="AI2712" s="36"/>
      <c r="AJ2712" s="36"/>
      <c r="AK2712" s="36"/>
      <c r="AL2712" s="36"/>
    </row>
    <row r="2713">
      <c r="A2713" s="10" t="s">
        <v>2448</v>
      </c>
      <c r="B2713" s="10" t="s">
        <v>18</v>
      </c>
      <c r="C2713" s="10" t="s">
        <v>1152</v>
      </c>
      <c r="D2713" s="10" t="s">
        <v>508</v>
      </c>
      <c r="E2713" s="11" t="s">
        <v>28</v>
      </c>
      <c r="F2713" s="11" t="s">
        <v>1423</v>
      </c>
      <c r="G2713" s="47"/>
      <c r="H2713" s="47"/>
      <c r="I2713" s="12"/>
      <c r="J2713" s="47"/>
      <c r="K2713" s="11"/>
      <c r="L2713" s="12"/>
      <c r="M2713" s="47">
        <v>44956.0</v>
      </c>
      <c r="N2713" s="32">
        <v>0.6666666666666666</v>
      </c>
      <c r="O2713" s="15">
        <v>0.6666666666666666</v>
      </c>
      <c r="P2713" s="16">
        <f t="shared" si="226"/>
        <v>0</v>
      </c>
      <c r="Q2713" s="78" t="s">
        <v>2659</v>
      </c>
    </row>
    <row r="2714" ht="36.0" customHeight="1">
      <c r="A2714" s="10" t="s">
        <v>2382</v>
      </c>
      <c r="B2714" s="10" t="s">
        <v>18</v>
      </c>
      <c r="C2714" s="10" t="s">
        <v>1152</v>
      </c>
      <c r="D2714" s="81" t="s">
        <v>1790</v>
      </c>
      <c r="E2714" s="11" t="s">
        <v>43</v>
      </c>
      <c r="F2714" s="11" t="s">
        <v>1423</v>
      </c>
      <c r="G2714" s="19">
        <v>44911.0</v>
      </c>
      <c r="H2714" s="19">
        <v>44914.0</v>
      </c>
      <c r="I2714" s="12">
        <v>12.0</v>
      </c>
      <c r="J2714" s="19">
        <v>44911.0</v>
      </c>
      <c r="K2714" s="47"/>
      <c r="L2714" s="12">
        <v>8.3</v>
      </c>
      <c r="M2714" s="117">
        <v>44956.0</v>
      </c>
      <c r="N2714" s="32">
        <v>0.5833333333333334</v>
      </c>
      <c r="O2714" s="32">
        <v>0.625</v>
      </c>
      <c r="P2714" s="16">
        <f t="shared" si="226"/>
        <v>0.04166666667</v>
      </c>
      <c r="Q2714" s="17" t="s">
        <v>2660</v>
      </c>
    </row>
    <row r="2715">
      <c r="A2715" s="10" t="s">
        <v>2573</v>
      </c>
      <c r="B2715" s="10" t="s">
        <v>560</v>
      </c>
      <c r="C2715" s="10" t="s">
        <v>1164</v>
      </c>
      <c r="D2715" s="10" t="s">
        <v>1790</v>
      </c>
      <c r="E2715" s="11" t="s">
        <v>41</v>
      </c>
      <c r="F2715" s="11" t="s">
        <v>1409</v>
      </c>
      <c r="G2715" s="82">
        <v>44942.0</v>
      </c>
      <c r="H2715" s="82">
        <v>44963.0</v>
      </c>
      <c r="I2715" s="12">
        <v>75.0</v>
      </c>
      <c r="J2715" s="117">
        <v>44943.0</v>
      </c>
      <c r="K2715" s="82"/>
      <c r="L2715" s="12"/>
      <c r="M2715" s="117">
        <v>44956.0</v>
      </c>
      <c r="N2715" s="32">
        <v>0.625</v>
      </c>
      <c r="O2715" s="43">
        <v>0.875</v>
      </c>
      <c r="P2715" s="16">
        <f t="shared" si="226"/>
        <v>0.25</v>
      </c>
      <c r="Q2715" s="113" t="s">
        <v>2661</v>
      </c>
    </row>
    <row r="2716">
      <c r="A2716" s="84" t="s">
        <v>2651</v>
      </c>
      <c r="B2716" s="10" t="s">
        <v>18</v>
      </c>
      <c r="C2716" s="10" t="s">
        <v>1152</v>
      </c>
      <c r="D2716" s="10" t="s">
        <v>3</v>
      </c>
      <c r="E2716" s="30" t="s">
        <v>43</v>
      </c>
      <c r="F2716" s="30" t="s">
        <v>21</v>
      </c>
      <c r="G2716" s="117">
        <v>44953.0</v>
      </c>
      <c r="H2716" s="117">
        <v>44956.0</v>
      </c>
      <c r="I2716" s="88">
        <v>8.0</v>
      </c>
      <c r="J2716" s="117">
        <v>44953.0</v>
      </c>
      <c r="K2716" s="117">
        <v>44956.0</v>
      </c>
      <c r="L2716" s="88">
        <v>5.0</v>
      </c>
      <c r="M2716" s="117">
        <v>44956.0</v>
      </c>
      <c r="N2716" s="32">
        <v>0.625</v>
      </c>
      <c r="O2716" s="52">
        <v>0.7916666666666666</v>
      </c>
      <c r="P2716" s="16">
        <f t="shared" si="226"/>
        <v>0.1666666667</v>
      </c>
      <c r="Q2716" s="113" t="s">
        <v>2662</v>
      </c>
      <c r="R2716" s="36"/>
      <c r="S2716" s="36"/>
      <c r="T2716" s="36"/>
      <c r="U2716" s="36"/>
      <c r="V2716" s="36"/>
      <c r="W2716" s="36"/>
      <c r="X2716" s="36"/>
      <c r="Y2716" s="36"/>
      <c r="Z2716" s="36"/>
      <c r="AA2716" s="36"/>
      <c r="AB2716" s="36"/>
      <c r="AC2716" s="36"/>
      <c r="AD2716" s="36"/>
      <c r="AE2716" s="36"/>
      <c r="AF2716" s="36"/>
      <c r="AG2716" s="36"/>
      <c r="AH2716" s="36"/>
      <c r="AI2716" s="36"/>
      <c r="AJ2716" s="36"/>
      <c r="AK2716" s="36"/>
      <c r="AL2716" s="36"/>
    </row>
    <row r="2717">
      <c r="A2717" s="37" t="s">
        <v>2663</v>
      </c>
      <c r="B2717" s="10" t="s">
        <v>18</v>
      </c>
      <c r="C2717" s="10" t="s">
        <v>1152</v>
      </c>
      <c r="D2717" s="10" t="s">
        <v>3</v>
      </c>
      <c r="E2717" s="30" t="s">
        <v>1478</v>
      </c>
      <c r="F2717" s="30" t="s">
        <v>21</v>
      </c>
      <c r="G2717" s="117">
        <v>44956.0</v>
      </c>
      <c r="H2717" s="86"/>
      <c r="I2717" s="121"/>
      <c r="J2717" s="86"/>
      <c r="K2717" s="42"/>
      <c r="L2717" s="121"/>
      <c r="M2717" s="117">
        <v>44956.0</v>
      </c>
      <c r="N2717" s="32">
        <v>0.875</v>
      </c>
      <c r="O2717" s="32">
        <v>0.9166666666666666</v>
      </c>
      <c r="P2717" s="16">
        <f t="shared" si="226"/>
        <v>0.04166666667</v>
      </c>
      <c r="Q2717" s="113" t="s">
        <v>2664</v>
      </c>
      <c r="R2717" s="36"/>
      <c r="S2717" s="36"/>
      <c r="T2717" s="36"/>
      <c r="U2717" s="36"/>
      <c r="V2717" s="36"/>
      <c r="W2717" s="36"/>
      <c r="X2717" s="36"/>
      <c r="Y2717" s="36"/>
      <c r="Z2717" s="36"/>
      <c r="AA2717" s="36"/>
      <c r="AB2717" s="36"/>
      <c r="AC2717" s="36"/>
      <c r="AD2717" s="36"/>
      <c r="AE2717" s="36"/>
      <c r="AF2717" s="36"/>
      <c r="AG2717" s="36"/>
      <c r="AH2717" s="36"/>
      <c r="AI2717" s="36"/>
      <c r="AJ2717" s="36"/>
      <c r="AK2717" s="36"/>
      <c r="AL2717" s="36"/>
    </row>
    <row r="2718">
      <c r="A2718" s="10" t="s">
        <v>1819</v>
      </c>
      <c r="B2718" s="81" t="s">
        <v>1797</v>
      </c>
      <c r="C2718" s="10" t="s">
        <v>1152</v>
      </c>
      <c r="D2718" s="10" t="s">
        <v>3</v>
      </c>
      <c r="E2718" s="11" t="s">
        <v>41</v>
      </c>
      <c r="F2718" s="11" t="s">
        <v>21</v>
      </c>
      <c r="G2718" s="18"/>
      <c r="H2718" s="18"/>
      <c r="I2718" s="18"/>
      <c r="J2718" s="18"/>
      <c r="K2718" s="18"/>
      <c r="L2718" s="18"/>
      <c r="M2718" s="117">
        <v>44956.0</v>
      </c>
      <c r="N2718" s="52">
        <v>0.7916666666666666</v>
      </c>
      <c r="O2718" s="32">
        <v>0.875</v>
      </c>
      <c r="P2718" s="16">
        <f t="shared" si="226"/>
        <v>0.08333333333</v>
      </c>
      <c r="Q2718" s="113" t="s">
        <v>2665</v>
      </c>
      <c r="R2718" s="36"/>
      <c r="S2718" s="36"/>
      <c r="T2718" s="36"/>
      <c r="U2718" s="36"/>
      <c r="V2718" s="36"/>
      <c r="W2718" s="36"/>
      <c r="X2718" s="36"/>
      <c r="Y2718" s="36"/>
      <c r="Z2718" s="36"/>
      <c r="AA2718" s="36"/>
      <c r="AB2718" s="36"/>
      <c r="AC2718" s="36"/>
      <c r="AD2718" s="36"/>
      <c r="AE2718" s="36"/>
      <c r="AF2718" s="36"/>
      <c r="AG2718" s="36"/>
      <c r="AH2718" s="36"/>
      <c r="AI2718" s="36"/>
      <c r="AJ2718" s="36"/>
      <c r="AK2718" s="36"/>
      <c r="AL2718" s="36"/>
    </row>
    <row r="2719">
      <c r="A2719" s="81" t="s">
        <v>2535</v>
      </c>
      <c r="B2719" s="81" t="s">
        <v>560</v>
      </c>
      <c r="C2719" s="29" t="s">
        <v>1152</v>
      </c>
      <c r="D2719" s="29" t="s">
        <v>508</v>
      </c>
      <c r="E2719" s="30" t="s">
        <v>41</v>
      </c>
      <c r="F2719" s="41" t="s">
        <v>1423</v>
      </c>
      <c r="G2719" s="47">
        <v>44937.0</v>
      </c>
      <c r="H2719" s="19"/>
      <c r="I2719" s="88"/>
      <c r="J2719" s="47">
        <v>44937.0</v>
      </c>
      <c r="K2719" s="19"/>
      <c r="L2719" s="88"/>
      <c r="M2719" s="117">
        <v>44956.0</v>
      </c>
      <c r="N2719" s="32">
        <v>0.6666666666666666</v>
      </c>
      <c r="O2719" s="32">
        <v>0.9166666666666666</v>
      </c>
      <c r="P2719" s="44">
        <f t="shared" si="226"/>
        <v>0.25</v>
      </c>
      <c r="Q2719" s="113" t="s">
        <v>2666</v>
      </c>
      <c r="R2719" s="36"/>
      <c r="S2719" s="36"/>
      <c r="T2719" s="36"/>
      <c r="U2719" s="36"/>
      <c r="V2719" s="36"/>
      <c r="W2719" s="36"/>
      <c r="X2719" s="36"/>
      <c r="Y2719" s="36"/>
      <c r="Z2719" s="36"/>
      <c r="AA2719" s="36"/>
      <c r="AB2719" s="36"/>
      <c r="AC2719" s="36"/>
      <c r="AD2719" s="36"/>
      <c r="AE2719" s="36"/>
      <c r="AF2719" s="36"/>
      <c r="AG2719" s="36"/>
      <c r="AH2719" s="36"/>
      <c r="AI2719" s="36"/>
      <c r="AJ2719" s="36"/>
      <c r="AK2719" s="36"/>
      <c r="AL2719" s="36"/>
    </row>
    <row r="2720">
      <c r="A2720" s="81" t="s">
        <v>2640</v>
      </c>
      <c r="B2720" s="81" t="s">
        <v>560</v>
      </c>
      <c r="C2720" s="10" t="s">
        <v>1164</v>
      </c>
      <c r="D2720" s="81" t="s">
        <v>2579</v>
      </c>
      <c r="E2720" s="30" t="s">
        <v>41</v>
      </c>
      <c r="F2720" s="30" t="s">
        <v>21</v>
      </c>
      <c r="G2720" s="82"/>
      <c r="H2720" s="82"/>
      <c r="I2720" s="88"/>
      <c r="J2720" s="47">
        <v>44951.0</v>
      </c>
      <c r="K2720" s="82"/>
      <c r="L2720" s="88"/>
      <c r="M2720" s="19">
        <v>44956.0</v>
      </c>
      <c r="N2720" s="32">
        <v>0.625</v>
      </c>
      <c r="O2720" s="15">
        <v>0.875</v>
      </c>
      <c r="P2720" s="16">
        <f t="shared" si="226"/>
        <v>0.25</v>
      </c>
      <c r="Q2720" s="10" t="s">
        <v>2667</v>
      </c>
      <c r="R2720" s="36"/>
      <c r="S2720" s="36"/>
      <c r="T2720" s="36"/>
      <c r="U2720" s="36"/>
      <c r="V2720" s="36"/>
      <c r="W2720" s="36"/>
      <c r="X2720" s="36"/>
      <c r="Y2720" s="36"/>
      <c r="Z2720" s="36"/>
      <c r="AA2720" s="36"/>
      <c r="AB2720" s="36"/>
      <c r="AC2720" s="36"/>
      <c r="AD2720" s="36"/>
      <c r="AE2720" s="36"/>
      <c r="AF2720" s="36"/>
      <c r="AG2720" s="36"/>
      <c r="AH2720" s="36"/>
      <c r="AI2720" s="36"/>
      <c r="AJ2720" s="36"/>
      <c r="AK2720" s="36"/>
      <c r="AL2720" s="36"/>
    </row>
    <row r="2721">
      <c r="A2721" s="36" t="s">
        <v>2167</v>
      </c>
      <c r="B2721" s="36" t="s">
        <v>1797</v>
      </c>
      <c r="C2721" s="36" t="s">
        <v>1164</v>
      </c>
      <c r="D2721" s="36" t="s">
        <v>900</v>
      </c>
      <c r="E2721" s="124" t="s">
        <v>41</v>
      </c>
      <c r="F2721" s="116" t="s">
        <v>21</v>
      </c>
      <c r="G2721" s="86"/>
      <c r="H2721" s="86"/>
      <c r="I2721" s="121"/>
      <c r="J2721" s="86"/>
      <c r="K2721" s="42"/>
      <c r="L2721" s="121"/>
      <c r="M2721" s="117">
        <v>44956.0</v>
      </c>
      <c r="N2721" s="32">
        <v>0.5833333333333334</v>
      </c>
      <c r="O2721" s="32">
        <v>0.6458333333333334</v>
      </c>
      <c r="P2721" s="16">
        <f t="shared" si="226"/>
        <v>0.0625</v>
      </c>
      <c r="Q2721" s="122" t="s">
        <v>2180</v>
      </c>
      <c r="R2721" s="36"/>
      <c r="S2721" s="36"/>
      <c r="T2721" s="36"/>
      <c r="U2721" s="36"/>
      <c r="V2721" s="36"/>
      <c r="W2721" s="36"/>
      <c r="X2721" s="36"/>
      <c r="Y2721" s="36"/>
      <c r="Z2721" s="36"/>
      <c r="AA2721" s="36"/>
      <c r="AB2721" s="36"/>
      <c r="AC2721" s="36"/>
      <c r="AD2721" s="36"/>
      <c r="AE2721" s="36"/>
      <c r="AF2721" s="36"/>
      <c r="AG2721" s="36"/>
      <c r="AH2721" s="36"/>
      <c r="AI2721" s="36"/>
      <c r="AJ2721" s="36"/>
      <c r="AK2721" s="36"/>
      <c r="AL2721" s="36"/>
    </row>
    <row r="2722">
      <c r="A2722" s="81" t="s">
        <v>2655</v>
      </c>
      <c r="B2722" s="10" t="s">
        <v>18</v>
      </c>
      <c r="C2722" s="10" t="s">
        <v>1164</v>
      </c>
      <c r="D2722" s="10" t="s">
        <v>900</v>
      </c>
      <c r="E2722" s="30" t="s">
        <v>1478</v>
      </c>
      <c r="F2722" s="30" t="s">
        <v>1409</v>
      </c>
      <c r="G2722" s="117">
        <v>44953.0</v>
      </c>
      <c r="H2722" s="86"/>
      <c r="I2722" s="121"/>
      <c r="J2722" s="86"/>
      <c r="K2722" s="42"/>
      <c r="L2722" s="121"/>
      <c r="M2722" s="117">
        <v>44956.0</v>
      </c>
      <c r="N2722" s="32">
        <v>0.6458333333333334</v>
      </c>
      <c r="O2722" s="32">
        <v>0.8958333333333334</v>
      </c>
      <c r="P2722" s="16">
        <f t="shared" si="226"/>
        <v>0.25</v>
      </c>
      <c r="Q2722" s="113" t="s">
        <v>2668</v>
      </c>
      <c r="R2722" s="36"/>
      <c r="S2722" s="36"/>
      <c r="T2722" s="36"/>
      <c r="U2722" s="36"/>
      <c r="V2722" s="36"/>
      <c r="W2722" s="36"/>
      <c r="X2722" s="36"/>
      <c r="Y2722" s="36"/>
      <c r="Z2722" s="36"/>
      <c r="AA2722" s="36"/>
      <c r="AB2722" s="36"/>
      <c r="AC2722" s="36"/>
      <c r="AD2722" s="36"/>
      <c r="AE2722" s="36"/>
      <c r="AF2722" s="36"/>
      <c r="AG2722" s="36"/>
      <c r="AH2722" s="36"/>
      <c r="AI2722" s="36"/>
      <c r="AJ2722" s="36"/>
      <c r="AK2722" s="36"/>
      <c r="AL2722" s="36"/>
    </row>
    <row r="2723">
      <c r="A2723" s="37" t="s">
        <v>2663</v>
      </c>
      <c r="B2723" s="10" t="s">
        <v>18</v>
      </c>
      <c r="C2723" s="10" t="s">
        <v>1152</v>
      </c>
      <c r="D2723" s="10" t="s">
        <v>3</v>
      </c>
      <c r="E2723" s="30" t="s">
        <v>46</v>
      </c>
      <c r="F2723" s="30" t="s">
        <v>21</v>
      </c>
      <c r="G2723" s="117">
        <v>44956.0</v>
      </c>
      <c r="H2723" s="86"/>
      <c r="I2723" s="121"/>
      <c r="J2723" s="86"/>
      <c r="K2723" s="42"/>
      <c r="L2723" s="88">
        <v>3.0</v>
      </c>
      <c r="M2723" s="117">
        <v>44957.0</v>
      </c>
      <c r="N2723" s="32">
        <v>0.5833333333333334</v>
      </c>
      <c r="O2723" s="32">
        <v>0.6666666666666666</v>
      </c>
      <c r="P2723" s="16">
        <f t="shared" si="226"/>
        <v>0.08333333333</v>
      </c>
      <c r="Q2723" s="113" t="s">
        <v>2669</v>
      </c>
      <c r="R2723" s="36"/>
      <c r="S2723" s="36"/>
      <c r="T2723" s="36"/>
      <c r="U2723" s="36"/>
      <c r="V2723" s="36"/>
      <c r="W2723" s="36"/>
      <c r="X2723" s="36"/>
      <c r="Y2723" s="36"/>
      <c r="Z2723" s="36"/>
      <c r="AA2723" s="36"/>
      <c r="AB2723" s="36"/>
      <c r="AC2723" s="36"/>
      <c r="AD2723" s="36"/>
      <c r="AE2723" s="36"/>
      <c r="AF2723" s="36"/>
      <c r="AG2723" s="36"/>
      <c r="AH2723" s="36"/>
      <c r="AI2723" s="36"/>
      <c r="AJ2723" s="36"/>
      <c r="AK2723" s="36"/>
      <c r="AL2723" s="36"/>
    </row>
    <row r="2724">
      <c r="A2724" s="10" t="s">
        <v>2133</v>
      </c>
      <c r="B2724" s="10" t="s">
        <v>18</v>
      </c>
      <c r="C2724" s="10" t="s">
        <v>1152</v>
      </c>
      <c r="D2724" s="10" t="s">
        <v>3</v>
      </c>
      <c r="E2724" s="11" t="s">
        <v>20</v>
      </c>
      <c r="F2724" s="10" t="s">
        <v>1409</v>
      </c>
      <c r="G2724" s="47">
        <v>44876.0</v>
      </c>
      <c r="H2724" s="47">
        <v>44886.0</v>
      </c>
      <c r="I2724" s="12">
        <v>8.0</v>
      </c>
      <c r="J2724" s="47">
        <v>44876.0</v>
      </c>
      <c r="K2724" s="47">
        <v>44886.0</v>
      </c>
      <c r="L2724" s="12">
        <v>6.0</v>
      </c>
      <c r="M2724" s="117">
        <v>44957.0</v>
      </c>
      <c r="N2724" s="32">
        <v>0.9166666666666666</v>
      </c>
      <c r="O2724" s="15">
        <v>0.9166666666666666</v>
      </c>
      <c r="P2724" s="16">
        <f t="shared" si="226"/>
        <v>0</v>
      </c>
      <c r="Q2724" s="17" t="s">
        <v>1200</v>
      </c>
      <c r="R2724" s="36"/>
      <c r="S2724" s="36"/>
      <c r="T2724" s="36"/>
      <c r="U2724" s="36"/>
      <c r="V2724" s="36"/>
      <c r="W2724" s="36"/>
      <c r="X2724" s="36"/>
      <c r="Y2724" s="36"/>
      <c r="Z2724" s="36"/>
      <c r="AA2724" s="36"/>
      <c r="AB2724" s="36"/>
      <c r="AC2724" s="36"/>
      <c r="AD2724" s="36"/>
      <c r="AE2724" s="36"/>
      <c r="AF2724" s="36"/>
      <c r="AG2724" s="36"/>
      <c r="AH2724" s="36"/>
      <c r="AI2724" s="36"/>
      <c r="AJ2724" s="36"/>
      <c r="AK2724" s="36"/>
      <c r="AL2724" s="36"/>
    </row>
    <row r="2725">
      <c r="A2725" s="84" t="s">
        <v>2670</v>
      </c>
      <c r="B2725" s="10" t="s">
        <v>18</v>
      </c>
      <c r="C2725" s="10" t="s">
        <v>1152</v>
      </c>
      <c r="D2725" s="10" t="s">
        <v>3</v>
      </c>
      <c r="E2725" s="30" t="s">
        <v>1478</v>
      </c>
      <c r="F2725" s="10" t="s">
        <v>1409</v>
      </c>
      <c r="G2725" s="117">
        <v>44957.0</v>
      </c>
      <c r="H2725" s="86"/>
      <c r="I2725" s="121"/>
      <c r="J2725" s="86"/>
      <c r="K2725" s="42"/>
      <c r="L2725" s="121"/>
      <c r="M2725" s="117">
        <v>44957.0</v>
      </c>
      <c r="N2725" s="32">
        <v>0.6666666666666666</v>
      </c>
      <c r="O2725" s="32">
        <v>0.8333333333333334</v>
      </c>
      <c r="P2725" s="16">
        <f t="shared" si="226"/>
        <v>0.1666666667</v>
      </c>
      <c r="Q2725" s="113" t="s">
        <v>2671</v>
      </c>
      <c r="R2725" s="36"/>
      <c r="S2725" s="36"/>
      <c r="T2725" s="36"/>
      <c r="U2725" s="36"/>
      <c r="V2725" s="36"/>
      <c r="W2725" s="36"/>
      <c r="X2725" s="36"/>
      <c r="Y2725" s="36"/>
      <c r="Z2725" s="36"/>
      <c r="AA2725" s="36"/>
      <c r="AB2725" s="36"/>
      <c r="AC2725" s="36"/>
      <c r="AD2725" s="36"/>
      <c r="AE2725" s="36"/>
      <c r="AF2725" s="36"/>
      <c r="AG2725" s="36"/>
      <c r="AH2725" s="36"/>
      <c r="AI2725" s="36"/>
      <c r="AJ2725" s="36"/>
      <c r="AK2725" s="36"/>
      <c r="AL2725" s="36"/>
    </row>
    <row r="2726">
      <c r="A2726" s="10" t="s">
        <v>1819</v>
      </c>
      <c r="B2726" s="81" t="s">
        <v>1797</v>
      </c>
      <c r="C2726" s="10" t="s">
        <v>1152</v>
      </c>
      <c r="D2726" s="10" t="s">
        <v>3</v>
      </c>
      <c r="E2726" s="11" t="s">
        <v>41</v>
      </c>
      <c r="F2726" s="11" t="s">
        <v>21</v>
      </c>
      <c r="G2726" s="18"/>
      <c r="H2726" s="18"/>
      <c r="I2726" s="18"/>
      <c r="J2726" s="18"/>
      <c r="K2726" s="18"/>
      <c r="L2726" s="18"/>
      <c r="M2726" s="117">
        <v>44957.0</v>
      </c>
      <c r="N2726" s="32">
        <v>0.8333333333333334</v>
      </c>
      <c r="O2726" s="32">
        <v>0.9166666666666666</v>
      </c>
      <c r="P2726" s="16">
        <f t="shared" si="226"/>
        <v>0.08333333333</v>
      </c>
      <c r="Q2726" s="113" t="s">
        <v>2672</v>
      </c>
      <c r="R2726" s="36"/>
      <c r="S2726" s="36"/>
      <c r="T2726" s="36"/>
      <c r="U2726" s="36"/>
      <c r="V2726" s="36"/>
      <c r="W2726" s="36"/>
      <c r="X2726" s="36"/>
      <c r="Y2726" s="36"/>
      <c r="Z2726" s="36"/>
      <c r="AA2726" s="36"/>
      <c r="AB2726" s="36"/>
      <c r="AC2726" s="36"/>
      <c r="AD2726" s="36"/>
      <c r="AE2726" s="36"/>
      <c r="AF2726" s="36"/>
      <c r="AG2726" s="36"/>
      <c r="AH2726" s="36"/>
      <c r="AI2726" s="36"/>
      <c r="AJ2726" s="36"/>
      <c r="AK2726" s="36"/>
      <c r="AL2726" s="36"/>
    </row>
    <row r="2727">
      <c r="A2727" s="81" t="s">
        <v>2634</v>
      </c>
      <c r="B2727" s="10" t="s">
        <v>18</v>
      </c>
      <c r="C2727" s="10" t="s">
        <v>1152</v>
      </c>
      <c r="D2727" s="10" t="s">
        <v>3</v>
      </c>
      <c r="E2727" s="30" t="s">
        <v>28</v>
      </c>
      <c r="F2727" s="30" t="s">
        <v>1423</v>
      </c>
      <c r="G2727" s="117"/>
      <c r="H2727" s="86"/>
      <c r="I2727" s="121"/>
      <c r="J2727" s="86"/>
      <c r="K2727" s="42"/>
      <c r="L2727" s="121"/>
      <c r="M2727" s="117">
        <v>44957.0</v>
      </c>
      <c r="N2727" s="32">
        <v>0.9166666666666666</v>
      </c>
      <c r="O2727" s="32">
        <v>0.9166666666666666</v>
      </c>
      <c r="P2727" s="16">
        <f t="shared" si="226"/>
        <v>0</v>
      </c>
      <c r="Q2727" s="113" t="s">
        <v>2673</v>
      </c>
      <c r="R2727" s="36"/>
      <c r="S2727" s="36"/>
      <c r="T2727" s="36"/>
      <c r="U2727" s="36"/>
      <c r="V2727" s="36"/>
      <c r="W2727" s="36"/>
      <c r="X2727" s="36"/>
      <c r="Y2727" s="36"/>
      <c r="Z2727" s="36"/>
      <c r="AA2727" s="36"/>
      <c r="AB2727" s="36"/>
      <c r="AC2727" s="36"/>
      <c r="AD2727" s="36"/>
      <c r="AE2727" s="36"/>
      <c r="AF2727" s="36"/>
      <c r="AG2727" s="36"/>
      <c r="AH2727" s="36"/>
      <c r="AI2727" s="36"/>
      <c r="AJ2727" s="36"/>
      <c r="AK2727" s="36"/>
      <c r="AL2727" s="36"/>
    </row>
    <row r="2728">
      <c r="A2728" s="10" t="s">
        <v>2573</v>
      </c>
      <c r="B2728" s="10" t="s">
        <v>560</v>
      </c>
      <c r="C2728" s="10" t="s">
        <v>1164</v>
      </c>
      <c r="D2728" s="10" t="s">
        <v>1790</v>
      </c>
      <c r="E2728" s="11" t="s">
        <v>41</v>
      </c>
      <c r="F2728" s="11" t="s">
        <v>1409</v>
      </c>
      <c r="G2728" s="82">
        <v>44942.0</v>
      </c>
      <c r="H2728" s="82">
        <v>44963.0</v>
      </c>
      <c r="I2728" s="12">
        <v>75.0</v>
      </c>
      <c r="J2728" s="117">
        <v>44943.0</v>
      </c>
      <c r="K2728" s="82"/>
      <c r="L2728" s="12">
        <v>50.0</v>
      </c>
      <c r="M2728" s="117">
        <v>44957.0</v>
      </c>
      <c r="N2728" s="32">
        <v>0.5833333333333334</v>
      </c>
      <c r="O2728" s="43">
        <v>0.875</v>
      </c>
      <c r="P2728" s="16">
        <f t="shared" si="226"/>
        <v>0.2916666667</v>
      </c>
      <c r="Q2728" s="113" t="s">
        <v>2674</v>
      </c>
    </row>
    <row r="2729">
      <c r="A2729" s="81" t="s">
        <v>2535</v>
      </c>
      <c r="B2729" s="81" t="s">
        <v>560</v>
      </c>
      <c r="C2729" s="29" t="s">
        <v>1152</v>
      </c>
      <c r="D2729" s="29" t="s">
        <v>508</v>
      </c>
      <c r="E2729" s="30" t="s">
        <v>41</v>
      </c>
      <c r="F2729" s="41" t="s">
        <v>1423</v>
      </c>
      <c r="G2729" s="47">
        <v>44937.0</v>
      </c>
      <c r="H2729" s="19"/>
      <c r="I2729" s="88"/>
      <c r="J2729" s="47">
        <v>44937.0</v>
      </c>
      <c r="K2729" s="19"/>
      <c r="L2729" s="88"/>
      <c r="M2729" s="47">
        <v>44957.0</v>
      </c>
      <c r="N2729" s="32">
        <v>0.6666666666666666</v>
      </c>
      <c r="O2729" s="32">
        <v>0.9166666666666666</v>
      </c>
      <c r="P2729" s="44">
        <f t="shared" si="226"/>
        <v>0.25</v>
      </c>
      <c r="Q2729" s="113" t="s">
        <v>2675</v>
      </c>
      <c r="R2729" s="36"/>
      <c r="S2729" s="36"/>
      <c r="T2729" s="36"/>
      <c r="U2729" s="36"/>
      <c r="V2729" s="36"/>
      <c r="W2729" s="36"/>
      <c r="X2729" s="36"/>
      <c r="Y2729" s="36"/>
      <c r="Z2729" s="36"/>
      <c r="AA2729" s="36"/>
      <c r="AB2729" s="36"/>
      <c r="AC2729" s="36"/>
      <c r="AD2729" s="36"/>
      <c r="AE2729" s="36"/>
      <c r="AF2729" s="36"/>
      <c r="AG2729" s="36"/>
      <c r="AH2729" s="36"/>
      <c r="AI2729" s="36"/>
      <c r="AJ2729" s="36"/>
      <c r="AK2729" s="36"/>
      <c r="AL2729" s="36"/>
    </row>
    <row r="2730">
      <c r="A2730" s="81" t="s">
        <v>2640</v>
      </c>
      <c r="B2730" s="81" t="s">
        <v>560</v>
      </c>
      <c r="C2730" s="10" t="s">
        <v>1164</v>
      </c>
      <c r="D2730" s="81" t="s">
        <v>2579</v>
      </c>
      <c r="E2730" s="30" t="s">
        <v>41</v>
      </c>
      <c r="F2730" s="30" t="s">
        <v>21</v>
      </c>
      <c r="G2730" s="82"/>
      <c r="H2730" s="82"/>
      <c r="I2730" s="88"/>
      <c r="J2730" s="47">
        <v>44951.0</v>
      </c>
      <c r="K2730" s="82"/>
      <c r="L2730" s="88"/>
      <c r="M2730" s="19">
        <v>44957.0</v>
      </c>
      <c r="N2730" s="32">
        <v>0.625</v>
      </c>
      <c r="O2730" s="15">
        <v>0.875</v>
      </c>
      <c r="P2730" s="16">
        <f t="shared" si="226"/>
        <v>0.25</v>
      </c>
      <c r="Q2730" s="10" t="s">
        <v>2676</v>
      </c>
      <c r="R2730" s="36"/>
      <c r="S2730" s="36"/>
      <c r="T2730" s="36"/>
      <c r="U2730" s="36"/>
      <c r="V2730" s="36"/>
      <c r="W2730" s="36"/>
      <c r="X2730" s="36"/>
      <c r="Y2730" s="36"/>
      <c r="Z2730" s="36"/>
      <c r="AA2730" s="36"/>
      <c r="AB2730" s="36"/>
      <c r="AC2730" s="36"/>
      <c r="AD2730" s="36"/>
      <c r="AE2730" s="36"/>
      <c r="AF2730" s="36"/>
      <c r="AG2730" s="36"/>
      <c r="AH2730" s="36"/>
      <c r="AI2730" s="36"/>
      <c r="AJ2730" s="36"/>
      <c r="AK2730" s="36"/>
      <c r="AL2730" s="36"/>
    </row>
    <row r="2731">
      <c r="A2731" s="36" t="s">
        <v>2167</v>
      </c>
      <c r="B2731" s="36" t="s">
        <v>1797</v>
      </c>
      <c r="C2731" s="36" t="s">
        <v>1164</v>
      </c>
      <c r="D2731" s="36" t="s">
        <v>900</v>
      </c>
      <c r="E2731" s="124" t="s">
        <v>41</v>
      </c>
      <c r="F2731" s="116" t="s">
        <v>21</v>
      </c>
      <c r="G2731" s="86"/>
      <c r="H2731" s="86"/>
      <c r="I2731" s="121"/>
      <c r="J2731" s="86"/>
      <c r="K2731" s="42"/>
      <c r="L2731" s="88">
        <v>100.0</v>
      </c>
      <c r="M2731" s="117">
        <v>44957.0</v>
      </c>
      <c r="N2731" s="32">
        <v>0.5833333333333334</v>
      </c>
      <c r="O2731" s="32">
        <v>0.6875</v>
      </c>
      <c r="P2731" s="16">
        <f t="shared" si="226"/>
        <v>0.1041666667</v>
      </c>
      <c r="Q2731" s="122" t="s">
        <v>2677</v>
      </c>
      <c r="R2731" s="36"/>
      <c r="S2731" s="36"/>
      <c r="T2731" s="36"/>
      <c r="U2731" s="36"/>
      <c r="V2731" s="36"/>
      <c r="W2731" s="36"/>
      <c r="X2731" s="36"/>
      <c r="Y2731" s="36"/>
      <c r="Z2731" s="36"/>
      <c r="AA2731" s="36"/>
      <c r="AB2731" s="36"/>
      <c r="AC2731" s="36"/>
      <c r="AD2731" s="36"/>
      <c r="AE2731" s="36"/>
      <c r="AF2731" s="36"/>
      <c r="AG2731" s="36"/>
      <c r="AH2731" s="36"/>
      <c r="AI2731" s="36"/>
      <c r="AJ2731" s="36"/>
      <c r="AK2731" s="36"/>
      <c r="AL2731" s="36"/>
    </row>
    <row r="2732">
      <c r="A2732" s="81" t="s">
        <v>2655</v>
      </c>
      <c r="B2732" s="10" t="s">
        <v>18</v>
      </c>
      <c r="C2732" s="10" t="s">
        <v>1164</v>
      </c>
      <c r="D2732" s="10" t="s">
        <v>900</v>
      </c>
      <c r="E2732" s="30" t="s">
        <v>46</v>
      </c>
      <c r="F2732" s="30" t="s">
        <v>1409</v>
      </c>
      <c r="G2732" s="117">
        <v>44953.0</v>
      </c>
      <c r="H2732" s="86"/>
      <c r="I2732" s="121"/>
      <c r="J2732" s="86"/>
      <c r="K2732" s="42"/>
      <c r="L2732" s="88">
        <v>12.0</v>
      </c>
      <c r="M2732" s="117">
        <v>44957.0</v>
      </c>
      <c r="N2732" s="32"/>
      <c r="O2732" s="32"/>
      <c r="P2732" s="16">
        <f t="shared" si="226"/>
        <v>0</v>
      </c>
      <c r="Q2732" s="113" t="s">
        <v>2678</v>
      </c>
      <c r="R2732" s="36"/>
      <c r="S2732" s="36"/>
      <c r="T2732" s="36"/>
      <c r="U2732" s="36"/>
      <c r="V2732" s="36"/>
      <c r="W2732" s="36"/>
      <c r="X2732" s="36"/>
      <c r="Y2732" s="36"/>
      <c r="Z2732" s="36"/>
      <c r="AA2732" s="36"/>
      <c r="AB2732" s="36"/>
      <c r="AC2732" s="36"/>
      <c r="AD2732" s="36"/>
      <c r="AE2732" s="36"/>
      <c r="AF2732" s="36"/>
      <c r="AG2732" s="36"/>
      <c r="AH2732" s="36"/>
      <c r="AI2732" s="36"/>
      <c r="AJ2732" s="36"/>
      <c r="AK2732" s="36"/>
      <c r="AL2732" s="36"/>
    </row>
    <row r="2733">
      <c r="A2733" s="36" t="s">
        <v>2351</v>
      </c>
      <c r="B2733" s="36" t="s">
        <v>560</v>
      </c>
      <c r="C2733" s="36" t="s">
        <v>1164</v>
      </c>
      <c r="D2733" s="36" t="s">
        <v>900</v>
      </c>
      <c r="E2733" s="30" t="s">
        <v>41</v>
      </c>
      <c r="F2733" s="116" t="s">
        <v>1409</v>
      </c>
      <c r="G2733" s="86">
        <v>44914.0</v>
      </c>
      <c r="H2733" s="86">
        <v>44925.0</v>
      </c>
      <c r="I2733" s="116">
        <v>67.0</v>
      </c>
      <c r="J2733" s="86">
        <v>44914.0</v>
      </c>
      <c r="K2733" s="42"/>
      <c r="L2733" s="81">
        <v>62.0</v>
      </c>
      <c r="M2733" s="117">
        <v>44957.0</v>
      </c>
      <c r="N2733" s="32">
        <v>0.6875</v>
      </c>
      <c r="O2733" s="110">
        <v>0.8958333333333334</v>
      </c>
      <c r="P2733" s="16">
        <f t="shared" si="226"/>
        <v>0.2083333333</v>
      </c>
      <c r="Q2733" s="81" t="s">
        <v>2679</v>
      </c>
      <c r="R2733" s="36"/>
      <c r="S2733" s="36"/>
      <c r="T2733" s="36"/>
      <c r="U2733" s="36"/>
      <c r="V2733" s="36"/>
      <c r="W2733" s="36"/>
      <c r="X2733" s="36"/>
      <c r="Y2733" s="36"/>
      <c r="Z2733" s="36"/>
      <c r="AA2733" s="36"/>
      <c r="AB2733" s="36"/>
      <c r="AC2733" s="36"/>
      <c r="AD2733" s="36"/>
      <c r="AE2733" s="36"/>
      <c r="AF2733" s="36"/>
      <c r="AG2733" s="36"/>
      <c r="AH2733" s="36"/>
      <c r="AI2733" s="36"/>
      <c r="AJ2733" s="36"/>
      <c r="AK2733" s="36"/>
      <c r="AL2733" s="36"/>
    </row>
    <row r="2734">
      <c r="A2734" s="36" t="s">
        <v>2139</v>
      </c>
      <c r="B2734" s="36" t="s">
        <v>1797</v>
      </c>
      <c r="C2734" s="36" t="s">
        <v>21</v>
      </c>
      <c r="D2734" s="36" t="s">
        <v>1790</v>
      </c>
      <c r="E2734" s="116" t="s">
        <v>41</v>
      </c>
      <c r="F2734" s="116" t="s">
        <v>21</v>
      </c>
      <c r="G2734" s="42"/>
      <c r="H2734" s="42"/>
      <c r="I2734" s="36"/>
      <c r="J2734" s="42"/>
      <c r="K2734" s="42"/>
      <c r="L2734" s="36"/>
      <c r="M2734" s="117">
        <v>44958.0</v>
      </c>
      <c r="N2734" s="33">
        <v>0.5833333333333334</v>
      </c>
      <c r="O2734" s="52">
        <v>0.6666666666666666</v>
      </c>
      <c r="P2734" s="44">
        <f t="shared" si="226"/>
        <v>0.08333333333</v>
      </c>
      <c r="Q2734" s="81" t="s">
        <v>2680</v>
      </c>
      <c r="R2734" s="36"/>
      <c r="S2734" s="36"/>
      <c r="T2734" s="36"/>
      <c r="U2734" s="36"/>
      <c r="V2734" s="36"/>
      <c r="W2734" s="36"/>
      <c r="X2734" s="36"/>
      <c r="Y2734" s="36"/>
      <c r="Z2734" s="36"/>
      <c r="AA2734" s="36"/>
      <c r="AB2734" s="36"/>
      <c r="AC2734" s="36"/>
      <c r="AD2734" s="36"/>
      <c r="AE2734" s="36"/>
      <c r="AF2734" s="36"/>
      <c r="AG2734" s="36"/>
      <c r="AH2734" s="36"/>
      <c r="AI2734" s="36"/>
      <c r="AJ2734" s="36"/>
      <c r="AK2734" s="36"/>
      <c r="AL2734" s="36"/>
    </row>
    <row r="2735">
      <c r="A2735" s="10" t="s">
        <v>2573</v>
      </c>
      <c r="B2735" s="10" t="s">
        <v>560</v>
      </c>
      <c r="C2735" s="10" t="s">
        <v>1164</v>
      </c>
      <c r="D2735" s="10" t="s">
        <v>1790</v>
      </c>
      <c r="E2735" s="11" t="s">
        <v>41</v>
      </c>
      <c r="F2735" s="11" t="s">
        <v>1409</v>
      </c>
      <c r="G2735" s="82">
        <v>44942.0</v>
      </c>
      <c r="H2735" s="82">
        <v>44963.0</v>
      </c>
      <c r="I2735" s="12">
        <v>75.0</v>
      </c>
      <c r="J2735" s="117">
        <v>44943.0</v>
      </c>
      <c r="K2735" s="82"/>
      <c r="L2735" s="12">
        <v>55.0</v>
      </c>
      <c r="M2735" s="117">
        <v>44958.0</v>
      </c>
      <c r="N2735" s="52">
        <v>0.6666666666666666</v>
      </c>
      <c r="O2735" s="43">
        <v>0.875</v>
      </c>
      <c r="P2735" s="16">
        <f t="shared" si="226"/>
        <v>0.2083333333</v>
      </c>
      <c r="Q2735" s="113" t="s">
        <v>2681</v>
      </c>
    </row>
    <row r="2736">
      <c r="A2736" s="81" t="s">
        <v>2623</v>
      </c>
      <c r="B2736" s="10" t="s">
        <v>18</v>
      </c>
      <c r="C2736" s="10" t="s">
        <v>1152</v>
      </c>
      <c r="D2736" s="10" t="s">
        <v>3</v>
      </c>
      <c r="E2736" s="30" t="s">
        <v>41</v>
      </c>
      <c r="F2736" s="30" t="s">
        <v>1423</v>
      </c>
      <c r="G2736" s="47">
        <v>44949.0</v>
      </c>
      <c r="H2736" s="117">
        <v>44951.0</v>
      </c>
      <c r="I2736" s="11">
        <v>20.0</v>
      </c>
      <c r="J2736" s="47">
        <v>44949.0</v>
      </c>
      <c r="K2736" s="117">
        <v>44951.0</v>
      </c>
      <c r="L2736" s="88">
        <v>17.0</v>
      </c>
      <c r="M2736" s="47">
        <v>44958.0</v>
      </c>
      <c r="N2736" s="52">
        <v>0.7916666666666666</v>
      </c>
      <c r="O2736" s="32">
        <v>0.9166666666666666</v>
      </c>
      <c r="P2736" s="16">
        <f t="shared" si="226"/>
        <v>0.125</v>
      </c>
      <c r="Q2736" s="113" t="s">
        <v>2682</v>
      </c>
      <c r="R2736" s="36"/>
      <c r="S2736" s="36"/>
      <c r="T2736" s="36"/>
      <c r="U2736" s="36"/>
      <c r="V2736" s="36"/>
      <c r="W2736" s="36"/>
      <c r="X2736" s="36"/>
      <c r="Y2736" s="36"/>
      <c r="Z2736" s="36"/>
      <c r="AA2736" s="36"/>
      <c r="AB2736" s="36"/>
      <c r="AC2736" s="36"/>
      <c r="AD2736" s="36"/>
      <c r="AE2736" s="36"/>
      <c r="AF2736" s="36"/>
      <c r="AG2736" s="36"/>
      <c r="AH2736" s="36"/>
      <c r="AI2736" s="36"/>
      <c r="AJ2736" s="36"/>
      <c r="AK2736" s="36"/>
      <c r="AL2736" s="36"/>
    </row>
    <row r="2737">
      <c r="A2737" s="81" t="s">
        <v>2535</v>
      </c>
      <c r="B2737" s="81" t="s">
        <v>560</v>
      </c>
      <c r="C2737" s="29" t="s">
        <v>1152</v>
      </c>
      <c r="D2737" s="29" t="s">
        <v>508</v>
      </c>
      <c r="E2737" s="30" t="s">
        <v>41</v>
      </c>
      <c r="F2737" s="41" t="s">
        <v>1423</v>
      </c>
      <c r="G2737" s="47">
        <v>44937.0</v>
      </c>
      <c r="H2737" s="19"/>
      <c r="I2737" s="88"/>
      <c r="J2737" s="47">
        <v>44937.0</v>
      </c>
      <c r="K2737" s="19"/>
      <c r="L2737" s="88"/>
      <c r="M2737" s="47">
        <v>44958.0</v>
      </c>
      <c r="N2737" s="32">
        <v>0.75</v>
      </c>
      <c r="O2737" s="32">
        <v>0.9166666666666666</v>
      </c>
      <c r="P2737" s="44">
        <f t="shared" si="226"/>
        <v>0.1666666667</v>
      </c>
      <c r="Q2737" s="113" t="s">
        <v>2683</v>
      </c>
      <c r="R2737" s="36"/>
      <c r="S2737" s="36"/>
      <c r="T2737" s="36"/>
      <c r="U2737" s="36"/>
      <c r="V2737" s="36"/>
      <c r="W2737" s="36"/>
      <c r="X2737" s="36"/>
      <c r="Y2737" s="36"/>
      <c r="Z2737" s="36"/>
      <c r="AA2737" s="36"/>
      <c r="AB2737" s="36"/>
      <c r="AC2737" s="36"/>
      <c r="AD2737" s="36"/>
      <c r="AE2737" s="36"/>
      <c r="AF2737" s="36"/>
      <c r="AG2737" s="36"/>
      <c r="AH2737" s="36"/>
      <c r="AI2737" s="36"/>
      <c r="AJ2737" s="36"/>
      <c r="AK2737" s="36"/>
      <c r="AL2737" s="36"/>
    </row>
    <row r="2738">
      <c r="A2738" s="81" t="s">
        <v>2640</v>
      </c>
      <c r="B2738" s="81" t="s">
        <v>560</v>
      </c>
      <c r="C2738" s="10" t="s">
        <v>1164</v>
      </c>
      <c r="D2738" s="81" t="s">
        <v>2579</v>
      </c>
      <c r="E2738" s="30" t="s">
        <v>41</v>
      </c>
      <c r="F2738" s="30" t="s">
        <v>21</v>
      </c>
      <c r="G2738" s="82"/>
      <c r="H2738" s="82"/>
      <c r="I2738" s="88"/>
      <c r="J2738" s="47">
        <v>44951.0</v>
      </c>
      <c r="K2738" s="82"/>
      <c r="L2738" s="88"/>
      <c r="M2738" s="19">
        <v>44958.0</v>
      </c>
      <c r="N2738" s="32">
        <v>0.625</v>
      </c>
      <c r="O2738" s="15">
        <v>0.875</v>
      </c>
      <c r="P2738" s="16">
        <f t="shared" si="226"/>
        <v>0.25</v>
      </c>
      <c r="Q2738" s="10" t="s">
        <v>2684</v>
      </c>
      <c r="R2738" s="36"/>
      <c r="S2738" s="36"/>
      <c r="T2738" s="36"/>
      <c r="U2738" s="36"/>
      <c r="V2738" s="36"/>
      <c r="W2738" s="36"/>
      <c r="X2738" s="36"/>
      <c r="Y2738" s="36"/>
      <c r="Z2738" s="36"/>
      <c r="AA2738" s="36"/>
      <c r="AB2738" s="36"/>
      <c r="AC2738" s="36"/>
      <c r="AD2738" s="36"/>
      <c r="AE2738" s="36"/>
      <c r="AF2738" s="36"/>
      <c r="AG2738" s="36"/>
      <c r="AH2738" s="36"/>
      <c r="AI2738" s="36"/>
      <c r="AJ2738" s="36"/>
      <c r="AK2738" s="36"/>
      <c r="AL2738" s="36"/>
    </row>
    <row r="2739">
      <c r="A2739" s="36" t="s">
        <v>2167</v>
      </c>
      <c r="B2739" s="36" t="s">
        <v>1797</v>
      </c>
      <c r="C2739" s="36" t="s">
        <v>1164</v>
      </c>
      <c r="D2739" s="36" t="s">
        <v>900</v>
      </c>
      <c r="E2739" s="124" t="s">
        <v>41</v>
      </c>
      <c r="F2739" s="116" t="s">
        <v>21</v>
      </c>
      <c r="G2739" s="86"/>
      <c r="H2739" s="86"/>
      <c r="I2739" s="121"/>
      <c r="J2739" s="86"/>
      <c r="K2739" s="42"/>
      <c r="L2739" s="88">
        <v>103.3</v>
      </c>
      <c r="M2739" s="19">
        <v>44958.0</v>
      </c>
      <c r="N2739" s="32">
        <v>0.5833333333333334</v>
      </c>
      <c r="O2739" s="32">
        <v>0.7291666666666666</v>
      </c>
      <c r="P2739" s="16">
        <f t="shared" si="226"/>
        <v>0.1458333333</v>
      </c>
      <c r="Q2739" s="122" t="s">
        <v>2677</v>
      </c>
      <c r="R2739" s="36"/>
      <c r="S2739" s="36"/>
      <c r="T2739" s="36"/>
      <c r="U2739" s="36"/>
      <c r="V2739" s="36"/>
      <c r="W2739" s="36"/>
      <c r="X2739" s="36"/>
      <c r="Y2739" s="36"/>
      <c r="Z2739" s="36"/>
      <c r="AA2739" s="36"/>
      <c r="AB2739" s="36"/>
      <c r="AC2739" s="36"/>
      <c r="AD2739" s="36"/>
      <c r="AE2739" s="36"/>
      <c r="AF2739" s="36"/>
      <c r="AG2739" s="36"/>
      <c r="AH2739" s="36"/>
      <c r="AI2739" s="36"/>
      <c r="AJ2739" s="36"/>
      <c r="AK2739" s="36"/>
      <c r="AL2739" s="36"/>
    </row>
    <row r="2740">
      <c r="A2740" s="36" t="s">
        <v>2351</v>
      </c>
      <c r="B2740" s="36" t="s">
        <v>560</v>
      </c>
      <c r="C2740" s="36" t="s">
        <v>1164</v>
      </c>
      <c r="D2740" s="36" t="s">
        <v>900</v>
      </c>
      <c r="E2740" s="30" t="s">
        <v>41</v>
      </c>
      <c r="F2740" s="116" t="s">
        <v>1409</v>
      </c>
      <c r="G2740" s="86">
        <v>44914.0</v>
      </c>
      <c r="H2740" s="86">
        <v>44925.0</v>
      </c>
      <c r="I2740" s="116">
        <v>67.0</v>
      </c>
      <c r="J2740" s="86">
        <v>44914.0</v>
      </c>
      <c r="K2740" s="42"/>
      <c r="L2740" s="81">
        <v>66.0</v>
      </c>
      <c r="M2740" s="19">
        <v>44958.0</v>
      </c>
      <c r="N2740" s="32">
        <v>0.7291666666666666</v>
      </c>
      <c r="O2740" s="110">
        <v>0.8958333333333334</v>
      </c>
      <c r="P2740" s="16">
        <f t="shared" si="226"/>
        <v>0.1666666667</v>
      </c>
      <c r="Q2740" s="81" t="s">
        <v>2685</v>
      </c>
      <c r="R2740" s="36"/>
      <c r="S2740" s="36"/>
      <c r="T2740" s="36"/>
      <c r="U2740" s="36"/>
      <c r="V2740" s="36"/>
      <c r="W2740" s="36"/>
      <c r="X2740" s="36"/>
      <c r="Y2740" s="36"/>
      <c r="Z2740" s="36"/>
      <c r="AA2740" s="36"/>
      <c r="AB2740" s="36"/>
      <c r="AC2740" s="36"/>
      <c r="AD2740" s="36"/>
      <c r="AE2740" s="36"/>
      <c r="AF2740" s="36"/>
      <c r="AG2740" s="36"/>
      <c r="AH2740" s="36"/>
      <c r="AI2740" s="36"/>
      <c r="AJ2740" s="36"/>
      <c r="AK2740" s="36"/>
      <c r="AL2740" s="36"/>
    </row>
    <row r="2741">
      <c r="A2741" s="10" t="s">
        <v>2446</v>
      </c>
      <c r="B2741" s="10" t="s">
        <v>18</v>
      </c>
      <c r="C2741" s="10" t="s">
        <v>1152</v>
      </c>
      <c r="D2741" s="10" t="s">
        <v>508</v>
      </c>
      <c r="E2741" s="11" t="s">
        <v>1255</v>
      </c>
      <c r="F2741" s="11" t="s">
        <v>1423</v>
      </c>
      <c r="G2741" s="47">
        <v>44918.0</v>
      </c>
      <c r="H2741" s="47">
        <v>44936.0</v>
      </c>
      <c r="I2741" s="12">
        <v>20.0</v>
      </c>
      <c r="J2741" s="47">
        <v>44918.0</v>
      </c>
      <c r="K2741" s="47">
        <v>44936.0</v>
      </c>
      <c r="L2741" s="12">
        <v>19.0</v>
      </c>
      <c r="M2741" s="47">
        <v>44958.0</v>
      </c>
      <c r="N2741" s="32">
        <v>0.7083333333333334</v>
      </c>
      <c r="O2741" s="15">
        <v>0.75</v>
      </c>
      <c r="P2741" s="16">
        <f t="shared" si="226"/>
        <v>0.04166666667</v>
      </c>
      <c r="Q2741" s="17" t="s">
        <v>2686</v>
      </c>
    </row>
    <row r="2742">
      <c r="A2742" s="81" t="s">
        <v>2165</v>
      </c>
      <c r="B2742" s="81" t="s">
        <v>1797</v>
      </c>
      <c r="C2742" s="10" t="s">
        <v>1152</v>
      </c>
      <c r="D2742" s="81" t="s">
        <v>508</v>
      </c>
      <c r="E2742" s="30" t="s">
        <v>41</v>
      </c>
      <c r="F2742" s="30" t="s">
        <v>21</v>
      </c>
      <c r="G2742" s="82"/>
      <c r="H2742" s="82"/>
      <c r="I2742" s="88"/>
      <c r="J2742" s="82"/>
      <c r="K2742" s="82"/>
      <c r="L2742" s="88"/>
      <c r="M2742" s="19">
        <v>44958.0</v>
      </c>
      <c r="N2742" s="32">
        <v>0.6666666666666666</v>
      </c>
      <c r="O2742" s="15">
        <v>0.7083333333333334</v>
      </c>
      <c r="P2742" s="16">
        <f t="shared" si="226"/>
        <v>0.04166666667</v>
      </c>
      <c r="Q2742" s="10" t="s">
        <v>2687</v>
      </c>
      <c r="R2742" s="36"/>
      <c r="S2742" s="36"/>
      <c r="T2742" s="36"/>
      <c r="U2742" s="36"/>
      <c r="V2742" s="36"/>
      <c r="W2742" s="36"/>
      <c r="X2742" s="36"/>
      <c r="Y2742" s="36"/>
      <c r="Z2742" s="36"/>
      <c r="AA2742" s="36"/>
      <c r="AB2742" s="36"/>
      <c r="AC2742" s="36"/>
      <c r="AD2742" s="36"/>
      <c r="AE2742" s="36"/>
      <c r="AF2742" s="36"/>
      <c r="AG2742" s="36"/>
      <c r="AH2742" s="36"/>
      <c r="AI2742" s="36"/>
      <c r="AJ2742" s="36"/>
      <c r="AK2742" s="36"/>
      <c r="AL2742" s="36"/>
    </row>
    <row r="2743">
      <c r="A2743" s="10" t="s">
        <v>1819</v>
      </c>
      <c r="B2743" s="81" t="s">
        <v>1797</v>
      </c>
      <c r="C2743" s="10" t="s">
        <v>1152</v>
      </c>
      <c r="D2743" s="10" t="s">
        <v>3</v>
      </c>
      <c r="E2743" s="11" t="s">
        <v>41</v>
      </c>
      <c r="F2743" s="11" t="s">
        <v>21</v>
      </c>
      <c r="G2743" s="18"/>
      <c r="H2743" s="18"/>
      <c r="I2743" s="18"/>
      <c r="J2743" s="18"/>
      <c r="K2743" s="18"/>
      <c r="L2743" s="18"/>
      <c r="M2743" s="19">
        <v>44958.0</v>
      </c>
      <c r="N2743" s="52">
        <v>0.625</v>
      </c>
      <c r="O2743" s="32">
        <v>0.7083333333333334</v>
      </c>
      <c r="P2743" s="16">
        <f t="shared" si="226"/>
        <v>0.08333333333</v>
      </c>
      <c r="Q2743" s="113" t="s">
        <v>2688</v>
      </c>
      <c r="R2743" s="36"/>
      <c r="S2743" s="36"/>
      <c r="T2743" s="36"/>
      <c r="U2743" s="36"/>
      <c r="V2743" s="36"/>
      <c r="W2743" s="36"/>
      <c r="X2743" s="36"/>
      <c r="Y2743" s="36"/>
      <c r="Z2743" s="36"/>
      <c r="AA2743" s="36"/>
      <c r="AB2743" s="36"/>
      <c r="AC2743" s="36"/>
      <c r="AD2743" s="36"/>
      <c r="AE2743" s="36"/>
      <c r="AF2743" s="36"/>
      <c r="AG2743" s="36"/>
      <c r="AH2743" s="36"/>
      <c r="AI2743" s="36"/>
      <c r="AJ2743" s="36"/>
      <c r="AK2743" s="36"/>
      <c r="AL2743" s="36"/>
    </row>
    <row r="2744">
      <c r="A2744" s="10" t="s">
        <v>2259</v>
      </c>
      <c r="B2744" s="10" t="s">
        <v>560</v>
      </c>
      <c r="C2744" s="10" t="s">
        <v>1152</v>
      </c>
      <c r="D2744" s="10" t="s">
        <v>3</v>
      </c>
      <c r="E2744" s="30" t="s">
        <v>310</v>
      </c>
      <c r="F2744" s="30" t="s">
        <v>1409</v>
      </c>
      <c r="G2744" s="47">
        <v>44914.0</v>
      </c>
      <c r="H2744" s="47">
        <v>44929.0</v>
      </c>
      <c r="I2744" s="10">
        <v>85.0</v>
      </c>
      <c r="J2744" s="47">
        <v>44914.0</v>
      </c>
      <c r="L2744" s="10">
        <v>50.0</v>
      </c>
      <c r="M2744" s="19">
        <v>44958.0</v>
      </c>
      <c r="N2744" s="32">
        <v>0.7083333333333334</v>
      </c>
      <c r="O2744" s="32">
        <v>0.7916666666666666</v>
      </c>
      <c r="P2744" s="16">
        <f t="shared" si="226"/>
        <v>0.08333333333</v>
      </c>
      <c r="Q2744" s="10" t="s">
        <v>2689</v>
      </c>
      <c r="R2744" s="36"/>
      <c r="S2744" s="36"/>
      <c r="T2744" s="36"/>
      <c r="U2744" s="36"/>
      <c r="V2744" s="36"/>
      <c r="W2744" s="36"/>
      <c r="X2744" s="36"/>
      <c r="Y2744" s="36"/>
      <c r="Z2744" s="36"/>
      <c r="AA2744" s="36"/>
      <c r="AB2744" s="36"/>
      <c r="AC2744" s="36"/>
      <c r="AD2744" s="36"/>
      <c r="AE2744" s="36"/>
      <c r="AF2744" s="36"/>
      <c r="AG2744" s="36"/>
      <c r="AH2744" s="36"/>
      <c r="AI2744" s="36"/>
      <c r="AJ2744" s="36"/>
      <c r="AK2744" s="36"/>
      <c r="AL2744" s="36"/>
    </row>
    <row r="2745">
      <c r="A2745" s="36" t="s">
        <v>2139</v>
      </c>
      <c r="B2745" s="36" t="s">
        <v>1797</v>
      </c>
      <c r="C2745" s="36" t="s">
        <v>21</v>
      </c>
      <c r="D2745" s="36" t="s">
        <v>1790</v>
      </c>
      <c r="E2745" s="116" t="s">
        <v>41</v>
      </c>
      <c r="F2745" s="116" t="s">
        <v>21</v>
      </c>
      <c r="G2745" s="42"/>
      <c r="H2745" s="42"/>
      <c r="I2745" s="36"/>
      <c r="J2745" s="42"/>
      <c r="K2745" s="42"/>
      <c r="L2745" s="36"/>
      <c r="M2745" s="117">
        <v>44959.0</v>
      </c>
      <c r="N2745" s="33">
        <v>0.5833333333333334</v>
      </c>
      <c r="O2745" s="52">
        <v>0.6666666666666666</v>
      </c>
      <c r="P2745" s="44">
        <f t="shared" si="226"/>
        <v>0.08333333333</v>
      </c>
      <c r="Q2745" s="81" t="s">
        <v>2690</v>
      </c>
      <c r="R2745" s="36"/>
      <c r="S2745" s="36"/>
      <c r="T2745" s="36"/>
      <c r="U2745" s="36"/>
      <c r="V2745" s="36"/>
      <c r="W2745" s="36"/>
      <c r="X2745" s="36"/>
      <c r="Y2745" s="36"/>
      <c r="Z2745" s="36"/>
      <c r="AA2745" s="36"/>
      <c r="AB2745" s="36"/>
      <c r="AC2745" s="36"/>
      <c r="AD2745" s="36"/>
      <c r="AE2745" s="36"/>
      <c r="AF2745" s="36"/>
      <c r="AG2745" s="36"/>
      <c r="AH2745" s="36"/>
      <c r="AI2745" s="36"/>
      <c r="AJ2745" s="36"/>
      <c r="AK2745" s="36"/>
      <c r="AL2745" s="36"/>
    </row>
    <row r="2746">
      <c r="A2746" s="10" t="s">
        <v>2573</v>
      </c>
      <c r="B2746" s="10" t="s">
        <v>560</v>
      </c>
      <c r="C2746" s="10" t="s">
        <v>1164</v>
      </c>
      <c r="D2746" s="10" t="s">
        <v>1790</v>
      </c>
      <c r="E2746" s="11" t="s">
        <v>41</v>
      </c>
      <c r="F2746" s="11" t="s">
        <v>1409</v>
      </c>
      <c r="G2746" s="82">
        <v>44942.0</v>
      </c>
      <c r="H2746" s="82">
        <v>44963.0</v>
      </c>
      <c r="I2746" s="12">
        <v>75.0</v>
      </c>
      <c r="J2746" s="117">
        <v>44943.0</v>
      </c>
      <c r="K2746" s="82"/>
      <c r="L2746" s="12">
        <v>55.0</v>
      </c>
      <c r="M2746" s="117">
        <v>44959.0</v>
      </c>
      <c r="N2746" s="52">
        <v>0.6666666666666666</v>
      </c>
      <c r="O2746" s="43">
        <v>0.875</v>
      </c>
      <c r="P2746" s="16">
        <f t="shared" si="226"/>
        <v>0.2083333333</v>
      </c>
      <c r="Q2746" s="113" t="s">
        <v>2691</v>
      </c>
    </row>
    <row r="2747">
      <c r="A2747" s="81" t="s">
        <v>2535</v>
      </c>
      <c r="B2747" s="81" t="s">
        <v>560</v>
      </c>
      <c r="C2747" s="29" t="s">
        <v>1152</v>
      </c>
      <c r="D2747" s="29" t="s">
        <v>508</v>
      </c>
      <c r="E2747" s="30" t="s">
        <v>41</v>
      </c>
      <c r="F2747" s="41" t="s">
        <v>1423</v>
      </c>
      <c r="G2747" s="47">
        <v>44937.0</v>
      </c>
      <c r="H2747" s="19"/>
      <c r="I2747" s="88"/>
      <c r="J2747" s="47">
        <v>44937.0</v>
      </c>
      <c r="K2747" s="19"/>
      <c r="L2747" s="88"/>
      <c r="M2747" s="47">
        <v>44959.0</v>
      </c>
      <c r="N2747" s="32">
        <v>0.6666666666666666</v>
      </c>
      <c r="O2747" s="32">
        <v>0.9166666666666666</v>
      </c>
      <c r="P2747" s="44">
        <f t="shared" si="226"/>
        <v>0.25</v>
      </c>
      <c r="Q2747" s="113" t="s">
        <v>2692</v>
      </c>
      <c r="R2747" s="36"/>
      <c r="S2747" s="36"/>
      <c r="T2747" s="36"/>
      <c r="U2747" s="36"/>
      <c r="V2747" s="36"/>
      <c r="W2747" s="36"/>
      <c r="X2747" s="36"/>
      <c r="Y2747" s="36"/>
      <c r="Z2747" s="36"/>
      <c r="AA2747" s="36"/>
      <c r="AB2747" s="36"/>
      <c r="AC2747" s="36"/>
      <c r="AD2747" s="36"/>
      <c r="AE2747" s="36"/>
      <c r="AF2747" s="36"/>
      <c r="AG2747" s="36"/>
      <c r="AH2747" s="36"/>
      <c r="AI2747" s="36"/>
      <c r="AJ2747" s="36"/>
      <c r="AK2747" s="36"/>
      <c r="AL2747" s="36"/>
    </row>
    <row r="2748">
      <c r="A2748" s="81" t="s">
        <v>2640</v>
      </c>
      <c r="B2748" s="81" t="s">
        <v>560</v>
      </c>
      <c r="C2748" s="10" t="s">
        <v>1164</v>
      </c>
      <c r="D2748" s="81" t="s">
        <v>2579</v>
      </c>
      <c r="E2748" s="30" t="s">
        <v>41</v>
      </c>
      <c r="F2748" s="30" t="s">
        <v>1409</v>
      </c>
      <c r="G2748" s="82"/>
      <c r="H2748" s="82"/>
      <c r="I2748" s="88"/>
      <c r="J2748" s="47">
        <v>44951.0</v>
      </c>
      <c r="K2748" s="82"/>
      <c r="L2748" s="88"/>
      <c r="M2748" s="19">
        <v>44959.0</v>
      </c>
      <c r="N2748" s="32">
        <v>0.625</v>
      </c>
      <c r="O2748" s="15">
        <v>0.875</v>
      </c>
      <c r="P2748" s="16">
        <f t="shared" si="226"/>
        <v>0.25</v>
      </c>
      <c r="Q2748" s="10" t="s">
        <v>2693</v>
      </c>
      <c r="R2748" s="36"/>
      <c r="S2748" s="36"/>
      <c r="T2748" s="36"/>
      <c r="U2748" s="36"/>
      <c r="V2748" s="36"/>
      <c r="W2748" s="36"/>
      <c r="X2748" s="36"/>
      <c r="Y2748" s="36"/>
      <c r="Z2748" s="36"/>
      <c r="AA2748" s="36"/>
      <c r="AB2748" s="36"/>
      <c r="AC2748" s="36"/>
      <c r="AD2748" s="36"/>
      <c r="AE2748" s="36"/>
      <c r="AF2748" s="36"/>
      <c r="AG2748" s="36"/>
      <c r="AH2748" s="36"/>
      <c r="AI2748" s="36"/>
      <c r="AJ2748" s="36"/>
      <c r="AK2748" s="36"/>
      <c r="AL2748" s="36"/>
    </row>
    <row r="2749">
      <c r="A2749" s="81" t="s">
        <v>2167</v>
      </c>
      <c r="B2749" s="36" t="s">
        <v>1797</v>
      </c>
      <c r="C2749" s="36" t="s">
        <v>1164</v>
      </c>
      <c r="D2749" s="36" t="s">
        <v>900</v>
      </c>
      <c r="E2749" s="124" t="s">
        <v>41</v>
      </c>
      <c r="F2749" s="116" t="s">
        <v>21</v>
      </c>
      <c r="G2749" s="86"/>
      <c r="H2749" s="86"/>
      <c r="I2749" s="121"/>
      <c r="J2749" s="86"/>
      <c r="K2749" s="42"/>
      <c r="L2749" s="88">
        <v>108.0</v>
      </c>
      <c r="M2749" s="19">
        <v>44959.0</v>
      </c>
      <c r="N2749" s="32">
        <v>0.5833333333333334</v>
      </c>
      <c r="O2749" s="32">
        <v>0.7708333333333334</v>
      </c>
      <c r="P2749" s="16">
        <f t="shared" si="226"/>
        <v>0.1875</v>
      </c>
      <c r="Q2749" s="122" t="s">
        <v>2694</v>
      </c>
      <c r="R2749" s="36"/>
      <c r="S2749" s="36"/>
      <c r="T2749" s="36"/>
      <c r="U2749" s="36"/>
      <c r="V2749" s="36"/>
      <c r="W2749" s="36"/>
      <c r="X2749" s="36"/>
      <c r="Y2749" s="36"/>
      <c r="Z2749" s="36"/>
      <c r="AA2749" s="36"/>
      <c r="AB2749" s="36"/>
      <c r="AC2749" s="36"/>
      <c r="AD2749" s="36"/>
      <c r="AE2749" s="36"/>
      <c r="AF2749" s="36"/>
      <c r="AG2749" s="36"/>
      <c r="AH2749" s="36"/>
      <c r="AI2749" s="36"/>
      <c r="AJ2749" s="36"/>
      <c r="AK2749" s="36"/>
      <c r="AL2749" s="36"/>
    </row>
    <row r="2750">
      <c r="A2750" s="36" t="s">
        <v>2351</v>
      </c>
      <c r="B2750" s="36" t="s">
        <v>560</v>
      </c>
      <c r="C2750" s="36" t="s">
        <v>1164</v>
      </c>
      <c r="D2750" s="36" t="s">
        <v>900</v>
      </c>
      <c r="E2750" s="30" t="s">
        <v>43</v>
      </c>
      <c r="F2750" s="116" t="s">
        <v>1409</v>
      </c>
      <c r="G2750" s="86">
        <v>44914.0</v>
      </c>
      <c r="H2750" s="86">
        <v>44925.0</v>
      </c>
      <c r="I2750" s="116">
        <v>67.0</v>
      </c>
      <c r="J2750" s="86">
        <v>44914.0</v>
      </c>
      <c r="K2750" s="100">
        <v>44959.0</v>
      </c>
      <c r="L2750" s="81">
        <v>69.0</v>
      </c>
      <c r="M2750" s="19">
        <v>44959.0</v>
      </c>
      <c r="N2750" s="32">
        <v>0.7708333333333334</v>
      </c>
      <c r="O2750" s="110">
        <v>0.8958333333333334</v>
      </c>
      <c r="P2750" s="16">
        <f t="shared" si="226"/>
        <v>0.125</v>
      </c>
      <c r="Q2750" s="81" t="s">
        <v>2695</v>
      </c>
      <c r="R2750" s="36"/>
      <c r="S2750" s="36"/>
      <c r="T2750" s="36"/>
      <c r="U2750" s="36"/>
      <c r="V2750" s="36"/>
      <c r="W2750" s="36"/>
      <c r="X2750" s="36"/>
      <c r="Y2750" s="36"/>
      <c r="Z2750" s="36"/>
      <c r="AA2750" s="36"/>
      <c r="AB2750" s="36"/>
      <c r="AC2750" s="36"/>
      <c r="AD2750" s="36"/>
      <c r="AE2750" s="36"/>
      <c r="AF2750" s="36"/>
      <c r="AG2750" s="36"/>
      <c r="AH2750" s="36"/>
      <c r="AI2750" s="36"/>
      <c r="AJ2750" s="36"/>
      <c r="AK2750" s="36"/>
      <c r="AL2750" s="36"/>
    </row>
    <row r="2751">
      <c r="A2751" s="81" t="s">
        <v>2670</v>
      </c>
      <c r="B2751" s="10" t="s">
        <v>18</v>
      </c>
      <c r="C2751" s="10" t="s">
        <v>1152</v>
      </c>
      <c r="D2751" s="10" t="s">
        <v>3</v>
      </c>
      <c r="E2751" s="30" t="s">
        <v>41</v>
      </c>
      <c r="F2751" s="10" t="s">
        <v>1409</v>
      </c>
      <c r="G2751" s="117">
        <v>44957.0</v>
      </c>
      <c r="H2751" s="19">
        <v>44960.0</v>
      </c>
      <c r="I2751" s="88">
        <v>16.0</v>
      </c>
      <c r="J2751" s="117">
        <v>44957.0</v>
      </c>
      <c r="K2751" s="42"/>
      <c r="L2751" s="88">
        <v>8.0</v>
      </c>
      <c r="M2751" s="19">
        <v>44959.0</v>
      </c>
      <c r="N2751" s="32">
        <v>0.75</v>
      </c>
      <c r="O2751" s="32">
        <v>0.9166666666666666</v>
      </c>
      <c r="P2751" s="16">
        <f t="shared" si="226"/>
        <v>0.1666666667</v>
      </c>
      <c r="Q2751" s="113" t="s">
        <v>2696</v>
      </c>
      <c r="R2751" s="36"/>
      <c r="S2751" s="36"/>
      <c r="T2751" s="36"/>
      <c r="U2751" s="36"/>
      <c r="V2751" s="36"/>
      <c r="W2751" s="36"/>
      <c r="X2751" s="36"/>
      <c r="Y2751" s="36"/>
      <c r="Z2751" s="36"/>
      <c r="AA2751" s="36"/>
      <c r="AB2751" s="36"/>
      <c r="AC2751" s="36"/>
      <c r="AD2751" s="36"/>
      <c r="AE2751" s="36"/>
      <c r="AF2751" s="36"/>
      <c r="AG2751" s="36"/>
      <c r="AH2751" s="36"/>
      <c r="AI2751" s="36"/>
      <c r="AJ2751" s="36"/>
      <c r="AK2751" s="36"/>
      <c r="AL2751" s="36"/>
    </row>
    <row r="2752">
      <c r="A2752" s="10" t="s">
        <v>2259</v>
      </c>
      <c r="B2752" s="10" t="s">
        <v>560</v>
      </c>
      <c r="C2752" s="10" t="s">
        <v>1152</v>
      </c>
      <c r="D2752" s="10" t="s">
        <v>3</v>
      </c>
      <c r="E2752" s="30" t="s">
        <v>43</v>
      </c>
      <c r="F2752" s="30" t="s">
        <v>1409</v>
      </c>
      <c r="G2752" s="47">
        <v>44914.0</v>
      </c>
      <c r="H2752" s="47">
        <v>44929.0</v>
      </c>
      <c r="I2752" s="10">
        <v>85.0</v>
      </c>
      <c r="J2752" s="47">
        <v>44914.0</v>
      </c>
      <c r="K2752" s="19">
        <v>44959.0</v>
      </c>
      <c r="L2752" s="10">
        <v>55.0</v>
      </c>
      <c r="M2752" s="19">
        <v>44959.0</v>
      </c>
      <c r="N2752" s="32">
        <v>0.625</v>
      </c>
      <c r="O2752" s="32">
        <v>0.75</v>
      </c>
      <c r="P2752" s="16">
        <f t="shared" si="226"/>
        <v>0.125</v>
      </c>
      <c r="Q2752" s="10" t="s">
        <v>2697</v>
      </c>
      <c r="R2752" s="36"/>
      <c r="S2752" s="36"/>
      <c r="T2752" s="36"/>
      <c r="U2752" s="36"/>
      <c r="V2752" s="36"/>
      <c r="W2752" s="36"/>
      <c r="X2752" s="36"/>
      <c r="Y2752" s="36"/>
      <c r="Z2752" s="36"/>
      <c r="AA2752" s="36"/>
      <c r="AB2752" s="36"/>
      <c r="AC2752" s="36"/>
      <c r="AD2752" s="36"/>
      <c r="AE2752" s="36"/>
      <c r="AF2752" s="36"/>
      <c r="AG2752" s="36"/>
      <c r="AH2752" s="36"/>
      <c r="AI2752" s="36"/>
      <c r="AJ2752" s="36"/>
      <c r="AK2752" s="36"/>
      <c r="AL2752" s="36"/>
    </row>
    <row r="2753">
      <c r="A2753" s="81" t="s">
        <v>2651</v>
      </c>
      <c r="B2753" s="10" t="s">
        <v>18</v>
      </c>
      <c r="C2753" s="10" t="s">
        <v>1152</v>
      </c>
      <c r="D2753" s="10" t="s">
        <v>3</v>
      </c>
      <c r="E2753" s="30" t="s">
        <v>987</v>
      </c>
      <c r="F2753" s="30" t="s">
        <v>21</v>
      </c>
      <c r="G2753" s="117">
        <v>44953.0</v>
      </c>
      <c r="H2753" s="117">
        <v>44956.0</v>
      </c>
      <c r="I2753" s="88">
        <v>8.0</v>
      </c>
      <c r="J2753" s="117">
        <v>44953.0</v>
      </c>
      <c r="K2753" s="117">
        <v>44956.0</v>
      </c>
      <c r="L2753" s="88">
        <v>6.0</v>
      </c>
      <c r="M2753" s="117">
        <v>44956.0</v>
      </c>
      <c r="N2753" s="32">
        <v>0.625</v>
      </c>
      <c r="O2753" s="52">
        <v>0.6666666666666666</v>
      </c>
      <c r="P2753" s="16">
        <f t="shared" si="226"/>
        <v>0.04166666667</v>
      </c>
      <c r="Q2753" s="113" t="s">
        <v>2698</v>
      </c>
      <c r="R2753" s="36"/>
      <c r="S2753" s="36"/>
      <c r="T2753" s="36"/>
      <c r="U2753" s="36"/>
      <c r="V2753" s="36"/>
      <c r="W2753" s="36"/>
      <c r="X2753" s="36"/>
      <c r="Y2753" s="36"/>
      <c r="Z2753" s="36"/>
      <c r="AA2753" s="36"/>
      <c r="AB2753" s="36"/>
      <c r="AC2753" s="36"/>
      <c r="AD2753" s="36"/>
      <c r="AE2753" s="36"/>
      <c r="AF2753" s="36"/>
      <c r="AG2753" s="36"/>
      <c r="AH2753" s="36"/>
      <c r="AI2753" s="36"/>
      <c r="AJ2753" s="36"/>
      <c r="AK2753" s="36"/>
      <c r="AL2753" s="36"/>
    </row>
    <row r="2754">
      <c r="A2754" s="81" t="s">
        <v>2619</v>
      </c>
      <c r="B2754" s="10" t="s">
        <v>18</v>
      </c>
      <c r="C2754" s="10" t="s">
        <v>1152</v>
      </c>
      <c r="D2754" s="10" t="s">
        <v>3</v>
      </c>
      <c r="E2754" s="30" t="s">
        <v>53</v>
      </c>
      <c r="F2754" s="30" t="s">
        <v>1423</v>
      </c>
      <c r="G2754" s="47">
        <v>44949.0</v>
      </c>
      <c r="H2754" s="19"/>
      <c r="I2754" s="11"/>
      <c r="J2754" s="47">
        <v>44949.0</v>
      </c>
      <c r="K2754" s="19"/>
      <c r="L2754" s="88"/>
      <c r="M2754" s="47">
        <v>44949.0</v>
      </c>
      <c r="N2754" s="32">
        <v>0.6666666666666666</v>
      </c>
      <c r="O2754" s="32">
        <v>0.6666666666666666</v>
      </c>
      <c r="P2754" s="16">
        <f t="shared" si="226"/>
        <v>0</v>
      </c>
      <c r="Q2754" s="113" t="s">
        <v>2699</v>
      </c>
      <c r="R2754" s="36"/>
      <c r="S2754" s="36"/>
      <c r="T2754" s="36"/>
      <c r="U2754" s="36"/>
      <c r="V2754" s="36"/>
      <c r="W2754" s="36"/>
      <c r="X2754" s="36"/>
      <c r="Y2754" s="36"/>
      <c r="Z2754" s="36"/>
      <c r="AA2754" s="36"/>
      <c r="AB2754" s="36"/>
      <c r="AC2754" s="36"/>
      <c r="AD2754" s="36"/>
      <c r="AE2754" s="36"/>
      <c r="AF2754" s="36"/>
      <c r="AG2754" s="36"/>
      <c r="AH2754" s="36"/>
      <c r="AI2754" s="36"/>
      <c r="AJ2754" s="36"/>
      <c r="AK2754" s="36"/>
      <c r="AL2754" s="36"/>
    </row>
    <row r="2755">
      <c r="A2755" s="10" t="s">
        <v>2448</v>
      </c>
      <c r="B2755" s="10" t="s">
        <v>18</v>
      </c>
      <c r="C2755" s="10" t="s">
        <v>1152</v>
      </c>
      <c r="D2755" s="10" t="s">
        <v>508</v>
      </c>
      <c r="E2755" s="11" t="s">
        <v>53</v>
      </c>
      <c r="F2755" s="11" t="s">
        <v>1423</v>
      </c>
      <c r="G2755" s="47"/>
      <c r="H2755" s="47"/>
      <c r="I2755" s="12"/>
      <c r="J2755" s="47"/>
      <c r="K2755" s="11"/>
      <c r="L2755" s="12"/>
      <c r="M2755" s="47">
        <v>44960.0</v>
      </c>
      <c r="N2755" s="32">
        <v>0.7916666666666666</v>
      </c>
      <c r="O2755" s="15">
        <v>0.7916666666666666</v>
      </c>
      <c r="P2755" s="16">
        <f t="shared" si="226"/>
        <v>0</v>
      </c>
      <c r="Q2755" s="78" t="s">
        <v>1395</v>
      </c>
    </row>
    <row r="2756" ht="36.0" customHeight="1">
      <c r="A2756" s="10" t="s">
        <v>2382</v>
      </c>
      <c r="B2756" s="10" t="s">
        <v>18</v>
      </c>
      <c r="C2756" s="10" t="s">
        <v>1152</v>
      </c>
      <c r="D2756" s="81" t="s">
        <v>1790</v>
      </c>
      <c r="E2756" s="11" t="s">
        <v>987</v>
      </c>
      <c r="F2756" s="11" t="s">
        <v>1423</v>
      </c>
      <c r="G2756" s="19">
        <v>44911.0</v>
      </c>
      <c r="H2756" s="19">
        <v>44914.0</v>
      </c>
      <c r="I2756" s="12">
        <v>12.0</v>
      </c>
      <c r="J2756" s="19">
        <v>44911.0</v>
      </c>
      <c r="K2756" s="47"/>
      <c r="L2756" s="12">
        <v>13.5</v>
      </c>
      <c r="M2756" s="47">
        <v>44960.0</v>
      </c>
      <c r="N2756" s="32">
        <v>0.5833333333333334</v>
      </c>
      <c r="O2756" s="32">
        <v>0.625</v>
      </c>
      <c r="P2756" s="16">
        <f t="shared" si="226"/>
        <v>0.04166666667</v>
      </c>
      <c r="Q2756" s="17" t="s">
        <v>2700</v>
      </c>
    </row>
    <row r="2757" ht="51.0" customHeight="1">
      <c r="A2757" s="10" t="s">
        <v>2444</v>
      </c>
      <c r="B2757" s="10" t="s">
        <v>18</v>
      </c>
      <c r="C2757" s="10" t="s">
        <v>1152</v>
      </c>
      <c r="D2757" s="81" t="s">
        <v>1790</v>
      </c>
      <c r="E2757" s="11" t="s">
        <v>987</v>
      </c>
      <c r="F2757" s="11" t="s">
        <v>1432</v>
      </c>
      <c r="G2757" s="47">
        <v>44918.0</v>
      </c>
      <c r="H2757" s="47">
        <v>44925.0</v>
      </c>
      <c r="I2757" s="12">
        <v>17.0</v>
      </c>
      <c r="J2757" s="47">
        <v>44918.0</v>
      </c>
      <c r="K2757" s="19"/>
      <c r="L2757" s="12">
        <v>22.0</v>
      </c>
      <c r="M2757" s="47">
        <v>44960.0</v>
      </c>
      <c r="N2757" s="32">
        <v>0.625</v>
      </c>
      <c r="O2757" s="52">
        <v>0.75</v>
      </c>
      <c r="P2757" s="16">
        <f t="shared" si="226"/>
        <v>0.125</v>
      </c>
      <c r="Q2757" s="113" t="s">
        <v>2701</v>
      </c>
    </row>
    <row r="2758">
      <c r="A2758" s="10" t="s">
        <v>2026</v>
      </c>
      <c r="B2758" s="10" t="s">
        <v>560</v>
      </c>
      <c r="C2758" s="10" t="s">
        <v>1164</v>
      </c>
      <c r="D2758" s="10" t="s">
        <v>1790</v>
      </c>
      <c r="E2758" s="11" t="s">
        <v>41</v>
      </c>
      <c r="F2758" s="11" t="s">
        <v>1423</v>
      </c>
      <c r="G2758" s="48">
        <v>44861.0</v>
      </c>
      <c r="H2758" s="48">
        <v>44874.0</v>
      </c>
      <c r="I2758" s="12">
        <v>66.0</v>
      </c>
      <c r="J2758" s="48">
        <v>44861.0</v>
      </c>
      <c r="K2758" s="107"/>
      <c r="L2758" s="12">
        <v>87.0</v>
      </c>
      <c r="M2758" s="47">
        <v>44960.0</v>
      </c>
      <c r="N2758" s="52">
        <v>0.75</v>
      </c>
      <c r="O2758" s="32">
        <v>0.875</v>
      </c>
      <c r="P2758" s="16">
        <f t="shared" si="226"/>
        <v>0.125</v>
      </c>
      <c r="Q2758" s="17" t="s">
        <v>2702</v>
      </c>
    </row>
    <row r="2759">
      <c r="A2759" s="81" t="s">
        <v>2703</v>
      </c>
      <c r="B2759" s="10" t="s">
        <v>18</v>
      </c>
      <c r="C2759" s="10" t="s">
        <v>1152</v>
      </c>
      <c r="D2759" s="10" t="s">
        <v>3</v>
      </c>
      <c r="E2759" s="30" t="s">
        <v>1478</v>
      </c>
      <c r="F2759" s="11" t="s">
        <v>1423</v>
      </c>
      <c r="G2759" s="47">
        <v>44960.0</v>
      </c>
      <c r="H2759" s="86"/>
      <c r="I2759" s="88">
        <v>4.0</v>
      </c>
      <c r="J2759" s="86"/>
      <c r="K2759" s="42"/>
      <c r="L2759" s="88">
        <v>1.0</v>
      </c>
      <c r="M2759" s="47">
        <v>44960.0</v>
      </c>
      <c r="N2759" s="32">
        <v>0.875</v>
      </c>
      <c r="O2759" s="32">
        <v>0.9166666666666666</v>
      </c>
      <c r="P2759" s="16">
        <f t="shared" si="226"/>
        <v>0.04166666667</v>
      </c>
      <c r="Q2759" s="113" t="s">
        <v>2704</v>
      </c>
      <c r="R2759" s="36"/>
      <c r="S2759" s="36"/>
      <c r="T2759" s="36"/>
      <c r="U2759" s="36"/>
      <c r="V2759" s="36"/>
      <c r="W2759" s="36"/>
      <c r="X2759" s="36"/>
      <c r="Y2759" s="36"/>
      <c r="Z2759" s="36"/>
      <c r="AA2759" s="36"/>
      <c r="AB2759" s="36"/>
      <c r="AC2759" s="36"/>
      <c r="AD2759" s="36"/>
      <c r="AE2759" s="36"/>
      <c r="AF2759" s="36"/>
      <c r="AG2759" s="36"/>
      <c r="AH2759" s="36"/>
      <c r="AI2759" s="36"/>
      <c r="AJ2759" s="36"/>
      <c r="AK2759" s="36"/>
      <c r="AL2759" s="36"/>
    </row>
    <row r="2760">
      <c r="A2760" s="81" t="s">
        <v>2705</v>
      </c>
      <c r="B2760" s="10" t="s">
        <v>18</v>
      </c>
      <c r="C2760" s="10" t="s">
        <v>1152</v>
      </c>
      <c r="D2760" s="10" t="s">
        <v>3</v>
      </c>
      <c r="E2760" s="30" t="s">
        <v>43</v>
      </c>
      <c r="F2760" s="11" t="s">
        <v>1423</v>
      </c>
      <c r="G2760" s="47">
        <v>44960.0</v>
      </c>
      <c r="H2760" s="47">
        <v>44960.0</v>
      </c>
      <c r="I2760" s="88">
        <v>8.0</v>
      </c>
      <c r="J2760" s="47">
        <v>44960.0</v>
      </c>
      <c r="K2760" s="47">
        <v>44960.0</v>
      </c>
      <c r="L2760" s="88">
        <v>5.0</v>
      </c>
      <c r="M2760" s="47">
        <v>44960.0</v>
      </c>
      <c r="N2760" s="52">
        <v>0.6666666666666666</v>
      </c>
      <c r="O2760" s="32">
        <v>0.875</v>
      </c>
      <c r="P2760" s="16">
        <f t="shared" si="226"/>
        <v>0.2083333333</v>
      </c>
      <c r="Q2760" s="113" t="s">
        <v>2706</v>
      </c>
      <c r="R2760" s="36"/>
      <c r="S2760" s="36"/>
      <c r="T2760" s="36"/>
      <c r="U2760" s="36"/>
      <c r="V2760" s="36"/>
      <c r="W2760" s="36"/>
      <c r="X2760" s="36"/>
      <c r="Y2760" s="36"/>
      <c r="Z2760" s="36"/>
      <c r="AA2760" s="36"/>
      <c r="AB2760" s="36"/>
      <c r="AC2760" s="36"/>
      <c r="AD2760" s="36"/>
      <c r="AE2760" s="36"/>
      <c r="AF2760" s="36"/>
      <c r="AG2760" s="36"/>
      <c r="AH2760" s="36"/>
      <c r="AI2760" s="36"/>
      <c r="AJ2760" s="36"/>
      <c r="AK2760" s="36"/>
      <c r="AL2760" s="36"/>
    </row>
    <row r="2761">
      <c r="A2761" s="81" t="s">
        <v>2167</v>
      </c>
      <c r="B2761" s="36" t="s">
        <v>1797</v>
      </c>
      <c r="C2761" s="36" t="s">
        <v>1164</v>
      </c>
      <c r="D2761" s="36" t="s">
        <v>900</v>
      </c>
      <c r="E2761" s="124" t="s">
        <v>41</v>
      </c>
      <c r="F2761" s="116" t="s">
        <v>21</v>
      </c>
      <c r="G2761" s="86"/>
      <c r="H2761" s="47"/>
      <c r="I2761" s="121"/>
      <c r="J2761" s="86"/>
      <c r="K2761" s="42"/>
      <c r="L2761" s="88">
        <v>109.5</v>
      </c>
      <c r="M2761" s="19">
        <v>44960.0</v>
      </c>
      <c r="N2761" s="32">
        <v>0.5833333333333334</v>
      </c>
      <c r="O2761" s="32">
        <v>0.6458333333333334</v>
      </c>
      <c r="P2761" s="16">
        <f t="shared" si="226"/>
        <v>0.0625</v>
      </c>
      <c r="Q2761" s="122" t="s">
        <v>2180</v>
      </c>
      <c r="R2761" s="36"/>
      <c r="S2761" s="36"/>
      <c r="T2761" s="36"/>
      <c r="U2761" s="36"/>
      <c r="V2761" s="36"/>
      <c r="W2761" s="36"/>
      <c r="X2761" s="36"/>
      <c r="Y2761" s="36"/>
      <c r="Z2761" s="36"/>
      <c r="AA2761" s="36"/>
      <c r="AB2761" s="36"/>
      <c r="AC2761" s="36"/>
      <c r="AD2761" s="36"/>
      <c r="AE2761" s="36"/>
      <c r="AF2761" s="36"/>
      <c r="AG2761" s="36"/>
      <c r="AH2761" s="36"/>
      <c r="AI2761" s="36"/>
      <c r="AJ2761" s="36"/>
      <c r="AK2761" s="36"/>
      <c r="AL2761" s="36"/>
    </row>
    <row r="2762">
      <c r="A2762" s="81" t="s">
        <v>2655</v>
      </c>
      <c r="B2762" s="10" t="s">
        <v>18</v>
      </c>
      <c r="C2762" s="10" t="s">
        <v>1164</v>
      </c>
      <c r="D2762" s="10" t="s">
        <v>900</v>
      </c>
      <c r="E2762" s="30" t="s">
        <v>41</v>
      </c>
      <c r="F2762" s="30" t="s">
        <v>1423</v>
      </c>
      <c r="G2762" s="117">
        <v>44953.0</v>
      </c>
      <c r="H2762" s="47">
        <v>44964.0</v>
      </c>
      <c r="I2762" s="88"/>
      <c r="J2762" s="117">
        <v>44953.0</v>
      </c>
      <c r="K2762" s="42"/>
      <c r="L2762" s="88">
        <v>18.0</v>
      </c>
      <c r="M2762" s="19">
        <v>44960.0</v>
      </c>
      <c r="N2762" s="32">
        <v>0.6458333333333334</v>
      </c>
      <c r="O2762" s="32">
        <v>0.8958333333333334</v>
      </c>
      <c r="P2762" s="16">
        <f t="shared" si="226"/>
        <v>0.25</v>
      </c>
      <c r="Q2762" s="113" t="s">
        <v>2707</v>
      </c>
      <c r="R2762" s="36"/>
      <c r="S2762" s="36"/>
      <c r="T2762" s="36"/>
      <c r="U2762" s="36"/>
      <c r="V2762" s="36"/>
      <c r="W2762" s="36"/>
      <c r="X2762" s="36"/>
      <c r="Y2762" s="36"/>
      <c r="Z2762" s="36"/>
      <c r="AA2762" s="36"/>
      <c r="AB2762" s="36"/>
      <c r="AC2762" s="36"/>
      <c r="AD2762" s="36"/>
      <c r="AE2762" s="36"/>
      <c r="AF2762" s="36"/>
      <c r="AG2762" s="36"/>
      <c r="AH2762" s="36"/>
      <c r="AI2762" s="36"/>
      <c r="AJ2762" s="36"/>
      <c r="AK2762" s="36"/>
      <c r="AL2762" s="36"/>
    </row>
    <row r="2763">
      <c r="A2763" s="10" t="s">
        <v>2396</v>
      </c>
      <c r="B2763" s="10" t="s">
        <v>18</v>
      </c>
      <c r="C2763" s="10" t="s">
        <v>1152</v>
      </c>
      <c r="D2763" s="10" t="s">
        <v>508</v>
      </c>
      <c r="E2763" s="11" t="s">
        <v>41</v>
      </c>
      <c r="F2763" s="11" t="s">
        <v>1409</v>
      </c>
      <c r="G2763" s="19"/>
      <c r="H2763" s="19"/>
      <c r="I2763" s="12"/>
      <c r="J2763" s="19"/>
      <c r="K2763" s="11"/>
      <c r="L2763" s="12"/>
      <c r="M2763" s="47">
        <v>44960.0</v>
      </c>
      <c r="N2763" s="32">
        <v>0.6666666666666666</v>
      </c>
      <c r="O2763" s="15">
        <v>0.9166666666666666</v>
      </c>
      <c r="P2763" s="16">
        <f t="shared" si="226"/>
        <v>0.25</v>
      </c>
      <c r="Q2763" s="17" t="s">
        <v>2708</v>
      </c>
    </row>
    <row r="2764">
      <c r="A2764" s="81" t="s">
        <v>2670</v>
      </c>
      <c r="B2764" s="10" t="s">
        <v>18</v>
      </c>
      <c r="C2764" s="10" t="s">
        <v>1152</v>
      </c>
      <c r="D2764" s="10" t="s">
        <v>3</v>
      </c>
      <c r="E2764" s="30" t="s">
        <v>46</v>
      </c>
      <c r="F2764" s="10" t="s">
        <v>1409</v>
      </c>
      <c r="G2764" s="117">
        <v>44957.0</v>
      </c>
      <c r="H2764" s="19">
        <v>44960.0</v>
      </c>
      <c r="I2764" s="88">
        <v>16.0</v>
      </c>
      <c r="J2764" s="117">
        <v>44957.0</v>
      </c>
      <c r="K2764" s="42"/>
      <c r="L2764" s="88">
        <v>8.0</v>
      </c>
      <c r="M2764" s="47">
        <v>44960.0</v>
      </c>
      <c r="N2764" s="32">
        <v>0.9166666666666666</v>
      </c>
      <c r="O2764" s="32">
        <v>0.9166666666666666</v>
      </c>
      <c r="P2764" s="16">
        <f t="shared" si="226"/>
        <v>0</v>
      </c>
      <c r="Q2764" s="113" t="s">
        <v>2709</v>
      </c>
      <c r="R2764" s="36"/>
      <c r="S2764" s="36"/>
      <c r="T2764" s="36"/>
      <c r="U2764" s="36"/>
      <c r="V2764" s="36"/>
      <c r="W2764" s="36"/>
      <c r="X2764" s="36"/>
      <c r="Y2764" s="36"/>
      <c r="Z2764" s="36"/>
      <c r="AA2764" s="36"/>
      <c r="AB2764" s="36"/>
      <c r="AC2764" s="36"/>
      <c r="AD2764" s="36"/>
      <c r="AE2764" s="36"/>
      <c r="AF2764" s="36"/>
      <c r="AG2764" s="36"/>
      <c r="AH2764" s="36"/>
      <c r="AI2764" s="36"/>
      <c r="AJ2764" s="36"/>
      <c r="AK2764" s="36"/>
      <c r="AL2764" s="36"/>
    </row>
    <row r="2765">
      <c r="A2765" s="81" t="s">
        <v>2710</v>
      </c>
      <c r="B2765" s="81" t="s">
        <v>18</v>
      </c>
      <c r="C2765" s="10" t="s">
        <v>1152</v>
      </c>
      <c r="D2765" s="81" t="s">
        <v>2579</v>
      </c>
      <c r="E2765" s="30" t="s">
        <v>1478</v>
      </c>
      <c r="F2765" s="30" t="s">
        <v>1423</v>
      </c>
      <c r="G2765" s="82"/>
      <c r="H2765" s="82"/>
      <c r="I2765" s="88"/>
      <c r="J2765" s="47">
        <v>44960.0</v>
      </c>
      <c r="K2765" s="82"/>
      <c r="L2765" s="88"/>
      <c r="M2765" s="19">
        <v>44960.0</v>
      </c>
      <c r="N2765" s="32">
        <v>0.625</v>
      </c>
      <c r="O2765" s="15">
        <v>0.875</v>
      </c>
      <c r="P2765" s="16">
        <f t="shared" si="226"/>
        <v>0.25</v>
      </c>
      <c r="Q2765" s="10" t="s">
        <v>2711</v>
      </c>
      <c r="R2765" s="36"/>
      <c r="S2765" s="36"/>
      <c r="T2765" s="36"/>
      <c r="U2765" s="36"/>
      <c r="V2765" s="36"/>
      <c r="W2765" s="36"/>
      <c r="X2765" s="36"/>
      <c r="Y2765" s="36"/>
      <c r="Z2765" s="36"/>
      <c r="AA2765" s="36"/>
      <c r="AB2765" s="36"/>
      <c r="AC2765" s="36"/>
      <c r="AD2765" s="36"/>
      <c r="AE2765" s="36"/>
      <c r="AF2765" s="36"/>
      <c r="AG2765" s="36"/>
      <c r="AH2765" s="36"/>
      <c r="AI2765" s="36"/>
      <c r="AJ2765" s="36"/>
      <c r="AK2765" s="36"/>
      <c r="AL2765" s="36"/>
    </row>
    <row r="2766">
      <c r="A2766" s="10" t="s">
        <v>2026</v>
      </c>
      <c r="B2766" s="10" t="s">
        <v>560</v>
      </c>
      <c r="C2766" s="10" t="s">
        <v>1164</v>
      </c>
      <c r="D2766" s="10" t="s">
        <v>1790</v>
      </c>
      <c r="E2766" s="11" t="s">
        <v>41</v>
      </c>
      <c r="F2766" s="11" t="s">
        <v>1423</v>
      </c>
      <c r="G2766" s="48">
        <v>44861.0</v>
      </c>
      <c r="H2766" s="48">
        <v>44874.0</v>
      </c>
      <c r="I2766" s="12">
        <v>66.0</v>
      </c>
      <c r="J2766" s="48">
        <v>44861.0</v>
      </c>
      <c r="K2766" s="107"/>
      <c r="L2766" s="12">
        <v>87.0</v>
      </c>
      <c r="M2766" s="47">
        <v>44963.0</v>
      </c>
      <c r="N2766" s="33">
        <v>0.5833333333333334</v>
      </c>
      <c r="O2766" s="32">
        <v>0.625</v>
      </c>
      <c r="P2766" s="16">
        <f t="shared" si="226"/>
        <v>0.04166666667</v>
      </c>
      <c r="Q2766" s="17" t="s">
        <v>2712</v>
      </c>
    </row>
    <row r="2767">
      <c r="A2767" s="36" t="s">
        <v>2139</v>
      </c>
      <c r="B2767" s="36" t="s">
        <v>1797</v>
      </c>
      <c r="C2767" s="36" t="s">
        <v>21</v>
      </c>
      <c r="D2767" s="36" t="s">
        <v>1790</v>
      </c>
      <c r="E2767" s="116" t="s">
        <v>41</v>
      </c>
      <c r="F2767" s="116" t="s">
        <v>21</v>
      </c>
      <c r="G2767" s="42"/>
      <c r="H2767" s="42"/>
      <c r="I2767" s="36"/>
      <c r="J2767" s="42"/>
      <c r="K2767" s="42"/>
      <c r="L2767" s="36"/>
      <c r="M2767" s="47">
        <v>44963.0</v>
      </c>
      <c r="N2767" s="32">
        <v>0.625</v>
      </c>
      <c r="O2767" s="15">
        <v>0.875</v>
      </c>
      <c r="P2767" s="44">
        <f t="shared" si="226"/>
        <v>0.25</v>
      </c>
      <c r="Q2767" s="81" t="s">
        <v>2713</v>
      </c>
      <c r="R2767" s="36"/>
      <c r="S2767" s="36"/>
      <c r="T2767" s="36"/>
      <c r="U2767" s="36"/>
      <c r="V2767" s="36"/>
      <c r="W2767" s="36"/>
      <c r="X2767" s="36"/>
      <c r="Y2767" s="36"/>
      <c r="Z2767" s="36"/>
      <c r="AA2767" s="36"/>
      <c r="AB2767" s="36"/>
      <c r="AC2767" s="36"/>
      <c r="AD2767" s="36"/>
      <c r="AE2767" s="36"/>
      <c r="AF2767" s="36"/>
      <c r="AG2767" s="36"/>
      <c r="AH2767" s="36"/>
      <c r="AI2767" s="36"/>
      <c r="AJ2767" s="36"/>
      <c r="AK2767" s="36"/>
      <c r="AL2767" s="36"/>
    </row>
    <row r="2768">
      <c r="A2768" s="81" t="s">
        <v>2535</v>
      </c>
      <c r="B2768" s="81" t="s">
        <v>560</v>
      </c>
      <c r="C2768" s="29" t="s">
        <v>1152</v>
      </c>
      <c r="D2768" s="29" t="s">
        <v>508</v>
      </c>
      <c r="E2768" s="30" t="s">
        <v>41</v>
      </c>
      <c r="F2768" s="41" t="s">
        <v>1423</v>
      </c>
      <c r="G2768" s="47">
        <v>44937.0</v>
      </c>
      <c r="H2768" s="19"/>
      <c r="I2768" s="88"/>
      <c r="J2768" s="47">
        <v>44937.0</v>
      </c>
      <c r="K2768" s="19"/>
      <c r="L2768" s="88"/>
      <c r="M2768" s="47">
        <v>44963.0</v>
      </c>
      <c r="N2768" s="32">
        <v>0.7083333333333334</v>
      </c>
      <c r="O2768" s="32">
        <v>0.9166666666666666</v>
      </c>
      <c r="P2768" s="44">
        <f t="shared" si="226"/>
        <v>0.2083333333</v>
      </c>
      <c r="Q2768" s="113" t="s">
        <v>2714</v>
      </c>
      <c r="R2768" s="36"/>
      <c r="S2768" s="36"/>
      <c r="T2768" s="36"/>
      <c r="U2768" s="36"/>
      <c r="V2768" s="36"/>
      <c r="W2768" s="36"/>
      <c r="X2768" s="36"/>
      <c r="Y2768" s="36"/>
      <c r="Z2768" s="36"/>
      <c r="AA2768" s="36"/>
      <c r="AB2768" s="36"/>
      <c r="AC2768" s="36"/>
      <c r="AD2768" s="36"/>
      <c r="AE2768" s="36"/>
      <c r="AF2768" s="36"/>
      <c r="AG2768" s="36"/>
      <c r="AH2768" s="36"/>
      <c r="AI2768" s="36"/>
      <c r="AJ2768" s="36"/>
      <c r="AK2768" s="36"/>
      <c r="AL2768" s="36"/>
    </row>
    <row r="2769">
      <c r="A2769" s="81" t="s">
        <v>2165</v>
      </c>
      <c r="B2769" s="81" t="s">
        <v>1797</v>
      </c>
      <c r="C2769" s="10" t="s">
        <v>1152</v>
      </c>
      <c r="D2769" s="81" t="s">
        <v>508</v>
      </c>
      <c r="E2769" s="30" t="s">
        <v>41</v>
      </c>
      <c r="F2769" s="30" t="s">
        <v>21</v>
      </c>
      <c r="G2769" s="82"/>
      <c r="H2769" s="82"/>
      <c r="I2769" s="88"/>
      <c r="J2769" s="82"/>
      <c r="K2769" s="82"/>
      <c r="L2769" s="88"/>
      <c r="M2769" s="19">
        <v>44963.0</v>
      </c>
      <c r="N2769" s="32">
        <v>0.625</v>
      </c>
      <c r="O2769" s="15">
        <v>0.7083333333333334</v>
      </c>
      <c r="P2769" s="16">
        <f t="shared" si="226"/>
        <v>0.08333333333</v>
      </c>
      <c r="Q2769" s="10" t="s">
        <v>2715</v>
      </c>
      <c r="R2769" s="36"/>
      <c r="S2769" s="36"/>
      <c r="T2769" s="36"/>
      <c r="U2769" s="36"/>
      <c r="V2769" s="36"/>
      <c r="W2769" s="36"/>
      <c r="X2769" s="36"/>
      <c r="Y2769" s="36"/>
      <c r="Z2769" s="36"/>
      <c r="AA2769" s="36"/>
      <c r="AB2769" s="36"/>
      <c r="AC2769" s="36"/>
      <c r="AD2769" s="36"/>
      <c r="AE2769" s="36"/>
      <c r="AF2769" s="36"/>
      <c r="AG2769" s="36"/>
      <c r="AH2769" s="36"/>
      <c r="AI2769" s="36"/>
      <c r="AJ2769" s="36"/>
      <c r="AK2769" s="36"/>
      <c r="AL2769" s="36"/>
    </row>
    <row r="2770">
      <c r="A2770" s="81" t="s">
        <v>2640</v>
      </c>
      <c r="B2770" s="81" t="s">
        <v>560</v>
      </c>
      <c r="C2770" s="10" t="s">
        <v>1164</v>
      </c>
      <c r="D2770" s="81" t="s">
        <v>2579</v>
      </c>
      <c r="E2770" s="30" t="s">
        <v>41</v>
      </c>
      <c r="F2770" s="30" t="s">
        <v>21</v>
      </c>
      <c r="G2770" s="82"/>
      <c r="H2770" s="82"/>
      <c r="I2770" s="88"/>
      <c r="J2770" s="47">
        <v>44951.0</v>
      </c>
      <c r="K2770" s="82"/>
      <c r="L2770" s="88"/>
      <c r="M2770" s="19">
        <v>44963.0</v>
      </c>
      <c r="N2770" s="32">
        <v>0.625</v>
      </c>
      <c r="O2770" s="15">
        <v>0.875</v>
      </c>
      <c r="P2770" s="16">
        <f t="shared" si="226"/>
        <v>0.25</v>
      </c>
      <c r="Q2770" s="10" t="s">
        <v>2716</v>
      </c>
      <c r="R2770" s="36"/>
      <c r="S2770" s="36"/>
      <c r="T2770" s="36"/>
      <c r="U2770" s="36"/>
      <c r="V2770" s="36"/>
      <c r="W2770" s="36"/>
      <c r="X2770" s="36"/>
      <c r="Y2770" s="36"/>
      <c r="Z2770" s="36"/>
      <c r="AA2770" s="36"/>
      <c r="AB2770" s="36"/>
      <c r="AC2770" s="36"/>
      <c r="AD2770" s="36"/>
      <c r="AE2770" s="36"/>
      <c r="AF2770" s="36"/>
      <c r="AG2770" s="36"/>
      <c r="AH2770" s="36"/>
      <c r="AI2770" s="36"/>
      <c r="AJ2770" s="36"/>
      <c r="AK2770" s="36"/>
      <c r="AL2770" s="36"/>
    </row>
    <row r="2771">
      <c r="A2771" s="81" t="s">
        <v>2167</v>
      </c>
      <c r="B2771" s="36" t="s">
        <v>1797</v>
      </c>
      <c r="C2771" s="36" t="s">
        <v>1164</v>
      </c>
      <c r="D2771" s="36" t="s">
        <v>900</v>
      </c>
      <c r="E2771" s="124" t="s">
        <v>41</v>
      </c>
      <c r="F2771" s="116" t="s">
        <v>21</v>
      </c>
      <c r="G2771" s="86"/>
      <c r="H2771" s="47"/>
      <c r="I2771" s="121"/>
      <c r="J2771" s="86"/>
      <c r="K2771" s="42"/>
      <c r="L2771" s="88">
        <v>111.0</v>
      </c>
      <c r="M2771" s="19">
        <v>44963.0</v>
      </c>
      <c r="N2771" s="32">
        <v>0.5833333333333334</v>
      </c>
      <c r="O2771" s="32">
        <v>0.6458333333333334</v>
      </c>
      <c r="P2771" s="16">
        <f t="shared" si="226"/>
        <v>0.0625</v>
      </c>
      <c r="Q2771" s="122" t="s">
        <v>2180</v>
      </c>
      <c r="R2771" s="36"/>
      <c r="S2771" s="36"/>
      <c r="T2771" s="36"/>
      <c r="U2771" s="36"/>
      <c r="V2771" s="36"/>
      <c r="W2771" s="36"/>
      <c r="X2771" s="36"/>
      <c r="Y2771" s="36"/>
      <c r="Z2771" s="36"/>
      <c r="AA2771" s="36"/>
      <c r="AB2771" s="36"/>
      <c r="AC2771" s="36"/>
      <c r="AD2771" s="36"/>
      <c r="AE2771" s="36"/>
      <c r="AF2771" s="36"/>
      <c r="AG2771" s="36"/>
      <c r="AH2771" s="36"/>
      <c r="AI2771" s="36"/>
      <c r="AJ2771" s="36"/>
      <c r="AK2771" s="36"/>
      <c r="AL2771" s="36"/>
    </row>
    <row r="2772">
      <c r="A2772" s="81" t="s">
        <v>2655</v>
      </c>
      <c r="B2772" s="10" t="s">
        <v>18</v>
      </c>
      <c r="C2772" s="10" t="s">
        <v>1164</v>
      </c>
      <c r="D2772" s="10" t="s">
        <v>900</v>
      </c>
      <c r="E2772" s="30" t="s">
        <v>43</v>
      </c>
      <c r="F2772" s="30" t="s">
        <v>1423</v>
      </c>
      <c r="G2772" s="117">
        <v>44953.0</v>
      </c>
      <c r="H2772" s="47">
        <v>44964.0</v>
      </c>
      <c r="I2772" s="88">
        <v>37.0</v>
      </c>
      <c r="J2772" s="117">
        <v>44953.0</v>
      </c>
      <c r="K2772" s="100">
        <v>44963.0</v>
      </c>
      <c r="L2772" s="88">
        <v>24.0</v>
      </c>
      <c r="M2772" s="19">
        <v>44963.0</v>
      </c>
      <c r="N2772" s="32">
        <v>0.6458333333333334</v>
      </c>
      <c r="O2772" s="32">
        <v>0.8958333333333334</v>
      </c>
      <c r="P2772" s="16">
        <f t="shared" si="226"/>
        <v>0.25</v>
      </c>
      <c r="Q2772" s="113" t="s">
        <v>2717</v>
      </c>
      <c r="R2772" s="36"/>
      <c r="S2772" s="36"/>
      <c r="T2772" s="36"/>
      <c r="U2772" s="36"/>
      <c r="V2772" s="36"/>
      <c r="W2772" s="36"/>
      <c r="X2772" s="36"/>
      <c r="Y2772" s="36"/>
      <c r="Z2772" s="36"/>
      <c r="AA2772" s="36"/>
      <c r="AB2772" s="36"/>
      <c r="AC2772" s="36"/>
      <c r="AD2772" s="36"/>
      <c r="AE2772" s="36"/>
      <c r="AF2772" s="36"/>
      <c r="AG2772" s="36"/>
      <c r="AH2772" s="36"/>
      <c r="AI2772" s="36"/>
      <c r="AJ2772" s="36"/>
      <c r="AK2772" s="36"/>
      <c r="AL2772" s="36"/>
    </row>
    <row r="2773">
      <c r="A2773" s="37" t="s">
        <v>2663</v>
      </c>
      <c r="B2773" s="10" t="s">
        <v>18</v>
      </c>
      <c r="C2773" s="10" t="s">
        <v>1152</v>
      </c>
      <c r="D2773" s="10" t="s">
        <v>3</v>
      </c>
      <c r="E2773" s="30" t="s">
        <v>1281</v>
      </c>
      <c r="F2773" s="30" t="s">
        <v>21</v>
      </c>
      <c r="G2773" s="117">
        <v>44956.0</v>
      </c>
      <c r="H2773" s="19">
        <v>44963.0</v>
      </c>
      <c r="I2773" s="88">
        <v>8.0</v>
      </c>
      <c r="J2773" s="117">
        <v>44956.0</v>
      </c>
      <c r="K2773" s="19">
        <v>44963.0</v>
      </c>
      <c r="L2773" s="88">
        <v>6.0</v>
      </c>
      <c r="M2773" s="19">
        <v>44963.0</v>
      </c>
      <c r="N2773" s="32">
        <v>0.5833333333333334</v>
      </c>
      <c r="O2773" s="32">
        <v>0.7083333333333334</v>
      </c>
      <c r="P2773" s="16">
        <f t="shared" si="226"/>
        <v>0.125</v>
      </c>
      <c r="Q2773" s="113" t="s">
        <v>2718</v>
      </c>
      <c r="R2773" s="36"/>
      <c r="S2773" s="36"/>
      <c r="U2773" s="36"/>
      <c r="V2773" s="36"/>
      <c r="W2773" s="36"/>
      <c r="X2773" s="36"/>
      <c r="Y2773" s="36"/>
      <c r="Z2773" s="36"/>
      <c r="AA2773" s="36"/>
      <c r="AB2773" s="36"/>
      <c r="AC2773" s="36"/>
      <c r="AD2773" s="36"/>
      <c r="AE2773" s="36"/>
      <c r="AF2773" s="36"/>
      <c r="AG2773" s="36"/>
      <c r="AH2773" s="36"/>
      <c r="AI2773" s="36"/>
      <c r="AJ2773" s="36"/>
      <c r="AK2773" s="36"/>
      <c r="AL2773" s="36"/>
    </row>
    <row r="2774">
      <c r="A2774" s="81" t="s">
        <v>2703</v>
      </c>
      <c r="B2774" s="10" t="s">
        <v>18</v>
      </c>
      <c r="C2774" s="10" t="s">
        <v>1152</v>
      </c>
      <c r="D2774" s="10" t="s">
        <v>3</v>
      </c>
      <c r="E2774" s="30" t="s">
        <v>41</v>
      </c>
      <c r="F2774" s="11" t="s">
        <v>1423</v>
      </c>
      <c r="G2774" s="47">
        <v>44960.0</v>
      </c>
      <c r="H2774" s="19">
        <v>44964.0</v>
      </c>
      <c r="I2774" s="88">
        <v>8.0</v>
      </c>
      <c r="J2774" s="47">
        <v>44960.0</v>
      </c>
      <c r="K2774" s="42"/>
      <c r="L2774" s="88">
        <v>4.0</v>
      </c>
      <c r="M2774" s="19">
        <v>44963.0</v>
      </c>
      <c r="N2774" s="32">
        <v>0.7916666666666666</v>
      </c>
      <c r="O2774" s="32">
        <v>0.9166666666666666</v>
      </c>
      <c r="P2774" s="16">
        <f t="shared" si="226"/>
        <v>0.125</v>
      </c>
      <c r="Q2774" s="113" t="s">
        <v>2719</v>
      </c>
      <c r="R2774" s="36"/>
      <c r="S2774" s="36"/>
      <c r="T2774" s="36"/>
      <c r="U2774" s="36"/>
      <c r="V2774" s="36"/>
      <c r="W2774" s="36"/>
      <c r="X2774" s="36"/>
      <c r="Y2774" s="36"/>
      <c r="Z2774" s="36"/>
      <c r="AA2774" s="36"/>
      <c r="AB2774" s="36"/>
      <c r="AC2774" s="36"/>
      <c r="AD2774" s="36"/>
      <c r="AE2774" s="36"/>
      <c r="AF2774" s="36"/>
      <c r="AG2774" s="36"/>
      <c r="AH2774" s="36"/>
      <c r="AI2774" s="36"/>
      <c r="AJ2774" s="36"/>
      <c r="AK2774" s="36"/>
      <c r="AL2774" s="36"/>
    </row>
    <row r="2775">
      <c r="A2775" s="10" t="s">
        <v>1829</v>
      </c>
      <c r="B2775" s="10" t="s">
        <v>18</v>
      </c>
      <c r="C2775" s="10" t="s">
        <v>1152</v>
      </c>
      <c r="D2775" s="10" t="s">
        <v>3</v>
      </c>
      <c r="E2775" s="11" t="s">
        <v>53</v>
      </c>
      <c r="F2775" s="11" t="s">
        <v>1423</v>
      </c>
      <c r="G2775" s="48">
        <v>44820.0</v>
      </c>
      <c r="H2775" s="48">
        <v>44834.0</v>
      </c>
      <c r="I2775" s="12">
        <v>13.0</v>
      </c>
      <c r="J2775" s="48">
        <v>44820.0</v>
      </c>
      <c r="K2775" s="47">
        <v>44869.0</v>
      </c>
      <c r="L2775" s="12">
        <v>13.0</v>
      </c>
      <c r="M2775" s="19">
        <v>44964.0</v>
      </c>
      <c r="N2775" s="15">
        <v>0.5833333333333334</v>
      </c>
      <c r="O2775" s="15">
        <v>0.5833333333333334</v>
      </c>
      <c r="P2775" s="16">
        <f t="shared" si="226"/>
        <v>0</v>
      </c>
      <c r="Q2775" s="10" t="s">
        <v>2720</v>
      </c>
      <c r="V2775" s="36"/>
      <c r="W2775" s="36"/>
      <c r="X2775" s="36"/>
      <c r="Y2775" s="36"/>
      <c r="Z2775" s="36"/>
      <c r="AA2775" s="36"/>
      <c r="AB2775" s="36"/>
      <c r="AC2775" s="36"/>
      <c r="AD2775" s="36"/>
      <c r="AE2775" s="36"/>
      <c r="AF2775" s="36"/>
      <c r="AG2775" s="36"/>
      <c r="AH2775" s="36"/>
      <c r="AI2775" s="36"/>
      <c r="AJ2775" s="36"/>
      <c r="AK2775" s="36"/>
      <c r="AL2775" s="36"/>
    </row>
    <row r="2776">
      <c r="A2776" s="81" t="s">
        <v>2610</v>
      </c>
      <c r="B2776" s="10" t="s">
        <v>18</v>
      </c>
      <c r="C2776" s="10" t="s">
        <v>1152</v>
      </c>
      <c r="D2776" s="10" t="s">
        <v>3</v>
      </c>
      <c r="E2776" s="30" t="s">
        <v>20</v>
      </c>
      <c r="F2776" s="30" t="s">
        <v>21</v>
      </c>
      <c r="G2776" s="19">
        <v>44946.0</v>
      </c>
      <c r="H2776" s="19">
        <v>44946.0</v>
      </c>
      <c r="I2776" s="11">
        <v>2.0</v>
      </c>
      <c r="J2776" s="19">
        <v>44946.0</v>
      </c>
      <c r="K2776" s="19">
        <v>44946.0</v>
      </c>
      <c r="L2776" s="88">
        <v>1.5</v>
      </c>
      <c r="M2776" s="47">
        <v>44964.0</v>
      </c>
      <c r="N2776" s="15">
        <v>0.5833333333333334</v>
      </c>
      <c r="O2776" s="15">
        <v>0.5833333333333334</v>
      </c>
      <c r="P2776" s="16">
        <f t="shared" si="226"/>
        <v>0</v>
      </c>
      <c r="Q2776" s="113" t="s">
        <v>1456</v>
      </c>
      <c r="R2776" s="36"/>
      <c r="S2776" s="36"/>
      <c r="T2776" s="36"/>
      <c r="U2776" s="36"/>
      <c r="V2776" s="36"/>
      <c r="W2776" s="36"/>
      <c r="X2776" s="36"/>
      <c r="Y2776" s="36"/>
      <c r="Z2776" s="36"/>
      <c r="AA2776" s="36"/>
      <c r="AB2776" s="36"/>
      <c r="AC2776" s="36"/>
      <c r="AD2776" s="36"/>
      <c r="AE2776" s="36"/>
      <c r="AF2776" s="36"/>
      <c r="AG2776" s="36"/>
      <c r="AH2776" s="36"/>
      <c r="AI2776" s="36"/>
      <c r="AJ2776" s="36"/>
      <c r="AK2776" s="36"/>
      <c r="AL2776" s="36"/>
    </row>
    <row r="2777">
      <c r="A2777" s="81" t="s">
        <v>2623</v>
      </c>
      <c r="B2777" s="10" t="s">
        <v>18</v>
      </c>
      <c r="C2777" s="10" t="s">
        <v>1152</v>
      </c>
      <c r="D2777" s="10" t="s">
        <v>3</v>
      </c>
      <c r="E2777" s="30" t="s">
        <v>20</v>
      </c>
      <c r="F2777" s="30" t="s">
        <v>1423</v>
      </c>
      <c r="G2777" s="47">
        <v>44949.0</v>
      </c>
      <c r="H2777" s="117">
        <v>44951.0</v>
      </c>
      <c r="I2777" s="11">
        <v>20.0</v>
      </c>
      <c r="J2777" s="47">
        <v>44949.0</v>
      </c>
      <c r="K2777" s="117">
        <v>44951.0</v>
      </c>
      <c r="L2777" s="88">
        <v>14.0</v>
      </c>
      <c r="M2777" s="47">
        <v>44964.0</v>
      </c>
      <c r="N2777" s="15">
        <v>0.5833333333333334</v>
      </c>
      <c r="O2777" s="15">
        <v>0.5833333333333334</v>
      </c>
      <c r="P2777" s="16">
        <f t="shared" si="226"/>
        <v>0</v>
      </c>
      <c r="Q2777" s="113" t="s">
        <v>1456</v>
      </c>
      <c r="R2777" s="36"/>
      <c r="S2777" s="36"/>
      <c r="T2777" s="36"/>
      <c r="U2777" s="36"/>
      <c r="V2777" s="36"/>
      <c r="W2777" s="36"/>
      <c r="X2777" s="36"/>
      <c r="Y2777" s="36"/>
      <c r="Z2777" s="36"/>
      <c r="AA2777" s="36"/>
      <c r="AB2777" s="36"/>
      <c r="AC2777" s="36"/>
      <c r="AD2777" s="36"/>
      <c r="AE2777" s="36"/>
      <c r="AF2777" s="36"/>
      <c r="AG2777" s="36"/>
      <c r="AH2777" s="36"/>
      <c r="AI2777" s="36"/>
      <c r="AJ2777" s="36"/>
      <c r="AK2777" s="36"/>
      <c r="AL2777" s="36"/>
    </row>
    <row r="2778">
      <c r="A2778" s="81" t="s">
        <v>2703</v>
      </c>
      <c r="B2778" s="10" t="s">
        <v>18</v>
      </c>
      <c r="C2778" s="10" t="s">
        <v>1152</v>
      </c>
      <c r="D2778" s="10" t="s">
        <v>3</v>
      </c>
      <c r="E2778" s="30" t="s">
        <v>43</v>
      </c>
      <c r="F2778" s="30" t="s">
        <v>1423</v>
      </c>
      <c r="G2778" s="47">
        <v>44960.0</v>
      </c>
      <c r="H2778" s="19">
        <v>44964.0</v>
      </c>
      <c r="I2778" s="88">
        <v>8.0</v>
      </c>
      <c r="J2778" s="47">
        <v>44960.0</v>
      </c>
      <c r="K2778" s="19">
        <v>44964.0</v>
      </c>
      <c r="L2778" s="88">
        <v>6.0</v>
      </c>
      <c r="M2778" s="47">
        <v>44964.0</v>
      </c>
      <c r="N2778" s="32">
        <v>0.625</v>
      </c>
      <c r="O2778" s="32">
        <v>0.7083333333333334</v>
      </c>
      <c r="P2778" s="16">
        <f t="shared" si="226"/>
        <v>0.08333333333</v>
      </c>
      <c r="Q2778" s="113" t="s">
        <v>2721</v>
      </c>
      <c r="R2778" s="36"/>
      <c r="S2778" s="36"/>
      <c r="T2778" s="36"/>
      <c r="U2778" s="36"/>
      <c r="V2778" s="36"/>
      <c r="W2778" s="36"/>
      <c r="X2778" s="36"/>
      <c r="Y2778" s="36"/>
      <c r="Z2778" s="36"/>
      <c r="AA2778" s="36"/>
      <c r="AB2778" s="36"/>
      <c r="AC2778" s="36"/>
      <c r="AD2778" s="36"/>
      <c r="AE2778" s="36"/>
      <c r="AF2778" s="36"/>
      <c r="AG2778" s="36"/>
      <c r="AH2778" s="36"/>
      <c r="AI2778" s="36"/>
      <c r="AJ2778" s="36"/>
      <c r="AK2778" s="36"/>
      <c r="AL2778" s="36"/>
    </row>
    <row r="2779">
      <c r="A2779" s="81" t="s">
        <v>2535</v>
      </c>
      <c r="B2779" s="81" t="s">
        <v>560</v>
      </c>
      <c r="C2779" s="29" t="s">
        <v>1152</v>
      </c>
      <c r="D2779" s="29" t="s">
        <v>508</v>
      </c>
      <c r="E2779" s="30" t="s">
        <v>43</v>
      </c>
      <c r="F2779" s="41" t="s">
        <v>1423</v>
      </c>
      <c r="G2779" s="47">
        <v>44937.0</v>
      </c>
      <c r="H2779" s="19">
        <v>44964.0</v>
      </c>
      <c r="I2779" s="88"/>
      <c r="J2779" s="47">
        <v>44937.0</v>
      </c>
      <c r="K2779" s="19">
        <v>44964.0</v>
      </c>
      <c r="L2779" s="88"/>
      <c r="M2779" s="47">
        <v>44964.0</v>
      </c>
      <c r="N2779" s="32">
        <v>0.6666666666666666</v>
      </c>
      <c r="O2779" s="110">
        <v>0.75</v>
      </c>
      <c r="P2779" s="44">
        <f t="shared" si="226"/>
        <v>0.08333333333</v>
      </c>
      <c r="Q2779" s="113" t="s">
        <v>2722</v>
      </c>
      <c r="R2779" s="36"/>
      <c r="S2779" s="36"/>
      <c r="T2779" s="36"/>
      <c r="U2779" s="36"/>
      <c r="V2779" s="36"/>
      <c r="W2779" s="36"/>
      <c r="X2779" s="36"/>
      <c r="Y2779" s="36"/>
      <c r="Z2779" s="36"/>
      <c r="AA2779" s="36"/>
      <c r="AB2779" s="36"/>
      <c r="AC2779" s="36"/>
      <c r="AD2779" s="36"/>
      <c r="AE2779" s="36"/>
      <c r="AF2779" s="36"/>
      <c r="AG2779" s="36"/>
      <c r="AH2779" s="36"/>
      <c r="AI2779" s="36"/>
      <c r="AJ2779" s="36"/>
      <c r="AK2779" s="36"/>
      <c r="AL2779" s="36"/>
    </row>
    <row r="2780">
      <c r="A2780" s="81" t="s">
        <v>2723</v>
      </c>
      <c r="B2780" s="81" t="s">
        <v>18</v>
      </c>
      <c r="C2780" s="29" t="s">
        <v>1152</v>
      </c>
      <c r="D2780" s="29" t="s">
        <v>508</v>
      </c>
      <c r="E2780" s="30" t="s">
        <v>43</v>
      </c>
      <c r="F2780" s="41" t="s">
        <v>1423</v>
      </c>
      <c r="G2780" s="47">
        <v>44964.0</v>
      </c>
      <c r="H2780" s="19">
        <v>44964.0</v>
      </c>
      <c r="I2780" s="88">
        <v>6.0</v>
      </c>
      <c r="J2780" s="47">
        <v>44964.0</v>
      </c>
      <c r="K2780" s="19">
        <v>44964.0</v>
      </c>
      <c r="L2780" s="88">
        <v>4.0</v>
      </c>
      <c r="M2780" s="47">
        <v>44964.0</v>
      </c>
      <c r="N2780" s="32">
        <v>0.75</v>
      </c>
      <c r="O2780" s="110">
        <v>0.9166666666666666</v>
      </c>
      <c r="P2780" s="44">
        <f t="shared" si="226"/>
        <v>0.1666666667</v>
      </c>
      <c r="Q2780" s="113" t="s">
        <v>2724</v>
      </c>
      <c r="R2780" s="36"/>
      <c r="S2780" s="36"/>
      <c r="T2780" s="36"/>
      <c r="U2780" s="36"/>
      <c r="V2780" s="36"/>
      <c r="W2780" s="36"/>
      <c r="X2780" s="36"/>
      <c r="Y2780" s="36"/>
      <c r="Z2780" s="36"/>
      <c r="AA2780" s="36"/>
      <c r="AB2780" s="36"/>
      <c r="AC2780" s="36"/>
      <c r="AD2780" s="36"/>
      <c r="AE2780" s="36"/>
      <c r="AF2780" s="36"/>
      <c r="AG2780" s="36"/>
      <c r="AH2780" s="36"/>
      <c r="AI2780" s="36"/>
      <c r="AJ2780" s="36"/>
      <c r="AK2780" s="36"/>
      <c r="AL2780" s="36"/>
    </row>
    <row r="2781">
      <c r="A2781" s="81" t="s">
        <v>2165</v>
      </c>
      <c r="B2781" s="81" t="s">
        <v>1797</v>
      </c>
      <c r="C2781" s="10" t="s">
        <v>1152</v>
      </c>
      <c r="D2781" s="81" t="s">
        <v>508</v>
      </c>
      <c r="E2781" s="30" t="s">
        <v>41</v>
      </c>
      <c r="F2781" s="30" t="s">
        <v>21</v>
      </c>
      <c r="G2781" s="82"/>
      <c r="H2781" s="82"/>
      <c r="I2781" s="88"/>
      <c r="J2781" s="82"/>
      <c r="K2781" s="82"/>
      <c r="L2781" s="88"/>
      <c r="M2781" s="19">
        <v>44964.0</v>
      </c>
      <c r="N2781" s="32">
        <v>0.625</v>
      </c>
      <c r="O2781" s="15">
        <v>0.6666666666666666</v>
      </c>
      <c r="P2781" s="16">
        <f t="shared" si="226"/>
        <v>0.04166666667</v>
      </c>
      <c r="Q2781" s="10" t="s">
        <v>2725</v>
      </c>
      <c r="R2781" s="36"/>
      <c r="S2781" s="36"/>
      <c r="T2781" s="36"/>
      <c r="U2781" s="36"/>
      <c r="V2781" s="36"/>
      <c r="W2781" s="36"/>
      <c r="X2781" s="36"/>
      <c r="Y2781" s="36"/>
      <c r="Z2781" s="36"/>
      <c r="AA2781" s="36"/>
      <c r="AB2781" s="36"/>
      <c r="AC2781" s="36"/>
      <c r="AD2781" s="36"/>
      <c r="AE2781" s="36"/>
      <c r="AF2781" s="36"/>
      <c r="AG2781" s="36"/>
      <c r="AH2781" s="36"/>
      <c r="AI2781" s="36"/>
      <c r="AJ2781" s="36"/>
      <c r="AK2781" s="36"/>
      <c r="AL2781" s="36"/>
    </row>
    <row r="2782" ht="26.25" customHeight="1">
      <c r="A2782" s="36" t="s">
        <v>2139</v>
      </c>
      <c r="B2782" s="36" t="s">
        <v>1797</v>
      </c>
      <c r="C2782" s="36" t="s">
        <v>21</v>
      </c>
      <c r="D2782" s="36" t="s">
        <v>1790</v>
      </c>
      <c r="E2782" s="116" t="s">
        <v>41</v>
      </c>
      <c r="F2782" s="116" t="s">
        <v>21</v>
      </c>
      <c r="G2782" s="42"/>
      <c r="H2782" s="42"/>
      <c r="I2782" s="36"/>
      <c r="J2782" s="42"/>
      <c r="K2782" s="42"/>
      <c r="L2782" s="36"/>
      <c r="M2782" s="82">
        <v>44964.0</v>
      </c>
      <c r="N2782" s="15">
        <v>0.5833333333333334</v>
      </c>
      <c r="O2782" s="32">
        <v>0.6666666666666666</v>
      </c>
      <c r="P2782" s="44">
        <f t="shared" si="226"/>
        <v>0.08333333333</v>
      </c>
      <c r="Q2782" s="81" t="s">
        <v>2726</v>
      </c>
      <c r="R2782" s="36"/>
      <c r="S2782" s="36"/>
      <c r="T2782" s="36"/>
      <c r="U2782" s="36"/>
      <c r="V2782" s="36"/>
      <c r="W2782" s="36"/>
      <c r="X2782" s="36"/>
      <c r="Y2782" s="36"/>
      <c r="Z2782" s="36"/>
      <c r="AA2782" s="36"/>
      <c r="AB2782" s="36"/>
      <c r="AC2782" s="36"/>
      <c r="AD2782" s="36"/>
      <c r="AE2782" s="36"/>
      <c r="AF2782" s="36"/>
      <c r="AG2782" s="36"/>
      <c r="AH2782" s="36"/>
      <c r="AI2782" s="36"/>
      <c r="AJ2782" s="36"/>
      <c r="AK2782" s="36"/>
      <c r="AL2782" s="36"/>
    </row>
    <row r="2783">
      <c r="A2783" s="10" t="s">
        <v>2229</v>
      </c>
      <c r="B2783" s="10" t="s">
        <v>18</v>
      </c>
      <c r="C2783" s="10" t="s">
        <v>1164</v>
      </c>
      <c r="D2783" s="10" t="s">
        <v>1790</v>
      </c>
      <c r="E2783" s="11" t="s">
        <v>41</v>
      </c>
      <c r="F2783" s="11" t="s">
        <v>1423</v>
      </c>
      <c r="G2783" s="82">
        <v>44888.0</v>
      </c>
      <c r="H2783" s="48">
        <v>44891.0</v>
      </c>
      <c r="I2783" s="12"/>
      <c r="J2783" s="48">
        <v>44890.0</v>
      </c>
      <c r="K2783" s="107"/>
      <c r="L2783" s="12"/>
      <c r="M2783" s="82">
        <v>44964.0</v>
      </c>
      <c r="N2783" s="32">
        <v>0.6666666666666666</v>
      </c>
      <c r="O2783" s="15">
        <v>0.875</v>
      </c>
      <c r="P2783" s="16">
        <f t="shared" si="226"/>
        <v>0.2083333333</v>
      </c>
      <c r="Q2783" s="113" t="s">
        <v>2727</v>
      </c>
    </row>
    <row r="2784">
      <c r="A2784" s="10" t="s">
        <v>1819</v>
      </c>
      <c r="B2784" s="81" t="s">
        <v>1797</v>
      </c>
      <c r="C2784" s="10" t="s">
        <v>1152</v>
      </c>
      <c r="D2784" s="10" t="s">
        <v>3</v>
      </c>
      <c r="E2784" s="11" t="s">
        <v>41</v>
      </c>
      <c r="F2784" s="11" t="s">
        <v>21</v>
      </c>
      <c r="G2784" s="18"/>
      <c r="H2784" s="18"/>
      <c r="I2784" s="18"/>
      <c r="J2784" s="18"/>
      <c r="K2784" s="18"/>
      <c r="L2784" s="18"/>
      <c r="M2784" s="82">
        <v>44964.0</v>
      </c>
      <c r="N2784" s="52">
        <v>0.7083333333333334</v>
      </c>
      <c r="O2784" s="32">
        <v>0.875</v>
      </c>
      <c r="P2784" s="16">
        <f t="shared" si="226"/>
        <v>0.1666666667</v>
      </c>
      <c r="Q2784" s="113" t="s">
        <v>2728</v>
      </c>
      <c r="R2784" s="36"/>
      <c r="S2784" s="36"/>
      <c r="T2784" s="36"/>
      <c r="U2784" s="36"/>
      <c r="V2784" s="36"/>
      <c r="W2784" s="36"/>
      <c r="X2784" s="36"/>
      <c r="Y2784" s="36"/>
      <c r="Z2784" s="36"/>
      <c r="AA2784" s="36"/>
      <c r="AB2784" s="36"/>
      <c r="AC2784" s="36"/>
      <c r="AD2784" s="36"/>
      <c r="AE2784" s="36"/>
      <c r="AF2784" s="36"/>
      <c r="AG2784" s="36"/>
      <c r="AH2784" s="36"/>
      <c r="AI2784" s="36"/>
      <c r="AJ2784" s="36"/>
      <c r="AK2784" s="36"/>
      <c r="AL2784" s="36"/>
    </row>
    <row r="2785">
      <c r="A2785" s="81" t="s">
        <v>2167</v>
      </c>
      <c r="B2785" s="36" t="s">
        <v>1797</v>
      </c>
      <c r="C2785" s="36" t="s">
        <v>1164</v>
      </c>
      <c r="D2785" s="36" t="s">
        <v>900</v>
      </c>
      <c r="E2785" s="124" t="s">
        <v>41</v>
      </c>
      <c r="F2785" s="116" t="s">
        <v>21</v>
      </c>
      <c r="G2785" s="86"/>
      <c r="H2785" s="47"/>
      <c r="I2785" s="121"/>
      <c r="J2785" s="86"/>
      <c r="K2785" s="42"/>
      <c r="L2785" s="88">
        <v>111.0</v>
      </c>
      <c r="M2785" s="19">
        <v>44964.0</v>
      </c>
      <c r="N2785" s="32">
        <v>0.5833333333333334</v>
      </c>
      <c r="O2785" s="32">
        <v>0.6875</v>
      </c>
      <c r="P2785" s="16">
        <f t="shared" si="226"/>
        <v>0.1041666667</v>
      </c>
      <c r="Q2785" s="122" t="s">
        <v>2729</v>
      </c>
      <c r="R2785" s="36"/>
      <c r="S2785" s="36"/>
      <c r="T2785" s="36"/>
      <c r="U2785" s="36"/>
      <c r="V2785" s="36"/>
      <c r="W2785" s="36"/>
      <c r="X2785" s="36"/>
      <c r="Y2785" s="36"/>
      <c r="Z2785" s="36"/>
      <c r="AA2785" s="36"/>
      <c r="AB2785" s="36"/>
      <c r="AC2785" s="36"/>
      <c r="AD2785" s="36"/>
      <c r="AE2785" s="36"/>
      <c r="AF2785" s="36"/>
      <c r="AG2785" s="36"/>
      <c r="AH2785" s="36"/>
      <c r="AI2785" s="36"/>
      <c r="AJ2785" s="36"/>
      <c r="AK2785" s="36"/>
      <c r="AL2785" s="36"/>
    </row>
    <row r="2786">
      <c r="A2786" s="10" t="s">
        <v>1878</v>
      </c>
      <c r="B2786" s="10" t="s">
        <v>18</v>
      </c>
      <c r="C2786" s="10" t="s">
        <v>1164</v>
      </c>
      <c r="D2786" s="10" t="s">
        <v>900</v>
      </c>
      <c r="E2786" s="11" t="s">
        <v>1478</v>
      </c>
      <c r="F2786" s="11" t="s">
        <v>1409</v>
      </c>
      <c r="G2786" s="47">
        <v>44830.0</v>
      </c>
      <c r="H2786" s="47">
        <v>44848.0</v>
      </c>
      <c r="I2786" s="10">
        <v>50.0</v>
      </c>
      <c r="J2786" s="47">
        <v>44830.0</v>
      </c>
      <c r="K2786" s="47">
        <v>44875.0</v>
      </c>
      <c r="L2786" s="10" t="s">
        <v>2730</v>
      </c>
      <c r="M2786" s="19">
        <v>44964.0</v>
      </c>
      <c r="N2786" s="52">
        <v>0.6875</v>
      </c>
      <c r="O2786" s="15">
        <v>0.8958333333333334</v>
      </c>
      <c r="P2786" s="16">
        <f t="shared" si="226"/>
        <v>0.2083333333</v>
      </c>
      <c r="Q2786" s="10" t="s">
        <v>2731</v>
      </c>
    </row>
    <row r="2787">
      <c r="A2787" s="81" t="s">
        <v>2710</v>
      </c>
      <c r="B2787" s="81" t="s">
        <v>18</v>
      </c>
      <c r="C2787" s="81" t="s">
        <v>1152</v>
      </c>
      <c r="D2787" s="81" t="s">
        <v>2579</v>
      </c>
      <c r="E2787" s="30" t="s">
        <v>1478</v>
      </c>
      <c r="F2787" s="116"/>
      <c r="G2787" s="47"/>
      <c r="H2787" s="86"/>
      <c r="I2787" s="121"/>
      <c r="J2787" s="86"/>
      <c r="K2787" s="42"/>
      <c r="L2787" s="121"/>
      <c r="M2787" s="19">
        <v>44964.0</v>
      </c>
      <c r="N2787" s="32">
        <v>0.625</v>
      </c>
      <c r="O2787" s="32">
        <v>0.9166666666666666</v>
      </c>
      <c r="P2787" s="44"/>
      <c r="Q2787" s="122" t="s">
        <v>2732</v>
      </c>
      <c r="R2787" s="36"/>
      <c r="S2787" s="36"/>
      <c r="T2787" s="36"/>
      <c r="U2787" s="36"/>
      <c r="V2787" s="36"/>
      <c r="W2787" s="36"/>
      <c r="X2787" s="36"/>
      <c r="Y2787" s="36"/>
      <c r="Z2787" s="36"/>
      <c r="AA2787" s="36"/>
      <c r="AB2787" s="36"/>
      <c r="AC2787" s="36"/>
      <c r="AD2787" s="36"/>
      <c r="AE2787" s="36"/>
      <c r="AF2787" s="36"/>
      <c r="AG2787" s="36"/>
      <c r="AH2787" s="36"/>
      <c r="AI2787" s="36"/>
      <c r="AJ2787" s="36"/>
      <c r="AK2787" s="36"/>
      <c r="AL2787" s="36"/>
    </row>
    <row r="2788" ht="26.25" customHeight="1">
      <c r="A2788" s="36" t="s">
        <v>2139</v>
      </c>
      <c r="B2788" s="36" t="s">
        <v>1797</v>
      </c>
      <c r="C2788" s="36" t="s">
        <v>21</v>
      </c>
      <c r="D2788" s="36" t="s">
        <v>1790</v>
      </c>
      <c r="E2788" s="116" t="s">
        <v>41</v>
      </c>
      <c r="F2788" s="116" t="s">
        <v>21</v>
      </c>
      <c r="G2788" s="42"/>
      <c r="H2788" s="42"/>
      <c r="I2788" s="36"/>
      <c r="J2788" s="42"/>
      <c r="K2788" s="42"/>
      <c r="L2788" s="36"/>
      <c r="M2788" s="82">
        <v>44965.0</v>
      </c>
      <c r="N2788" s="15">
        <v>0.5833333333333334</v>
      </c>
      <c r="O2788" s="32">
        <v>0.6666666666666666</v>
      </c>
      <c r="P2788" s="44">
        <f t="shared" ref="P2788:P2791" si="227">O2788-N2788</f>
        <v>0.08333333333</v>
      </c>
      <c r="Q2788" s="81" t="s">
        <v>2726</v>
      </c>
      <c r="R2788" s="36"/>
      <c r="S2788" s="36"/>
      <c r="T2788" s="36"/>
      <c r="U2788" s="36"/>
      <c r="V2788" s="36"/>
      <c r="W2788" s="36"/>
      <c r="X2788" s="36"/>
      <c r="Y2788" s="36"/>
      <c r="Z2788" s="36"/>
      <c r="AA2788" s="36"/>
      <c r="AB2788" s="36"/>
      <c r="AC2788" s="36"/>
      <c r="AD2788" s="36"/>
      <c r="AE2788" s="36"/>
      <c r="AF2788" s="36"/>
      <c r="AG2788" s="36"/>
      <c r="AH2788" s="36"/>
      <c r="AI2788" s="36"/>
      <c r="AJ2788" s="36"/>
      <c r="AK2788" s="36"/>
      <c r="AL2788" s="36"/>
    </row>
    <row r="2789">
      <c r="A2789" s="10" t="s">
        <v>2026</v>
      </c>
      <c r="B2789" s="10" t="s">
        <v>560</v>
      </c>
      <c r="C2789" s="10" t="s">
        <v>1164</v>
      </c>
      <c r="D2789" s="10" t="s">
        <v>1790</v>
      </c>
      <c r="E2789" s="11" t="s">
        <v>43</v>
      </c>
      <c r="F2789" s="11" t="s">
        <v>1423</v>
      </c>
      <c r="G2789" s="48">
        <v>44861.0</v>
      </c>
      <c r="H2789" s="48">
        <v>44874.0</v>
      </c>
      <c r="I2789" s="12">
        <v>66.0</v>
      </c>
      <c r="J2789" s="48">
        <v>44861.0</v>
      </c>
      <c r="K2789" s="107"/>
      <c r="L2789" s="12">
        <v>92.0</v>
      </c>
      <c r="M2789" s="82">
        <v>44965.0</v>
      </c>
      <c r="N2789" s="32">
        <v>0.6666666666666666</v>
      </c>
      <c r="O2789" s="32">
        <v>0.8333333333333334</v>
      </c>
      <c r="P2789" s="16">
        <f t="shared" si="227"/>
        <v>0.1666666667</v>
      </c>
      <c r="Q2789" s="17" t="s">
        <v>2733</v>
      </c>
    </row>
    <row r="2790" ht="51.0" customHeight="1">
      <c r="A2790" s="10" t="s">
        <v>2455</v>
      </c>
      <c r="B2790" s="10" t="s">
        <v>637</v>
      </c>
      <c r="C2790" s="10" t="s">
        <v>1152</v>
      </c>
      <c r="D2790" s="81" t="s">
        <v>1790</v>
      </c>
      <c r="E2790" s="11" t="s">
        <v>41</v>
      </c>
      <c r="F2790" s="11" t="s">
        <v>1423</v>
      </c>
      <c r="G2790" s="47">
        <v>44921.0</v>
      </c>
      <c r="H2790" s="47">
        <v>44924.0</v>
      </c>
      <c r="I2790" s="12">
        <v>17.0</v>
      </c>
      <c r="J2790" s="47">
        <v>44921.0</v>
      </c>
      <c r="K2790" s="19"/>
      <c r="L2790" s="12">
        <v>14.0</v>
      </c>
      <c r="M2790" s="82">
        <v>44965.0</v>
      </c>
      <c r="N2790" s="32">
        <v>0.8333333333333334</v>
      </c>
      <c r="O2790" s="15">
        <v>0.875</v>
      </c>
      <c r="P2790" s="16">
        <f t="shared" si="227"/>
        <v>0.04166666667</v>
      </c>
      <c r="Q2790" s="10" t="s">
        <v>2734</v>
      </c>
    </row>
    <row r="2791">
      <c r="A2791" s="81" t="s">
        <v>2167</v>
      </c>
      <c r="B2791" s="36" t="s">
        <v>1797</v>
      </c>
      <c r="C2791" s="36" t="s">
        <v>1164</v>
      </c>
      <c r="D2791" s="36" t="s">
        <v>900</v>
      </c>
      <c r="E2791" s="124" t="s">
        <v>41</v>
      </c>
      <c r="F2791" s="116" t="s">
        <v>21</v>
      </c>
      <c r="G2791" s="86"/>
      <c r="H2791" s="47"/>
      <c r="I2791" s="121"/>
      <c r="J2791" s="86"/>
      <c r="K2791" s="42"/>
      <c r="L2791" s="88">
        <v>116.5</v>
      </c>
      <c r="M2791" s="19">
        <v>44965.0</v>
      </c>
      <c r="N2791" s="32">
        <v>0.5833333333333334</v>
      </c>
      <c r="O2791" s="32">
        <v>0.8125</v>
      </c>
      <c r="P2791" s="16">
        <f t="shared" si="227"/>
        <v>0.2291666667</v>
      </c>
      <c r="Q2791" s="122" t="s">
        <v>2735</v>
      </c>
      <c r="R2791" s="36"/>
      <c r="S2791" s="36"/>
      <c r="T2791" s="36"/>
      <c r="U2791" s="36"/>
      <c r="V2791" s="36"/>
      <c r="W2791" s="36"/>
      <c r="X2791" s="36"/>
      <c r="Y2791" s="36"/>
      <c r="Z2791" s="36"/>
      <c r="AA2791" s="36"/>
      <c r="AB2791" s="36"/>
      <c r="AC2791" s="36"/>
      <c r="AD2791" s="36"/>
      <c r="AE2791" s="36"/>
      <c r="AF2791" s="36"/>
      <c r="AG2791" s="36"/>
      <c r="AH2791" s="36"/>
      <c r="AI2791" s="36"/>
      <c r="AJ2791" s="36"/>
      <c r="AK2791" s="36"/>
      <c r="AL2791" s="36"/>
    </row>
    <row r="2792">
      <c r="A2792" s="10" t="s">
        <v>1878</v>
      </c>
      <c r="B2792" s="10" t="s">
        <v>18</v>
      </c>
      <c r="C2792" s="10" t="s">
        <v>1164</v>
      </c>
      <c r="D2792" s="10" t="s">
        <v>900</v>
      </c>
      <c r="E2792" s="11" t="s">
        <v>46</v>
      </c>
      <c r="F2792" s="11" t="s">
        <v>1409</v>
      </c>
      <c r="G2792" s="47">
        <v>44830.0</v>
      </c>
      <c r="H2792" s="47">
        <v>44848.0</v>
      </c>
      <c r="I2792" s="10">
        <v>50.0</v>
      </c>
      <c r="J2792" s="47">
        <v>44830.0</v>
      </c>
      <c r="K2792" s="47">
        <v>44875.0</v>
      </c>
      <c r="L2792" s="10" t="s">
        <v>2730</v>
      </c>
      <c r="M2792" s="19">
        <v>44965.0</v>
      </c>
      <c r="N2792" s="52"/>
      <c r="O2792" s="15"/>
      <c r="P2792" s="16"/>
      <c r="Q2792" s="10" t="s">
        <v>2736</v>
      </c>
    </row>
    <row r="2793">
      <c r="A2793" s="10" t="s">
        <v>2222</v>
      </c>
      <c r="B2793" s="10" t="s">
        <v>18</v>
      </c>
      <c r="C2793" s="10" t="s">
        <v>1164</v>
      </c>
      <c r="D2793" s="10" t="s">
        <v>900</v>
      </c>
      <c r="E2793" s="30" t="s">
        <v>41</v>
      </c>
      <c r="F2793" s="11" t="s">
        <v>1409</v>
      </c>
      <c r="G2793" s="47">
        <v>44888.0</v>
      </c>
      <c r="H2793" s="47">
        <v>44893.0</v>
      </c>
      <c r="I2793" s="10">
        <v>40.0</v>
      </c>
      <c r="J2793" s="47">
        <v>44888.0</v>
      </c>
      <c r="L2793" s="10">
        <v>24.0</v>
      </c>
      <c r="M2793" s="47">
        <v>44965.0</v>
      </c>
      <c r="N2793" s="52">
        <v>0.8125</v>
      </c>
      <c r="O2793" s="52">
        <v>0.8958333333333334</v>
      </c>
      <c r="P2793" s="16">
        <f t="shared" ref="P2793:P2794" si="228">O2793-N2793</f>
        <v>0.08333333333</v>
      </c>
      <c r="Q2793" s="10" t="s">
        <v>2737</v>
      </c>
    </row>
    <row r="2794">
      <c r="A2794" s="81" t="s">
        <v>1526</v>
      </c>
      <c r="B2794" s="81" t="s">
        <v>560</v>
      </c>
      <c r="C2794" s="10" t="s">
        <v>1152</v>
      </c>
      <c r="D2794" s="29" t="s">
        <v>508</v>
      </c>
      <c r="E2794" s="30" t="s">
        <v>41</v>
      </c>
      <c r="F2794" s="30" t="s">
        <v>1409</v>
      </c>
      <c r="G2794" s="82">
        <v>44761.0</v>
      </c>
      <c r="H2794" s="82">
        <v>44769.0</v>
      </c>
      <c r="I2794" s="88">
        <v>40.0</v>
      </c>
      <c r="J2794" s="82">
        <v>44761.0</v>
      </c>
      <c r="K2794" s="82">
        <v>44768.0</v>
      </c>
      <c r="L2794" s="88">
        <v>44.0</v>
      </c>
      <c r="M2794" s="82">
        <v>44965.0</v>
      </c>
      <c r="N2794" s="32">
        <v>0.7916666666666666</v>
      </c>
      <c r="O2794" s="32">
        <v>0.9166666666666666</v>
      </c>
      <c r="P2794" s="16">
        <f t="shared" si="228"/>
        <v>0.125</v>
      </c>
      <c r="Q2794" s="35" t="s">
        <v>2738</v>
      </c>
      <c r="R2794" s="36"/>
      <c r="S2794" s="36"/>
      <c r="T2794" s="36"/>
      <c r="U2794" s="36"/>
      <c r="V2794" s="36"/>
      <c r="W2794" s="36"/>
      <c r="X2794" s="36"/>
      <c r="Y2794" s="36"/>
      <c r="Z2794" s="36"/>
      <c r="AA2794" s="36"/>
      <c r="AB2794" s="36"/>
      <c r="AC2794" s="36"/>
      <c r="AD2794" s="36"/>
      <c r="AE2794" s="36"/>
      <c r="AF2794" s="36"/>
      <c r="AG2794" s="36"/>
      <c r="AH2794" s="36"/>
      <c r="AI2794" s="36"/>
      <c r="AJ2794" s="36"/>
      <c r="AK2794" s="36"/>
      <c r="AL2794" s="36"/>
    </row>
    <row r="2795">
      <c r="A2795" s="81" t="s">
        <v>2710</v>
      </c>
      <c r="B2795" s="81" t="s">
        <v>18</v>
      </c>
      <c r="C2795" s="81" t="s">
        <v>1152</v>
      </c>
      <c r="D2795" s="81" t="s">
        <v>2579</v>
      </c>
      <c r="E2795" s="30" t="s">
        <v>43</v>
      </c>
      <c r="F2795" s="30" t="s">
        <v>1409</v>
      </c>
      <c r="G2795" s="82">
        <v>44965.0</v>
      </c>
      <c r="H2795" s="82">
        <v>44965.0</v>
      </c>
      <c r="I2795" s="88">
        <v>20.0</v>
      </c>
      <c r="J2795" s="82">
        <v>44965.0</v>
      </c>
      <c r="K2795" s="82">
        <v>44965.0</v>
      </c>
      <c r="L2795" s="88">
        <v>18.0</v>
      </c>
      <c r="M2795" s="19">
        <v>44965.0</v>
      </c>
      <c r="N2795" s="32">
        <v>0.625</v>
      </c>
      <c r="O2795" s="32">
        <v>0.9166666666666666</v>
      </c>
      <c r="P2795" s="34">
        <v>0.25</v>
      </c>
      <c r="Q2795" s="122" t="s">
        <v>2739</v>
      </c>
      <c r="R2795" s="36"/>
      <c r="S2795" s="36"/>
      <c r="T2795" s="36"/>
      <c r="U2795" s="36"/>
      <c r="V2795" s="36"/>
      <c r="W2795" s="36"/>
      <c r="X2795" s="36"/>
      <c r="Y2795" s="36"/>
      <c r="Z2795" s="36"/>
      <c r="AA2795" s="36"/>
      <c r="AB2795" s="36"/>
      <c r="AC2795" s="36"/>
      <c r="AD2795" s="36"/>
      <c r="AE2795" s="36"/>
      <c r="AF2795" s="36"/>
      <c r="AG2795" s="36"/>
      <c r="AH2795" s="36"/>
      <c r="AI2795" s="36"/>
      <c r="AJ2795" s="36"/>
      <c r="AK2795" s="36"/>
      <c r="AL2795" s="36"/>
    </row>
    <row r="2796">
      <c r="A2796" s="81" t="s">
        <v>2165</v>
      </c>
      <c r="B2796" s="81" t="s">
        <v>1797</v>
      </c>
      <c r="C2796" s="10" t="s">
        <v>1152</v>
      </c>
      <c r="D2796" s="81" t="s">
        <v>508</v>
      </c>
      <c r="E2796" s="30" t="s">
        <v>41</v>
      </c>
      <c r="F2796" s="30" t="s">
        <v>21</v>
      </c>
      <c r="G2796" s="82"/>
      <c r="H2796" s="82"/>
      <c r="I2796" s="88"/>
      <c r="J2796" s="82"/>
      <c r="K2796" s="82"/>
      <c r="L2796" s="88"/>
      <c r="M2796" s="19">
        <v>44965.0</v>
      </c>
      <c r="N2796" s="32">
        <v>0.6666666666666666</v>
      </c>
      <c r="O2796" s="15">
        <v>0.7916666666666666</v>
      </c>
      <c r="P2796" s="16">
        <f t="shared" ref="P2796:P2800" si="229">O2796-N2796</f>
        <v>0.125</v>
      </c>
      <c r="Q2796" s="10" t="s">
        <v>2740</v>
      </c>
      <c r="R2796" s="36"/>
      <c r="S2796" s="36"/>
      <c r="T2796" s="36"/>
      <c r="U2796" s="36"/>
      <c r="V2796" s="36"/>
      <c r="W2796" s="36"/>
      <c r="X2796" s="36"/>
      <c r="Y2796" s="36"/>
      <c r="Z2796" s="36"/>
      <c r="AA2796" s="36"/>
      <c r="AB2796" s="36"/>
      <c r="AC2796" s="36"/>
      <c r="AD2796" s="36"/>
      <c r="AE2796" s="36"/>
      <c r="AF2796" s="36"/>
      <c r="AG2796" s="36"/>
      <c r="AH2796" s="36"/>
      <c r="AI2796" s="36"/>
      <c r="AJ2796" s="36"/>
      <c r="AK2796" s="36"/>
      <c r="AL2796" s="36"/>
    </row>
    <row r="2797">
      <c r="A2797" s="10" t="s">
        <v>1819</v>
      </c>
      <c r="B2797" s="81" t="s">
        <v>1797</v>
      </c>
      <c r="C2797" s="10" t="s">
        <v>1152</v>
      </c>
      <c r="D2797" s="10" t="s">
        <v>3</v>
      </c>
      <c r="E2797" s="11" t="s">
        <v>41</v>
      </c>
      <c r="F2797" s="11" t="s">
        <v>21</v>
      </c>
      <c r="G2797" s="18"/>
      <c r="H2797" s="18"/>
      <c r="I2797" s="18"/>
      <c r="J2797" s="18"/>
      <c r="K2797" s="18"/>
      <c r="L2797" s="18"/>
      <c r="M2797" s="19">
        <v>44965.0</v>
      </c>
      <c r="N2797" s="52">
        <v>0.625</v>
      </c>
      <c r="O2797" s="32">
        <v>0.9166666666666666</v>
      </c>
      <c r="P2797" s="16">
        <f t="shared" si="229"/>
        <v>0.2916666667</v>
      </c>
      <c r="Q2797" s="113" t="s">
        <v>2741</v>
      </c>
      <c r="R2797" s="36"/>
      <c r="S2797" s="36"/>
      <c r="T2797" s="36"/>
      <c r="U2797" s="36"/>
      <c r="V2797" s="36"/>
      <c r="W2797" s="36"/>
      <c r="X2797" s="36"/>
      <c r="Y2797" s="36"/>
      <c r="Z2797" s="36"/>
      <c r="AA2797" s="36"/>
      <c r="AB2797" s="36"/>
      <c r="AC2797" s="36"/>
      <c r="AD2797" s="36"/>
      <c r="AE2797" s="36"/>
      <c r="AF2797" s="36"/>
      <c r="AG2797" s="36"/>
      <c r="AH2797" s="36"/>
      <c r="AI2797" s="36"/>
      <c r="AJ2797" s="36"/>
      <c r="AK2797" s="36"/>
      <c r="AL2797" s="36"/>
    </row>
    <row r="2798">
      <c r="A2798" s="81" t="s">
        <v>2742</v>
      </c>
      <c r="B2798" s="81" t="s">
        <v>18</v>
      </c>
      <c r="C2798" s="29" t="s">
        <v>1152</v>
      </c>
      <c r="D2798" s="29" t="s">
        <v>508</v>
      </c>
      <c r="E2798" s="30" t="s">
        <v>1478</v>
      </c>
      <c r="F2798" s="41" t="s">
        <v>1423</v>
      </c>
      <c r="G2798" s="47">
        <v>44966.0</v>
      </c>
      <c r="H2798" s="47">
        <v>44966.0</v>
      </c>
      <c r="I2798" s="88">
        <v>4.0</v>
      </c>
      <c r="J2798" s="47">
        <v>44966.0</v>
      </c>
      <c r="K2798" s="47">
        <v>44966.0</v>
      </c>
      <c r="L2798" s="88">
        <v>4.0</v>
      </c>
      <c r="M2798" s="47">
        <v>44966.0</v>
      </c>
      <c r="N2798" s="32">
        <v>0.6666666666666666</v>
      </c>
      <c r="O2798" s="110">
        <v>0.8333333333333334</v>
      </c>
      <c r="P2798" s="44">
        <f t="shared" si="229"/>
        <v>0.1666666667</v>
      </c>
      <c r="Q2798" s="113" t="s">
        <v>2743</v>
      </c>
      <c r="R2798" s="36"/>
      <c r="S2798" s="36"/>
      <c r="T2798" s="36"/>
      <c r="U2798" s="36"/>
      <c r="V2798" s="36"/>
      <c r="W2798" s="36"/>
      <c r="X2798" s="36"/>
      <c r="Y2798" s="36"/>
      <c r="Z2798" s="36"/>
      <c r="AA2798" s="36"/>
      <c r="AB2798" s="36"/>
      <c r="AC2798" s="36"/>
      <c r="AD2798" s="36"/>
      <c r="AE2798" s="36"/>
      <c r="AF2798" s="36"/>
      <c r="AG2798" s="36"/>
      <c r="AH2798" s="36"/>
      <c r="AI2798" s="36"/>
      <c r="AJ2798" s="36"/>
      <c r="AK2798" s="36"/>
      <c r="AL2798" s="36"/>
    </row>
    <row r="2799">
      <c r="A2799" s="10" t="s">
        <v>1819</v>
      </c>
      <c r="B2799" s="81" t="s">
        <v>1797</v>
      </c>
      <c r="C2799" s="10" t="s">
        <v>1152</v>
      </c>
      <c r="D2799" s="10" t="s">
        <v>3</v>
      </c>
      <c r="E2799" s="11" t="s">
        <v>41</v>
      </c>
      <c r="F2799" s="11" t="s">
        <v>21</v>
      </c>
      <c r="G2799" s="18"/>
      <c r="H2799" s="18"/>
      <c r="I2799" s="18"/>
      <c r="J2799" s="18"/>
      <c r="K2799" s="18"/>
      <c r="L2799" s="18"/>
      <c r="M2799" s="47">
        <v>44966.0</v>
      </c>
      <c r="N2799" s="52">
        <v>0.625</v>
      </c>
      <c r="O2799" s="32">
        <v>0.9166666666666666</v>
      </c>
      <c r="P2799" s="16">
        <f t="shared" si="229"/>
        <v>0.2916666667</v>
      </c>
      <c r="Q2799" s="113" t="s">
        <v>2744</v>
      </c>
      <c r="R2799" s="36"/>
      <c r="S2799" s="36"/>
      <c r="T2799" s="36"/>
      <c r="U2799" s="36"/>
      <c r="V2799" s="36"/>
      <c r="W2799" s="36"/>
      <c r="X2799" s="36"/>
      <c r="Y2799" s="36"/>
      <c r="Z2799" s="36"/>
      <c r="AA2799" s="36"/>
      <c r="AB2799" s="36"/>
      <c r="AC2799" s="36"/>
      <c r="AD2799" s="36"/>
      <c r="AE2799" s="36"/>
      <c r="AF2799" s="36"/>
      <c r="AG2799" s="36"/>
      <c r="AH2799" s="36"/>
      <c r="AI2799" s="36"/>
      <c r="AJ2799" s="36"/>
      <c r="AK2799" s="36"/>
      <c r="AL2799" s="36"/>
    </row>
    <row r="2800">
      <c r="A2800" s="81" t="s">
        <v>2745</v>
      </c>
      <c r="B2800" s="81" t="s">
        <v>18</v>
      </c>
      <c r="C2800" s="29" t="s">
        <v>1152</v>
      </c>
      <c r="D2800" s="29" t="s">
        <v>508</v>
      </c>
      <c r="E2800" s="30" t="s">
        <v>1478</v>
      </c>
      <c r="F2800" s="41" t="s">
        <v>1423</v>
      </c>
      <c r="G2800" s="47"/>
      <c r="H2800" s="47"/>
      <c r="I2800" s="88"/>
      <c r="J2800" s="47"/>
      <c r="K2800" s="47"/>
      <c r="L2800" s="88"/>
      <c r="M2800" s="47">
        <v>44966.0</v>
      </c>
      <c r="N2800" s="32">
        <v>0.8958333333333334</v>
      </c>
      <c r="O2800" s="110">
        <v>0.9166666666666666</v>
      </c>
      <c r="P2800" s="44">
        <f t="shared" si="229"/>
        <v>0.02083333333</v>
      </c>
      <c r="Q2800" s="113" t="s">
        <v>2746</v>
      </c>
      <c r="R2800" s="36"/>
      <c r="S2800" s="36"/>
      <c r="T2800" s="36"/>
      <c r="U2800" s="36"/>
      <c r="V2800" s="36"/>
      <c r="W2800" s="36"/>
      <c r="X2800" s="36"/>
      <c r="Y2800" s="36"/>
      <c r="Z2800" s="36"/>
      <c r="AA2800" s="36"/>
      <c r="AB2800" s="36"/>
      <c r="AC2800" s="36"/>
      <c r="AD2800" s="36"/>
      <c r="AE2800" s="36"/>
      <c r="AF2800" s="36"/>
      <c r="AG2800" s="36"/>
      <c r="AH2800" s="36"/>
      <c r="AI2800" s="36"/>
      <c r="AJ2800" s="36"/>
      <c r="AK2800" s="36"/>
      <c r="AL2800" s="36"/>
    </row>
    <row r="2801">
      <c r="A2801" s="81" t="s">
        <v>2747</v>
      </c>
      <c r="B2801" s="81" t="s">
        <v>18</v>
      </c>
      <c r="C2801" s="81" t="s">
        <v>1152</v>
      </c>
      <c r="D2801" s="81" t="s">
        <v>2579</v>
      </c>
      <c r="E2801" s="30" t="s">
        <v>1478</v>
      </c>
      <c r="F2801" s="30" t="s">
        <v>1423</v>
      </c>
      <c r="G2801" s="82">
        <v>44966.0</v>
      </c>
      <c r="H2801" s="82">
        <v>44967.0</v>
      </c>
      <c r="I2801" s="88"/>
      <c r="J2801" s="82">
        <v>44966.0</v>
      </c>
      <c r="K2801" s="82">
        <v>44967.0</v>
      </c>
      <c r="L2801" s="88"/>
      <c r="M2801" s="19">
        <v>44966.0</v>
      </c>
      <c r="N2801" s="32">
        <v>0.625</v>
      </c>
      <c r="O2801" s="32">
        <v>0.9166666666666666</v>
      </c>
      <c r="P2801" s="34">
        <v>0.25</v>
      </c>
      <c r="Q2801" s="122" t="s">
        <v>2748</v>
      </c>
      <c r="R2801" s="36"/>
      <c r="S2801" s="36"/>
      <c r="T2801" s="36"/>
      <c r="U2801" s="36"/>
      <c r="V2801" s="36"/>
      <c r="W2801" s="36"/>
      <c r="X2801" s="36"/>
      <c r="Y2801" s="36"/>
      <c r="Z2801" s="36"/>
      <c r="AA2801" s="36"/>
      <c r="AB2801" s="36"/>
      <c r="AC2801" s="36"/>
      <c r="AD2801" s="36"/>
      <c r="AE2801" s="36"/>
      <c r="AF2801" s="36"/>
      <c r="AG2801" s="36"/>
      <c r="AH2801" s="36"/>
      <c r="AI2801" s="36"/>
      <c r="AJ2801" s="36"/>
      <c r="AK2801" s="36"/>
      <c r="AL2801" s="36"/>
    </row>
    <row r="2802">
      <c r="A2802" s="81" t="s">
        <v>2167</v>
      </c>
      <c r="B2802" s="36" t="s">
        <v>1797</v>
      </c>
      <c r="C2802" s="36" t="s">
        <v>1164</v>
      </c>
      <c r="D2802" s="36" t="s">
        <v>900</v>
      </c>
      <c r="E2802" s="124" t="s">
        <v>41</v>
      </c>
      <c r="F2802" s="116" t="s">
        <v>21</v>
      </c>
      <c r="G2802" s="86"/>
      <c r="H2802" s="47"/>
      <c r="I2802" s="121"/>
      <c r="J2802" s="86"/>
      <c r="K2802" s="42"/>
      <c r="L2802" s="88">
        <v>121.0</v>
      </c>
      <c r="M2802" s="19">
        <v>44966.0</v>
      </c>
      <c r="N2802" s="32">
        <v>0.5833333333333334</v>
      </c>
      <c r="O2802" s="32">
        <v>0.7708333333333334</v>
      </c>
      <c r="P2802" s="16">
        <f t="shared" ref="P2802:P2809" si="230">O2802-N2802</f>
        <v>0.1875</v>
      </c>
      <c r="Q2802" s="122" t="s">
        <v>2749</v>
      </c>
      <c r="R2802" s="36"/>
      <c r="S2802" s="36"/>
      <c r="T2802" s="36"/>
      <c r="U2802" s="36"/>
      <c r="V2802" s="36"/>
      <c r="W2802" s="36"/>
      <c r="X2802" s="36"/>
      <c r="Y2802" s="36"/>
      <c r="Z2802" s="36"/>
      <c r="AA2802" s="36"/>
      <c r="AB2802" s="36"/>
      <c r="AC2802" s="36"/>
      <c r="AD2802" s="36"/>
      <c r="AE2802" s="36"/>
      <c r="AF2802" s="36"/>
      <c r="AG2802" s="36"/>
      <c r="AH2802" s="36"/>
      <c r="AI2802" s="36"/>
      <c r="AJ2802" s="36"/>
      <c r="AK2802" s="36"/>
      <c r="AL2802" s="36"/>
    </row>
    <row r="2803">
      <c r="A2803" s="10" t="s">
        <v>2222</v>
      </c>
      <c r="B2803" s="10" t="s">
        <v>18</v>
      </c>
      <c r="C2803" s="10" t="s">
        <v>1164</v>
      </c>
      <c r="D2803" s="10" t="s">
        <v>900</v>
      </c>
      <c r="E2803" s="30" t="s">
        <v>41</v>
      </c>
      <c r="F2803" s="11" t="s">
        <v>1409</v>
      </c>
      <c r="G2803" s="47">
        <v>44888.0</v>
      </c>
      <c r="H2803" s="47">
        <v>44893.0</v>
      </c>
      <c r="I2803" s="10">
        <v>40.0</v>
      </c>
      <c r="J2803" s="47">
        <v>44888.0</v>
      </c>
      <c r="L2803" s="10">
        <v>27.0</v>
      </c>
      <c r="M2803" s="47">
        <v>44966.0</v>
      </c>
      <c r="N2803" s="52">
        <v>0.7708333333333334</v>
      </c>
      <c r="O2803" s="52">
        <v>0.8958333333333334</v>
      </c>
      <c r="P2803" s="16">
        <f t="shared" si="230"/>
        <v>0.125</v>
      </c>
      <c r="Q2803" s="10" t="s">
        <v>2750</v>
      </c>
    </row>
    <row r="2804">
      <c r="A2804" s="81" t="s">
        <v>2751</v>
      </c>
      <c r="B2804" s="10" t="s">
        <v>18</v>
      </c>
      <c r="C2804" s="10" t="s">
        <v>1152</v>
      </c>
      <c r="D2804" s="10" t="s">
        <v>3</v>
      </c>
      <c r="E2804" s="30" t="s">
        <v>43</v>
      </c>
      <c r="F2804" s="11" t="s">
        <v>1409</v>
      </c>
      <c r="G2804" s="47">
        <v>44964.0</v>
      </c>
      <c r="H2804" s="47">
        <v>44967.0</v>
      </c>
      <c r="I2804" s="88">
        <v>4.0</v>
      </c>
      <c r="J2804" s="47">
        <v>44964.0</v>
      </c>
      <c r="K2804" s="47">
        <v>44967.0</v>
      </c>
      <c r="L2804" s="88">
        <v>2.0</v>
      </c>
      <c r="M2804" s="47">
        <v>44967.0</v>
      </c>
      <c r="N2804" s="32">
        <v>0.625</v>
      </c>
      <c r="O2804" s="32">
        <v>0.7083333333333334</v>
      </c>
      <c r="P2804" s="16">
        <f t="shared" si="230"/>
        <v>0.08333333333</v>
      </c>
      <c r="Q2804" s="113" t="s">
        <v>2752</v>
      </c>
      <c r="R2804" s="36"/>
      <c r="S2804" s="36"/>
      <c r="T2804" s="36"/>
      <c r="U2804" s="36"/>
      <c r="V2804" s="36"/>
      <c r="W2804" s="36"/>
      <c r="X2804" s="36"/>
      <c r="Y2804" s="36"/>
      <c r="Z2804" s="36"/>
      <c r="AA2804" s="36"/>
      <c r="AB2804" s="36"/>
      <c r="AC2804" s="36"/>
      <c r="AD2804" s="36"/>
      <c r="AE2804" s="36"/>
      <c r="AF2804" s="36"/>
      <c r="AG2804" s="36"/>
      <c r="AH2804" s="36"/>
      <c r="AI2804" s="36"/>
      <c r="AJ2804" s="36"/>
      <c r="AK2804" s="36"/>
      <c r="AL2804" s="36"/>
    </row>
    <row r="2805">
      <c r="A2805" s="81" t="s">
        <v>2742</v>
      </c>
      <c r="B2805" s="81" t="s">
        <v>18</v>
      </c>
      <c r="C2805" s="29" t="s">
        <v>1152</v>
      </c>
      <c r="D2805" s="29" t="s">
        <v>508</v>
      </c>
      <c r="E2805" s="30" t="s">
        <v>43</v>
      </c>
      <c r="F2805" s="41" t="s">
        <v>1423</v>
      </c>
      <c r="G2805" s="47">
        <v>44966.0</v>
      </c>
      <c r="H2805" s="47">
        <v>44966.0</v>
      </c>
      <c r="I2805" s="88">
        <v>4.0</v>
      </c>
      <c r="J2805" s="47">
        <v>44966.0</v>
      </c>
      <c r="K2805" s="47">
        <v>44966.0</v>
      </c>
      <c r="L2805" s="88">
        <v>4.0</v>
      </c>
      <c r="M2805" s="47">
        <v>44967.0</v>
      </c>
      <c r="N2805" s="32">
        <v>0.6666666666666666</v>
      </c>
      <c r="O2805" s="110">
        <v>0.8333333333333334</v>
      </c>
      <c r="P2805" s="44">
        <f t="shared" si="230"/>
        <v>0.1666666667</v>
      </c>
      <c r="Q2805" s="113" t="s">
        <v>655</v>
      </c>
      <c r="R2805" s="36"/>
      <c r="S2805" s="36"/>
      <c r="T2805" s="36"/>
      <c r="U2805" s="36"/>
      <c r="V2805" s="36"/>
      <c r="W2805" s="36"/>
      <c r="X2805" s="36"/>
      <c r="Y2805" s="36"/>
      <c r="Z2805" s="36"/>
      <c r="AA2805" s="36"/>
      <c r="AB2805" s="36"/>
      <c r="AC2805" s="36"/>
      <c r="AD2805" s="36"/>
      <c r="AE2805" s="36"/>
      <c r="AF2805" s="36"/>
      <c r="AG2805" s="36"/>
      <c r="AH2805" s="36"/>
      <c r="AI2805" s="36"/>
      <c r="AJ2805" s="36"/>
      <c r="AK2805" s="36"/>
      <c r="AL2805" s="36"/>
    </row>
    <row r="2806">
      <c r="A2806" s="10" t="s">
        <v>2396</v>
      </c>
      <c r="B2806" s="10" t="s">
        <v>18</v>
      </c>
      <c r="C2806" s="10" t="s">
        <v>1152</v>
      </c>
      <c r="D2806" s="10" t="s">
        <v>508</v>
      </c>
      <c r="E2806" s="11" t="s">
        <v>28</v>
      </c>
      <c r="F2806" s="11" t="s">
        <v>1409</v>
      </c>
      <c r="G2806" s="19"/>
      <c r="H2806" s="19"/>
      <c r="I2806" s="12"/>
      <c r="J2806" s="19"/>
      <c r="K2806" s="11"/>
      <c r="L2806" s="12"/>
      <c r="M2806" s="47">
        <v>44967.0</v>
      </c>
      <c r="N2806" s="32">
        <v>0.6666666666666666</v>
      </c>
      <c r="O2806" s="15">
        <v>0.6666666666666666</v>
      </c>
      <c r="P2806" s="16">
        <f t="shared" si="230"/>
        <v>0</v>
      </c>
      <c r="Q2806" s="17" t="s">
        <v>2753</v>
      </c>
    </row>
    <row r="2807">
      <c r="A2807" s="81" t="s">
        <v>2745</v>
      </c>
      <c r="B2807" s="81" t="s">
        <v>18</v>
      </c>
      <c r="C2807" s="29" t="s">
        <v>1152</v>
      </c>
      <c r="D2807" s="29" t="s">
        <v>508</v>
      </c>
      <c r="E2807" s="30" t="s">
        <v>1478</v>
      </c>
      <c r="F2807" s="41" t="s">
        <v>1423</v>
      </c>
      <c r="G2807" s="47"/>
      <c r="H2807" s="47"/>
      <c r="I2807" s="88"/>
      <c r="J2807" s="47"/>
      <c r="K2807" s="47"/>
      <c r="L2807" s="88"/>
      <c r="M2807" s="47">
        <v>44967.0</v>
      </c>
      <c r="N2807" s="32">
        <v>0.6666666666666666</v>
      </c>
      <c r="O2807" s="110">
        <v>0.875</v>
      </c>
      <c r="P2807" s="16">
        <f t="shared" si="230"/>
        <v>0.2083333333</v>
      </c>
      <c r="Q2807" s="113" t="s">
        <v>2754</v>
      </c>
      <c r="R2807" s="36"/>
      <c r="S2807" s="36"/>
      <c r="T2807" s="36"/>
      <c r="U2807" s="36"/>
      <c r="V2807" s="36"/>
      <c r="W2807" s="36"/>
      <c r="X2807" s="36"/>
      <c r="Y2807" s="36"/>
      <c r="Z2807" s="36"/>
      <c r="AA2807" s="36"/>
      <c r="AB2807" s="36"/>
      <c r="AC2807" s="36"/>
      <c r="AD2807" s="36"/>
      <c r="AE2807" s="36"/>
      <c r="AF2807" s="36"/>
      <c r="AG2807" s="36"/>
      <c r="AH2807" s="36"/>
      <c r="AI2807" s="36"/>
      <c r="AJ2807" s="36"/>
      <c r="AK2807" s="36"/>
      <c r="AL2807" s="36"/>
    </row>
    <row r="2808">
      <c r="A2808" s="81" t="s">
        <v>2167</v>
      </c>
      <c r="B2808" s="36" t="s">
        <v>1797</v>
      </c>
      <c r="C2808" s="36" t="s">
        <v>1164</v>
      </c>
      <c r="D2808" s="36" t="s">
        <v>900</v>
      </c>
      <c r="E2808" s="124" t="s">
        <v>41</v>
      </c>
      <c r="F2808" s="116" t="s">
        <v>21</v>
      </c>
      <c r="G2808" s="86"/>
      <c r="H2808" s="47"/>
      <c r="I2808" s="121"/>
      <c r="J2808" s="86"/>
      <c r="K2808" s="42"/>
      <c r="L2808" s="88">
        <v>125.5</v>
      </c>
      <c r="M2808" s="47">
        <v>44967.0</v>
      </c>
      <c r="N2808" s="32">
        <v>0.5833333333333334</v>
      </c>
      <c r="O2808" s="32">
        <v>0.7708333333333334</v>
      </c>
      <c r="P2808" s="16">
        <f t="shared" si="230"/>
        <v>0.1875</v>
      </c>
      <c r="Q2808" s="122" t="s">
        <v>2755</v>
      </c>
      <c r="R2808" s="36"/>
      <c r="S2808" s="36"/>
      <c r="T2808" s="36"/>
      <c r="U2808" s="36"/>
      <c r="V2808" s="36"/>
      <c r="W2808" s="36"/>
      <c r="X2808" s="36"/>
      <c r="Y2808" s="36"/>
      <c r="Z2808" s="36"/>
      <c r="AA2808" s="36"/>
      <c r="AB2808" s="36"/>
      <c r="AC2808" s="36"/>
      <c r="AD2808" s="36"/>
      <c r="AE2808" s="36"/>
      <c r="AF2808" s="36"/>
      <c r="AG2808" s="36"/>
      <c r="AH2808" s="36"/>
      <c r="AI2808" s="36"/>
      <c r="AJ2808" s="36"/>
      <c r="AK2808" s="36"/>
      <c r="AL2808" s="36"/>
    </row>
    <row r="2809">
      <c r="A2809" s="10" t="s">
        <v>2222</v>
      </c>
      <c r="B2809" s="10" t="s">
        <v>18</v>
      </c>
      <c r="C2809" s="10" t="s">
        <v>1164</v>
      </c>
      <c r="D2809" s="10" t="s">
        <v>900</v>
      </c>
      <c r="E2809" s="30" t="s">
        <v>41</v>
      </c>
      <c r="F2809" s="11" t="s">
        <v>1409</v>
      </c>
      <c r="G2809" s="47">
        <v>44888.0</v>
      </c>
      <c r="H2809" s="47">
        <v>44893.0</v>
      </c>
      <c r="I2809" s="10">
        <v>40.0</v>
      </c>
      <c r="J2809" s="47">
        <v>44888.0</v>
      </c>
      <c r="L2809" s="10">
        <v>30.0</v>
      </c>
      <c r="M2809" s="47">
        <v>44967.0</v>
      </c>
      <c r="N2809" s="52">
        <v>0.7708333333333334</v>
      </c>
      <c r="O2809" s="52">
        <v>0.8958333333333334</v>
      </c>
      <c r="P2809" s="16">
        <f t="shared" si="230"/>
        <v>0.125</v>
      </c>
      <c r="Q2809" s="10" t="s">
        <v>2756</v>
      </c>
    </row>
    <row r="2810">
      <c r="A2810" s="81" t="s">
        <v>2747</v>
      </c>
      <c r="B2810" s="81" t="s">
        <v>18</v>
      </c>
      <c r="C2810" s="81" t="s">
        <v>1152</v>
      </c>
      <c r="D2810" s="81" t="s">
        <v>2579</v>
      </c>
      <c r="E2810" s="30" t="s">
        <v>1478</v>
      </c>
      <c r="F2810" s="30" t="s">
        <v>1423</v>
      </c>
      <c r="G2810" s="82">
        <v>44966.0</v>
      </c>
      <c r="H2810" s="82">
        <v>44967.0</v>
      </c>
      <c r="I2810" s="88"/>
      <c r="J2810" s="82">
        <v>44966.0</v>
      </c>
      <c r="K2810" s="82">
        <v>44967.0</v>
      </c>
      <c r="L2810" s="88"/>
      <c r="M2810" s="47">
        <v>44967.0</v>
      </c>
      <c r="N2810" s="32">
        <v>0.625</v>
      </c>
      <c r="O2810" s="32">
        <v>0.9166666666666666</v>
      </c>
      <c r="P2810" s="34">
        <v>0.25</v>
      </c>
      <c r="Q2810" s="122" t="s">
        <v>2757</v>
      </c>
      <c r="R2810" s="36"/>
      <c r="S2810" s="36"/>
      <c r="T2810" s="36"/>
      <c r="U2810" s="36"/>
      <c r="V2810" s="36"/>
      <c r="W2810" s="36"/>
      <c r="X2810" s="36"/>
      <c r="Y2810" s="36"/>
      <c r="Z2810" s="36"/>
      <c r="AA2810" s="36"/>
      <c r="AB2810" s="36"/>
      <c r="AC2810" s="36"/>
      <c r="AD2810" s="36"/>
      <c r="AE2810" s="36"/>
      <c r="AF2810" s="36"/>
      <c r="AG2810" s="36"/>
      <c r="AH2810" s="36"/>
      <c r="AI2810" s="36"/>
      <c r="AJ2810" s="36"/>
      <c r="AK2810" s="36"/>
      <c r="AL2810" s="36"/>
    </row>
    <row r="2811">
      <c r="A2811" s="84" t="s">
        <v>2758</v>
      </c>
      <c r="B2811" s="10" t="s">
        <v>18</v>
      </c>
      <c r="C2811" s="10" t="s">
        <v>1152</v>
      </c>
      <c r="D2811" s="10" t="s">
        <v>3</v>
      </c>
      <c r="E2811" s="30" t="s">
        <v>1281</v>
      </c>
      <c r="F2811" s="11" t="s">
        <v>1409</v>
      </c>
      <c r="G2811" s="47">
        <v>44967.0</v>
      </c>
      <c r="H2811" s="47"/>
      <c r="I2811" s="88"/>
      <c r="J2811" s="47">
        <v>44967.0</v>
      </c>
      <c r="K2811" s="47"/>
      <c r="L2811" s="88">
        <v>4.0</v>
      </c>
      <c r="M2811" s="47">
        <v>44967.0</v>
      </c>
      <c r="N2811" s="32">
        <v>0.7083333333333334</v>
      </c>
      <c r="O2811" s="32">
        <v>0.875</v>
      </c>
      <c r="P2811" s="16">
        <f t="shared" ref="P2811:P2823" si="231">O2811-N2811</f>
        <v>0.1666666667</v>
      </c>
      <c r="Q2811" s="113" t="s">
        <v>2759</v>
      </c>
      <c r="R2811" s="36"/>
      <c r="S2811" s="36"/>
      <c r="T2811" s="36"/>
      <c r="U2811" s="36"/>
      <c r="V2811" s="36"/>
      <c r="W2811" s="36"/>
      <c r="X2811" s="36"/>
      <c r="Y2811" s="36"/>
      <c r="Z2811" s="36"/>
      <c r="AA2811" s="36"/>
      <c r="AB2811" s="36"/>
      <c r="AC2811" s="36"/>
      <c r="AD2811" s="36"/>
      <c r="AE2811" s="36"/>
      <c r="AF2811" s="36"/>
      <c r="AG2811" s="36"/>
      <c r="AH2811" s="36"/>
      <c r="AI2811" s="36"/>
      <c r="AJ2811" s="36"/>
      <c r="AK2811" s="36"/>
      <c r="AL2811" s="36"/>
    </row>
    <row r="2812">
      <c r="A2812" s="81" t="s">
        <v>2165</v>
      </c>
      <c r="B2812" s="81" t="s">
        <v>1797</v>
      </c>
      <c r="C2812" s="10" t="s">
        <v>1152</v>
      </c>
      <c r="D2812" s="81" t="s">
        <v>508</v>
      </c>
      <c r="E2812" s="30" t="s">
        <v>41</v>
      </c>
      <c r="F2812" s="30" t="s">
        <v>21</v>
      </c>
      <c r="G2812" s="82"/>
      <c r="H2812" s="82"/>
      <c r="I2812" s="88"/>
      <c r="J2812" s="82"/>
      <c r="K2812" s="82"/>
      <c r="L2812" s="88"/>
      <c r="M2812" s="19">
        <v>44967.0</v>
      </c>
      <c r="N2812" s="32">
        <v>0.625</v>
      </c>
      <c r="O2812" s="15">
        <v>0.6666666666666666</v>
      </c>
      <c r="P2812" s="16">
        <f t="shared" si="231"/>
        <v>0.04166666667</v>
      </c>
      <c r="Q2812" s="10" t="s">
        <v>2760</v>
      </c>
      <c r="R2812" s="36"/>
      <c r="S2812" s="36"/>
      <c r="T2812" s="36"/>
      <c r="U2812" s="36"/>
      <c r="V2812" s="36"/>
      <c r="W2812" s="36"/>
      <c r="X2812" s="36"/>
      <c r="Y2812" s="36"/>
      <c r="Z2812" s="36"/>
      <c r="AA2812" s="36"/>
      <c r="AB2812" s="36"/>
      <c r="AC2812" s="36"/>
      <c r="AD2812" s="36"/>
      <c r="AE2812" s="36"/>
      <c r="AF2812" s="36"/>
      <c r="AG2812" s="36"/>
      <c r="AH2812" s="36"/>
      <c r="AI2812" s="36"/>
      <c r="AJ2812" s="36"/>
      <c r="AK2812" s="36"/>
      <c r="AL2812" s="36"/>
    </row>
    <row r="2813">
      <c r="A2813" s="81" t="s">
        <v>2745</v>
      </c>
      <c r="B2813" s="81" t="s">
        <v>18</v>
      </c>
      <c r="C2813" s="29" t="s">
        <v>1152</v>
      </c>
      <c r="D2813" s="29" t="s">
        <v>508</v>
      </c>
      <c r="E2813" s="30" t="s">
        <v>28</v>
      </c>
      <c r="F2813" s="41" t="s">
        <v>1423</v>
      </c>
      <c r="G2813" s="47"/>
      <c r="H2813" s="47"/>
      <c r="I2813" s="88"/>
      <c r="J2813" s="47"/>
      <c r="K2813" s="47"/>
      <c r="L2813" s="88"/>
      <c r="M2813" s="47">
        <v>44970.0</v>
      </c>
      <c r="N2813" s="32">
        <v>0.6666666666666666</v>
      </c>
      <c r="O2813" s="110">
        <v>0.6666666666666666</v>
      </c>
      <c r="P2813" s="16">
        <f t="shared" si="231"/>
        <v>0</v>
      </c>
      <c r="Q2813" s="113" t="s">
        <v>2761</v>
      </c>
      <c r="R2813" s="36"/>
      <c r="S2813" s="36"/>
      <c r="T2813" s="36"/>
      <c r="U2813" s="36"/>
      <c r="V2813" s="36"/>
      <c r="W2813" s="36"/>
      <c r="X2813" s="36"/>
      <c r="Y2813" s="36"/>
      <c r="Z2813" s="36"/>
      <c r="AA2813" s="36"/>
      <c r="AB2813" s="36"/>
      <c r="AC2813" s="36"/>
      <c r="AD2813" s="36"/>
      <c r="AE2813" s="36"/>
      <c r="AF2813" s="36"/>
      <c r="AG2813" s="36"/>
      <c r="AH2813" s="36"/>
      <c r="AI2813" s="36"/>
      <c r="AJ2813" s="36"/>
      <c r="AK2813" s="36"/>
      <c r="AL2813" s="36"/>
    </row>
    <row r="2814">
      <c r="A2814" s="81" t="s">
        <v>2705</v>
      </c>
      <c r="B2814" s="10" t="s">
        <v>18</v>
      </c>
      <c r="C2814" s="10" t="s">
        <v>1152</v>
      </c>
      <c r="D2814" s="10" t="s">
        <v>3</v>
      </c>
      <c r="E2814" s="30" t="s">
        <v>20</v>
      </c>
      <c r="F2814" s="11" t="s">
        <v>1423</v>
      </c>
      <c r="G2814" s="47">
        <v>44960.0</v>
      </c>
      <c r="H2814" s="47">
        <v>44960.0</v>
      </c>
      <c r="I2814" s="88">
        <v>8.0</v>
      </c>
      <c r="J2814" s="47">
        <v>44960.0</v>
      </c>
      <c r="K2814" s="47">
        <v>44960.0</v>
      </c>
      <c r="L2814" s="88">
        <v>5.0</v>
      </c>
      <c r="M2814" s="47">
        <v>44970.0</v>
      </c>
      <c r="N2814" s="32">
        <v>0.875</v>
      </c>
      <c r="O2814" s="32">
        <v>0.875</v>
      </c>
      <c r="P2814" s="16">
        <f t="shared" si="231"/>
        <v>0</v>
      </c>
      <c r="Q2814" s="113" t="s">
        <v>565</v>
      </c>
      <c r="R2814" s="36"/>
      <c r="S2814" s="36"/>
      <c r="T2814" s="36"/>
      <c r="U2814" s="36"/>
      <c r="V2814" s="36"/>
      <c r="W2814" s="36"/>
      <c r="X2814" s="36"/>
      <c r="Y2814" s="36"/>
      <c r="Z2814" s="36"/>
      <c r="AA2814" s="36"/>
      <c r="AB2814" s="36"/>
      <c r="AC2814" s="36"/>
      <c r="AD2814" s="36"/>
      <c r="AE2814" s="36"/>
      <c r="AF2814" s="36"/>
      <c r="AG2814" s="36"/>
      <c r="AH2814" s="36"/>
      <c r="AI2814" s="36"/>
      <c r="AJ2814" s="36"/>
      <c r="AK2814" s="36"/>
      <c r="AL2814" s="36"/>
    </row>
    <row r="2815">
      <c r="A2815" s="81" t="s">
        <v>2651</v>
      </c>
      <c r="B2815" s="10" t="s">
        <v>18</v>
      </c>
      <c r="C2815" s="10" t="s">
        <v>1152</v>
      </c>
      <c r="D2815" s="10" t="s">
        <v>3</v>
      </c>
      <c r="E2815" s="30" t="s">
        <v>20</v>
      </c>
      <c r="F2815" s="30" t="s">
        <v>21</v>
      </c>
      <c r="G2815" s="117">
        <v>44953.0</v>
      </c>
      <c r="H2815" s="117">
        <v>44956.0</v>
      </c>
      <c r="I2815" s="88">
        <v>8.0</v>
      </c>
      <c r="J2815" s="117">
        <v>44953.0</v>
      </c>
      <c r="K2815" s="117">
        <v>44956.0</v>
      </c>
      <c r="L2815" s="88">
        <v>6.0</v>
      </c>
      <c r="M2815" s="47">
        <v>44970.0</v>
      </c>
      <c r="N2815" s="32">
        <v>0.875</v>
      </c>
      <c r="O2815" s="32">
        <v>0.875</v>
      </c>
      <c r="P2815" s="16">
        <f t="shared" si="231"/>
        <v>0</v>
      </c>
      <c r="Q2815" s="113" t="s">
        <v>565</v>
      </c>
      <c r="R2815" s="36"/>
      <c r="S2815" s="36"/>
      <c r="T2815" s="36"/>
      <c r="U2815" s="36"/>
      <c r="V2815" s="36"/>
      <c r="W2815" s="36"/>
      <c r="X2815" s="36"/>
      <c r="Y2815" s="36"/>
      <c r="Z2815" s="36"/>
      <c r="AA2815" s="36"/>
      <c r="AB2815" s="36"/>
      <c r="AC2815" s="36"/>
      <c r="AD2815" s="36"/>
      <c r="AE2815" s="36"/>
      <c r="AF2815" s="36"/>
      <c r="AG2815" s="36"/>
      <c r="AH2815" s="36"/>
      <c r="AI2815" s="36"/>
      <c r="AJ2815" s="36"/>
      <c r="AK2815" s="36"/>
      <c r="AL2815" s="36"/>
    </row>
    <row r="2816">
      <c r="A2816" s="81" t="s">
        <v>2762</v>
      </c>
      <c r="B2816" s="10" t="s">
        <v>18</v>
      </c>
      <c r="C2816" s="10" t="s">
        <v>1152</v>
      </c>
      <c r="D2816" s="10" t="s">
        <v>3</v>
      </c>
      <c r="E2816" s="30" t="s">
        <v>1281</v>
      </c>
      <c r="F2816" s="30" t="s">
        <v>1432</v>
      </c>
      <c r="G2816" s="47">
        <v>44970.0</v>
      </c>
      <c r="H2816" s="47">
        <v>44970.0</v>
      </c>
      <c r="I2816" s="88">
        <v>1.0</v>
      </c>
      <c r="J2816" s="47">
        <v>44970.0</v>
      </c>
      <c r="K2816" s="47">
        <v>44970.0</v>
      </c>
      <c r="L2816" s="88">
        <v>1.0</v>
      </c>
      <c r="M2816" s="47">
        <v>44970.0</v>
      </c>
      <c r="N2816" s="32">
        <v>0.625</v>
      </c>
      <c r="O2816" s="32">
        <v>0.6666666666666666</v>
      </c>
      <c r="P2816" s="16">
        <f t="shared" si="231"/>
        <v>0.04166666667</v>
      </c>
      <c r="Q2816" s="113" t="s">
        <v>2763</v>
      </c>
      <c r="R2816" s="36"/>
      <c r="S2816" s="36"/>
      <c r="T2816" s="36"/>
      <c r="U2816" s="36"/>
      <c r="V2816" s="36"/>
      <c r="W2816" s="36"/>
      <c r="X2816" s="36"/>
      <c r="Y2816" s="36"/>
      <c r="Z2816" s="36"/>
      <c r="AA2816" s="36"/>
      <c r="AB2816" s="36"/>
      <c r="AC2816" s="36"/>
      <c r="AD2816" s="36"/>
      <c r="AE2816" s="36"/>
      <c r="AF2816" s="36"/>
      <c r="AG2816" s="36"/>
      <c r="AH2816" s="36"/>
      <c r="AI2816" s="36"/>
      <c r="AJ2816" s="36"/>
      <c r="AK2816" s="36"/>
      <c r="AL2816" s="36"/>
    </row>
    <row r="2817">
      <c r="A2817" s="84" t="s">
        <v>2758</v>
      </c>
      <c r="B2817" s="10" t="s">
        <v>18</v>
      </c>
      <c r="C2817" s="10" t="s">
        <v>1152</v>
      </c>
      <c r="D2817" s="10" t="s">
        <v>3</v>
      </c>
      <c r="E2817" s="30" t="s">
        <v>28</v>
      </c>
      <c r="F2817" s="11" t="s">
        <v>1409</v>
      </c>
      <c r="G2817" s="47">
        <v>44967.0</v>
      </c>
      <c r="H2817" s="47"/>
      <c r="I2817" s="88"/>
      <c r="J2817" s="47">
        <v>44967.0</v>
      </c>
      <c r="K2817" s="47"/>
      <c r="L2817" s="88">
        <v>4.0</v>
      </c>
      <c r="M2817" s="47">
        <v>44970.0</v>
      </c>
      <c r="N2817" s="32">
        <v>0.625</v>
      </c>
      <c r="O2817" s="32">
        <v>0.625</v>
      </c>
      <c r="P2817" s="16">
        <f t="shared" si="231"/>
        <v>0</v>
      </c>
      <c r="Q2817" s="113" t="s">
        <v>2764</v>
      </c>
      <c r="R2817" s="36"/>
      <c r="S2817" s="36"/>
      <c r="T2817" s="36"/>
      <c r="U2817" s="36"/>
      <c r="V2817" s="36"/>
      <c r="W2817" s="36"/>
      <c r="X2817" s="36"/>
      <c r="Y2817" s="36"/>
      <c r="Z2817" s="36"/>
      <c r="AA2817" s="36"/>
      <c r="AB2817" s="36"/>
      <c r="AC2817" s="36"/>
      <c r="AD2817" s="36"/>
      <c r="AE2817" s="36"/>
      <c r="AF2817" s="36"/>
      <c r="AG2817" s="36"/>
      <c r="AH2817" s="36"/>
      <c r="AI2817" s="36"/>
      <c r="AJ2817" s="36"/>
      <c r="AK2817" s="36"/>
      <c r="AL2817" s="36"/>
    </row>
    <row r="2818">
      <c r="A2818" s="10" t="s">
        <v>2026</v>
      </c>
      <c r="B2818" s="10" t="s">
        <v>560</v>
      </c>
      <c r="C2818" s="10" t="s">
        <v>1164</v>
      </c>
      <c r="D2818" s="10" t="s">
        <v>1790</v>
      </c>
      <c r="E2818" s="11" t="s">
        <v>43</v>
      </c>
      <c r="F2818" s="11" t="s">
        <v>1423</v>
      </c>
      <c r="G2818" s="48">
        <v>44861.0</v>
      </c>
      <c r="H2818" s="48">
        <v>44874.0</v>
      </c>
      <c r="I2818" s="12">
        <v>66.0</v>
      </c>
      <c r="J2818" s="48">
        <v>44861.0</v>
      </c>
      <c r="K2818" s="107"/>
      <c r="L2818" s="12">
        <v>95.0</v>
      </c>
      <c r="M2818" s="82">
        <v>44970.0</v>
      </c>
      <c r="N2818" s="32">
        <v>0.5833333333333334</v>
      </c>
      <c r="O2818" s="32">
        <v>0.7083333333333334</v>
      </c>
      <c r="P2818" s="16">
        <f t="shared" si="231"/>
        <v>0.125</v>
      </c>
      <c r="Q2818" s="17" t="s">
        <v>2765</v>
      </c>
    </row>
    <row r="2819" ht="51.0" customHeight="1">
      <c r="A2819" s="10" t="s">
        <v>2455</v>
      </c>
      <c r="B2819" s="10" t="s">
        <v>637</v>
      </c>
      <c r="C2819" s="10" t="s">
        <v>1152</v>
      </c>
      <c r="D2819" s="81" t="s">
        <v>1790</v>
      </c>
      <c r="E2819" s="11" t="s">
        <v>41</v>
      </c>
      <c r="F2819" s="11" t="s">
        <v>1423</v>
      </c>
      <c r="G2819" s="47">
        <v>44921.0</v>
      </c>
      <c r="H2819" s="47">
        <v>44924.0</v>
      </c>
      <c r="I2819" s="12">
        <v>17.0</v>
      </c>
      <c r="J2819" s="47">
        <v>44921.0</v>
      </c>
      <c r="K2819" s="19"/>
      <c r="L2819" s="12">
        <v>14.0</v>
      </c>
      <c r="M2819" s="82">
        <v>44970.0</v>
      </c>
      <c r="N2819" s="32">
        <v>0.7083333333333334</v>
      </c>
      <c r="O2819" s="15">
        <v>0.875</v>
      </c>
      <c r="P2819" s="16">
        <f t="shared" si="231"/>
        <v>0.1666666667</v>
      </c>
      <c r="Q2819" s="10" t="s">
        <v>2766</v>
      </c>
    </row>
    <row r="2820">
      <c r="A2820" s="81" t="s">
        <v>2767</v>
      </c>
      <c r="B2820" s="81" t="s">
        <v>18</v>
      </c>
      <c r="C2820" s="29" t="s">
        <v>1152</v>
      </c>
      <c r="D2820" s="29" t="s">
        <v>508</v>
      </c>
      <c r="E2820" s="30" t="s">
        <v>1478</v>
      </c>
      <c r="F2820" s="41" t="s">
        <v>1423</v>
      </c>
      <c r="G2820" s="47"/>
      <c r="H2820" s="47"/>
      <c r="I2820" s="88"/>
      <c r="J2820" s="47"/>
      <c r="K2820" s="47"/>
      <c r="L2820" s="88"/>
      <c r="M2820" s="47">
        <v>44970.0</v>
      </c>
      <c r="N2820" s="32">
        <v>0.6666666666666666</v>
      </c>
      <c r="O2820" s="110">
        <v>0.9166666666666666</v>
      </c>
      <c r="P2820" s="16">
        <f t="shared" si="231"/>
        <v>0.25</v>
      </c>
      <c r="Q2820" s="113" t="s">
        <v>2768</v>
      </c>
      <c r="R2820" s="36"/>
      <c r="S2820" s="36"/>
      <c r="T2820" s="36"/>
      <c r="U2820" s="36"/>
      <c r="V2820" s="36"/>
      <c r="W2820" s="36"/>
      <c r="X2820" s="36"/>
      <c r="Y2820" s="36"/>
      <c r="Z2820" s="36"/>
      <c r="AA2820" s="36"/>
      <c r="AB2820" s="36"/>
      <c r="AC2820" s="36"/>
      <c r="AD2820" s="36"/>
      <c r="AE2820" s="36"/>
      <c r="AF2820" s="36"/>
      <c r="AG2820" s="36"/>
      <c r="AH2820" s="36"/>
      <c r="AI2820" s="36"/>
      <c r="AJ2820" s="36"/>
      <c r="AK2820" s="36"/>
      <c r="AL2820" s="36"/>
    </row>
    <row r="2821">
      <c r="A2821" s="81" t="s">
        <v>2165</v>
      </c>
      <c r="B2821" s="81" t="s">
        <v>1797</v>
      </c>
      <c r="C2821" s="10" t="s">
        <v>1152</v>
      </c>
      <c r="D2821" s="81" t="s">
        <v>508</v>
      </c>
      <c r="E2821" s="30" t="s">
        <v>41</v>
      </c>
      <c r="F2821" s="30" t="s">
        <v>21</v>
      </c>
      <c r="G2821" s="82"/>
      <c r="H2821" s="82"/>
      <c r="I2821" s="88"/>
      <c r="J2821" s="82"/>
      <c r="K2821" s="82"/>
      <c r="L2821" s="88"/>
      <c r="M2821" s="47">
        <v>44970.0</v>
      </c>
      <c r="N2821" s="32">
        <v>0.625</v>
      </c>
      <c r="O2821" s="15">
        <v>0.6666666666666666</v>
      </c>
      <c r="P2821" s="16">
        <f t="shared" si="231"/>
        <v>0.04166666667</v>
      </c>
      <c r="Q2821" s="10" t="s">
        <v>2769</v>
      </c>
      <c r="R2821" s="36"/>
      <c r="S2821" s="36"/>
      <c r="T2821" s="36"/>
      <c r="U2821" s="36"/>
      <c r="V2821" s="36"/>
      <c r="W2821" s="36"/>
      <c r="X2821" s="36"/>
      <c r="Y2821" s="36"/>
      <c r="Z2821" s="36"/>
      <c r="AA2821" s="36"/>
      <c r="AB2821" s="36"/>
      <c r="AC2821" s="36"/>
      <c r="AD2821" s="36"/>
      <c r="AE2821" s="36"/>
      <c r="AF2821" s="36"/>
      <c r="AG2821" s="36"/>
      <c r="AH2821" s="36"/>
      <c r="AI2821" s="36"/>
      <c r="AJ2821" s="36"/>
      <c r="AK2821" s="36"/>
      <c r="AL2821" s="36"/>
    </row>
    <row r="2822">
      <c r="A2822" s="81" t="s">
        <v>2623</v>
      </c>
      <c r="B2822" s="10" t="s">
        <v>18</v>
      </c>
      <c r="C2822" s="10" t="s">
        <v>1152</v>
      </c>
      <c r="D2822" s="10" t="s">
        <v>3</v>
      </c>
      <c r="E2822" s="30" t="s">
        <v>987</v>
      </c>
      <c r="F2822" s="30" t="s">
        <v>1423</v>
      </c>
      <c r="G2822" s="47">
        <v>44949.0</v>
      </c>
      <c r="H2822" s="117">
        <v>44951.0</v>
      </c>
      <c r="I2822" s="11">
        <v>20.0</v>
      </c>
      <c r="J2822" s="47">
        <v>44949.0</v>
      </c>
      <c r="K2822" s="117">
        <v>44970.0</v>
      </c>
      <c r="L2822" s="88">
        <v>21.0</v>
      </c>
      <c r="M2822" s="47">
        <v>44970.0</v>
      </c>
      <c r="N2822" s="32">
        <v>0.75</v>
      </c>
      <c r="O2822" s="32">
        <v>0.9166666666666666</v>
      </c>
      <c r="P2822" s="16">
        <f t="shared" si="231"/>
        <v>0.1666666667</v>
      </c>
      <c r="Q2822" s="113" t="s">
        <v>2770</v>
      </c>
      <c r="R2822" s="36"/>
      <c r="S2822" s="36"/>
      <c r="T2822" s="36"/>
      <c r="U2822" s="36"/>
      <c r="V2822" s="36"/>
      <c r="W2822" s="36"/>
      <c r="X2822" s="36"/>
      <c r="Y2822" s="36"/>
      <c r="Z2822" s="36"/>
      <c r="AA2822" s="36"/>
      <c r="AB2822" s="36"/>
      <c r="AC2822" s="36"/>
      <c r="AD2822" s="36"/>
      <c r="AE2822" s="36"/>
      <c r="AF2822" s="36"/>
      <c r="AG2822" s="36"/>
      <c r="AH2822" s="36"/>
      <c r="AI2822" s="36"/>
      <c r="AJ2822" s="36"/>
      <c r="AK2822" s="36"/>
      <c r="AL2822" s="36"/>
    </row>
    <row r="2823">
      <c r="A2823" s="81" t="s">
        <v>2771</v>
      </c>
      <c r="B2823" s="10" t="s">
        <v>18</v>
      </c>
      <c r="C2823" s="10" t="s">
        <v>1152</v>
      </c>
      <c r="D2823" s="10" t="s">
        <v>3</v>
      </c>
      <c r="E2823" s="30" t="s">
        <v>1281</v>
      </c>
      <c r="F2823" s="30" t="s">
        <v>1432</v>
      </c>
      <c r="G2823" s="47">
        <v>44970.0</v>
      </c>
      <c r="H2823" s="47">
        <v>44970.0</v>
      </c>
      <c r="I2823" s="88">
        <v>4.0</v>
      </c>
      <c r="J2823" s="47">
        <v>44970.0</v>
      </c>
      <c r="K2823" s="47">
        <v>44970.0</v>
      </c>
      <c r="L2823" s="88">
        <v>2.0</v>
      </c>
      <c r="M2823" s="47">
        <v>44970.0</v>
      </c>
      <c r="N2823" s="32">
        <v>0.6666666666666666</v>
      </c>
      <c r="O2823" s="32">
        <v>0.75</v>
      </c>
      <c r="P2823" s="16">
        <f t="shared" si="231"/>
        <v>0.08333333333</v>
      </c>
      <c r="Q2823" s="113" t="s">
        <v>2772</v>
      </c>
      <c r="R2823" s="36"/>
      <c r="S2823" s="36"/>
      <c r="T2823" s="36"/>
      <c r="U2823" s="36"/>
      <c r="V2823" s="36"/>
      <c r="W2823" s="36"/>
      <c r="X2823" s="36"/>
      <c r="Y2823" s="36"/>
      <c r="Z2823" s="36"/>
      <c r="AA2823" s="36"/>
      <c r="AB2823" s="36"/>
      <c r="AC2823" s="36"/>
      <c r="AD2823" s="36"/>
      <c r="AE2823" s="36"/>
      <c r="AF2823" s="36"/>
      <c r="AG2823" s="36"/>
      <c r="AH2823" s="36"/>
      <c r="AI2823" s="36"/>
      <c r="AJ2823" s="36"/>
      <c r="AK2823" s="36"/>
      <c r="AL2823" s="36"/>
    </row>
    <row r="2824">
      <c r="A2824" s="129" t="s">
        <v>2773</v>
      </c>
      <c r="B2824" s="29" t="s">
        <v>18</v>
      </c>
      <c r="C2824" s="29" t="s">
        <v>1152</v>
      </c>
      <c r="D2824" s="29" t="s">
        <v>2579</v>
      </c>
      <c r="E2824" s="41" t="s">
        <v>1478</v>
      </c>
      <c r="F2824" s="41" t="s">
        <v>1423</v>
      </c>
      <c r="G2824" s="82">
        <v>44970.0</v>
      </c>
      <c r="H2824" s="82"/>
      <c r="I2824" s="36"/>
      <c r="J2824" s="82">
        <v>44970.0</v>
      </c>
      <c r="K2824" s="87"/>
      <c r="L2824" s="36"/>
      <c r="M2824" s="117">
        <v>44970.0</v>
      </c>
      <c r="N2824" s="43">
        <v>0.625</v>
      </c>
      <c r="O2824" s="43">
        <v>0.9166666666666666</v>
      </c>
      <c r="P2824" s="44">
        <v>0.25</v>
      </c>
      <c r="Q2824" s="120" t="s">
        <v>2774</v>
      </c>
      <c r="R2824" s="36"/>
      <c r="S2824" s="36"/>
      <c r="T2824" s="36"/>
      <c r="U2824" s="36"/>
      <c r="V2824" s="36"/>
      <c r="W2824" s="36"/>
      <c r="X2824" s="36"/>
      <c r="Y2824" s="36"/>
      <c r="Z2824" s="36"/>
      <c r="AA2824" s="36"/>
      <c r="AB2824" s="36"/>
      <c r="AC2824" s="36"/>
      <c r="AD2824" s="36"/>
      <c r="AE2824" s="36"/>
      <c r="AF2824" s="36"/>
      <c r="AG2824" s="36"/>
      <c r="AH2824" s="36"/>
      <c r="AI2824" s="36"/>
      <c r="AJ2824" s="36"/>
      <c r="AK2824" s="36"/>
      <c r="AL2824" s="36"/>
    </row>
    <row r="2825">
      <c r="A2825" s="81" t="s">
        <v>2167</v>
      </c>
      <c r="B2825" s="36" t="s">
        <v>1797</v>
      </c>
      <c r="C2825" s="36" t="s">
        <v>1164</v>
      </c>
      <c r="D2825" s="36" t="s">
        <v>900</v>
      </c>
      <c r="E2825" s="124" t="s">
        <v>41</v>
      </c>
      <c r="F2825" s="116" t="s">
        <v>21</v>
      </c>
      <c r="G2825" s="86"/>
      <c r="H2825" s="47"/>
      <c r="I2825" s="121"/>
      <c r="J2825" s="86"/>
      <c r="K2825" s="42"/>
      <c r="L2825" s="88">
        <v>127.0</v>
      </c>
      <c r="M2825" s="47">
        <v>44970.0</v>
      </c>
      <c r="N2825" s="32">
        <v>0.5833333333333334</v>
      </c>
      <c r="O2825" s="32">
        <v>0.6458333333333334</v>
      </c>
      <c r="P2825" s="16">
        <f t="shared" ref="P2825:P2831" si="232">O2825-N2825</f>
        <v>0.0625</v>
      </c>
      <c r="Q2825" s="122" t="s">
        <v>2180</v>
      </c>
      <c r="R2825" s="36"/>
      <c r="S2825" s="36"/>
      <c r="T2825" s="36"/>
      <c r="U2825" s="36"/>
      <c r="V2825" s="36"/>
      <c r="W2825" s="36"/>
      <c r="X2825" s="36"/>
      <c r="Y2825" s="36"/>
      <c r="Z2825" s="36"/>
      <c r="AA2825" s="36"/>
      <c r="AB2825" s="36"/>
      <c r="AC2825" s="36"/>
      <c r="AD2825" s="36"/>
      <c r="AE2825" s="36"/>
      <c r="AF2825" s="36"/>
      <c r="AG2825" s="36"/>
      <c r="AH2825" s="36"/>
      <c r="AI2825" s="36"/>
      <c r="AJ2825" s="36"/>
      <c r="AK2825" s="36"/>
      <c r="AL2825" s="36"/>
    </row>
    <row r="2826">
      <c r="A2826" s="10" t="s">
        <v>2222</v>
      </c>
      <c r="B2826" s="10" t="s">
        <v>18</v>
      </c>
      <c r="C2826" s="10" t="s">
        <v>1164</v>
      </c>
      <c r="D2826" s="10" t="s">
        <v>900</v>
      </c>
      <c r="E2826" s="30" t="s">
        <v>41</v>
      </c>
      <c r="F2826" s="11" t="s">
        <v>1409</v>
      </c>
      <c r="G2826" s="47">
        <v>44888.0</v>
      </c>
      <c r="H2826" s="47">
        <v>44893.0</v>
      </c>
      <c r="I2826" s="10">
        <v>40.0</v>
      </c>
      <c r="J2826" s="47">
        <v>44888.0</v>
      </c>
      <c r="L2826" s="10">
        <v>36.0</v>
      </c>
      <c r="M2826" s="47">
        <v>44970.0</v>
      </c>
      <c r="N2826" s="52">
        <v>0.6458333333333334</v>
      </c>
      <c r="O2826" s="52">
        <v>0.8958333333333334</v>
      </c>
      <c r="P2826" s="16">
        <f t="shared" si="232"/>
        <v>0.25</v>
      </c>
      <c r="Q2826" s="10" t="s">
        <v>2775</v>
      </c>
    </row>
    <row r="2827">
      <c r="A2827" s="84" t="s">
        <v>2776</v>
      </c>
      <c r="B2827" s="10" t="s">
        <v>18</v>
      </c>
      <c r="C2827" s="10" t="s">
        <v>1152</v>
      </c>
      <c r="D2827" s="10" t="s">
        <v>3</v>
      </c>
      <c r="E2827" s="30" t="s">
        <v>1281</v>
      </c>
      <c r="F2827" s="30" t="s">
        <v>1432</v>
      </c>
      <c r="G2827" s="47">
        <v>44971.0</v>
      </c>
      <c r="H2827" s="47"/>
      <c r="I2827" s="88">
        <v>4.0</v>
      </c>
      <c r="J2827" s="47">
        <v>44971.0</v>
      </c>
      <c r="K2827" s="47"/>
      <c r="L2827" s="88">
        <v>3.0</v>
      </c>
      <c r="M2827" s="47">
        <v>44971.0</v>
      </c>
      <c r="N2827" s="32">
        <v>0.625</v>
      </c>
      <c r="O2827" s="32">
        <v>0.75</v>
      </c>
      <c r="P2827" s="16">
        <f t="shared" si="232"/>
        <v>0.125</v>
      </c>
      <c r="Q2827" s="113" t="s">
        <v>2777</v>
      </c>
      <c r="R2827" s="36"/>
      <c r="S2827" s="36"/>
      <c r="T2827" s="36"/>
      <c r="U2827" s="36"/>
      <c r="V2827" s="36"/>
      <c r="W2827" s="36"/>
      <c r="X2827" s="36"/>
      <c r="Y2827" s="36"/>
      <c r="Z2827" s="36"/>
      <c r="AA2827" s="36"/>
      <c r="AB2827" s="36"/>
      <c r="AC2827" s="36"/>
      <c r="AD2827" s="36"/>
      <c r="AE2827" s="36"/>
      <c r="AF2827" s="36"/>
      <c r="AG2827" s="36"/>
      <c r="AH2827" s="36"/>
      <c r="AI2827" s="36"/>
      <c r="AJ2827" s="36"/>
      <c r="AK2827" s="36"/>
      <c r="AL2827" s="36"/>
    </row>
    <row r="2828">
      <c r="A2828" s="81" t="s">
        <v>2778</v>
      </c>
      <c r="B2828" s="10" t="s">
        <v>18</v>
      </c>
      <c r="C2828" s="10" t="s">
        <v>1152</v>
      </c>
      <c r="D2828" s="10" t="s">
        <v>3</v>
      </c>
      <c r="E2828" s="30" t="s">
        <v>1478</v>
      </c>
      <c r="F2828" s="30" t="s">
        <v>1409</v>
      </c>
      <c r="G2828" s="47">
        <v>44971.0</v>
      </c>
      <c r="H2828" s="47"/>
      <c r="I2828" s="88">
        <v>4.0</v>
      </c>
      <c r="J2828" s="47">
        <v>44971.0</v>
      </c>
      <c r="K2828" s="47"/>
      <c r="L2828" s="88">
        <v>4.0</v>
      </c>
      <c r="M2828" s="47">
        <v>44971.0</v>
      </c>
      <c r="N2828" s="32">
        <v>0.75</v>
      </c>
      <c r="O2828" s="32">
        <v>0.9166666666666666</v>
      </c>
      <c r="P2828" s="16">
        <f t="shared" si="232"/>
        <v>0.1666666667</v>
      </c>
      <c r="Q2828" s="113" t="s">
        <v>2779</v>
      </c>
      <c r="R2828" s="36"/>
      <c r="S2828" s="36"/>
      <c r="T2828" s="36"/>
      <c r="U2828" s="36"/>
      <c r="V2828" s="36"/>
      <c r="W2828" s="36"/>
      <c r="X2828" s="36"/>
      <c r="Y2828" s="36"/>
      <c r="Z2828" s="36"/>
      <c r="AA2828" s="36"/>
      <c r="AB2828" s="36"/>
      <c r="AC2828" s="36"/>
      <c r="AD2828" s="36"/>
      <c r="AE2828" s="36"/>
      <c r="AF2828" s="36"/>
      <c r="AG2828" s="36"/>
      <c r="AH2828" s="36"/>
      <c r="AI2828" s="36"/>
      <c r="AJ2828" s="36"/>
      <c r="AK2828" s="36"/>
      <c r="AL2828" s="36"/>
    </row>
    <row r="2829" ht="51.0" customHeight="1">
      <c r="A2829" s="10" t="s">
        <v>2455</v>
      </c>
      <c r="B2829" s="10" t="s">
        <v>637</v>
      </c>
      <c r="C2829" s="10" t="s">
        <v>1152</v>
      </c>
      <c r="D2829" s="81" t="s">
        <v>1790</v>
      </c>
      <c r="E2829" s="11" t="s">
        <v>41</v>
      </c>
      <c r="F2829" s="11" t="s">
        <v>1423</v>
      </c>
      <c r="G2829" s="47">
        <v>44921.0</v>
      </c>
      <c r="H2829" s="47">
        <v>44924.0</v>
      </c>
      <c r="I2829" s="12">
        <v>17.0</v>
      </c>
      <c r="J2829" s="47">
        <v>44921.0</v>
      </c>
      <c r="K2829" s="19"/>
      <c r="L2829" s="12">
        <v>14.0</v>
      </c>
      <c r="M2829" s="82">
        <v>44971.0</v>
      </c>
      <c r="N2829" s="32">
        <v>0.5833333333333334</v>
      </c>
      <c r="O2829" s="32">
        <v>0.75</v>
      </c>
      <c r="P2829" s="16">
        <f t="shared" si="232"/>
        <v>0.1666666667</v>
      </c>
      <c r="Q2829" s="10" t="s">
        <v>2780</v>
      </c>
    </row>
    <row r="2830">
      <c r="A2830" s="10" t="s">
        <v>2026</v>
      </c>
      <c r="B2830" s="10" t="s">
        <v>560</v>
      </c>
      <c r="C2830" s="10" t="s">
        <v>1164</v>
      </c>
      <c r="D2830" s="10" t="s">
        <v>1790</v>
      </c>
      <c r="E2830" s="11" t="s">
        <v>43</v>
      </c>
      <c r="F2830" s="11" t="s">
        <v>1423</v>
      </c>
      <c r="G2830" s="48">
        <v>44861.0</v>
      </c>
      <c r="H2830" s="48">
        <v>44874.0</v>
      </c>
      <c r="I2830" s="12">
        <v>66.0</v>
      </c>
      <c r="J2830" s="48">
        <v>44861.0</v>
      </c>
      <c r="K2830" s="107"/>
      <c r="L2830" s="12">
        <v>92.0</v>
      </c>
      <c r="M2830" s="82">
        <v>44971.0</v>
      </c>
      <c r="N2830" s="32">
        <v>0.75</v>
      </c>
      <c r="O2830" s="15">
        <v>0.875</v>
      </c>
      <c r="P2830" s="16">
        <f t="shared" si="232"/>
        <v>0.125</v>
      </c>
      <c r="Q2830" s="17" t="s">
        <v>2781</v>
      </c>
    </row>
    <row r="2831">
      <c r="A2831" s="81" t="s">
        <v>2782</v>
      </c>
      <c r="B2831" s="81" t="s">
        <v>560</v>
      </c>
      <c r="C2831" s="29" t="s">
        <v>1152</v>
      </c>
      <c r="D2831" s="29" t="s">
        <v>508</v>
      </c>
      <c r="E2831" s="30" t="s">
        <v>41</v>
      </c>
      <c r="F2831" s="41" t="s">
        <v>1423</v>
      </c>
      <c r="G2831" s="48">
        <v>44971.0</v>
      </c>
      <c r="H2831" s="47"/>
      <c r="I2831" s="88">
        <v>30.0</v>
      </c>
      <c r="J2831" s="48">
        <v>44971.0</v>
      </c>
      <c r="K2831" s="47"/>
      <c r="L2831" s="88"/>
      <c r="M2831" s="47">
        <v>44971.0</v>
      </c>
      <c r="N2831" s="32">
        <v>0.7291666666666666</v>
      </c>
      <c r="O2831" s="110">
        <v>0.9166666666666666</v>
      </c>
      <c r="P2831" s="16">
        <f t="shared" si="232"/>
        <v>0.1875</v>
      </c>
      <c r="Q2831" s="113" t="s">
        <v>2783</v>
      </c>
      <c r="R2831" s="36"/>
      <c r="S2831" s="36"/>
      <c r="T2831" s="36"/>
      <c r="U2831" s="36"/>
      <c r="V2831" s="36"/>
      <c r="W2831" s="36"/>
      <c r="X2831" s="36"/>
      <c r="Y2831" s="36"/>
      <c r="Z2831" s="36"/>
      <c r="AA2831" s="36"/>
      <c r="AB2831" s="36"/>
      <c r="AC2831" s="36"/>
      <c r="AD2831" s="36"/>
      <c r="AE2831" s="36"/>
      <c r="AF2831" s="36"/>
      <c r="AG2831" s="36"/>
      <c r="AH2831" s="36"/>
      <c r="AI2831" s="36"/>
      <c r="AJ2831" s="36"/>
      <c r="AK2831" s="36"/>
      <c r="AL2831" s="36"/>
    </row>
    <row r="2832">
      <c r="A2832" s="129" t="s">
        <v>2773</v>
      </c>
      <c r="B2832" s="29" t="s">
        <v>18</v>
      </c>
      <c r="C2832" s="29" t="s">
        <v>1152</v>
      </c>
      <c r="D2832" s="29" t="s">
        <v>2579</v>
      </c>
      <c r="E2832" s="41" t="s">
        <v>1478</v>
      </c>
      <c r="F2832" s="41" t="s">
        <v>1423</v>
      </c>
      <c r="G2832" s="82">
        <v>44970.0</v>
      </c>
      <c r="H2832" s="82"/>
      <c r="I2832" s="36"/>
      <c r="J2832" s="82">
        <v>44970.0</v>
      </c>
      <c r="K2832" s="87"/>
      <c r="L2832" s="36"/>
      <c r="M2832" s="117">
        <v>44971.0</v>
      </c>
      <c r="N2832" s="43">
        <v>0.625</v>
      </c>
      <c r="O2832" s="43">
        <v>0.9166666666666666</v>
      </c>
      <c r="P2832" s="44">
        <v>0.25</v>
      </c>
      <c r="Q2832" s="120" t="s">
        <v>2784</v>
      </c>
      <c r="R2832" s="36"/>
      <c r="S2832" s="36"/>
      <c r="T2832" s="36"/>
      <c r="U2832" s="36"/>
      <c r="V2832" s="36"/>
      <c r="W2832" s="36"/>
      <c r="X2832" s="36"/>
      <c r="Y2832" s="36"/>
      <c r="Z2832" s="36"/>
      <c r="AA2832" s="36"/>
      <c r="AB2832" s="36"/>
      <c r="AC2832" s="36"/>
      <c r="AD2832" s="36"/>
      <c r="AE2832" s="36"/>
      <c r="AF2832" s="36"/>
      <c r="AG2832" s="36"/>
      <c r="AH2832" s="36"/>
      <c r="AI2832" s="36"/>
      <c r="AJ2832" s="36"/>
      <c r="AK2832" s="36"/>
      <c r="AL2832" s="36"/>
    </row>
    <row r="2833">
      <c r="A2833" s="81" t="s">
        <v>2165</v>
      </c>
      <c r="B2833" s="81" t="s">
        <v>1797</v>
      </c>
      <c r="C2833" s="10" t="s">
        <v>1152</v>
      </c>
      <c r="D2833" s="81" t="s">
        <v>508</v>
      </c>
      <c r="E2833" s="30" t="s">
        <v>41</v>
      </c>
      <c r="F2833" s="30" t="s">
        <v>21</v>
      </c>
      <c r="G2833" s="82"/>
      <c r="H2833" s="82"/>
      <c r="I2833" s="88"/>
      <c r="J2833" s="82"/>
      <c r="K2833" s="82"/>
      <c r="L2833" s="88"/>
      <c r="M2833" s="47">
        <v>44971.0</v>
      </c>
      <c r="N2833" s="32">
        <v>0.6458333333333334</v>
      </c>
      <c r="O2833" s="15">
        <v>0.7291666666666666</v>
      </c>
      <c r="P2833" s="16">
        <f t="shared" ref="P2833:P2835" si="233">O2833-N2833</f>
        <v>0.08333333333</v>
      </c>
      <c r="Q2833" s="10" t="s">
        <v>2785</v>
      </c>
      <c r="R2833" s="36"/>
      <c r="S2833" s="36"/>
      <c r="T2833" s="36"/>
      <c r="U2833" s="36"/>
      <c r="V2833" s="36"/>
      <c r="W2833" s="36"/>
      <c r="X2833" s="36"/>
      <c r="Y2833" s="36"/>
      <c r="Z2833" s="36"/>
      <c r="AA2833" s="36"/>
      <c r="AB2833" s="36"/>
      <c r="AC2833" s="36"/>
      <c r="AD2833" s="36"/>
      <c r="AE2833" s="36"/>
      <c r="AF2833" s="36"/>
      <c r="AG2833" s="36"/>
      <c r="AH2833" s="36"/>
      <c r="AI2833" s="36"/>
      <c r="AJ2833" s="36"/>
      <c r="AK2833" s="36"/>
      <c r="AL2833" s="36"/>
    </row>
    <row r="2834">
      <c r="A2834" s="81" t="s">
        <v>2167</v>
      </c>
      <c r="B2834" s="36" t="s">
        <v>1797</v>
      </c>
      <c r="C2834" s="36" t="s">
        <v>1164</v>
      </c>
      <c r="D2834" s="36" t="s">
        <v>900</v>
      </c>
      <c r="E2834" s="124" t="s">
        <v>41</v>
      </c>
      <c r="F2834" s="116" t="s">
        <v>21</v>
      </c>
      <c r="G2834" s="86"/>
      <c r="H2834" s="47"/>
      <c r="I2834" s="121"/>
      <c r="J2834" s="86"/>
      <c r="K2834" s="42"/>
      <c r="L2834" s="88">
        <v>133.5</v>
      </c>
      <c r="M2834" s="47">
        <v>44971.0</v>
      </c>
      <c r="N2834" s="32">
        <v>0.5833333333333334</v>
      </c>
      <c r="O2834" s="32">
        <v>0.8541666666666666</v>
      </c>
      <c r="P2834" s="16">
        <f t="shared" si="233"/>
        <v>0.2708333333</v>
      </c>
      <c r="Q2834" s="122" t="s">
        <v>2786</v>
      </c>
      <c r="R2834" s="36"/>
      <c r="S2834" s="36"/>
      <c r="T2834" s="36"/>
      <c r="U2834" s="36"/>
      <c r="V2834" s="36"/>
      <c r="W2834" s="36"/>
      <c r="X2834" s="36"/>
      <c r="Y2834" s="36"/>
      <c r="Z2834" s="36"/>
      <c r="AA2834" s="36"/>
      <c r="AB2834" s="36"/>
      <c r="AC2834" s="36"/>
      <c r="AD2834" s="36"/>
      <c r="AE2834" s="36"/>
      <c r="AF2834" s="36"/>
      <c r="AG2834" s="36"/>
      <c r="AH2834" s="36"/>
      <c r="AI2834" s="36"/>
      <c r="AJ2834" s="36"/>
      <c r="AK2834" s="36"/>
      <c r="AL2834" s="36"/>
    </row>
    <row r="2835">
      <c r="A2835" s="10" t="s">
        <v>2222</v>
      </c>
      <c r="B2835" s="10" t="s">
        <v>18</v>
      </c>
      <c r="C2835" s="10" t="s">
        <v>1164</v>
      </c>
      <c r="D2835" s="10" t="s">
        <v>900</v>
      </c>
      <c r="E2835" s="30" t="s">
        <v>41</v>
      </c>
      <c r="F2835" s="11" t="s">
        <v>1409</v>
      </c>
      <c r="G2835" s="47">
        <v>44888.0</v>
      </c>
      <c r="H2835" s="47">
        <v>44893.0</v>
      </c>
      <c r="I2835" s="10">
        <v>40.0</v>
      </c>
      <c r="J2835" s="47">
        <v>44888.0</v>
      </c>
      <c r="L2835" s="10">
        <v>37.0</v>
      </c>
      <c r="M2835" s="47">
        <v>44971.0</v>
      </c>
      <c r="N2835" s="52">
        <v>0.8541666666666666</v>
      </c>
      <c r="O2835" s="52">
        <v>0.8958333333333334</v>
      </c>
      <c r="P2835" s="16">
        <f t="shared" si="233"/>
        <v>0.04166666667</v>
      </c>
      <c r="Q2835" s="10" t="s">
        <v>2787</v>
      </c>
    </row>
    <row r="2836">
      <c r="A2836" s="129" t="s">
        <v>2773</v>
      </c>
      <c r="B2836" s="29" t="s">
        <v>18</v>
      </c>
      <c r="C2836" s="29" t="s">
        <v>1152</v>
      </c>
      <c r="D2836" s="29" t="s">
        <v>2579</v>
      </c>
      <c r="E2836" s="41" t="s">
        <v>1478</v>
      </c>
      <c r="F2836" s="41" t="s">
        <v>1423</v>
      </c>
      <c r="G2836" s="82">
        <v>44970.0</v>
      </c>
      <c r="H2836" s="82"/>
      <c r="I2836" s="36"/>
      <c r="J2836" s="82">
        <v>44970.0</v>
      </c>
      <c r="K2836" s="87"/>
      <c r="L2836" s="36"/>
      <c r="M2836" s="117">
        <v>44972.0</v>
      </c>
      <c r="N2836" s="43">
        <v>0.625</v>
      </c>
      <c r="O2836" s="43">
        <v>0.9166666666666666</v>
      </c>
      <c r="P2836" s="44">
        <v>0.25</v>
      </c>
      <c r="Q2836" s="120" t="s">
        <v>2788</v>
      </c>
      <c r="R2836" s="36"/>
      <c r="S2836" s="36"/>
      <c r="T2836" s="36"/>
      <c r="U2836" s="36"/>
      <c r="V2836" s="36"/>
      <c r="W2836" s="36"/>
      <c r="X2836" s="36"/>
      <c r="Y2836" s="36"/>
      <c r="Z2836" s="36"/>
      <c r="AA2836" s="36"/>
      <c r="AB2836" s="36"/>
      <c r="AC2836" s="36"/>
      <c r="AD2836" s="36"/>
      <c r="AE2836" s="36"/>
      <c r="AF2836" s="36"/>
      <c r="AG2836" s="36"/>
      <c r="AH2836" s="36"/>
      <c r="AI2836" s="36"/>
      <c r="AJ2836" s="36"/>
      <c r="AK2836" s="36"/>
      <c r="AL2836" s="36"/>
    </row>
    <row r="2837">
      <c r="A2837" s="81" t="s">
        <v>2710</v>
      </c>
      <c r="B2837" s="81" t="s">
        <v>18</v>
      </c>
      <c r="C2837" s="81" t="s">
        <v>1152</v>
      </c>
      <c r="D2837" s="81" t="s">
        <v>2579</v>
      </c>
      <c r="E2837" s="30" t="s">
        <v>43</v>
      </c>
      <c r="F2837" s="30" t="s">
        <v>1409</v>
      </c>
      <c r="G2837" s="82">
        <v>44965.0</v>
      </c>
      <c r="H2837" s="82">
        <v>44965.0</v>
      </c>
      <c r="I2837" s="88">
        <v>20.0</v>
      </c>
      <c r="J2837" s="82">
        <v>44965.0</v>
      </c>
      <c r="K2837" s="82">
        <v>44965.0</v>
      </c>
      <c r="L2837" s="88">
        <v>18.0</v>
      </c>
      <c r="M2837" s="19">
        <v>44972.0</v>
      </c>
      <c r="N2837" s="32">
        <v>0.625</v>
      </c>
      <c r="O2837" s="110">
        <v>0.6666666666666666</v>
      </c>
      <c r="P2837" s="34">
        <v>0.041666666666666664</v>
      </c>
      <c r="Q2837" s="122" t="s">
        <v>2789</v>
      </c>
      <c r="R2837" s="36"/>
      <c r="S2837" s="36"/>
      <c r="T2837" s="36"/>
      <c r="U2837" s="36"/>
      <c r="V2837" s="36"/>
      <c r="W2837" s="36"/>
      <c r="X2837" s="36"/>
      <c r="Y2837" s="36"/>
      <c r="Z2837" s="36"/>
      <c r="AA2837" s="36"/>
      <c r="AB2837" s="36"/>
      <c r="AC2837" s="36"/>
      <c r="AD2837" s="36"/>
      <c r="AE2837" s="36"/>
      <c r="AF2837" s="36"/>
      <c r="AG2837" s="36"/>
      <c r="AH2837" s="36"/>
      <c r="AI2837" s="36"/>
      <c r="AJ2837" s="36"/>
      <c r="AK2837" s="36"/>
      <c r="AL2837" s="36"/>
    </row>
    <row r="2838">
      <c r="A2838" s="81" t="s">
        <v>2782</v>
      </c>
      <c r="B2838" s="81" t="s">
        <v>560</v>
      </c>
      <c r="C2838" s="29" t="s">
        <v>1152</v>
      </c>
      <c r="D2838" s="29" t="s">
        <v>508</v>
      </c>
      <c r="E2838" s="30" t="s">
        <v>41</v>
      </c>
      <c r="F2838" s="41" t="s">
        <v>1423</v>
      </c>
      <c r="G2838" s="48">
        <v>44971.0</v>
      </c>
      <c r="H2838" s="47"/>
      <c r="I2838" s="88">
        <v>30.0</v>
      </c>
      <c r="J2838" s="48">
        <v>44971.0</v>
      </c>
      <c r="K2838" s="47"/>
      <c r="L2838" s="88"/>
      <c r="M2838" s="47">
        <v>44972.0</v>
      </c>
      <c r="N2838" s="32">
        <v>0.7291666666666666</v>
      </c>
      <c r="O2838" s="110">
        <v>0.9166666666666666</v>
      </c>
      <c r="P2838" s="16">
        <f t="shared" ref="P2838:P2845" si="234">O2838-N2838</f>
        <v>0.1875</v>
      </c>
      <c r="Q2838" s="113" t="s">
        <v>2790</v>
      </c>
      <c r="R2838" s="36"/>
      <c r="S2838" s="36"/>
      <c r="T2838" s="36"/>
      <c r="U2838" s="36"/>
      <c r="V2838" s="36"/>
      <c r="W2838" s="36"/>
      <c r="X2838" s="36"/>
      <c r="Y2838" s="36"/>
      <c r="Z2838" s="36"/>
      <c r="AA2838" s="36"/>
      <c r="AB2838" s="36"/>
      <c r="AC2838" s="36"/>
      <c r="AD2838" s="36"/>
      <c r="AE2838" s="36"/>
      <c r="AF2838" s="36"/>
      <c r="AG2838" s="36"/>
      <c r="AH2838" s="36"/>
      <c r="AI2838" s="36"/>
      <c r="AJ2838" s="36"/>
      <c r="AK2838" s="36"/>
      <c r="AL2838" s="36"/>
    </row>
    <row r="2839">
      <c r="A2839" s="81" t="s">
        <v>2535</v>
      </c>
      <c r="B2839" s="81" t="s">
        <v>560</v>
      </c>
      <c r="C2839" s="29" t="s">
        <v>1152</v>
      </c>
      <c r="D2839" s="29" t="s">
        <v>508</v>
      </c>
      <c r="E2839" s="30" t="s">
        <v>43</v>
      </c>
      <c r="F2839" s="41" t="s">
        <v>1423</v>
      </c>
      <c r="G2839" s="47">
        <v>44937.0</v>
      </c>
      <c r="H2839" s="19">
        <v>44964.0</v>
      </c>
      <c r="I2839" s="88"/>
      <c r="J2839" s="47">
        <v>44937.0</v>
      </c>
      <c r="K2839" s="19">
        <v>44964.0</v>
      </c>
      <c r="L2839" s="88"/>
      <c r="M2839" s="47">
        <v>44972.0</v>
      </c>
      <c r="N2839" s="32">
        <v>0.6666666666666666</v>
      </c>
      <c r="O2839" s="110">
        <v>0.7291666666666666</v>
      </c>
      <c r="P2839" s="44">
        <f t="shared" si="234"/>
        <v>0.0625</v>
      </c>
      <c r="Q2839" s="113" t="s">
        <v>2791</v>
      </c>
      <c r="R2839" s="36"/>
      <c r="S2839" s="36"/>
      <c r="T2839" s="36"/>
      <c r="U2839" s="36"/>
      <c r="V2839" s="36"/>
      <c r="W2839" s="36"/>
      <c r="X2839" s="36"/>
      <c r="Y2839" s="36"/>
      <c r="Z2839" s="36"/>
      <c r="AA2839" s="36"/>
      <c r="AB2839" s="36"/>
      <c r="AC2839" s="36"/>
      <c r="AD2839" s="36"/>
      <c r="AE2839" s="36"/>
      <c r="AF2839" s="36"/>
      <c r="AG2839" s="36"/>
      <c r="AH2839" s="36"/>
      <c r="AI2839" s="36"/>
      <c r="AJ2839" s="36"/>
      <c r="AK2839" s="36"/>
      <c r="AL2839" s="36"/>
    </row>
    <row r="2840">
      <c r="A2840" s="10" t="s">
        <v>1819</v>
      </c>
      <c r="B2840" s="81" t="s">
        <v>1797</v>
      </c>
      <c r="C2840" s="10" t="s">
        <v>1152</v>
      </c>
      <c r="D2840" s="10" t="s">
        <v>3</v>
      </c>
      <c r="E2840" s="11" t="s">
        <v>41</v>
      </c>
      <c r="F2840" s="11" t="s">
        <v>21</v>
      </c>
      <c r="G2840" s="18"/>
      <c r="H2840" s="18"/>
      <c r="I2840" s="18"/>
      <c r="J2840" s="18"/>
      <c r="K2840" s="18"/>
      <c r="L2840" s="18"/>
      <c r="M2840" s="47">
        <v>44972.0</v>
      </c>
      <c r="N2840" s="52">
        <v>0.625</v>
      </c>
      <c r="O2840" s="32">
        <v>0.9166666666666666</v>
      </c>
      <c r="P2840" s="16">
        <f t="shared" si="234"/>
        <v>0.2916666667</v>
      </c>
      <c r="Q2840" s="113" t="s">
        <v>2792</v>
      </c>
      <c r="R2840" s="36"/>
      <c r="S2840" s="36"/>
      <c r="T2840" s="36"/>
      <c r="U2840" s="36"/>
      <c r="V2840" s="36"/>
      <c r="W2840" s="36"/>
      <c r="X2840" s="36"/>
      <c r="Y2840" s="36"/>
      <c r="Z2840" s="36"/>
      <c r="AA2840" s="36"/>
      <c r="AB2840" s="36"/>
      <c r="AC2840" s="36"/>
      <c r="AD2840" s="36"/>
      <c r="AE2840" s="36"/>
      <c r="AF2840" s="36"/>
      <c r="AG2840" s="36"/>
      <c r="AH2840" s="36"/>
      <c r="AI2840" s="36"/>
      <c r="AJ2840" s="36"/>
      <c r="AK2840" s="36"/>
      <c r="AL2840" s="36"/>
    </row>
    <row r="2841" ht="26.25" customHeight="1">
      <c r="A2841" s="36" t="s">
        <v>2139</v>
      </c>
      <c r="B2841" s="36" t="s">
        <v>1797</v>
      </c>
      <c r="C2841" s="36" t="s">
        <v>21</v>
      </c>
      <c r="D2841" s="36" t="s">
        <v>1790</v>
      </c>
      <c r="E2841" s="116" t="s">
        <v>41</v>
      </c>
      <c r="F2841" s="116" t="s">
        <v>21</v>
      </c>
      <c r="G2841" s="42"/>
      <c r="H2841" s="42"/>
      <c r="I2841" s="36"/>
      <c r="J2841" s="42"/>
      <c r="K2841" s="42"/>
      <c r="L2841" s="36"/>
      <c r="M2841" s="82">
        <v>44972.0</v>
      </c>
      <c r="N2841" s="15">
        <v>0.5833333333333334</v>
      </c>
      <c r="O2841" s="32">
        <v>0.875</v>
      </c>
      <c r="P2841" s="44">
        <f t="shared" si="234"/>
        <v>0.2916666667</v>
      </c>
      <c r="Q2841" s="81" t="s">
        <v>2793</v>
      </c>
      <c r="R2841" s="36"/>
      <c r="S2841" s="36"/>
      <c r="T2841" s="36"/>
      <c r="U2841" s="36"/>
      <c r="V2841" s="36"/>
      <c r="W2841" s="36"/>
      <c r="X2841" s="36"/>
      <c r="Y2841" s="36"/>
      <c r="Z2841" s="36"/>
      <c r="AA2841" s="36"/>
      <c r="AB2841" s="36"/>
      <c r="AC2841" s="36"/>
      <c r="AD2841" s="36"/>
      <c r="AE2841" s="36"/>
      <c r="AF2841" s="36"/>
      <c r="AG2841" s="36"/>
      <c r="AH2841" s="36"/>
      <c r="AI2841" s="36"/>
      <c r="AJ2841" s="36"/>
      <c r="AK2841" s="36"/>
      <c r="AL2841" s="36"/>
    </row>
    <row r="2842" ht="15.0" customHeight="1">
      <c r="A2842" s="81" t="s">
        <v>2167</v>
      </c>
      <c r="B2842" s="36" t="s">
        <v>1797</v>
      </c>
      <c r="C2842" s="36" t="s">
        <v>1164</v>
      </c>
      <c r="D2842" s="36" t="s">
        <v>900</v>
      </c>
      <c r="E2842" s="124" t="s">
        <v>41</v>
      </c>
      <c r="F2842" s="116" t="s">
        <v>21</v>
      </c>
      <c r="G2842" s="86"/>
      <c r="H2842" s="47"/>
      <c r="I2842" s="121"/>
      <c r="J2842" s="86"/>
      <c r="K2842" s="42"/>
      <c r="L2842" s="88">
        <v>138.0</v>
      </c>
      <c r="M2842" s="47">
        <v>44972.0</v>
      </c>
      <c r="N2842" s="32">
        <v>0.5833333333333334</v>
      </c>
      <c r="O2842" s="32">
        <v>0.7291666666666666</v>
      </c>
      <c r="P2842" s="16">
        <f t="shared" si="234"/>
        <v>0.1458333333</v>
      </c>
      <c r="Q2842" s="122" t="s">
        <v>2794</v>
      </c>
      <c r="R2842" s="36"/>
      <c r="S2842" s="36"/>
      <c r="T2842" s="36"/>
      <c r="U2842" s="36"/>
      <c r="V2842" s="36"/>
      <c r="W2842" s="36"/>
      <c r="X2842" s="36"/>
      <c r="Y2842" s="36"/>
      <c r="Z2842" s="36"/>
      <c r="AA2842" s="36"/>
      <c r="AB2842" s="36"/>
      <c r="AC2842" s="36"/>
      <c r="AD2842" s="36"/>
      <c r="AE2842" s="36"/>
      <c r="AF2842" s="36"/>
      <c r="AG2842" s="36"/>
      <c r="AH2842" s="36"/>
      <c r="AI2842" s="36"/>
      <c r="AJ2842" s="36"/>
      <c r="AK2842" s="36"/>
      <c r="AL2842" s="36"/>
    </row>
    <row r="2843">
      <c r="A2843" s="10" t="s">
        <v>2222</v>
      </c>
      <c r="B2843" s="10" t="s">
        <v>18</v>
      </c>
      <c r="C2843" s="10" t="s">
        <v>1164</v>
      </c>
      <c r="D2843" s="10" t="s">
        <v>900</v>
      </c>
      <c r="E2843" s="30" t="s">
        <v>41</v>
      </c>
      <c r="F2843" s="11" t="s">
        <v>1409</v>
      </c>
      <c r="G2843" s="47">
        <v>44888.0</v>
      </c>
      <c r="H2843" s="47">
        <v>44893.0</v>
      </c>
      <c r="I2843" s="10">
        <v>40.0</v>
      </c>
      <c r="J2843" s="47">
        <v>44888.0</v>
      </c>
      <c r="L2843" s="10">
        <v>41.0</v>
      </c>
      <c r="M2843" s="47">
        <v>44972.0</v>
      </c>
      <c r="N2843" s="52">
        <v>0.7291666666666666</v>
      </c>
      <c r="O2843" s="52">
        <v>0.8958333333333334</v>
      </c>
      <c r="P2843" s="16">
        <f t="shared" si="234"/>
        <v>0.1666666667</v>
      </c>
      <c r="Q2843" s="10" t="s">
        <v>2795</v>
      </c>
    </row>
    <row r="2844">
      <c r="A2844" s="84" t="s">
        <v>2796</v>
      </c>
      <c r="B2844" s="10" t="s">
        <v>18</v>
      </c>
      <c r="C2844" s="10" t="s">
        <v>1152</v>
      </c>
      <c r="D2844" s="10" t="s">
        <v>3</v>
      </c>
      <c r="E2844" s="30" t="s">
        <v>20</v>
      </c>
      <c r="F2844" s="30" t="s">
        <v>1432</v>
      </c>
      <c r="G2844" s="47">
        <v>44973.0</v>
      </c>
      <c r="H2844" s="47">
        <v>44973.0</v>
      </c>
      <c r="I2844" s="88">
        <v>1.0</v>
      </c>
      <c r="J2844" s="47">
        <v>44973.0</v>
      </c>
      <c r="K2844" s="47">
        <v>44973.0</v>
      </c>
      <c r="L2844" s="88">
        <v>1.0</v>
      </c>
      <c r="M2844" s="47">
        <v>44973.0</v>
      </c>
      <c r="N2844" s="32">
        <v>0.625</v>
      </c>
      <c r="O2844" s="32">
        <v>0.6666666666666666</v>
      </c>
      <c r="P2844" s="16">
        <f t="shared" si="234"/>
        <v>0.04166666667</v>
      </c>
      <c r="Q2844" s="113" t="s">
        <v>2797</v>
      </c>
      <c r="R2844" s="36"/>
      <c r="S2844" s="36"/>
      <c r="T2844" s="36"/>
      <c r="U2844" s="36"/>
      <c r="V2844" s="36"/>
      <c r="W2844" s="36"/>
      <c r="X2844" s="36"/>
      <c r="Y2844" s="36"/>
      <c r="Z2844" s="36"/>
      <c r="AA2844" s="36"/>
      <c r="AB2844" s="36"/>
      <c r="AC2844" s="36"/>
      <c r="AD2844" s="36"/>
      <c r="AE2844" s="36"/>
      <c r="AF2844" s="36"/>
      <c r="AG2844" s="36"/>
      <c r="AH2844" s="36"/>
      <c r="AI2844" s="36"/>
      <c r="AJ2844" s="36"/>
      <c r="AK2844" s="36"/>
      <c r="AL2844" s="36"/>
    </row>
    <row r="2845" ht="26.25" customHeight="1">
      <c r="A2845" s="36" t="s">
        <v>2139</v>
      </c>
      <c r="B2845" s="36" t="s">
        <v>1797</v>
      </c>
      <c r="C2845" s="36" t="s">
        <v>21</v>
      </c>
      <c r="D2845" s="36" t="s">
        <v>1790</v>
      </c>
      <c r="E2845" s="116" t="s">
        <v>41</v>
      </c>
      <c r="F2845" s="116" t="s">
        <v>21</v>
      </c>
      <c r="G2845" s="42"/>
      <c r="H2845" s="42"/>
      <c r="I2845" s="36"/>
      <c r="J2845" s="42"/>
      <c r="K2845" s="42"/>
      <c r="L2845" s="36"/>
      <c r="M2845" s="82">
        <v>44973.0</v>
      </c>
      <c r="N2845" s="15">
        <v>0.5833333333333334</v>
      </c>
      <c r="O2845" s="32">
        <v>0.875</v>
      </c>
      <c r="P2845" s="44">
        <f t="shared" si="234"/>
        <v>0.2916666667</v>
      </c>
      <c r="Q2845" s="81" t="s">
        <v>2798</v>
      </c>
      <c r="R2845" s="36"/>
      <c r="S2845" s="36"/>
      <c r="T2845" s="36"/>
      <c r="U2845" s="36"/>
      <c r="V2845" s="36"/>
      <c r="W2845" s="36"/>
      <c r="X2845" s="36"/>
      <c r="Y2845" s="36"/>
      <c r="Z2845" s="36"/>
      <c r="AA2845" s="36"/>
      <c r="AB2845" s="36"/>
      <c r="AC2845" s="36"/>
      <c r="AD2845" s="36"/>
      <c r="AE2845" s="36"/>
      <c r="AF2845" s="36"/>
      <c r="AG2845" s="36"/>
      <c r="AH2845" s="36"/>
      <c r="AI2845" s="36"/>
      <c r="AJ2845" s="36"/>
      <c r="AK2845" s="36"/>
      <c r="AL2845" s="36"/>
    </row>
    <row r="2846">
      <c r="A2846" s="129" t="s">
        <v>2773</v>
      </c>
      <c r="B2846" s="29" t="s">
        <v>18</v>
      </c>
      <c r="C2846" s="29" t="s">
        <v>1152</v>
      </c>
      <c r="D2846" s="29" t="s">
        <v>2579</v>
      </c>
      <c r="E2846" s="30" t="s">
        <v>41</v>
      </c>
      <c r="F2846" s="41" t="s">
        <v>1423</v>
      </c>
      <c r="G2846" s="82">
        <v>44970.0</v>
      </c>
      <c r="H2846" s="82"/>
      <c r="I2846" s="36"/>
      <c r="J2846" s="82">
        <v>44970.0</v>
      </c>
      <c r="K2846" s="87"/>
      <c r="L2846" s="36"/>
      <c r="M2846" s="117">
        <v>44973.0</v>
      </c>
      <c r="N2846" s="32">
        <v>0.75</v>
      </c>
      <c r="O2846" s="43">
        <v>0.9166666666666666</v>
      </c>
      <c r="P2846" s="34">
        <v>0.16666666666666666</v>
      </c>
      <c r="Q2846" s="120" t="s">
        <v>2799</v>
      </c>
      <c r="R2846" s="36"/>
      <c r="S2846" s="36"/>
      <c r="T2846" s="36"/>
      <c r="U2846" s="36"/>
      <c r="V2846" s="36"/>
      <c r="W2846" s="36"/>
      <c r="X2846" s="36"/>
      <c r="Y2846" s="36"/>
      <c r="Z2846" s="36"/>
      <c r="AA2846" s="36"/>
      <c r="AB2846" s="36"/>
      <c r="AC2846" s="36"/>
      <c r="AD2846" s="36"/>
      <c r="AE2846" s="36"/>
      <c r="AF2846" s="36"/>
      <c r="AG2846" s="36"/>
      <c r="AH2846" s="36"/>
      <c r="AI2846" s="36"/>
      <c r="AJ2846" s="36"/>
      <c r="AK2846" s="36"/>
      <c r="AL2846" s="36"/>
    </row>
    <row r="2847">
      <c r="A2847" s="81" t="s">
        <v>2745</v>
      </c>
      <c r="B2847" s="81" t="s">
        <v>18</v>
      </c>
      <c r="C2847" s="29" t="s">
        <v>1152</v>
      </c>
      <c r="D2847" s="29" t="s">
        <v>508</v>
      </c>
      <c r="E2847" s="30" t="s">
        <v>53</v>
      </c>
      <c r="F2847" s="41" t="s">
        <v>1423</v>
      </c>
      <c r="G2847" s="47"/>
      <c r="H2847" s="47"/>
      <c r="I2847" s="88"/>
      <c r="J2847" s="47"/>
      <c r="K2847" s="47"/>
      <c r="L2847" s="88"/>
      <c r="M2847" s="47">
        <v>44973.0</v>
      </c>
      <c r="N2847" s="32">
        <v>0.6666666666666666</v>
      </c>
      <c r="O2847" s="110">
        <v>0.6666666666666666</v>
      </c>
      <c r="P2847" s="16">
        <f t="shared" ref="P2847:P2858" si="235">O2847-N2847</f>
        <v>0</v>
      </c>
      <c r="Q2847" s="113" t="s">
        <v>655</v>
      </c>
      <c r="R2847" s="36"/>
      <c r="S2847" s="36"/>
      <c r="T2847" s="36"/>
      <c r="U2847" s="36"/>
      <c r="V2847" s="36"/>
      <c r="W2847" s="36"/>
      <c r="X2847" s="36"/>
      <c r="Y2847" s="36"/>
      <c r="Z2847" s="36"/>
      <c r="AA2847" s="36"/>
      <c r="AB2847" s="36"/>
      <c r="AC2847" s="36"/>
      <c r="AD2847" s="36"/>
      <c r="AE2847" s="36"/>
      <c r="AF2847" s="36"/>
      <c r="AG2847" s="36"/>
      <c r="AH2847" s="36"/>
      <c r="AI2847" s="36"/>
      <c r="AJ2847" s="36"/>
      <c r="AK2847" s="36"/>
      <c r="AL2847" s="36"/>
    </row>
    <row r="2848">
      <c r="A2848" s="81" t="s">
        <v>2782</v>
      </c>
      <c r="B2848" s="81" t="s">
        <v>560</v>
      </c>
      <c r="C2848" s="29" t="s">
        <v>1152</v>
      </c>
      <c r="D2848" s="29" t="s">
        <v>508</v>
      </c>
      <c r="E2848" s="30" t="s">
        <v>41</v>
      </c>
      <c r="F2848" s="41" t="s">
        <v>1423</v>
      </c>
      <c r="G2848" s="48">
        <v>44971.0</v>
      </c>
      <c r="H2848" s="47"/>
      <c r="I2848" s="88">
        <v>30.0</v>
      </c>
      <c r="J2848" s="48">
        <v>44971.0</v>
      </c>
      <c r="K2848" s="47"/>
      <c r="L2848" s="88"/>
      <c r="M2848" s="47">
        <v>44973.0</v>
      </c>
      <c r="N2848" s="32">
        <v>0.7916666666666666</v>
      </c>
      <c r="O2848" s="110">
        <v>0.9166666666666666</v>
      </c>
      <c r="P2848" s="16">
        <f t="shared" si="235"/>
        <v>0.125</v>
      </c>
      <c r="Q2848" s="113" t="s">
        <v>2800</v>
      </c>
      <c r="R2848" s="36"/>
      <c r="S2848" s="36"/>
      <c r="T2848" s="36"/>
      <c r="U2848" s="36"/>
      <c r="V2848" s="36"/>
      <c r="W2848" s="36"/>
      <c r="X2848" s="36"/>
      <c r="Y2848" s="36"/>
      <c r="Z2848" s="36"/>
      <c r="AA2848" s="36"/>
      <c r="AB2848" s="36"/>
      <c r="AC2848" s="36"/>
      <c r="AD2848" s="36"/>
      <c r="AE2848" s="36"/>
      <c r="AF2848" s="36"/>
      <c r="AG2848" s="36"/>
      <c r="AH2848" s="36"/>
      <c r="AI2848" s="36"/>
      <c r="AJ2848" s="36"/>
      <c r="AK2848" s="36"/>
      <c r="AL2848" s="36"/>
    </row>
    <row r="2849" ht="15.0" customHeight="1">
      <c r="A2849" s="81" t="s">
        <v>2167</v>
      </c>
      <c r="B2849" s="36" t="s">
        <v>1797</v>
      </c>
      <c r="C2849" s="36" t="s">
        <v>1164</v>
      </c>
      <c r="D2849" s="36" t="s">
        <v>900</v>
      </c>
      <c r="E2849" s="124" t="s">
        <v>41</v>
      </c>
      <c r="F2849" s="116" t="s">
        <v>21</v>
      </c>
      <c r="G2849" s="86"/>
      <c r="H2849" s="47"/>
      <c r="I2849" s="121"/>
      <c r="J2849" s="86"/>
      <c r="K2849" s="42"/>
      <c r="L2849" s="88">
        <v>141.0</v>
      </c>
      <c r="M2849" s="47">
        <v>44973.0</v>
      </c>
      <c r="N2849" s="32">
        <v>0.5833333333333334</v>
      </c>
      <c r="O2849" s="32">
        <v>0.7083333333333334</v>
      </c>
      <c r="P2849" s="16">
        <f t="shared" si="235"/>
        <v>0.125</v>
      </c>
      <c r="Q2849" s="122" t="s">
        <v>2801</v>
      </c>
      <c r="R2849" s="36"/>
      <c r="S2849" s="36"/>
      <c r="T2849" s="36"/>
      <c r="U2849" s="36"/>
      <c r="V2849" s="36"/>
      <c r="W2849" s="36"/>
      <c r="X2849" s="36"/>
      <c r="Y2849" s="36"/>
      <c r="Z2849" s="36"/>
      <c r="AA2849" s="36"/>
      <c r="AB2849" s="36"/>
      <c r="AC2849" s="36"/>
      <c r="AD2849" s="36"/>
      <c r="AE2849" s="36"/>
      <c r="AF2849" s="36"/>
      <c r="AG2849" s="36"/>
      <c r="AH2849" s="36"/>
      <c r="AI2849" s="36"/>
      <c r="AJ2849" s="36"/>
      <c r="AK2849" s="36"/>
      <c r="AL2849" s="36"/>
    </row>
    <row r="2850">
      <c r="A2850" s="10" t="s">
        <v>2222</v>
      </c>
      <c r="B2850" s="10" t="s">
        <v>18</v>
      </c>
      <c r="C2850" s="10" t="s">
        <v>1164</v>
      </c>
      <c r="D2850" s="10" t="s">
        <v>900</v>
      </c>
      <c r="E2850" s="30" t="s">
        <v>46</v>
      </c>
      <c r="F2850" s="11" t="s">
        <v>1409</v>
      </c>
      <c r="G2850" s="47">
        <v>44888.0</v>
      </c>
      <c r="H2850" s="47">
        <v>44893.0</v>
      </c>
      <c r="I2850" s="10">
        <v>40.0</v>
      </c>
      <c r="J2850" s="47">
        <v>44888.0</v>
      </c>
      <c r="L2850" s="10">
        <v>43.0</v>
      </c>
      <c r="M2850" s="47">
        <v>44973.0</v>
      </c>
      <c r="N2850" s="52">
        <v>0.7083333333333334</v>
      </c>
      <c r="O2850" s="52">
        <v>0.7916666666666666</v>
      </c>
      <c r="P2850" s="16">
        <f t="shared" si="235"/>
        <v>0.08333333333</v>
      </c>
      <c r="Q2850" s="10" t="s">
        <v>2802</v>
      </c>
    </row>
    <row r="2851" ht="15.0" customHeight="1">
      <c r="A2851" s="81" t="s">
        <v>2803</v>
      </c>
      <c r="B2851" s="81" t="s">
        <v>18</v>
      </c>
      <c r="C2851" s="36" t="s">
        <v>1164</v>
      </c>
      <c r="D2851" s="36" t="s">
        <v>900</v>
      </c>
      <c r="E2851" s="30" t="s">
        <v>1478</v>
      </c>
      <c r="F2851" s="30" t="s">
        <v>1409</v>
      </c>
      <c r="G2851" s="117">
        <v>44973.0</v>
      </c>
      <c r="H2851" s="47">
        <v>44973.0</v>
      </c>
      <c r="I2851" s="88">
        <v>40.0</v>
      </c>
      <c r="J2851" s="117">
        <v>44973.0</v>
      </c>
      <c r="K2851" s="42"/>
      <c r="L2851" s="88">
        <v>2.5</v>
      </c>
      <c r="M2851" s="47">
        <v>44973.0</v>
      </c>
      <c r="N2851" s="32">
        <v>0.7916666666666666</v>
      </c>
      <c r="O2851" s="52">
        <v>0.8958333333333334</v>
      </c>
      <c r="P2851" s="16">
        <f t="shared" si="235"/>
        <v>0.1041666667</v>
      </c>
      <c r="Q2851" s="122" t="s">
        <v>2804</v>
      </c>
      <c r="R2851" s="36"/>
      <c r="S2851" s="36"/>
      <c r="T2851" s="36"/>
      <c r="U2851" s="36"/>
      <c r="V2851" s="36"/>
      <c r="W2851" s="36"/>
      <c r="X2851" s="36"/>
      <c r="Y2851" s="36"/>
      <c r="Z2851" s="36"/>
      <c r="AA2851" s="36"/>
      <c r="AB2851" s="36"/>
      <c r="AC2851" s="36"/>
      <c r="AD2851" s="36"/>
      <c r="AE2851" s="36"/>
      <c r="AF2851" s="36"/>
      <c r="AG2851" s="36"/>
      <c r="AH2851" s="36"/>
      <c r="AI2851" s="36"/>
      <c r="AJ2851" s="36"/>
      <c r="AK2851" s="36"/>
      <c r="AL2851" s="36"/>
    </row>
    <row r="2852">
      <c r="A2852" s="81" t="s">
        <v>2165</v>
      </c>
      <c r="B2852" s="81" t="s">
        <v>1797</v>
      </c>
      <c r="C2852" s="10" t="s">
        <v>1152</v>
      </c>
      <c r="D2852" s="81" t="s">
        <v>508</v>
      </c>
      <c r="E2852" s="30" t="s">
        <v>41</v>
      </c>
      <c r="F2852" s="30" t="s">
        <v>21</v>
      </c>
      <c r="G2852" s="82"/>
      <c r="H2852" s="82"/>
      <c r="I2852" s="88"/>
      <c r="J2852" s="82"/>
      <c r="K2852" s="82"/>
      <c r="L2852" s="88"/>
      <c r="M2852" s="47">
        <v>44973.0</v>
      </c>
      <c r="N2852" s="32">
        <v>0.625</v>
      </c>
      <c r="O2852" s="15">
        <v>0.7708333333333334</v>
      </c>
      <c r="P2852" s="16">
        <f t="shared" si="235"/>
        <v>0.1458333333</v>
      </c>
      <c r="Q2852" s="10" t="s">
        <v>2805</v>
      </c>
      <c r="R2852" s="36"/>
      <c r="S2852" s="36"/>
      <c r="T2852" s="36"/>
      <c r="U2852" s="36"/>
      <c r="V2852" s="36"/>
      <c r="W2852" s="36"/>
      <c r="X2852" s="36"/>
      <c r="Y2852" s="36"/>
      <c r="Z2852" s="36"/>
      <c r="AA2852" s="36"/>
      <c r="AB2852" s="36"/>
      <c r="AC2852" s="36"/>
      <c r="AD2852" s="36"/>
      <c r="AE2852" s="36"/>
      <c r="AF2852" s="36"/>
      <c r="AG2852" s="36"/>
      <c r="AH2852" s="36"/>
      <c r="AI2852" s="36"/>
      <c r="AJ2852" s="36"/>
      <c r="AK2852" s="36"/>
      <c r="AL2852" s="36"/>
    </row>
    <row r="2853">
      <c r="A2853" s="81" t="s">
        <v>2742</v>
      </c>
      <c r="B2853" s="81" t="s">
        <v>18</v>
      </c>
      <c r="C2853" s="29" t="s">
        <v>1152</v>
      </c>
      <c r="D2853" s="29" t="s">
        <v>508</v>
      </c>
      <c r="E2853" s="30" t="s">
        <v>20</v>
      </c>
      <c r="F2853" s="41" t="s">
        <v>1423</v>
      </c>
      <c r="G2853" s="47">
        <v>44966.0</v>
      </c>
      <c r="H2853" s="47">
        <v>44966.0</v>
      </c>
      <c r="I2853" s="88">
        <v>4.0</v>
      </c>
      <c r="J2853" s="47">
        <v>44966.0</v>
      </c>
      <c r="K2853" s="47">
        <v>44966.0</v>
      </c>
      <c r="L2853" s="88">
        <v>4.0</v>
      </c>
      <c r="M2853" s="47">
        <v>44973.0</v>
      </c>
      <c r="N2853" s="32">
        <v>0.9166666666666666</v>
      </c>
      <c r="O2853" s="110">
        <v>0.9166666666666666</v>
      </c>
      <c r="P2853" s="44">
        <f t="shared" si="235"/>
        <v>0</v>
      </c>
      <c r="Q2853" s="113" t="s">
        <v>655</v>
      </c>
      <c r="R2853" s="36"/>
      <c r="S2853" s="36"/>
      <c r="T2853" s="36"/>
      <c r="U2853" s="36"/>
      <c r="V2853" s="36"/>
      <c r="W2853" s="36"/>
      <c r="X2853" s="36"/>
      <c r="Y2853" s="36"/>
      <c r="Z2853" s="36"/>
      <c r="AA2853" s="36"/>
      <c r="AB2853" s="36"/>
      <c r="AC2853" s="36"/>
      <c r="AD2853" s="36"/>
      <c r="AE2853" s="36"/>
      <c r="AF2853" s="36"/>
      <c r="AG2853" s="36"/>
      <c r="AH2853" s="36"/>
      <c r="AI2853" s="36"/>
      <c r="AJ2853" s="36"/>
      <c r="AK2853" s="36"/>
      <c r="AL2853" s="36"/>
    </row>
    <row r="2854">
      <c r="A2854" s="84" t="s">
        <v>2806</v>
      </c>
      <c r="B2854" s="81" t="s">
        <v>18</v>
      </c>
      <c r="C2854" s="29" t="s">
        <v>1152</v>
      </c>
      <c r="D2854" s="10" t="s">
        <v>3</v>
      </c>
      <c r="E2854" s="30" t="s">
        <v>43</v>
      </c>
      <c r="F2854" s="30" t="s">
        <v>1432</v>
      </c>
      <c r="G2854" s="47">
        <v>44973.0</v>
      </c>
      <c r="H2854" s="47">
        <v>44973.0</v>
      </c>
      <c r="I2854" s="88">
        <v>2.0</v>
      </c>
      <c r="J2854" s="47">
        <v>44973.0</v>
      </c>
      <c r="K2854" s="47">
        <v>44973.0</v>
      </c>
      <c r="L2854" s="88">
        <v>2.0</v>
      </c>
      <c r="M2854" s="47">
        <v>44973.0</v>
      </c>
      <c r="N2854" s="32">
        <v>0.7916666666666666</v>
      </c>
      <c r="O2854" s="32">
        <v>0.875</v>
      </c>
      <c r="P2854" s="16">
        <f t="shared" si="235"/>
        <v>0.08333333333</v>
      </c>
      <c r="Q2854" s="113" t="s">
        <v>2807</v>
      </c>
      <c r="R2854" s="36"/>
      <c r="S2854" s="36"/>
      <c r="T2854" s="36"/>
      <c r="U2854" s="36"/>
      <c r="V2854" s="36"/>
      <c r="W2854" s="36"/>
      <c r="X2854" s="36"/>
      <c r="Y2854" s="36"/>
      <c r="Z2854" s="36"/>
      <c r="AA2854" s="36"/>
      <c r="AB2854" s="36"/>
      <c r="AC2854" s="36"/>
      <c r="AD2854" s="36"/>
      <c r="AE2854" s="36"/>
      <c r="AF2854" s="36"/>
      <c r="AG2854" s="36"/>
      <c r="AH2854" s="36"/>
      <c r="AI2854" s="36"/>
      <c r="AJ2854" s="36"/>
      <c r="AK2854" s="36"/>
      <c r="AL2854" s="36"/>
    </row>
    <row r="2855">
      <c r="A2855" s="81" t="s">
        <v>1819</v>
      </c>
      <c r="B2855" s="81" t="s">
        <v>1797</v>
      </c>
      <c r="C2855" s="10" t="s">
        <v>1152</v>
      </c>
      <c r="D2855" s="10" t="s">
        <v>3</v>
      </c>
      <c r="E2855" s="11" t="s">
        <v>41</v>
      </c>
      <c r="F2855" s="11" t="s">
        <v>21</v>
      </c>
      <c r="G2855" s="18"/>
      <c r="H2855" s="18"/>
      <c r="I2855" s="18"/>
      <c r="J2855" s="18"/>
      <c r="K2855" s="18"/>
      <c r="L2855" s="18"/>
      <c r="M2855" s="47">
        <v>44973.0</v>
      </c>
      <c r="N2855" s="52">
        <v>0.625</v>
      </c>
      <c r="O2855" s="32">
        <v>0.75</v>
      </c>
      <c r="P2855" s="16">
        <f t="shared" si="235"/>
        <v>0.125</v>
      </c>
      <c r="Q2855" s="113" t="s">
        <v>2808</v>
      </c>
      <c r="R2855" s="36"/>
      <c r="S2855" s="36"/>
      <c r="T2855" s="36"/>
      <c r="U2855" s="36"/>
      <c r="V2855" s="36"/>
      <c r="W2855" s="36"/>
      <c r="X2855" s="36"/>
      <c r="Y2855" s="36"/>
      <c r="Z2855" s="36"/>
      <c r="AA2855" s="36"/>
      <c r="AB2855" s="36"/>
      <c r="AC2855" s="36"/>
      <c r="AD2855" s="36"/>
      <c r="AE2855" s="36"/>
      <c r="AF2855" s="36"/>
      <c r="AG2855" s="36"/>
      <c r="AH2855" s="36"/>
      <c r="AI2855" s="36"/>
      <c r="AJ2855" s="36"/>
      <c r="AK2855" s="36"/>
      <c r="AL2855" s="36"/>
    </row>
    <row r="2856">
      <c r="A2856" s="84" t="s">
        <v>2643</v>
      </c>
      <c r="B2856" s="10" t="s">
        <v>18</v>
      </c>
      <c r="C2856" s="10" t="s">
        <v>1152</v>
      </c>
      <c r="D2856" s="10" t="s">
        <v>3</v>
      </c>
      <c r="E2856" s="30" t="s">
        <v>53</v>
      </c>
      <c r="F2856" s="30" t="s">
        <v>21</v>
      </c>
      <c r="G2856" s="117"/>
      <c r="H2856" s="86"/>
      <c r="I2856" s="121"/>
      <c r="J2856" s="86"/>
      <c r="K2856" s="42"/>
      <c r="L2856" s="121"/>
      <c r="M2856" s="47">
        <v>44974.0</v>
      </c>
      <c r="N2856" s="32">
        <v>0.625</v>
      </c>
      <c r="O2856" s="32">
        <v>0.625</v>
      </c>
      <c r="P2856" s="16">
        <f t="shared" si="235"/>
        <v>0</v>
      </c>
      <c r="Q2856" s="113" t="s">
        <v>1200</v>
      </c>
      <c r="R2856" s="36"/>
      <c r="S2856" s="36"/>
      <c r="T2856" s="36"/>
      <c r="U2856" s="36"/>
      <c r="V2856" s="36"/>
      <c r="W2856" s="36"/>
      <c r="X2856" s="36"/>
      <c r="Y2856" s="36"/>
      <c r="Z2856" s="36"/>
      <c r="AA2856" s="36"/>
      <c r="AB2856" s="36"/>
      <c r="AC2856" s="36"/>
      <c r="AD2856" s="36"/>
      <c r="AE2856" s="36"/>
      <c r="AF2856" s="36"/>
      <c r="AG2856" s="36"/>
      <c r="AH2856" s="36"/>
      <c r="AI2856" s="36"/>
      <c r="AJ2856" s="36"/>
      <c r="AK2856" s="36"/>
      <c r="AL2856" s="36"/>
    </row>
    <row r="2857">
      <c r="A2857" s="81" t="s">
        <v>2778</v>
      </c>
      <c r="B2857" s="10" t="s">
        <v>18</v>
      </c>
      <c r="C2857" s="10" t="s">
        <v>1152</v>
      </c>
      <c r="D2857" s="10" t="s">
        <v>3</v>
      </c>
      <c r="E2857" s="30" t="s">
        <v>43</v>
      </c>
      <c r="F2857" s="30" t="s">
        <v>1409</v>
      </c>
      <c r="G2857" s="47">
        <v>44971.0</v>
      </c>
      <c r="H2857" s="47">
        <v>44974.0</v>
      </c>
      <c r="I2857" s="88">
        <v>8.0</v>
      </c>
      <c r="J2857" s="47">
        <v>44971.0</v>
      </c>
      <c r="K2857" s="47">
        <v>44974.0</v>
      </c>
      <c r="L2857" s="88">
        <v>6.0</v>
      </c>
      <c r="M2857" s="47">
        <v>44974.0</v>
      </c>
      <c r="N2857" s="32">
        <v>0.625</v>
      </c>
      <c r="O2857" s="32">
        <v>0.7083333333333334</v>
      </c>
      <c r="P2857" s="16">
        <f t="shared" si="235"/>
        <v>0.08333333333</v>
      </c>
      <c r="Q2857" s="113" t="s">
        <v>2809</v>
      </c>
      <c r="R2857" s="36"/>
      <c r="S2857" s="36"/>
      <c r="T2857" s="36"/>
      <c r="U2857" s="36"/>
      <c r="V2857" s="36"/>
      <c r="W2857" s="36"/>
      <c r="X2857" s="36"/>
      <c r="Y2857" s="36"/>
      <c r="Z2857" s="36"/>
      <c r="AA2857" s="36"/>
      <c r="AB2857" s="36"/>
      <c r="AC2857" s="36"/>
      <c r="AD2857" s="36"/>
      <c r="AE2857" s="36"/>
      <c r="AF2857" s="36"/>
      <c r="AG2857" s="36"/>
      <c r="AH2857" s="36"/>
      <c r="AI2857" s="36"/>
      <c r="AJ2857" s="36"/>
      <c r="AK2857" s="36"/>
      <c r="AL2857" s="36"/>
    </row>
    <row r="2858">
      <c r="A2858" s="81" t="s">
        <v>2767</v>
      </c>
      <c r="B2858" s="81" t="s">
        <v>18</v>
      </c>
      <c r="C2858" s="29" t="s">
        <v>1152</v>
      </c>
      <c r="D2858" s="29" t="s">
        <v>508</v>
      </c>
      <c r="E2858" s="30" t="s">
        <v>43</v>
      </c>
      <c r="F2858" s="41" t="s">
        <v>1423</v>
      </c>
      <c r="G2858" s="47">
        <v>44974.0</v>
      </c>
      <c r="H2858" s="47">
        <v>44974.0</v>
      </c>
      <c r="I2858" s="88">
        <v>15.0</v>
      </c>
      <c r="J2858" s="47">
        <v>44974.0</v>
      </c>
      <c r="K2858" s="47">
        <v>44974.0</v>
      </c>
      <c r="L2858" s="88">
        <v>11.0</v>
      </c>
      <c r="M2858" s="47">
        <v>44974.0</v>
      </c>
      <c r="N2858" s="32">
        <v>0.7083333333333334</v>
      </c>
      <c r="O2858" s="110">
        <v>0.9166666666666666</v>
      </c>
      <c r="P2858" s="16">
        <f t="shared" si="235"/>
        <v>0.2083333333</v>
      </c>
      <c r="Q2858" s="113" t="s">
        <v>2810</v>
      </c>
      <c r="R2858" s="36"/>
      <c r="S2858" s="36"/>
      <c r="T2858" s="36"/>
      <c r="U2858" s="36"/>
      <c r="V2858" s="36"/>
      <c r="W2858" s="36"/>
      <c r="X2858" s="36"/>
      <c r="Y2858" s="36"/>
      <c r="Z2858" s="36"/>
      <c r="AA2858" s="36"/>
      <c r="AB2858" s="36"/>
      <c r="AC2858" s="36"/>
      <c r="AD2858" s="36"/>
      <c r="AE2858" s="36"/>
      <c r="AF2858" s="36"/>
      <c r="AG2858" s="36"/>
      <c r="AH2858" s="36"/>
      <c r="AI2858" s="36"/>
      <c r="AJ2858" s="36"/>
      <c r="AK2858" s="36"/>
      <c r="AL2858" s="36"/>
    </row>
    <row r="2859">
      <c r="A2859" s="129" t="s">
        <v>2773</v>
      </c>
      <c r="B2859" s="29" t="s">
        <v>18</v>
      </c>
      <c r="C2859" s="29" t="s">
        <v>1152</v>
      </c>
      <c r="D2859" s="29" t="s">
        <v>2579</v>
      </c>
      <c r="E2859" s="30" t="s">
        <v>43</v>
      </c>
      <c r="F2859" s="41" t="s">
        <v>1423</v>
      </c>
      <c r="G2859" s="82">
        <v>44970.0</v>
      </c>
      <c r="H2859" s="82"/>
      <c r="I2859" s="36"/>
      <c r="J2859" s="82">
        <v>44970.0</v>
      </c>
      <c r="K2859" s="87"/>
      <c r="L2859" s="36"/>
      <c r="M2859" s="117">
        <v>44974.0</v>
      </c>
      <c r="N2859" s="32">
        <v>0.6666666666666666</v>
      </c>
      <c r="O2859" s="43">
        <v>0.9166666666666666</v>
      </c>
      <c r="P2859" s="34">
        <v>0.25</v>
      </c>
      <c r="Q2859" s="120" t="s">
        <v>2811</v>
      </c>
      <c r="R2859" s="36"/>
      <c r="S2859" s="36"/>
      <c r="T2859" s="36"/>
      <c r="U2859" s="36"/>
      <c r="V2859" s="36"/>
      <c r="W2859" s="36"/>
      <c r="X2859" s="36"/>
      <c r="Y2859" s="36"/>
      <c r="Z2859" s="36"/>
      <c r="AA2859" s="36"/>
      <c r="AB2859" s="36"/>
      <c r="AC2859" s="36"/>
      <c r="AD2859" s="36"/>
      <c r="AE2859" s="36"/>
      <c r="AF2859" s="36"/>
      <c r="AG2859" s="36"/>
      <c r="AH2859" s="36"/>
      <c r="AI2859" s="36"/>
      <c r="AJ2859" s="36"/>
      <c r="AK2859" s="36"/>
      <c r="AL2859" s="36"/>
    </row>
    <row r="2860">
      <c r="A2860" s="81" t="s">
        <v>2165</v>
      </c>
      <c r="B2860" s="81" t="s">
        <v>1797</v>
      </c>
      <c r="C2860" s="10" t="s">
        <v>1152</v>
      </c>
      <c r="D2860" s="81" t="s">
        <v>508</v>
      </c>
      <c r="E2860" s="30" t="s">
        <v>41</v>
      </c>
      <c r="F2860" s="30" t="s">
        <v>21</v>
      </c>
      <c r="G2860" s="82"/>
      <c r="H2860" s="82"/>
      <c r="I2860" s="88"/>
      <c r="J2860" s="82"/>
      <c r="K2860" s="82"/>
      <c r="L2860" s="88"/>
      <c r="M2860" s="47">
        <v>44974.0</v>
      </c>
      <c r="N2860" s="32">
        <v>0.625</v>
      </c>
      <c r="O2860" s="15">
        <v>0.7083333333333334</v>
      </c>
      <c r="P2860" s="16">
        <f t="shared" ref="P2860:P2867" si="236">O2860-N2860</f>
        <v>0.08333333333</v>
      </c>
      <c r="Q2860" s="10" t="s">
        <v>2812</v>
      </c>
      <c r="R2860" s="36"/>
      <c r="S2860" s="36"/>
      <c r="T2860" s="36"/>
      <c r="U2860" s="36"/>
      <c r="V2860" s="36"/>
      <c r="W2860" s="36"/>
      <c r="X2860" s="36"/>
      <c r="Y2860" s="36"/>
      <c r="Z2860" s="36"/>
      <c r="AA2860" s="36"/>
      <c r="AB2860" s="36"/>
      <c r="AC2860" s="36"/>
      <c r="AD2860" s="36"/>
      <c r="AE2860" s="36"/>
      <c r="AF2860" s="36"/>
      <c r="AG2860" s="36"/>
      <c r="AH2860" s="36"/>
      <c r="AI2860" s="36"/>
      <c r="AJ2860" s="36"/>
      <c r="AK2860" s="36"/>
      <c r="AL2860" s="36"/>
    </row>
    <row r="2861">
      <c r="A2861" s="10" t="s">
        <v>2396</v>
      </c>
      <c r="B2861" s="10" t="s">
        <v>18</v>
      </c>
      <c r="C2861" s="10" t="s">
        <v>1152</v>
      </c>
      <c r="D2861" s="10" t="s">
        <v>508</v>
      </c>
      <c r="E2861" s="11" t="s">
        <v>53</v>
      </c>
      <c r="F2861" s="11" t="s">
        <v>1409</v>
      </c>
      <c r="G2861" s="19"/>
      <c r="H2861" s="19"/>
      <c r="I2861" s="12"/>
      <c r="J2861" s="19"/>
      <c r="K2861" s="11"/>
      <c r="L2861" s="12"/>
      <c r="M2861" s="47">
        <v>44974.0</v>
      </c>
      <c r="N2861" s="32">
        <v>0.6666666666666666</v>
      </c>
      <c r="O2861" s="15">
        <v>0.6666666666666666</v>
      </c>
      <c r="P2861" s="16">
        <f t="shared" si="236"/>
        <v>0</v>
      </c>
      <c r="Q2861" s="17" t="s">
        <v>655</v>
      </c>
    </row>
    <row r="2862" ht="26.25" customHeight="1">
      <c r="A2862" s="36" t="s">
        <v>2139</v>
      </c>
      <c r="B2862" s="36" t="s">
        <v>1797</v>
      </c>
      <c r="C2862" s="36" t="s">
        <v>21</v>
      </c>
      <c r="D2862" s="36" t="s">
        <v>1790</v>
      </c>
      <c r="E2862" s="116" t="s">
        <v>41</v>
      </c>
      <c r="F2862" s="116" t="s">
        <v>21</v>
      </c>
      <c r="G2862" s="42"/>
      <c r="H2862" s="42"/>
      <c r="I2862" s="36"/>
      <c r="J2862" s="42"/>
      <c r="K2862" s="42"/>
      <c r="L2862" s="36"/>
      <c r="M2862" s="82">
        <v>44974.0</v>
      </c>
      <c r="N2862" s="15">
        <v>0.5833333333333334</v>
      </c>
      <c r="O2862" s="32">
        <v>0.875</v>
      </c>
      <c r="P2862" s="44">
        <f t="shared" si="236"/>
        <v>0.2916666667</v>
      </c>
      <c r="Q2862" s="81" t="s">
        <v>2813</v>
      </c>
      <c r="R2862" s="36"/>
      <c r="S2862" s="36"/>
      <c r="T2862" s="36"/>
      <c r="U2862" s="36"/>
      <c r="V2862" s="36"/>
      <c r="W2862" s="36"/>
      <c r="X2862" s="36"/>
      <c r="Y2862" s="36"/>
      <c r="Z2862" s="36"/>
      <c r="AA2862" s="36"/>
      <c r="AB2862" s="36"/>
      <c r="AC2862" s="36"/>
      <c r="AD2862" s="36"/>
      <c r="AE2862" s="36"/>
      <c r="AF2862" s="36"/>
      <c r="AG2862" s="36"/>
      <c r="AH2862" s="36"/>
      <c r="AI2862" s="36"/>
      <c r="AJ2862" s="36"/>
      <c r="AK2862" s="36"/>
      <c r="AL2862" s="36"/>
    </row>
    <row r="2863" ht="15.0" customHeight="1">
      <c r="A2863" s="81" t="s">
        <v>2167</v>
      </c>
      <c r="B2863" s="36" t="s">
        <v>1797</v>
      </c>
      <c r="C2863" s="36" t="s">
        <v>1164</v>
      </c>
      <c r="D2863" s="36" t="s">
        <v>900</v>
      </c>
      <c r="E2863" s="124" t="s">
        <v>41</v>
      </c>
      <c r="F2863" s="116" t="s">
        <v>21</v>
      </c>
      <c r="G2863" s="86"/>
      <c r="H2863" s="47"/>
      <c r="I2863" s="121"/>
      <c r="J2863" s="86"/>
      <c r="K2863" s="42"/>
      <c r="L2863" s="88">
        <v>143.5</v>
      </c>
      <c r="M2863" s="47">
        <v>44974.0</v>
      </c>
      <c r="N2863" s="32">
        <v>0.5833333333333334</v>
      </c>
      <c r="O2863" s="32">
        <v>0.6875</v>
      </c>
      <c r="P2863" s="16">
        <f t="shared" si="236"/>
        <v>0.1041666667</v>
      </c>
      <c r="Q2863" s="122" t="s">
        <v>2801</v>
      </c>
      <c r="R2863" s="36"/>
      <c r="S2863" s="36"/>
      <c r="T2863" s="36"/>
      <c r="U2863" s="36"/>
      <c r="V2863" s="36"/>
      <c r="W2863" s="36"/>
      <c r="X2863" s="36"/>
      <c r="Y2863" s="36"/>
      <c r="Z2863" s="36"/>
      <c r="AA2863" s="36"/>
      <c r="AB2863" s="36"/>
      <c r="AC2863" s="36"/>
      <c r="AD2863" s="36"/>
      <c r="AE2863" s="36"/>
      <c r="AF2863" s="36"/>
      <c r="AG2863" s="36"/>
      <c r="AH2863" s="36"/>
      <c r="AI2863" s="36"/>
      <c r="AJ2863" s="36"/>
      <c r="AK2863" s="36"/>
      <c r="AL2863" s="36"/>
    </row>
    <row r="2864" ht="15.0" customHeight="1">
      <c r="A2864" s="81" t="s">
        <v>2803</v>
      </c>
      <c r="B2864" s="81" t="s">
        <v>18</v>
      </c>
      <c r="C2864" s="36" t="s">
        <v>1164</v>
      </c>
      <c r="D2864" s="36" t="s">
        <v>900</v>
      </c>
      <c r="E2864" s="30" t="s">
        <v>41</v>
      </c>
      <c r="F2864" s="30" t="s">
        <v>1409</v>
      </c>
      <c r="G2864" s="117">
        <v>44973.0</v>
      </c>
      <c r="H2864" s="47">
        <v>44980.0</v>
      </c>
      <c r="I2864" s="88">
        <v>40.0</v>
      </c>
      <c r="J2864" s="117">
        <v>44973.0</v>
      </c>
      <c r="K2864" s="42"/>
      <c r="L2864" s="88">
        <v>7.5</v>
      </c>
      <c r="M2864" s="47">
        <v>44974.0</v>
      </c>
      <c r="N2864" s="32">
        <v>0.6875</v>
      </c>
      <c r="O2864" s="52">
        <v>0.8958333333333334</v>
      </c>
      <c r="P2864" s="16">
        <f t="shared" si="236"/>
        <v>0.2083333333</v>
      </c>
      <c r="Q2864" s="122" t="s">
        <v>2814</v>
      </c>
      <c r="R2864" s="36"/>
      <c r="S2864" s="36"/>
      <c r="T2864" s="36"/>
      <c r="U2864" s="36"/>
      <c r="V2864" s="36"/>
      <c r="W2864" s="36"/>
      <c r="X2864" s="36"/>
      <c r="Y2864" s="36"/>
      <c r="Z2864" s="36"/>
      <c r="AA2864" s="36"/>
      <c r="AB2864" s="36"/>
      <c r="AC2864" s="36"/>
      <c r="AD2864" s="36"/>
      <c r="AE2864" s="36"/>
      <c r="AF2864" s="36"/>
      <c r="AG2864" s="36"/>
      <c r="AH2864" s="36"/>
      <c r="AI2864" s="36"/>
      <c r="AJ2864" s="36"/>
      <c r="AK2864" s="36"/>
      <c r="AL2864" s="36"/>
    </row>
    <row r="2865">
      <c r="A2865" s="81" t="s">
        <v>2771</v>
      </c>
      <c r="B2865" s="10" t="s">
        <v>18</v>
      </c>
      <c r="C2865" s="10" t="s">
        <v>1152</v>
      </c>
      <c r="D2865" s="10" t="s">
        <v>3</v>
      </c>
      <c r="E2865" s="30" t="s">
        <v>20</v>
      </c>
      <c r="F2865" s="30" t="s">
        <v>1432</v>
      </c>
      <c r="G2865" s="47">
        <v>44970.0</v>
      </c>
      <c r="H2865" s="47">
        <v>44970.0</v>
      </c>
      <c r="I2865" s="88">
        <v>4.0</v>
      </c>
      <c r="J2865" s="47">
        <v>44970.0</v>
      </c>
      <c r="K2865" s="47">
        <v>44970.0</v>
      </c>
      <c r="L2865" s="88">
        <v>2.0</v>
      </c>
      <c r="M2865" s="47">
        <v>44977.0</v>
      </c>
      <c r="N2865" s="32">
        <v>0.6666666666666666</v>
      </c>
      <c r="O2865" s="32">
        <v>0.6666666666666666</v>
      </c>
      <c r="P2865" s="16">
        <f t="shared" si="236"/>
        <v>0</v>
      </c>
      <c r="Q2865" s="113" t="s">
        <v>565</v>
      </c>
      <c r="R2865" s="36"/>
      <c r="S2865" s="36"/>
      <c r="T2865" s="36"/>
      <c r="U2865" s="36"/>
      <c r="V2865" s="36"/>
      <c r="W2865" s="36"/>
      <c r="X2865" s="36"/>
      <c r="Y2865" s="36"/>
      <c r="Z2865" s="36"/>
      <c r="AA2865" s="36"/>
      <c r="AB2865" s="36"/>
      <c r="AC2865" s="36"/>
      <c r="AD2865" s="36"/>
      <c r="AE2865" s="36"/>
      <c r="AF2865" s="36"/>
      <c r="AG2865" s="36"/>
      <c r="AH2865" s="36"/>
      <c r="AI2865" s="36"/>
      <c r="AJ2865" s="36"/>
      <c r="AK2865" s="36"/>
      <c r="AL2865" s="36"/>
    </row>
    <row r="2866" ht="51.0" customHeight="1">
      <c r="A2866" s="10" t="s">
        <v>2444</v>
      </c>
      <c r="B2866" s="10" t="s">
        <v>18</v>
      </c>
      <c r="C2866" s="10" t="s">
        <v>1152</v>
      </c>
      <c r="D2866" s="81" t="s">
        <v>1790</v>
      </c>
      <c r="E2866" s="11" t="s">
        <v>987</v>
      </c>
      <c r="F2866" s="11" t="s">
        <v>1432</v>
      </c>
      <c r="G2866" s="47">
        <v>44918.0</v>
      </c>
      <c r="H2866" s="47">
        <v>44925.0</v>
      </c>
      <c r="I2866" s="12">
        <v>17.0</v>
      </c>
      <c r="J2866" s="47">
        <v>44918.0</v>
      </c>
      <c r="K2866" s="19"/>
      <c r="L2866" s="12">
        <v>22.0</v>
      </c>
      <c r="M2866" s="47">
        <v>44977.0</v>
      </c>
      <c r="N2866" s="32">
        <v>0.5833333333333334</v>
      </c>
      <c r="O2866" s="32">
        <v>0.625</v>
      </c>
      <c r="P2866" s="16">
        <f t="shared" si="236"/>
        <v>0.04166666667</v>
      </c>
      <c r="Q2866" s="113" t="s">
        <v>2815</v>
      </c>
    </row>
    <row r="2867" ht="26.25" customHeight="1">
      <c r="A2867" s="36" t="s">
        <v>2139</v>
      </c>
      <c r="B2867" s="36" t="s">
        <v>1797</v>
      </c>
      <c r="C2867" s="36" t="s">
        <v>21</v>
      </c>
      <c r="D2867" s="36" t="s">
        <v>1790</v>
      </c>
      <c r="E2867" s="116" t="s">
        <v>41</v>
      </c>
      <c r="F2867" s="116" t="s">
        <v>21</v>
      </c>
      <c r="G2867" s="42"/>
      <c r="H2867" s="42"/>
      <c r="I2867" s="36"/>
      <c r="J2867" s="42"/>
      <c r="K2867" s="42"/>
      <c r="L2867" s="36"/>
      <c r="M2867" s="47">
        <v>44977.0</v>
      </c>
      <c r="N2867" s="32">
        <v>0.625</v>
      </c>
      <c r="O2867" s="32">
        <v>0.875</v>
      </c>
      <c r="P2867" s="44">
        <f t="shared" si="236"/>
        <v>0.25</v>
      </c>
      <c r="Q2867" s="81" t="s">
        <v>2816</v>
      </c>
      <c r="R2867" s="36"/>
      <c r="S2867" s="36"/>
      <c r="T2867" s="36"/>
      <c r="U2867" s="36"/>
      <c r="V2867" s="36"/>
      <c r="W2867" s="36"/>
      <c r="X2867" s="36"/>
      <c r="Y2867" s="36"/>
      <c r="Z2867" s="36"/>
      <c r="AA2867" s="36"/>
      <c r="AB2867" s="36"/>
      <c r="AC2867" s="36"/>
      <c r="AD2867" s="36"/>
      <c r="AE2867" s="36"/>
      <c r="AF2867" s="36"/>
      <c r="AG2867" s="36"/>
      <c r="AH2867" s="36"/>
      <c r="AI2867" s="36"/>
      <c r="AJ2867" s="36"/>
      <c r="AK2867" s="36"/>
      <c r="AL2867" s="36"/>
    </row>
    <row r="2868">
      <c r="A2868" s="129" t="s">
        <v>2817</v>
      </c>
      <c r="B2868" s="29" t="s">
        <v>18</v>
      </c>
      <c r="C2868" s="29" t="s">
        <v>1152</v>
      </c>
      <c r="D2868" s="29" t="s">
        <v>2579</v>
      </c>
      <c r="E2868" s="30" t="s">
        <v>1478</v>
      </c>
      <c r="F2868" s="41" t="s">
        <v>1423</v>
      </c>
      <c r="G2868" s="82">
        <v>44977.0</v>
      </c>
      <c r="H2868" s="82"/>
      <c r="I2868" s="36"/>
      <c r="J2868" s="82">
        <v>44977.0</v>
      </c>
      <c r="K2868" s="87"/>
      <c r="L2868" s="36"/>
      <c r="M2868" s="117">
        <v>44977.0</v>
      </c>
      <c r="N2868" s="32">
        <v>0.6666666666666666</v>
      </c>
      <c r="O2868" s="43">
        <v>0.9166666666666666</v>
      </c>
      <c r="P2868" s="34">
        <v>0.25</v>
      </c>
      <c r="Q2868" s="120" t="s">
        <v>2818</v>
      </c>
      <c r="R2868" s="36"/>
      <c r="S2868" s="36"/>
      <c r="T2868" s="36"/>
      <c r="U2868" s="36"/>
      <c r="V2868" s="36"/>
      <c r="W2868" s="36"/>
      <c r="X2868" s="36"/>
      <c r="Y2868" s="36"/>
      <c r="Z2868" s="36"/>
      <c r="AA2868" s="36"/>
      <c r="AB2868" s="36"/>
      <c r="AC2868" s="36"/>
      <c r="AD2868" s="36"/>
      <c r="AE2868" s="36"/>
      <c r="AF2868" s="36"/>
      <c r="AG2868" s="36"/>
      <c r="AH2868" s="36"/>
      <c r="AI2868" s="36"/>
      <c r="AJ2868" s="36"/>
      <c r="AK2868" s="36"/>
      <c r="AL2868" s="36"/>
    </row>
    <row r="2869">
      <c r="A2869" s="81" t="s">
        <v>2782</v>
      </c>
      <c r="B2869" s="81" t="s">
        <v>560</v>
      </c>
      <c r="C2869" s="29" t="s">
        <v>1152</v>
      </c>
      <c r="D2869" s="29" t="s">
        <v>508</v>
      </c>
      <c r="E2869" s="30" t="s">
        <v>41</v>
      </c>
      <c r="F2869" s="41" t="s">
        <v>1423</v>
      </c>
      <c r="G2869" s="48">
        <v>44971.0</v>
      </c>
      <c r="H2869" s="47"/>
      <c r="I2869" s="88">
        <v>30.0</v>
      </c>
      <c r="J2869" s="48">
        <v>44971.0</v>
      </c>
      <c r="K2869" s="47"/>
      <c r="L2869" s="88"/>
      <c r="M2869" s="47">
        <v>44977.0</v>
      </c>
      <c r="N2869" s="32">
        <v>0.75</v>
      </c>
      <c r="O2869" s="110">
        <v>0.9166666666666666</v>
      </c>
      <c r="P2869" s="16">
        <f t="shared" ref="P2869:P2875" si="237">O2869-N2869</f>
        <v>0.1666666667</v>
      </c>
      <c r="Q2869" s="113" t="s">
        <v>2819</v>
      </c>
      <c r="R2869" s="36"/>
      <c r="S2869" s="36"/>
      <c r="T2869" s="36"/>
      <c r="U2869" s="36"/>
      <c r="V2869" s="36"/>
      <c r="W2869" s="36"/>
      <c r="X2869" s="36"/>
      <c r="Y2869" s="36"/>
      <c r="Z2869" s="36"/>
      <c r="AA2869" s="36"/>
      <c r="AB2869" s="36"/>
      <c r="AC2869" s="36"/>
      <c r="AD2869" s="36"/>
      <c r="AE2869" s="36"/>
      <c r="AF2869" s="36"/>
      <c r="AG2869" s="36"/>
      <c r="AH2869" s="36"/>
      <c r="AI2869" s="36"/>
      <c r="AJ2869" s="36"/>
      <c r="AK2869" s="36"/>
      <c r="AL2869" s="36"/>
    </row>
    <row r="2870">
      <c r="A2870" s="81" t="s">
        <v>1568</v>
      </c>
      <c r="B2870" s="81" t="s">
        <v>560</v>
      </c>
      <c r="C2870" s="10" t="s">
        <v>1152</v>
      </c>
      <c r="D2870" s="29" t="s">
        <v>508</v>
      </c>
      <c r="E2870" s="30" t="s">
        <v>46</v>
      </c>
      <c r="F2870" s="30" t="s">
        <v>1409</v>
      </c>
      <c r="G2870" s="82">
        <v>44769.0</v>
      </c>
      <c r="H2870" s="82">
        <v>44804.0</v>
      </c>
      <c r="I2870" s="88">
        <v>280.0</v>
      </c>
      <c r="J2870" s="82">
        <v>44769.0</v>
      </c>
      <c r="K2870" s="82">
        <v>44824.0</v>
      </c>
      <c r="L2870" s="88">
        <v>214.0</v>
      </c>
      <c r="M2870" s="82">
        <v>44977.0</v>
      </c>
      <c r="N2870" s="32">
        <v>0.6458333333333334</v>
      </c>
      <c r="O2870" s="32">
        <v>0.75</v>
      </c>
      <c r="P2870" s="16">
        <f t="shared" si="237"/>
        <v>0.1041666667</v>
      </c>
      <c r="Q2870" s="35" t="s">
        <v>2820</v>
      </c>
      <c r="R2870" s="36"/>
      <c r="S2870" s="36"/>
      <c r="T2870" s="36"/>
      <c r="U2870" s="36"/>
      <c r="V2870" s="36"/>
      <c r="W2870" s="36"/>
      <c r="X2870" s="36"/>
      <c r="Y2870" s="36"/>
      <c r="Z2870" s="36"/>
      <c r="AA2870" s="36"/>
      <c r="AB2870" s="36"/>
      <c r="AC2870" s="36"/>
      <c r="AD2870" s="36"/>
      <c r="AE2870" s="36"/>
      <c r="AF2870" s="36"/>
      <c r="AG2870" s="36"/>
      <c r="AH2870" s="36"/>
      <c r="AI2870" s="36"/>
      <c r="AJ2870" s="36"/>
      <c r="AK2870" s="36"/>
      <c r="AL2870" s="36"/>
    </row>
    <row r="2871">
      <c r="A2871" s="81" t="s">
        <v>1819</v>
      </c>
      <c r="B2871" s="81" t="s">
        <v>1797</v>
      </c>
      <c r="C2871" s="10" t="s">
        <v>1152</v>
      </c>
      <c r="D2871" s="10" t="s">
        <v>3</v>
      </c>
      <c r="E2871" s="11" t="s">
        <v>41</v>
      </c>
      <c r="F2871" s="11" t="s">
        <v>21</v>
      </c>
      <c r="G2871" s="18"/>
      <c r="H2871" s="18"/>
      <c r="I2871" s="18"/>
      <c r="J2871" s="18"/>
      <c r="K2871" s="18"/>
      <c r="L2871" s="18"/>
      <c r="M2871" s="82">
        <v>44977.0</v>
      </c>
      <c r="N2871" s="52">
        <v>0.625</v>
      </c>
      <c r="O2871" s="32">
        <v>0.75</v>
      </c>
      <c r="P2871" s="16">
        <f t="shared" si="237"/>
        <v>0.125</v>
      </c>
      <c r="Q2871" s="113" t="s">
        <v>2821</v>
      </c>
      <c r="R2871" s="36"/>
      <c r="S2871" s="36"/>
      <c r="T2871" s="36"/>
      <c r="U2871" s="36"/>
      <c r="V2871" s="36"/>
      <c r="W2871" s="36"/>
      <c r="X2871" s="36"/>
      <c r="Y2871" s="36"/>
      <c r="Z2871" s="36"/>
      <c r="AA2871" s="36"/>
      <c r="AB2871" s="36"/>
      <c r="AC2871" s="36"/>
      <c r="AD2871" s="36"/>
      <c r="AE2871" s="36"/>
      <c r="AF2871" s="36"/>
      <c r="AG2871" s="36"/>
      <c r="AH2871" s="36"/>
      <c r="AI2871" s="36"/>
      <c r="AJ2871" s="36"/>
      <c r="AK2871" s="36"/>
      <c r="AL2871" s="36"/>
    </row>
    <row r="2872">
      <c r="A2872" s="81" t="s">
        <v>2822</v>
      </c>
      <c r="B2872" s="81" t="s">
        <v>560</v>
      </c>
      <c r="C2872" s="10" t="s">
        <v>1152</v>
      </c>
      <c r="D2872" s="10" t="s">
        <v>3</v>
      </c>
      <c r="E2872" s="30" t="s">
        <v>1478</v>
      </c>
      <c r="F2872" s="11" t="s">
        <v>1409</v>
      </c>
      <c r="G2872" s="48">
        <v>44977.0</v>
      </c>
      <c r="H2872" s="86"/>
      <c r="I2872" s="121"/>
      <c r="J2872" s="86"/>
      <c r="K2872" s="42"/>
      <c r="L2872" s="121"/>
      <c r="M2872" s="82">
        <v>44977.0</v>
      </c>
      <c r="N2872" s="32">
        <v>0.75</v>
      </c>
      <c r="O2872" s="32">
        <v>0.875</v>
      </c>
      <c r="P2872" s="16">
        <f t="shared" si="237"/>
        <v>0.125</v>
      </c>
      <c r="Q2872" s="35" t="s">
        <v>2823</v>
      </c>
      <c r="R2872" s="36"/>
      <c r="S2872" s="36"/>
      <c r="T2872" s="36"/>
      <c r="U2872" s="36"/>
      <c r="V2872" s="36"/>
      <c r="W2872" s="36"/>
      <c r="X2872" s="36"/>
      <c r="Y2872" s="36"/>
      <c r="Z2872" s="36"/>
      <c r="AA2872" s="36"/>
      <c r="AB2872" s="36"/>
      <c r="AC2872" s="36"/>
      <c r="AD2872" s="36"/>
      <c r="AE2872" s="36"/>
      <c r="AF2872" s="36"/>
      <c r="AG2872" s="36"/>
      <c r="AH2872" s="36"/>
      <c r="AI2872" s="36"/>
      <c r="AJ2872" s="36"/>
      <c r="AK2872" s="36"/>
      <c r="AL2872" s="36"/>
    </row>
    <row r="2873" ht="15.0" customHeight="1">
      <c r="A2873" s="81" t="s">
        <v>2167</v>
      </c>
      <c r="B2873" s="36" t="s">
        <v>1797</v>
      </c>
      <c r="C2873" s="36" t="s">
        <v>1164</v>
      </c>
      <c r="D2873" s="36" t="s">
        <v>900</v>
      </c>
      <c r="E2873" s="124" t="s">
        <v>41</v>
      </c>
      <c r="F2873" s="116" t="s">
        <v>21</v>
      </c>
      <c r="G2873" s="86"/>
      <c r="H2873" s="47"/>
      <c r="I2873" s="121"/>
      <c r="J2873" s="86"/>
      <c r="K2873" s="42"/>
      <c r="L2873" s="88">
        <v>146.5</v>
      </c>
      <c r="M2873" s="47">
        <v>44977.0</v>
      </c>
      <c r="N2873" s="32">
        <v>0.5833333333333334</v>
      </c>
      <c r="O2873" s="32">
        <v>0.7083333333333334</v>
      </c>
      <c r="P2873" s="16">
        <f t="shared" si="237"/>
        <v>0.125</v>
      </c>
      <c r="Q2873" s="122" t="s">
        <v>2801</v>
      </c>
      <c r="R2873" s="36"/>
      <c r="S2873" s="36"/>
      <c r="T2873" s="36"/>
      <c r="U2873" s="36"/>
      <c r="V2873" s="36"/>
      <c r="W2873" s="36"/>
      <c r="X2873" s="36"/>
      <c r="Y2873" s="36"/>
      <c r="Z2873" s="36"/>
      <c r="AA2873" s="36"/>
      <c r="AB2873" s="36"/>
      <c r="AC2873" s="36"/>
      <c r="AD2873" s="36"/>
      <c r="AE2873" s="36"/>
      <c r="AF2873" s="36"/>
      <c r="AG2873" s="36"/>
      <c r="AH2873" s="36"/>
      <c r="AI2873" s="36"/>
      <c r="AJ2873" s="36"/>
      <c r="AK2873" s="36"/>
      <c r="AL2873" s="36"/>
    </row>
    <row r="2874" ht="15.0" customHeight="1">
      <c r="A2874" s="81" t="s">
        <v>2803</v>
      </c>
      <c r="B2874" s="81" t="s">
        <v>18</v>
      </c>
      <c r="C2874" s="36" t="s">
        <v>1164</v>
      </c>
      <c r="D2874" s="36" t="s">
        <v>900</v>
      </c>
      <c r="E2874" s="30" t="s">
        <v>41</v>
      </c>
      <c r="F2874" s="30" t="s">
        <v>1409</v>
      </c>
      <c r="G2874" s="117">
        <v>44973.0</v>
      </c>
      <c r="H2874" s="47">
        <v>44980.0</v>
      </c>
      <c r="I2874" s="88">
        <v>40.0</v>
      </c>
      <c r="J2874" s="117">
        <v>44973.0</v>
      </c>
      <c r="K2874" s="42"/>
      <c r="L2874" s="88">
        <v>12.0</v>
      </c>
      <c r="M2874" s="47">
        <v>44977.0</v>
      </c>
      <c r="N2874" s="32">
        <v>0.7083333333333334</v>
      </c>
      <c r="O2874" s="52">
        <v>0.8958333333333334</v>
      </c>
      <c r="P2874" s="16">
        <f t="shared" si="237"/>
        <v>0.1875</v>
      </c>
      <c r="Q2874" s="122" t="s">
        <v>2824</v>
      </c>
      <c r="R2874" s="36"/>
      <c r="S2874" s="36"/>
      <c r="T2874" s="36"/>
      <c r="U2874" s="36"/>
      <c r="V2874" s="36"/>
      <c r="W2874" s="36"/>
      <c r="X2874" s="36"/>
      <c r="Y2874" s="36"/>
      <c r="Z2874" s="36"/>
      <c r="AA2874" s="36"/>
      <c r="AB2874" s="36"/>
      <c r="AC2874" s="36"/>
      <c r="AD2874" s="36"/>
      <c r="AE2874" s="36"/>
      <c r="AF2874" s="36"/>
      <c r="AG2874" s="36"/>
      <c r="AH2874" s="36"/>
      <c r="AI2874" s="36"/>
      <c r="AJ2874" s="36"/>
      <c r="AK2874" s="36"/>
      <c r="AL2874" s="36"/>
    </row>
    <row r="2875" ht="26.25" customHeight="1">
      <c r="A2875" s="36" t="s">
        <v>2139</v>
      </c>
      <c r="B2875" s="36" t="s">
        <v>1797</v>
      </c>
      <c r="C2875" s="36" t="s">
        <v>21</v>
      </c>
      <c r="D2875" s="36" t="s">
        <v>1790</v>
      </c>
      <c r="E2875" s="116" t="s">
        <v>41</v>
      </c>
      <c r="F2875" s="116" t="s">
        <v>21</v>
      </c>
      <c r="G2875" s="42"/>
      <c r="H2875" s="42"/>
      <c r="I2875" s="36"/>
      <c r="J2875" s="42"/>
      <c r="K2875" s="42"/>
      <c r="L2875" s="36"/>
      <c r="M2875" s="47">
        <v>44978.0</v>
      </c>
      <c r="N2875" s="32">
        <v>0.5833333333333334</v>
      </c>
      <c r="O2875" s="32">
        <v>0.875</v>
      </c>
      <c r="P2875" s="44">
        <f t="shared" si="237"/>
        <v>0.2916666667</v>
      </c>
      <c r="Q2875" s="81" t="s">
        <v>2816</v>
      </c>
      <c r="R2875" s="36"/>
      <c r="S2875" s="36"/>
      <c r="T2875" s="36"/>
      <c r="U2875" s="36"/>
      <c r="V2875" s="36"/>
      <c r="W2875" s="36"/>
      <c r="X2875" s="36"/>
      <c r="Y2875" s="36"/>
      <c r="Z2875" s="36"/>
      <c r="AA2875" s="36"/>
      <c r="AB2875" s="36"/>
      <c r="AC2875" s="36"/>
      <c r="AD2875" s="36"/>
      <c r="AE2875" s="36"/>
      <c r="AF2875" s="36"/>
      <c r="AG2875" s="36"/>
      <c r="AH2875" s="36"/>
      <c r="AI2875" s="36"/>
      <c r="AJ2875" s="36"/>
      <c r="AK2875" s="36"/>
      <c r="AL2875" s="36"/>
    </row>
    <row r="2876">
      <c r="A2876" s="129" t="s">
        <v>2817</v>
      </c>
      <c r="B2876" s="29" t="s">
        <v>18</v>
      </c>
      <c r="C2876" s="29" t="s">
        <v>1152</v>
      </c>
      <c r="D2876" s="29" t="s">
        <v>2579</v>
      </c>
      <c r="E2876" s="30" t="s">
        <v>1478</v>
      </c>
      <c r="F2876" s="41" t="s">
        <v>1423</v>
      </c>
      <c r="G2876" s="82">
        <v>44977.0</v>
      </c>
      <c r="H2876" s="82"/>
      <c r="I2876" s="36"/>
      <c r="J2876" s="82">
        <v>44977.0</v>
      </c>
      <c r="K2876" s="87"/>
      <c r="L2876" s="36"/>
      <c r="M2876" s="117">
        <v>44978.0</v>
      </c>
      <c r="N2876" s="32">
        <v>0.6666666666666666</v>
      </c>
      <c r="O2876" s="43">
        <v>0.9166666666666666</v>
      </c>
      <c r="P2876" s="34">
        <v>0.25</v>
      </c>
      <c r="Q2876" s="120" t="s">
        <v>2825</v>
      </c>
      <c r="R2876" s="36"/>
      <c r="S2876" s="36"/>
      <c r="T2876" s="36"/>
      <c r="U2876" s="36"/>
      <c r="V2876" s="36"/>
      <c r="W2876" s="36"/>
      <c r="X2876" s="36"/>
      <c r="Y2876" s="36"/>
      <c r="Z2876" s="36"/>
      <c r="AA2876" s="36"/>
      <c r="AB2876" s="36"/>
      <c r="AC2876" s="36"/>
      <c r="AD2876" s="36"/>
      <c r="AE2876" s="36"/>
      <c r="AF2876" s="36"/>
      <c r="AG2876" s="36"/>
      <c r="AH2876" s="36"/>
      <c r="AI2876" s="36"/>
      <c r="AJ2876" s="36"/>
      <c r="AK2876" s="36"/>
      <c r="AL2876" s="36"/>
    </row>
    <row r="2877">
      <c r="A2877" s="81" t="s">
        <v>2782</v>
      </c>
      <c r="B2877" s="81" t="s">
        <v>560</v>
      </c>
      <c r="C2877" s="29" t="s">
        <v>1152</v>
      </c>
      <c r="D2877" s="29" t="s">
        <v>508</v>
      </c>
      <c r="E2877" s="30" t="s">
        <v>46</v>
      </c>
      <c r="F2877" s="41" t="s">
        <v>1423</v>
      </c>
      <c r="G2877" s="48">
        <v>44971.0</v>
      </c>
      <c r="H2877" s="47"/>
      <c r="I2877" s="88">
        <v>30.0</v>
      </c>
      <c r="J2877" s="48">
        <v>44971.0</v>
      </c>
      <c r="K2877" s="47"/>
      <c r="L2877" s="88"/>
      <c r="M2877" s="47">
        <v>44978.0</v>
      </c>
      <c r="N2877" s="32">
        <v>0.6458333333333334</v>
      </c>
      <c r="O2877" s="110">
        <v>0.7291666666666666</v>
      </c>
      <c r="P2877" s="16">
        <f t="shared" ref="P2877:P2887" si="238">O2877-N2877</f>
        <v>0.08333333333</v>
      </c>
      <c r="Q2877" s="113" t="s">
        <v>2826</v>
      </c>
      <c r="R2877" s="36"/>
      <c r="S2877" s="36"/>
      <c r="T2877" s="36"/>
      <c r="U2877" s="36"/>
      <c r="V2877" s="36"/>
      <c r="W2877" s="36"/>
      <c r="X2877" s="36"/>
      <c r="Y2877" s="36"/>
      <c r="Z2877" s="36"/>
      <c r="AA2877" s="36"/>
      <c r="AB2877" s="36"/>
      <c r="AC2877" s="36"/>
      <c r="AD2877" s="36"/>
      <c r="AE2877" s="36"/>
      <c r="AF2877" s="36"/>
      <c r="AG2877" s="36"/>
      <c r="AH2877" s="36"/>
      <c r="AI2877" s="36"/>
      <c r="AJ2877" s="36"/>
      <c r="AK2877" s="36"/>
      <c r="AL2877" s="36"/>
    </row>
    <row r="2878">
      <c r="A2878" s="81" t="s">
        <v>1568</v>
      </c>
      <c r="B2878" s="81" t="s">
        <v>560</v>
      </c>
      <c r="C2878" s="10" t="s">
        <v>1152</v>
      </c>
      <c r="D2878" s="29" t="s">
        <v>508</v>
      </c>
      <c r="E2878" s="30" t="s">
        <v>41</v>
      </c>
      <c r="F2878" s="30" t="s">
        <v>1409</v>
      </c>
      <c r="G2878" s="82">
        <v>44769.0</v>
      </c>
      <c r="H2878" s="82">
        <v>44804.0</v>
      </c>
      <c r="I2878" s="88">
        <v>280.0</v>
      </c>
      <c r="J2878" s="82">
        <v>44769.0</v>
      </c>
      <c r="K2878" s="82">
        <v>44824.0</v>
      </c>
      <c r="L2878" s="88">
        <v>214.0</v>
      </c>
      <c r="M2878" s="82">
        <v>44978.0</v>
      </c>
      <c r="N2878" s="32">
        <v>0.7291666666666666</v>
      </c>
      <c r="O2878" s="32">
        <v>0.9166666666666666</v>
      </c>
      <c r="P2878" s="16">
        <f t="shared" si="238"/>
        <v>0.1875</v>
      </c>
      <c r="Q2878" s="35" t="s">
        <v>2827</v>
      </c>
      <c r="R2878" s="36"/>
      <c r="S2878" s="36"/>
      <c r="T2878" s="36"/>
      <c r="U2878" s="36"/>
      <c r="V2878" s="36"/>
      <c r="W2878" s="36"/>
      <c r="X2878" s="36"/>
      <c r="Y2878" s="36"/>
      <c r="Z2878" s="36"/>
      <c r="AA2878" s="36"/>
      <c r="AB2878" s="36"/>
      <c r="AC2878" s="36"/>
      <c r="AD2878" s="36"/>
      <c r="AE2878" s="36"/>
      <c r="AF2878" s="36"/>
      <c r="AG2878" s="36"/>
      <c r="AH2878" s="36"/>
      <c r="AI2878" s="36"/>
      <c r="AJ2878" s="36"/>
      <c r="AK2878" s="36"/>
      <c r="AL2878" s="36"/>
    </row>
    <row r="2879">
      <c r="A2879" s="81" t="s">
        <v>1819</v>
      </c>
      <c r="B2879" s="81" t="s">
        <v>1797</v>
      </c>
      <c r="C2879" s="10" t="s">
        <v>1152</v>
      </c>
      <c r="D2879" s="10" t="s">
        <v>3</v>
      </c>
      <c r="E2879" s="11" t="s">
        <v>41</v>
      </c>
      <c r="F2879" s="11" t="s">
        <v>21</v>
      </c>
      <c r="G2879" s="18"/>
      <c r="H2879" s="18"/>
      <c r="I2879" s="18"/>
      <c r="J2879" s="18"/>
      <c r="K2879" s="18"/>
      <c r="L2879" s="18"/>
      <c r="M2879" s="82">
        <v>44978.0</v>
      </c>
      <c r="N2879" s="52">
        <v>0.625</v>
      </c>
      <c r="O2879" s="32">
        <v>0.9166666666666666</v>
      </c>
      <c r="P2879" s="16">
        <f t="shared" si="238"/>
        <v>0.2916666667</v>
      </c>
      <c r="Q2879" s="113"/>
      <c r="R2879" s="36"/>
      <c r="S2879" s="36"/>
      <c r="T2879" s="36"/>
      <c r="U2879" s="36"/>
      <c r="V2879" s="36"/>
      <c r="W2879" s="36"/>
      <c r="X2879" s="36"/>
      <c r="Y2879" s="36"/>
      <c r="Z2879" s="36"/>
      <c r="AA2879" s="36"/>
      <c r="AB2879" s="36"/>
      <c r="AC2879" s="36"/>
      <c r="AD2879" s="36"/>
      <c r="AE2879" s="36"/>
      <c r="AF2879" s="36"/>
      <c r="AG2879" s="36"/>
      <c r="AH2879" s="36"/>
      <c r="AI2879" s="36"/>
      <c r="AJ2879" s="36"/>
      <c r="AK2879" s="36"/>
      <c r="AL2879" s="36"/>
    </row>
    <row r="2880" ht="15.0" customHeight="1">
      <c r="A2880" s="81" t="s">
        <v>2167</v>
      </c>
      <c r="B2880" s="36" t="s">
        <v>1797</v>
      </c>
      <c r="C2880" s="36" t="s">
        <v>1164</v>
      </c>
      <c r="D2880" s="36" t="s">
        <v>900</v>
      </c>
      <c r="E2880" s="124" t="s">
        <v>41</v>
      </c>
      <c r="F2880" s="116" t="s">
        <v>21</v>
      </c>
      <c r="G2880" s="86"/>
      <c r="H2880" s="47"/>
      <c r="I2880" s="121"/>
      <c r="J2880" s="86"/>
      <c r="K2880" s="42"/>
      <c r="L2880" s="88">
        <v>148.5</v>
      </c>
      <c r="M2880" s="47">
        <v>44978.0</v>
      </c>
      <c r="N2880" s="32">
        <v>0.5833333333333334</v>
      </c>
      <c r="O2880" s="32">
        <v>0.6666666666666666</v>
      </c>
      <c r="P2880" s="16">
        <f t="shared" si="238"/>
        <v>0.08333333333</v>
      </c>
      <c r="Q2880" s="122" t="s">
        <v>2828</v>
      </c>
      <c r="R2880" s="36"/>
      <c r="S2880" s="36"/>
      <c r="T2880" s="36"/>
      <c r="U2880" s="36"/>
      <c r="V2880" s="36"/>
      <c r="W2880" s="36"/>
      <c r="X2880" s="36"/>
      <c r="Y2880" s="36"/>
      <c r="Z2880" s="36"/>
      <c r="AA2880" s="36"/>
      <c r="AB2880" s="36"/>
      <c r="AC2880" s="36"/>
      <c r="AD2880" s="36"/>
      <c r="AE2880" s="36"/>
      <c r="AF2880" s="36"/>
      <c r="AG2880" s="36"/>
      <c r="AH2880" s="36"/>
      <c r="AI2880" s="36"/>
      <c r="AJ2880" s="36"/>
      <c r="AK2880" s="36"/>
      <c r="AL2880" s="36"/>
    </row>
    <row r="2881" ht="15.0" customHeight="1">
      <c r="A2881" s="81" t="s">
        <v>2803</v>
      </c>
      <c r="B2881" s="81" t="s">
        <v>18</v>
      </c>
      <c r="C2881" s="36" t="s">
        <v>1164</v>
      </c>
      <c r="D2881" s="36" t="s">
        <v>900</v>
      </c>
      <c r="E2881" s="30" t="s">
        <v>41</v>
      </c>
      <c r="F2881" s="30" t="s">
        <v>1409</v>
      </c>
      <c r="G2881" s="117">
        <v>44973.0</v>
      </c>
      <c r="H2881" s="47">
        <v>44980.0</v>
      </c>
      <c r="I2881" s="88">
        <v>40.0</v>
      </c>
      <c r="J2881" s="117">
        <v>44973.0</v>
      </c>
      <c r="K2881" s="42"/>
      <c r="L2881" s="88">
        <v>17.5</v>
      </c>
      <c r="M2881" s="47">
        <v>44978.0</v>
      </c>
      <c r="N2881" s="32">
        <v>0.6666666666666666</v>
      </c>
      <c r="O2881" s="52">
        <v>0.8958333333333334</v>
      </c>
      <c r="P2881" s="16">
        <f t="shared" si="238"/>
        <v>0.2291666667</v>
      </c>
      <c r="Q2881" s="122" t="s">
        <v>2829</v>
      </c>
      <c r="R2881" s="36"/>
      <c r="S2881" s="36"/>
      <c r="T2881" s="36"/>
      <c r="U2881" s="36"/>
      <c r="V2881" s="36"/>
      <c r="W2881" s="36"/>
      <c r="X2881" s="36"/>
      <c r="Y2881" s="36"/>
      <c r="Z2881" s="36"/>
      <c r="AA2881" s="36"/>
      <c r="AB2881" s="36"/>
      <c r="AC2881" s="36"/>
      <c r="AD2881" s="36"/>
      <c r="AE2881" s="36"/>
      <c r="AF2881" s="36"/>
      <c r="AG2881" s="36"/>
      <c r="AH2881" s="36"/>
      <c r="AI2881" s="36"/>
      <c r="AJ2881" s="36"/>
      <c r="AK2881" s="36"/>
      <c r="AL2881" s="36"/>
    </row>
    <row r="2882">
      <c r="A2882" s="10" t="s">
        <v>2122</v>
      </c>
      <c r="B2882" s="10" t="s">
        <v>560</v>
      </c>
      <c r="C2882" s="10" t="s">
        <v>1152</v>
      </c>
      <c r="D2882" s="10" t="s">
        <v>3</v>
      </c>
      <c r="E2882" s="30" t="s">
        <v>20</v>
      </c>
      <c r="F2882" s="11" t="s">
        <v>1423</v>
      </c>
      <c r="G2882" s="19">
        <v>44879.0</v>
      </c>
      <c r="H2882" s="19">
        <v>44882.0</v>
      </c>
      <c r="I2882" s="10">
        <v>32.0</v>
      </c>
      <c r="J2882" s="19">
        <v>44879.0</v>
      </c>
      <c r="K2882" s="82">
        <v>44881.0</v>
      </c>
      <c r="L2882" s="10">
        <v>42.0</v>
      </c>
      <c r="M2882" s="47">
        <v>44979.0</v>
      </c>
      <c r="N2882" s="52">
        <v>0.625</v>
      </c>
      <c r="O2882" s="52">
        <v>0.625</v>
      </c>
      <c r="P2882" s="16">
        <f t="shared" si="238"/>
        <v>0</v>
      </c>
      <c r="Q2882" s="10" t="s">
        <v>565</v>
      </c>
      <c r="R2882" s="36"/>
      <c r="S2882" s="36"/>
      <c r="T2882" s="36"/>
      <c r="U2882" s="36"/>
      <c r="V2882" s="36"/>
      <c r="W2882" s="36"/>
      <c r="X2882" s="36"/>
      <c r="Y2882" s="36"/>
      <c r="Z2882" s="36"/>
      <c r="AA2882" s="36"/>
      <c r="AB2882" s="36"/>
      <c r="AC2882" s="36"/>
      <c r="AD2882" s="36"/>
      <c r="AE2882" s="36"/>
      <c r="AF2882" s="36"/>
      <c r="AG2882" s="36"/>
      <c r="AH2882" s="36"/>
      <c r="AI2882" s="36"/>
      <c r="AJ2882" s="36"/>
      <c r="AK2882" s="36"/>
      <c r="AL2882" s="36"/>
    </row>
    <row r="2883">
      <c r="A2883" s="81" t="s">
        <v>2325</v>
      </c>
      <c r="B2883" s="29" t="s">
        <v>560</v>
      </c>
      <c r="C2883" s="29" t="s">
        <v>1152</v>
      </c>
      <c r="D2883" s="29" t="s">
        <v>508</v>
      </c>
      <c r="E2883" s="30" t="s">
        <v>20</v>
      </c>
      <c r="F2883" s="41" t="s">
        <v>1423</v>
      </c>
      <c r="G2883" s="19">
        <v>44903.0</v>
      </c>
      <c r="H2883" s="19">
        <v>44903.0</v>
      </c>
      <c r="I2883" s="88">
        <v>2.0</v>
      </c>
      <c r="J2883" s="19">
        <v>44903.0</v>
      </c>
      <c r="K2883" s="87"/>
      <c r="L2883" s="112"/>
      <c r="M2883" s="19">
        <v>44979.0</v>
      </c>
      <c r="N2883" s="32">
        <v>0.8333333333333334</v>
      </c>
      <c r="O2883" s="32">
        <v>0.8333333333333334</v>
      </c>
      <c r="P2883" s="44">
        <f t="shared" si="238"/>
        <v>0</v>
      </c>
      <c r="Q2883" s="122" t="s">
        <v>655</v>
      </c>
      <c r="R2883" s="36"/>
      <c r="S2883" s="36"/>
      <c r="T2883" s="36"/>
      <c r="U2883" s="36"/>
      <c r="V2883" s="36"/>
      <c r="W2883" s="36"/>
      <c r="X2883" s="36"/>
      <c r="Y2883" s="36"/>
      <c r="Z2883" s="36"/>
      <c r="AA2883" s="36"/>
      <c r="AB2883" s="36"/>
      <c r="AC2883" s="36"/>
      <c r="AD2883" s="36"/>
      <c r="AE2883" s="36"/>
      <c r="AF2883" s="36"/>
      <c r="AG2883" s="36"/>
      <c r="AH2883" s="36"/>
      <c r="AI2883" s="36"/>
      <c r="AJ2883" s="36"/>
      <c r="AK2883" s="36"/>
      <c r="AL2883" s="36"/>
    </row>
    <row r="2884">
      <c r="A2884" s="81" t="s">
        <v>1568</v>
      </c>
      <c r="B2884" s="81" t="s">
        <v>560</v>
      </c>
      <c r="C2884" s="10" t="s">
        <v>1152</v>
      </c>
      <c r="D2884" s="29" t="s">
        <v>508</v>
      </c>
      <c r="E2884" s="30" t="s">
        <v>41</v>
      </c>
      <c r="F2884" s="30" t="s">
        <v>1409</v>
      </c>
      <c r="G2884" s="82">
        <v>44769.0</v>
      </c>
      <c r="H2884" s="82">
        <v>44804.0</v>
      </c>
      <c r="I2884" s="88">
        <v>280.0</v>
      </c>
      <c r="J2884" s="82">
        <v>44769.0</v>
      </c>
      <c r="K2884" s="82">
        <v>44824.0</v>
      </c>
      <c r="L2884" s="88">
        <v>214.0</v>
      </c>
      <c r="M2884" s="82">
        <v>44979.0</v>
      </c>
      <c r="N2884" s="32">
        <v>0.6458333333333334</v>
      </c>
      <c r="O2884" s="32">
        <v>0.9166666666666666</v>
      </c>
      <c r="P2884" s="16">
        <f t="shared" si="238"/>
        <v>0.2708333333</v>
      </c>
      <c r="Q2884" s="35" t="s">
        <v>2830</v>
      </c>
      <c r="R2884" s="36"/>
      <c r="S2884" s="36"/>
      <c r="T2884" s="36"/>
      <c r="U2884" s="36"/>
      <c r="V2884" s="36"/>
      <c r="W2884" s="36"/>
      <c r="X2884" s="36"/>
      <c r="Y2884" s="36"/>
      <c r="Z2884" s="36"/>
      <c r="AA2884" s="36"/>
      <c r="AB2884" s="36"/>
      <c r="AC2884" s="36"/>
      <c r="AD2884" s="36"/>
      <c r="AE2884" s="36"/>
      <c r="AF2884" s="36"/>
      <c r="AG2884" s="36"/>
      <c r="AH2884" s="36"/>
      <c r="AI2884" s="36"/>
      <c r="AJ2884" s="36"/>
      <c r="AK2884" s="36"/>
      <c r="AL2884" s="36"/>
    </row>
    <row r="2885" ht="26.25" customHeight="1">
      <c r="A2885" s="36" t="s">
        <v>2139</v>
      </c>
      <c r="B2885" s="36" t="s">
        <v>1797</v>
      </c>
      <c r="C2885" s="36" t="s">
        <v>21</v>
      </c>
      <c r="D2885" s="36" t="s">
        <v>1790</v>
      </c>
      <c r="E2885" s="116" t="s">
        <v>41</v>
      </c>
      <c r="F2885" s="116" t="s">
        <v>21</v>
      </c>
      <c r="G2885" s="42"/>
      <c r="H2885" s="42"/>
      <c r="I2885" s="36"/>
      <c r="J2885" s="42"/>
      <c r="K2885" s="42"/>
      <c r="L2885" s="36"/>
      <c r="M2885" s="82">
        <v>44979.0</v>
      </c>
      <c r="N2885" s="32">
        <v>0.5833333333333334</v>
      </c>
      <c r="O2885" s="32">
        <v>0.875</v>
      </c>
      <c r="P2885" s="44">
        <f t="shared" si="238"/>
        <v>0.2916666667</v>
      </c>
      <c r="Q2885" s="81" t="s">
        <v>2831</v>
      </c>
      <c r="R2885" s="36"/>
      <c r="S2885" s="36"/>
      <c r="T2885" s="36"/>
      <c r="U2885" s="36"/>
      <c r="V2885" s="36"/>
      <c r="W2885" s="36"/>
      <c r="X2885" s="36"/>
      <c r="Y2885" s="36"/>
      <c r="Z2885" s="36"/>
      <c r="AA2885" s="36"/>
      <c r="AB2885" s="36"/>
      <c r="AC2885" s="36"/>
      <c r="AD2885" s="36"/>
      <c r="AE2885" s="36"/>
      <c r="AF2885" s="36"/>
      <c r="AG2885" s="36"/>
      <c r="AH2885" s="36"/>
      <c r="AI2885" s="36"/>
      <c r="AJ2885" s="36"/>
      <c r="AK2885" s="36"/>
      <c r="AL2885" s="36"/>
    </row>
    <row r="2886">
      <c r="A2886" s="81" t="s">
        <v>2822</v>
      </c>
      <c r="B2886" s="81" t="s">
        <v>560</v>
      </c>
      <c r="C2886" s="10" t="s">
        <v>1152</v>
      </c>
      <c r="D2886" s="10" t="s">
        <v>3</v>
      </c>
      <c r="E2886" s="30" t="s">
        <v>41</v>
      </c>
      <c r="F2886" s="11" t="s">
        <v>1409</v>
      </c>
      <c r="G2886" s="48">
        <v>44977.0</v>
      </c>
      <c r="H2886" s="86"/>
      <c r="I2886" s="121"/>
      <c r="J2886" s="86"/>
      <c r="K2886" s="42"/>
      <c r="L2886" s="121"/>
      <c r="M2886" s="82">
        <v>44979.0</v>
      </c>
      <c r="N2886" s="32">
        <v>0.7916666666666666</v>
      </c>
      <c r="O2886" s="32">
        <v>0.9166666666666666</v>
      </c>
      <c r="P2886" s="16">
        <f t="shared" si="238"/>
        <v>0.125</v>
      </c>
      <c r="Q2886" s="35" t="s">
        <v>2832</v>
      </c>
      <c r="R2886" s="36"/>
      <c r="S2886" s="36"/>
      <c r="T2886" s="36"/>
      <c r="U2886" s="36"/>
      <c r="V2886" s="36"/>
      <c r="W2886" s="36"/>
      <c r="X2886" s="36"/>
      <c r="Y2886" s="36"/>
      <c r="Z2886" s="36"/>
      <c r="AA2886" s="36"/>
      <c r="AB2886" s="36"/>
      <c r="AC2886" s="36"/>
      <c r="AD2886" s="36"/>
      <c r="AE2886" s="36"/>
      <c r="AF2886" s="36"/>
      <c r="AG2886" s="36"/>
      <c r="AH2886" s="36"/>
      <c r="AI2886" s="36"/>
      <c r="AJ2886" s="36"/>
      <c r="AK2886" s="36"/>
      <c r="AL2886" s="36"/>
    </row>
    <row r="2887">
      <c r="A2887" s="81" t="s">
        <v>1819</v>
      </c>
      <c r="B2887" s="81" t="s">
        <v>1797</v>
      </c>
      <c r="C2887" s="10" t="s">
        <v>1152</v>
      </c>
      <c r="D2887" s="10" t="s">
        <v>3</v>
      </c>
      <c r="E2887" s="11" t="s">
        <v>41</v>
      </c>
      <c r="F2887" s="11" t="s">
        <v>21</v>
      </c>
      <c r="G2887" s="18"/>
      <c r="H2887" s="18"/>
      <c r="I2887" s="18"/>
      <c r="J2887" s="18"/>
      <c r="K2887" s="18"/>
      <c r="L2887" s="18"/>
      <c r="M2887" s="82">
        <v>44979.0</v>
      </c>
      <c r="N2887" s="52">
        <v>0.625</v>
      </c>
      <c r="O2887" s="32">
        <v>0.7916666666666666</v>
      </c>
      <c r="P2887" s="16">
        <f t="shared" si="238"/>
        <v>0.1666666667</v>
      </c>
      <c r="Q2887" s="113" t="s">
        <v>2833</v>
      </c>
      <c r="R2887" s="36"/>
      <c r="S2887" s="36"/>
      <c r="T2887" s="36"/>
      <c r="U2887" s="36"/>
      <c r="V2887" s="36"/>
      <c r="W2887" s="36"/>
      <c r="X2887" s="36"/>
      <c r="Y2887" s="36"/>
      <c r="Z2887" s="36"/>
      <c r="AA2887" s="36"/>
      <c r="AB2887" s="36"/>
      <c r="AC2887" s="36"/>
      <c r="AD2887" s="36"/>
      <c r="AE2887" s="36"/>
      <c r="AF2887" s="36"/>
      <c r="AG2887" s="36"/>
      <c r="AH2887" s="36"/>
      <c r="AI2887" s="36"/>
      <c r="AJ2887" s="36"/>
      <c r="AK2887" s="36"/>
      <c r="AL2887" s="36"/>
    </row>
    <row r="2888">
      <c r="A2888" s="129" t="s">
        <v>2817</v>
      </c>
      <c r="B2888" s="29" t="s">
        <v>18</v>
      </c>
      <c r="C2888" s="29" t="s">
        <v>1152</v>
      </c>
      <c r="D2888" s="29" t="s">
        <v>2579</v>
      </c>
      <c r="E2888" s="30" t="s">
        <v>1478</v>
      </c>
      <c r="F2888" s="41" t="s">
        <v>1423</v>
      </c>
      <c r="G2888" s="82">
        <v>44977.0</v>
      </c>
      <c r="H2888" s="82"/>
      <c r="I2888" s="36"/>
      <c r="J2888" s="82">
        <v>44977.0</v>
      </c>
      <c r="K2888" s="87"/>
      <c r="L2888" s="36"/>
      <c r="M2888" s="117">
        <v>44979.0</v>
      </c>
      <c r="N2888" s="32">
        <v>0.6666666666666666</v>
      </c>
      <c r="O2888" s="43">
        <v>0.9166666666666666</v>
      </c>
      <c r="P2888" s="34">
        <v>0.25</v>
      </c>
      <c r="Q2888" s="120" t="s">
        <v>2834</v>
      </c>
      <c r="R2888" s="36"/>
      <c r="S2888" s="36"/>
      <c r="T2888" s="36"/>
      <c r="U2888" s="36"/>
      <c r="V2888" s="36"/>
      <c r="W2888" s="36"/>
      <c r="X2888" s="36"/>
      <c r="Y2888" s="36"/>
      <c r="Z2888" s="36"/>
      <c r="AA2888" s="36"/>
      <c r="AB2888" s="36"/>
      <c r="AC2888" s="36"/>
      <c r="AD2888" s="36"/>
      <c r="AE2888" s="36"/>
      <c r="AF2888" s="36"/>
      <c r="AG2888" s="36"/>
      <c r="AH2888" s="36"/>
      <c r="AI2888" s="36"/>
      <c r="AJ2888" s="36"/>
      <c r="AK2888" s="36"/>
      <c r="AL2888" s="36"/>
    </row>
    <row r="2889" ht="15.0" customHeight="1">
      <c r="A2889" s="81" t="s">
        <v>2167</v>
      </c>
      <c r="B2889" s="36" t="s">
        <v>1797</v>
      </c>
      <c r="C2889" s="36" t="s">
        <v>1164</v>
      </c>
      <c r="D2889" s="36" t="s">
        <v>900</v>
      </c>
      <c r="E2889" s="124" t="s">
        <v>41</v>
      </c>
      <c r="F2889" s="116" t="s">
        <v>21</v>
      </c>
      <c r="G2889" s="86"/>
      <c r="H2889" s="47"/>
      <c r="I2889" s="121"/>
      <c r="J2889" s="86"/>
      <c r="K2889" s="42"/>
      <c r="L2889" s="88">
        <v>150.0</v>
      </c>
      <c r="M2889" s="47">
        <v>44979.0</v>
      </c>
      <c r="N2889" s="32">
        <v>0.5833333333333334</v>
      </c>
      <c r="O2889" s="32">
        <v>0.6458333333333334</v>
      </c>
      <c r="P2889" s="16">
        <f t="shared" ref="P2889:P2893" si="239">O2889-N2889</f>
        <v>0.0625</v>
      </c>
      <c r="Q2889" s="122" t="s">
        <v>2180</v>
      </c>
      <c r="R2889" s="36"/>
      <c r="S2889" s="36"/>
      <c r="T2889" s="36"/>
      <c r="U2889" s="36"/>
      <c r="V2889" s="36"/>
      <c r="W2889" s="36"/>
      <c r="X2889" s="36"/>
      <c r="Y2889" s="36"/>
      <c r="Z2889" s="36"/>
      <c r="AA2889" s="36"/>
      <c r="AB2889" s="36"/>
      <c r="AC2889" s="36"/>
      <c r="AD2889" s="36"/>
      <c r="AE2889" s="36"/>
      <c r="AF2889" s="36"/>
      <c r="AG2889" s="36"/>
      <c r="AH2889" s="36"/>
      <c r="AI2889" s="36"/>
      <c r="AJ2889" s="36"/>
      <c r="AK2889" s="36"/>
      <c r="AL2889" s="36"/>
    </row>
    <row r="2890" ht="15.0" customHeight="1">
      <c r="A2890" s="81" t="s">
        <v>2803</v>
      </c>
      <c r="B2890" s="81" t="s">
        <v>18</v>
      </c>
      <c r="C2890" s="36" t="s">
        <v>1164</v>
      </c>
      <c r="D2890" s="36" t="s">
        <v>900</v>
      </c>
      <c r="E2890" s="30" t="s">
        <v>41</v>
      </c>
      <c r="F2890" s="30" t="s">
        <v>1409</v>
      </c>
      <c r="G2890" s="117">
        <v>44973.0</v>
      </c>
      <c r="H2890" s="47">
        <v>44980.0</v>
      </c>
      <c r="I2890" s="88">
        <v>40.0</v>
      </c>
      <c r="J2890" s="117">
        <v>44973.0</v>
      </c>
      <c r="K2890" s="42"/>
      <c r="L2890" s="88">
        <v>23.5</v>
      </c>
      <c r="M2890" s="47">
        <v>44979.0</v>
      </c>
      <c r="N2890" s="32">
        <v>0.6458333333333334</v>
      </c>
      <c r="O2890" s="52">
        <v>0.8958333333333334</v>
      </c>
      <c r="P2890" s="16">
        <f t="shared" si="239"/>
        <v>0.25</v>
      </c>
      <c r="Q2890" s="122" t="s">
        <v>2835</v>
      </c>
      <c r="R2890" s="36"/>
      <c r="S2890" s="36"/>
      <c r="T2890" s="36"/>
      <c r="U2890" s="36"/>
      <c r="V2890" s="36"/>
      <c r="W2890" s="36"/>
      <c r="X2890" s="36"/>
      <c r="Y2890" s="36"/>
      <c r="Z2890" s="36"/>
      <c r="AA2890" s="36"/>
      <c r="AB2890" s="36"/>
      <c r="AC2890" s="36"/>
      <c r="AD2890" s="36"/>
      <c r="AE2890" s="36"/>
      <c r="AF2890" s="36"/>
      <c r="AG2890" s="36"/>
      <c r="AH2890" s="36"/>
      <c r="AI2890" s="36"/>
      <c r="AJ2890" s="36"/>
      <c r="AK2890" s="36"/>
      <c r="AL2890" s="36"/>
    </row>
    <row r="2891">
      <c r="A2891" s="81" t="s">
        <v>2778</v>
      </c>
      <c r="B2891" s="10" t="s">
        <v>18</v>
      </c>
      <c r="C2891" s="10" t="s">
        <v>1152</v>
      </c>
      <c r="D2891" s="10" t="s">
        <v>3</v>
      </c>
      <c r="E2891" s="30" t="s">
        <v>987</v>
      </c>
      <c r="F2891" s="30" t="s">
        <v>1409</v>
      </c>
      <c r="G2891" s="47">
        <v>44971.0</v>
      </c>
      <c r="H2891" s="47">
        <v>44974.0</v>
      </c>
      <c r="I2891" s="88">
        <v>8.0</v>
      </c>
      <c r="J2891" s="47">
        <v>44971.0</v>
      </c>
      <c r="K2891" s="47">
        <v>44974.0</v>
      </c>
      <c r="L2891" s="88">
        <v>7.0</v>
      </c>
      <c r="M2891" s="47">
        <v>44980.0</v>
      </c>
      <c r="N2891" s="32">
        <v>0.625</v>
      </c>
      <c r="O2891" s="32">
        <v>0.6666666666666666</v>
      </c>
      <c r="P2891" s="16">
        <f t="shared" si="239"/>
        <v>0.04166666667</v>
      </c>
      <c r="Q2891" s="113" t="s">
        <v>2836</v>
      </c>
      <c r="R2891" s="36"/>
      <c r="S2891" s="36"/>
      <c r="T2891" s="36"/>
      <c r="U2891" s="36"/>
      <c r="V2891" s="36"/>
      <c r="W2891" s="36"/>
      <c r="X2891" s="36"/>
      <c r="Y2891" s="36"/>
      <c r="Z2891" s="36"/>
      <c r="AA2891" s="36"/>
      <c r="AB2891" s="36"/>
      <c r="AC2891" s="36"/>
      <c r="AD2891" s="36"/>
      <c r="AE2891" s="36"/>
      <c r="AF2891" s="36"/>
      <c r="AG2891" s="36"/>
      <c r="AH2891" s="36"/>
      <c r="AI2891" s="36"/>
      <c r="AJ2891" s="36"/>
      <c r="AK2891" s="36"/>
      <c r="AL2891" s="36"/>
    </row>
    <row r="2892" ht="36.0" customHeight="1">
      <c r="A2892" s="10" t="s">
        <v>2382</v>
      </c>
      <c r="B2892" s="10" t="s">
        <v>18</v>
      </c>
      <c r="C2892" s="10" t="s">
        <v>1152</v>
      </c>
      <c r="D2892" s="81" t="s">
        <v>1790</v>
      </c>
      <c r="E2892" s="11" t="s">
        <v>987</v>
      </c>
      <c r="F2892" s="11" t="s">
        <v>1423</v>
      </c>
      <c r="G2892" s="19">
        <v>44911.0</v>
      </c>
      <c r="H2892" s="19">
        <v>44914.0</v>
      </c>
      <c r="I2892" s="12">
        <v>12.0</v>
      </c>
      <c r="J2892" s="19">
        <v>44911.0</v>
      </c>
      <c r="K2892" s="47"/>
      <c r="L2892" s="12">
        <v>13.5</v>
      </c>
      <c r="M2892" s="47">
        <v>44980.0</v>
      </c>
      <c r="N2892" s="32">
        <v>0.7083333333333334</v>
      </c>
      <c r="O2892" s="32">
        <v>0.875</v>
      </c>
      <c r="P2892" s="16">
        <f t="shared" si="239"/>
        <v>0.1666666667</v>
      </c>
      <c r="Q2892" s="17" t="s">
        <v>2837</v>
      </c>
    </row>
    <row r="2893" ht="26.25" customHeight="1">
      <c r="A2893" s="36" t="s">
        <v>2139</v>
      </c>
      <c r="B2893" s="36" t="s">
        <v>1797</v>
      </c>
      <c r="C2893" s="36" t="s">
        <v>21</v>
      </c>
      <c r="D2893" s="36" t="s">
        <v>1790</v>
      </c>
      <c r="E2893" s="116" t="s">
        <v>41</v>
      </c>
      <c r="F2893" s="116" t="s">
        <v>21</v>
      </c>
      <c r="G2893" s="42"/>
      <c r="H2893" s="42"/>
      <c r="I2893" s="36"/>
      <c r="J2893" s="42"/>
      <c r="K2893" s="42"/>
      <c r="L2893" s="36"/>
      <c r="M2893" s="47">
        <v>44980.0</v>
      </c>
      <c r="N2893" s="32">
        <v>0.5833333333333334</v>
      </c>
      <c r="O2893" s="32">
        <v>0.7083333333333334</v>
      </c>
      <c r="P2893" s="44">
        <f t="shared" si="239"/>
        <v>0.125</v>
      </c>
      <c r="Q2893" s="81" t="s">
        <v>2838</v>
      </c>
      <c r="R2893" s="36"/>
      <c r="S2893" s="36"/>
      <c r="T2893" s="36"/>
      <c r="U2893" s="36"/>
      <c r="V2893" s="36"/>
      <c r="W2893" s="36"/>
      <c r="X2893" s="36"/>
      <c r="Y2893" s="36"/>
      <c r="Z2893" s="36"/>
      <c r="AA2893" s="36"/>
      <c r="AB2893" s="36"/>
      <c r="AC2893" s="36"/>
      <c r="AD2893" s="36"/>
      <c r="AE2893" s="36"/>
      <c r="AF2893" s="36"/>
      <c r="AG2893" s="36"/>
      <c r="AH2893" s="36"/>
      <c r="AI2893" s="36"/>
      <c r="AJ2893" s="36"/>
      <c r="AK2893" s="36"/>
      <c r="AL2893" s="36"/>
    </row>
    <row r="2894">
      <c r="A2894" s="129" t="s">
        <v>2817</v>
      </c>
      <c r="B2894" s="29" t="s">
        <v>18</v>
      </c>
      <c r="C2894" s="29" t="s">
        <v>1152</v>
      </c>
      <c r="D2894" s="29" t="s">
        <v>2579</v>
      </c>
      <c r="E2894" s="30" t="s">
        <v>43</v>
      </c>
      <c r="F2894" s="41" t="s">
        <v>1423</v>
      </c>
      <c r="G2894" s="82">
        <v>44977.0</v>
      </c>
      <c r="H2894" s="82">
        <v>44980.0</v>
      </c>
      <c r="I2894" s="81">
        <v>15.0</v>
      </c>
      <c r="J2894" s="82">
        <v>44977.0</v>
      </c>
      <c r="K2894" s="117">
        <v>44980.0</v>
      </c>
      <c r="L2894" s="81">
        <v>16.0</v>
      </c>
      <c r="M2894" s="117">
        <v>44980.0</v>
      </c>
      <c r="N2894" s="32">
        <v>0.6666666666666666</v>
      </c>
      <c r="O2894" s="32">
        <v>0.8333333333333334</v>
      </c>
      <c r="P2894" s="34">
        <v>0.16666666666666666</v>
      </c>
      <c r="Q2894" s="120" t="s">
        <v>2839</v>
      </c>
      <c r="R2894" s="36"/>
      <c r="S2894" s="36"/>
      <c r="T2894" s="36"/>
      <c r="U2894" s="36"/>
      <c r="V2894" s="36"/>
      <c r="W2894" s="36"/>
      <c r="X2894" s="36"/>
      <c r="Y2894" s="36"/>
      <c r="Z2894" s="36"/>
      <c r="AA2894" s="36"/>
      <c r="AB2894" s="36"/>
      <c r="AC2894" s="36"/>
      <c r="AD2894" s="36"/>
      <c r="AE2894" s="36"/>
      <c r="AF2894" s="36"/>
      <c r="AG2894" s="36"/>
      <c r="AH2894" s="36"/>
      <c r="AI2894" s="36"/>
      <c r="AJ2894" s="36"/>
      <c r="AK2894" s="36"/>
      <c r="AL2894" s="36"/>
    </row>
    <row r="2895">
      <c r="A2895" s="81" t="s">
        <v>1568</v>
      </c>
      <c r="B2895" s="81" t="s">
        <v>560</v>
      </c>
      <c r="C2895" s="10" t="s">
        <v>1152</v>
      </c>
      <c r="D2895" s="29" t="s">
        <v>508</v>
      </c>
      <c r="E2895" s="30" t="s">
        <v>41</v>
      </c>
      <c r="F2895" s="30" t="s">
        <v>1409</v>
      </c>
      <c r="G2895" s="82">
        <v>44769.0</v>
      </c>
      <c r="H2895" s="82">
        <v>44804.0</v>
      </c>
      <c r="I2895" s="88">
        <v>280.0</v>
      </c>
      <c r="J2895" s="82">
        <v>44769.0</v>
      </c>
      <c r="K2895" s="82">
        <v>44824.0</v>
      </c>
      <c r="L2895" s="88">
        <v>214.0</v>
      </c>
      <c r="M2895" s="82">
        <v>44980.0</v>
      </c>
      <c r="N2895" s="32">
        <v>0.6666666666666666</v>
      </c>
      <c r="O2895" s="32">
        <v>0.9166666666666666</v>
      </c>
      <c r="P2895" s="16">
        <f t="shared" ref="P2895:P2896" si="240">O2895-N2895</f>
        <v>0.25</v>
      </c>
      <c r="Q2895" s="35" t="s">
        <v>2840</v>
      </c>
      <c r="R2895" s="36"/>
      <c r="S2895" s="36"/>
      <c r="T2895" s="36"/>
      <c r="U2895" s="36"/>
      <c r="V2895" s="36"/>
      <c r="W2895" s="36"/>
      <c r="X2895" s="36"/>
      <c r="Y2895" s="36"/>
      <c r="Z2895" s="36"/>
      <c r="AA2895" s="36"/>
      <c r="AB2895" s="36"/>
      <c r="AC2895" s="36"/>
      <c r="AD2895" s="36"/>
      <c r="AE2895" s="36"/>
      <c r="AF2895" s="36"/>
      <c r="AG2895" s="36"/>
      <c r="AH2895" s="36"/>
      <c r="AI2895" s="36"/>
      <c r="AJ2895" s="36"/>
      <c r="AK2895" s="36"/>
      <c r="AL2895" s="36"/>
    </row>
    <row r="2896">
      <c r="A2896" s="81" t="s">
        <v>2165</v>
      </c>
      <c r="B2896" s="81" t="s">
        <v>1797</v>
      </c>
      <c r="C2896" s="10" t="s">
        <v>1152</v>
      </c>
      <c r="D2896" s="81" t="s">
        <v>508</v>
      </c>
      <c r="E2896" s="30" t="s">
        <v>41</v>
      </c>
      <c r="F2896" s="30" t="s">
        <v>21</v>
      </c>
      <c r="G2896" s="82"/>
      <c r="H2896" s="82"/>
      <c r="I2896" s="88"/>
      <c r="J2896" s="82"/>
      <c r="K2896" s="82"/>
      <c r="L2896" s="88"/>
      <c r="M2896" s="47">
        <v>44980.0</v>
      </c>
      <c r="N2896" s="32">
        <v>0.625</v>
      </c>
      <c r="O2896" s="15">
        <v>0.6666666666666666</v>
      </c>
      <c r="P2896" s="16">
        <f t="shared" si="240"/>
        <v>0.04166666667</v>
      </c>
      <c r="Q2896" s="10" t="s">
        <v>2841</v>
      </c>
      <c r="R2896" s="36"/>
      <c r="S2896" s="36"/>
      <c r="T2896" s="36"/>
      <c r="U2896" s="36"/>
      <c r="V2896" s="36"/>
      <c r="W2896" s="36"/>
      <c r="X2896" s="36"/>
      <c r="Y2896" s="36"/>
      <c r="Z2896" s="36"/>
      <c r="AA2896" s="36"/>
      <c r="AB2896" s="36"/>
      <c r="AC2896" s="36"/>
      <c r="AD2896" s="36"/>
      <c r="AE2896" s="36"/>
      <c r="AF2896" s="36"/>
      <c r="AG2896" s="36"/>
      <c r="AH2896" s="36"/>
      <c r="AI2896" s="36"/>
      <c r="AJ2896" s="36"/>
      <c r="AK2896" s="36"/>
      <c r="AL2896" s="36"/>
    </row>
    <row r="2897">
      <c r="A2897" s="129" t="s">
        <v>2842</v>
      </c>
      <c r="B2897" s="29" t="s">
        <v>18</v>
      </c>
      <c r="C2897" s="29" t="s">
        <v>1152</v>
      </c>
      <c r="D2897" s="29" t="s">
        <v>2579</v>
      </c>
      <c r="E2897" s="30" t="s">
        <v>41</v>
      </c>
      <c r="F2897" s="41" t="s">
        <v>1423</v>
      </c>
      <c r="G2897" s="82">
        <v>44977.0</v>
      </c>
      <c r="H2897" s="82"/>
      <c r="I2897" s="81">
        <v>6.0</v>
      </c>
      <c r="J2897" s="82">
        <v>44977.0</v>
      </c>
      <c r="K2897" s="117">
        <v>44980.0</v>
      </c>
      <c r="L2897" s="81"/>
      <c r="M2897" s="117">
        <v>44980.0</v>
      </c>
      <c r="N2897" s="32">
        <v>0.8333333333333334</v>
      </c>
      <c r="O2897" s="32">
        <v>0.9166666666666666</v>
      </c>
      <c r="P2897" s="34">
        <v>0.08333333333333333</v>
      </c>
      <c r="Q2897" s="120" t="s">
        <v>2843</v>
      </c>
      <c r="R2897" s="36"/>
      <c r="S2897" s="36"/>
      <c r="T2897" s="36"/>
      <c r="U2897" s="36"/>
      <c r="V2897" s="36"/>
      <c r="W2897" s="36"/>
      <c r="X2897" s="36"/>
      <c r="Y2897" s="36"/>
      <c r="Z2897" s="36"/>
      <c r="AA2897" s="36"/>
      <c r="AB2897" s="36"/>
      <c r="AC2897" s="36"/>
      <c r="AD2897" s="36"/>
      <c r="AE2897" s="36"/>
      <c r="AF2897" s="36"/>
      <c r="AG2897" s="36"/>
      <c r="AH2897" s="36"/>
      <c r="AI2897" s="36"/>
      <c r="AJ2897" s="36"/>
      <c r="AK2897" s="36"/>
      <c r="AL2897" s="36"/>
    </row>
    <row r="2898" ht="15.0" customHeight="1">
      <c r="A2898" s="81" t="s">
        <v>2167</v>
      </c>
      <c r="B2898" s="36" t="s">
        <v>1797</v>
      </c>
      <c r="C2898" s="36" t="s">
        <v>1164</v>
      </c>
      <c r="D2898" s="36" t="s">
        <v>900</v>
      </c>
      <c r="E2898" s="124" t="s">
        <v>41</v>
      </c>
      <c r="F2898" s="116" t="s">
        <v>21</v>
      </c>
      <c r="G2898" s="86"/>
      <c r="H2898" s="47"/>
      <c r="I2898" s="121"/>
      <c r="J2898" s="86"/>
      <c r="K2898" s="42"/>
      <c r="L2898" s="88">
        <v>151.5</v>
      </c>
      <c r="M2898" s="47">
        <v>44980.0</v>
      </c>
      <c r="N2898" s="32">
        <v>0.5833333333333334</v>
      </c>
      <c r="O2898" s="32">
        <v>0.6458333333333334</v>
      </c>
      <c r="P2898" s="16">
        <f t="shared" ref="P2898:P2905" si="241">O2898-N2898</f>
        <v>0.0625</v>
      </c>
      <c r="Q2898" s="122" t="s">
        <v>2180</v>
      </c>
      <c r="R2898" s="36"/>
      <c r="S2898" s="36"/>
      <c r="T2898" s="36"/>
      <c r="U2898" s="36"/>
      <c r="V2898" s="36"/>
      <c r="W2898" s="36"/>
      <c r="X2898" s="36"/>
      <c r="Y2898" s="36"/>
      <c r="Z2898" s="36"/>
      <c r="AA2898" s="36"/>
      <c r="AB2898" s="36"/>
      <c r="AC2898" s="36"/>
      <c r="AD2898" s="36"/>
      <c r="AE2898" s="36"/>
      <c r="AF2898" s="36"/>
      <c r="AG2898" s="36"/>
      <c r="AH2898" s="36"/>
      <c r="AI2898" s="36"/>
      <c r="AJ2898" s="36"/>
      <c r="AK2898" s="36"/>
      <c r="AL2898" s="36"/>
    </row>
    <row r="2899" ht="15.0" customHeight="1">
      <c r="A2899" s="81" t="s">
        <v>2803</v>
      </c>
      <c r="B2899" s="81" t="s">
        <v>18</v>
      </c>
      <c r="C2899" s="36" t="s">
        <v>1164</v>
      </c>
      <c r="D2899" s="36" t="s">
        <v>900</v>
      </c>
      <c r="E2899" s="30" t="s">
        <v>41</v>
      </c>
      <c r="F2899" s="30" t="s">
        <v>1409</v>
      </c>
      <c r="G2899" s="117">
        <v>44973.0</v>
      </c>
      <c r="H2899" s="47">
        <v>44980.0</v>
      </c>
      <c r="I2899" s="88">
        <v>40.0</v>
      </c>
      <c r="J2899" s="117">
        <v>44973.0</v>
      </c>
      <c r="K2899" s="42"/>
      <c r="L2899" s="88">
        <v>29.5</v>
      </c>
      <c r="M2899" s="47">
        <v>44980.0</v>
      </c>
      <c r="N2899" s="32">
        <v>0.6458333333333334</v>
      </c>
      <c r="O2899" s="52">
        <v>0.8958333333333334</v>
      </c>
      <c r="P2899" s="16">
        <f t="shared" si="241"/>
        <v>0.25</v>
      </c>
      <c r="Q2899" s="122" t="s">
        <v>2844</v>
      </c>
      <c r="R2899" s="36"/>
      <c r="S2899" s="36"/>
      <c r="T2899" s="36"/>
      <c r="U2899" s="36"/>
      <c r="V2899" s="36"/>
      <c r="W2899" s="36"/>
      <c r="X2899" s="36"/>
      <c r="Y2899" s="36"/>
      <c r="Z2899" s="36"/>
      <c r="AA2899" s="36"/>
      <c r="AB2899" s="36"/>
      <c r="AC2899" s="36"/>
      <c r="AD2899" s="36"/>
      <c r="AE2899" s="36"/>
      <c r="AF2899" s="36"/>
      <c r="AG2899" s="36"/>
      <c r="AH2899" s="36"/>
      <c r="AI2899" s="36"/>
      <c r="AJ2899" s="36"/>
      <c r="AK2899" s="36"/>
      <c r="AL2899" s="36"/>
    </row>
    <row r="2900">
      <c r="A2900" s="81" t="s">
        <v>2822</v>
      </c>
      <c r="B2900" s="81" t="s">
        <v>560</v>
      </c>
      <c r="C2900" s="10" t="s">
        <v>1152</v>
      </c>
      <c r="D2900" s="10" t="s">
        <v>3</v>
      </c>
      <c r="E2900" s="30" t="s">
        <v>41</v>
      </c>
      <c r="F2900" s="11" t="s">
        <v>1409</v>
      </c>
      <c r="G2900" s="48">
        <v>44977.0</v>
      </c>
      <c r="H2900" s="48">
        <v>45005.0</v>
      </c>
      <c r="I2900" s="121"/>
      <c r="J2900" s="48">
        <v>44977.0</v>
      </c>
      <c r="K2900" s="42"/>
      <c r="L2900" s="121"/>
      <c r="M2900" s="47">
        <v>44980.0</v>
      </c>
      <c r="N2900" s="32">
        <v>0.6666666666666666</v>
      </c>
      <c r="O2900" s="32">
        <v>0.875</v>
      </c>
      <c r="P2900" s="16">
        <f t="shared" si="241"/>
        <v>0.2083333333</v>
      </c>
      <c r="Q2900" s="113" t="s">
        <v>2845</v>
      </c>
      <c r="R2900" s="36"/>
      <c r="S2900" s="36"/>
      <c r="T2900" s="36"/>
      <c r="U2900" s="36"/>
      <c r="V2900" s="36"/>
      <c r="W2900" s="36"/>
      <c r="X2900" s="36"/>
      <c r="Y2900" s="36"/>
      <c r="Z2900" s="36"/>
      <c r="AA2900" s="36"/>
      <c r="AB2900" s="36"/>
      <c r="AC2900" s="36"/>
      <c r="AD2900" s="36"/>
      <c r="AE2900" s="36"/>
      <c r="AF2900" s="36"/>
      <c r="AG2900" s="36"/>
      <c r="AH2900" s="36"/>
      <c r="AI2900" s="36"/>
      <c r="AJ2900" s="36"/>
      <c r="AK2900" s="36"/>
      <c r="AL2900" s="36"/>
    </row>
    <row r="2901">
      <c r="A2901" s="81" t="s">
        <v>1819</v>
      </c>
      <c r="B2901" s="81" t="s">
        <v>1797</v>
      </c>
      <c r="C2901" s="10" t="s">
        <v>1152</v>
      </c>
      <c r="D2901" s="10" t="s">
        <v>3</v>
      </c>
      <c r="E2901" s="11" t="s">
        <v>41</v>
      </c>
      <c r="F2901" s="11" t="s">
        <v>21</v>
      </c>
      <c r="G2901" s="18"/>
      <c r="H2901" s="18"/>
      <c r="I2901" s="18"/>
      <c r="J2901" s="18"/>
      <c r="K2901" s="18"/>
      <c r="L2901" s="18"/>
      <c r="M2901" s="47">
        <v>44980.0</v>
      </c>
      <c r="N2901" s="32">
        <v>0.875</v>
      </c>
      <c r="O2901" s="32">
        <v>0.9166666666666666</v>
      </c>
      <c r="P2901" s="16">
        <f t="shared" si="241"/>
        <v>0.04166666667</v>
      </c>
      <c r="Q2901" s="113" t="s">
        <v>2846</v>
      </c>
      <c r="R2901" s="36"/>
      <c r="S2901" s="36"/>
      <c r="T2901" s="36"/>
      <c r="U2901" s="36"/>
      <c r="V2901" s="36"/>
      <c r="W2901" s="36"/>
      <c r="X2901" s="36"/>
      <c r="Y2901" s="36"/>
      <c r="Z2901" s="36"/>
      <c r="AA2901" s="36"/>
      <c r="AB2901" s="36"/>
      <c r="AC2901" s="36"/>
      <c r="AD2901" s="36"/>
      <c r="AE2901" s="36"/>
      <c r="AF2901" s="36"/>
      <c r="AG2901" s="36"/>
      <c r="AH2901" s="36"/>
      <c r="AI2901" s="36"/>
      <c r="AJ2901" s="36"/>
      <c r="AK2901" s="36"/>
      <c r="AL2901" s="36"/>
    </row>
    <row r="2902">
      <c r="A2902" s="81" t="s">
        <v>2847</v>
      </c>
      <c r="B2902" s="29" t="s">
        <v>18</v>
      </c>
      <c r="C2902" s="10" t="s">
        <v>1152</v>
      </c>
      <c r="D2902" s="10" t="s">
        <v>3</v>
      </c>
      <c r="E2902" s="30" t="s">
        <v>1281</v>
      </c>
      <c r="F2902" s="11" t="s">
        <v>21</v>
      </c>
      <c r="G2902" s="117"/>
      <c r="H2902" s="86"/>
      <c r="I2902" s="121"/>
      <c r="J2902" s="86"/>
      <c r="K2902" s="42"/>
      <c r="L2902" s="121"/>
      <c r="M2902" s="47">
        <v>44981.0</v>
      </c>
      <c r="N2902" s="32">
        <v>0.875</v>
      </c>
      <c r="O2902" s="32">
        <v>0.9166666666666666</v>
      </c>
      <c r="P2902" s="16">
        <f t="shared" si="241"/>
        <v>0.04166666667</v>
      </c>
      <c r="Q2902" s="113" t="s">
        <v>2848</v>
      </c>
      <c r="R2902" s="36"/>
      <c r="S2902" s="36"/>
      <c r="T2902" s="36"/>
      <c r="U2902" s="36"/>
      <c r="V2902" s="36"/>
      <c r="W2902" s="36"/>
      <c r="X2902" s="36"/>
      <c r="Y2902" s="36"/>
      <c r="Z2902" s="36"/>
      <c r="AA2902" s="36"/>
      <c r="AB2902" s="36"/>
      <c r="AC2902" s="36"/>
      <c r="AD2902" s="36"/>
      <c r="AE2902" s="36"/>
      <c r="AF2902" s="36"/>
      <c r="AG2902" s="36"/>
      <c r="AH2902" s="36"/>
      <c r="AI2902" s="36"/>
      <c r="AJ2902" s="36"/>
      <c r="AK2902" s="36"/>
      <c r="AL2902" s="36"/>
    </row>
    <row r="2903">
      <c r="A2903" s="81" t="s">
        <v>2849</v>
      </c>
      <c r="B2903" s="29" t="s">
        <v>18</v>
      </c>
      <c r="C2903" s="10" t="s">
        <v>1152</v>
      </c>
      <c r="D2903" s="10" t="s">
        <v>3</v>
      </c>
      <c r="E2903" s="30" t="s">
        <v>46</v>
      </c>
      <c r="F2903" s="11" t="s">
        <v>21</v>
      </c>
      <c r="G2903" s="47">
        <v>44981.0</v>
      </c>
      <c r="H2903" s="47"/>
      <c r="I2903" s="121"/>
      <c r="J2903" s="47">
        <v>44981.0</v>
      </c>
      <c r="K2903" s="47"/>
      <c r="L2903" s="121"/>
      <c r="M2903" s="47">
        <v>44981.0</v>
      </c>
      <c r="N2903" s="32">
        <v>0.625</v>
      </c>
      <c r="O2903" s="32">
        <v>0.875</v>
      </c>
      <c r="P2903" s="16">
        <f t="shared" si="241"/>
        <v>0.25</v>
      </c>
      <c r="Q2903" s="113" t="s">
        <v>2850</v>
      </c>
      <c r="R2903" s="36"/>
      <c r="S2903" s="36"/>
      <c r="T2903" s="36"/>
      <c r="U2903" s="36"/>
      <c r="V2903" s="36"/>
      <c r="W2903" s="36"/>
      <c r="X2903" s="36"/>
      <c r="Y2903" s="36"/>
      <c r="Z2903" s="36"/>
      <c r="AA2903" s="36"/>
      <c r="AB2903" s="36"/>
      <c r="AC2903" s="36"/>
      <c r="AD2903" s="36"/>
      <c r="AE2903" s="36"/>
      <c r="AF2903" s="36"/>
      <c r="AG2903" s="36"/>
      <c r="AH2903" s="36"/>
      <c r="AI2903" s="36"/>
      <c r="AJ2903" s="36"/>
      <c r="AK2903" s="36"/>
      <c r="AL2903" s="36"/>
    </row>
    <row r="2904">
      <c r="A2904" s="10" t="s">
        <v>2026</v>
      </c>
      <c r="B2904" s="10" t="s">
        <v>560</v>
      </c>
      <c r="C2904" s="10" t="s">
        <v>1164</v>
      </c>
      <c r="D2904" s="10" t="s">
        <v>1790</v>
      </c>
      <c r="E2904" s="11" t="s">
        <v>41</v>
      </c>
      <c r="F2904" s="11" t="s">
        <v>1423</v>
      </c>
      <c r="G2904" s="48">
        <v>44861.0</v>
      </c>
      <c r="H2904" s="48">
        <v>44874.0</v>
      </c>
      <c r="I2904" s="12">
        <v>66.0</v>
      </c>
      <c r="J2904" s="48">
        <v>44861.0</v>
      </c>
      <c r="K2904" s="107"/>
      <c r="L2904" s="12">
        <v>102.0</v>
      </c>
      <c r="M2904" s="47">
        <v>44981.0</v>
      </c>
      <c r="N2904" s="32">
        <v>0.5833333333333334</v>
      </c>
      <c r="O2904" s="15">
        <v>0.8333333333333334</v>
      </c>
      <c r="P2904" s="16">
        <f t="shared" si="241"/>
        <v>0.25</v>
      </c>
      <c r="Q2904" s="17" t="s">
        <v>2851</v>
      </c>
    </row>
    <row r="2905" ht="26.25" customHeight="1">
      <c r="A2905" s="36" t="s">
        <v>2139</v>
      </c>
      <c r="B2905" s="36" t="s">
        <v>1797</v>
      </c>
      <c r="C2905" s="36" t="s">
        <v>21</v>
      </c>
      <c r="D2905" s="36" t="s">
        <v>1790</v>
      </c>
      <c r="E2905" s="116" t="s">
        <v>41</v>
      </c>
      <c r="F2905" s="116" t="s">
        <v>21</v>
      </c>
      <c r="G2905" s="42"/>
      <c r="H2905" s="42"/>
      <c r="I2905" s="36"/>
      <c r="J2905" s="42"/>
      <c r="K2905" s="42"/>
      <c r="L2905" s="36"/>
      <c r="M2905" s="47">
        <v>44981.0</v>
      </c>
      <c r="N2905" s="15">
        <v>0.8333333333333334</v>
      </c>
      <c r="O2905" s="32">
        <v>0.875</v>
      </c>
      <c r="P2905" s="44">
        <f t="shared" si="241"/>
        <v>0.04166666667</v>
      </c>
      <c r="Q2905" s="81" t="s">
        <v>2852</v>
      </c>
      <c r="R2905" s="36"/>
      <c r="S2905" s="36"/>
      <c r="T2905" s="36"/>
      <c r="U2905" s="36"/>
      <c r="V2905" s="36"/>
      <c r="W2905" s="36"/>
      <c r="X2905" s="36"/>
      <c r="Y2905" s="36"/>
      <c r="Z2905" s="36"/>
      <c r="AA2905" s="36"/>
      <c r="AB2905" s="36"/>
      <c r="AC2905" s="36"/>
      <c r="AD2905" s="36"/>
      <c r="AE2905" s="36"/>
      <c r="AF2905" s="36"/>
      <c r="AG2905" s="36"/>
      <c r="AH2905" s="36"/>
      <c r="AI2905" s="36"/>
      <c r="AJ2905" s="36"/>
      <c r="AK2905" s="36"/>
      <c r="AL2905" s="36"/>
    </row>
    <row r="2906">
      <c r="A2906" s="129" t="s">
        <v>2842</v>
      </c>
      <c r="B2906" s="29" t="s">
        <v>18</v>
      </c>
      <c r="C2906" s="29" t="s">
        <v>1152</v>
      </c>
      <c r="D2906" s="29" t="s">
        <v>2579</v>
      </c>
      <c r="E2906" s="30" t="s">
        <v>43</v>
      </c>
      <c r="F2906" s="41" t="s">
        <v>1423</v>
      </c>
      <c r="G2906" s="82">
        <v>44977.0</v>
      </c>
      <c r="H2906" s="82"/>
      <c r="I2906" s="81">
        <v>6.0</v>
      </c>
      <c r="J2906" s="82">
        <v>44977.0</v>
      </c>
      <c r="K2906" s="117">
        <v>44980.0</v>
      </c>
      <c r="L2906" s="81"/>
      <c r="M2906" s="117">
        <v>44981.0</v>
      </c>
      <c r="N2906" s="32">
        <v>0.625</v>
      </c>
      <c r="O2906" s="32">
        <v>0.7083333333333334</v>
      </c>
      <c r="P2906" s="34">
        <v>0.08333333333333333</v>
      </c>
      <c r="Q2906" s="120" t="s">
        <v>2853</v>
      </c>
      <c r="R2906" s="36"/>
      <c r="S2906" s="36"/>
      <c r="T2906" s="36"/>
      <c r="U2906" s="36"/>
      <c r="V2906" s="36"/>
      <c r="W2906" s="36"/>
      <c r="X2906" s="36"/>
      <c r="Y2906" s="36"/>
      <c r="Z2906" s="36"/>
      <c r="AA2906" s="36"/>
      <c r="AB2906" s="36"/>
      <c r="AC2906" s="36"/>
      <c r="AD2906" s="36"/>
      <c r="AE2906" s="36"/>
      <c r="AF2906" s="36"/>
      <c r="AG2906" s="36"/>
      <c r="AH2906" s="36"/>
      <c r="AI2906" s="36"/>
      <c r="AJ2906" s="36"/>
      <c r="AK2906" s="36"/>
      <c r="AL2906" s="36"/>
    </row>
    <row r="2907">
      <c r="A2907" s="129" t="s">
        <v>2854</v>
      </c>
      <c r="B2907" s="29" t="s">
        <v>18</v>
      </c>
      <c r="C2907" s="29" t="s">
        <v>1152</v>
      </c>
      <c r="D2907" s="29" t="s">
        <v>2579</v>
      </c>
      <c r="E2907" s="30" t="s">
        <v>1478</v>
      </c>
      <c r="F2907" s="41" t="s">
        <v>1423</v>
      </c>
      <c r="G2907" s="82">
        <v>44977.0</v>
      </c>
      <c r="H2907" s="82"/>
      <c r="I2907" s="81">
        <v>15.0</v>
      </c>
      <c r="J2907" s="82"/>
      <c r="K2907" s="117"/>
      <c r="L2907" s="81"/>
      <c r="M2907" s="117">
        <v>44981.0</v>
      </c>
      <c r="N2907" s="32">
        <v>0.7083333333333334</v>
      </c>
      <c r="O2907" s="32">
        <v>0.875</v>
      </c>
      <c r="P2907" s="34">
        <v>0.16666666666666666</v>
      </c>
      <c r="Q2907" s="120" t="s">
        <v>2855</v>
      </c>
      <c r="R2907" s="36"/>
      <c r="S2907" s="36"/>
      <c r="T2907" s="36"/>
      <c r="U2907" s="36"/>
      <c r="V2907" s="36"/>
      <c r="W2907" s="36"/>
      <c r="X2907" s="36"/>
      <c r="Y2907" s="36"/>
      <c r="Z2907" s="36"/>
      <c r="AA2907" s="36"/>
      <c r="AB2907" s="36"/>
      <c r="AC2907" s="36"/>
      <c r="AD2907" s="36"/>
      <c r="AE2907" s="36"/>
      <c r="AF2907" s="36"/>
      <c r="AG2907" s="36"/>
      <c r="AH2907" s="36"/>
      <c r="AI2907" s="36"/>
      <c r="AJ2907" s="36"/>
      <c r="AK2907" s="36"/>
      <c r="AL2907" s="36"/>
    </row>
    <row r="2908">
      <c r="A2908" s="10" t="s">
        <v>2446</v>
      </c>
      <c r="B2908" s="10" t="s">
        <v>18</v>
      </c>
      <c r="C2908" s="10" t="s">
        <v>1152</v>
      </c>
      <c r="D2908" s="10" t="s">
        <v>508</v>
      </c>
      <c r="E2908" s="11" t="s">
        <v>20</v>
      </c>
      <c r="F2908" s="11" t="s">
        <v>1423</v>
      </c>
      <c r="G2908" s="47">
        <v>44918.0</v>
      </c>
      <c r="H2908" s="47">
        <v>44936.0</v>
      </c>
      <c r="I2908" s="12">
        <v>20.0</v>
      </c>
      <c r="J2908" s="47">
        <v>44918.0</v>
      </c>
      <c r="K2908" s="47">
        <v>44936.0</v>
      </c>
      <c r="L2908" s="12">
        <v>19.0</v>
      </c>
      <c r="M2908" s="47">
        <v>44981.0</v>
      </c>
      <c r="N2908" s="32">
        <v>0.7083333333333334</v>
      </c>
      <c r="O2908" s="15">
        <v>0.7083333333333334</v>
      </c>
      <c r="P2908" s="16">
        <f t="shared" ref="P2908:P2912" si="242">O2908-N2908</f>
        <v>0</v>
      </c>
      <c r="Q2908" s="17" t="s">
        <v>655</v>
      </c>
    </row>
    <row r="2909">
      <c r="A2909" s="81" t="s">
        <v>2723</v>
      </c>
      <c r="B2909" s="81" t="s">
        <v>18</v>
      </c>
      <c r="C2909" s="29" t="s">
        <v>1152</v>
      </c>
      <c r="D2909" s="29" t="s">
        <v>508</v>
      </c>
      <c r="E2909" s="30" t="s">
        <v>20</v>
      </c>
      <c r="F2909" s="41" t="s">
        <v>1423</v>
      </c>
      <c r="G2909" s="47">
        <v>44964.0</v>
      </c>
      <c r="H2909" s="19">
        <v>44964.0</v>
      </c>
      <c r="I2909" s="88">
        <v>6.0</v>
      </c>
      <c r="J2909" s="47">
        <v>44964.0</v>
      </c>
      <c r="K2909" s="19">
        <v>44964.0</v>
      </c>
      <c r="L2909" s="88">
        <v>4.0</v>
      </c>
      <c r="M2909" s="47">
        <v>44981.0</v>
      </c>
      <c r="N2909" s="32">
        <v>0.75</v>
      </c>
      <c r="O2909" s="110">
        <v>0.75</v>
      </c>
      <c r="P2909" s="44">
        <f t="shared" si="242"/>
        <v>0</v>
      </c>
      <c r="Q2909" s="113" t="s">
        <v>655</v>
      </c>
      <c r="R2909" s="36"/>
      <c r="S2909" s="36"/>
      <c r="T2909" s="36"/>
      <c r="U2909" s="36"/>
      <c r="V2909" s="36"/>
      <c r="W2909" s="36"/>
      <c r="X2909" s="36"/>
      <c r="Y2909" s="36"/>
      <c r="Z2909" s="36"/>
      <c r="AA2909" s="36"/>
      <c r="AB2909" s="36"/>
      <c r="AC2909" s="36"/>
      <c r="AD2909" s="36"/>
      <c r="AE2909" s="36"/>
      <c r="AF2909" s="36"/>
      <c r="AG2909" s="36"/>
      <c r="AH2909" s="36"/>
      <c r="AI2909" s="36"/>
      <c r="AJ2909" s="36"/>
      <c r="AK2909" s="36"/>
      <c r="AL2909" s="36"/>
    </row>
    <row r="2910" ht="15.0" customHeight="1">
      <c r="A2910" s="81" t="s">
        <v>2167</v>
      </c>
      <c r="B2910" s="36" t="s">
        <v>1797</v>
      </c>
      <c r="C2910" s="36" t="s">
        <v>1164</v>
      </c>
      <c r="D2910" s="36" t="s">
        <v>900</v>
      </c>
      <c r="E2910" s="124" t="s">
        <v>41</v>
      </c>
      <c r="F2910" s="116" t="s">
        <v>21</v>
      </c>
      <c r="G2910" s="86"/>
      <c r="H2910" s="47"/>
      <c r="I2910" s="121"/>
      <c r="J2910" s="86"/>
      <c r="K2910" s="42"/>
      <c r="L2910" s="88">
        <v>153.0</v>
      </c>
      <c r="M2910" s="47">
        <v>44981.0</v>
      </c>
      <c r="N2910" s="32">
        <v>0.5833333333333334</v>
      </c>
      <c r="O2910" s="32">
        <v>0.6458333333333334</v>
      </c>
      <c r="P2910" s="16">
        <f t="shared" si="242"/>
        <v>0.0625</v>
      </c>
      <c r="Q2910" s="122" t="s">
        <v>2180</v>
      </c>
      <c r="R2910" s="36"/>
      <c r="S2910" s="36"/>
      <c r="T2910" s="36"/>
      <c r="U2910" s="36"/>
      <c r="V2910" s="36"/>
      <c r="W2910" s="36"/>
      <c r="X2910" s="36"/>
      <c r="Y2910" s="36"/>
      <c r="Z2910" s="36"/>
      <c r="AA2910" s="36"/>
      <c r="AB2910" s="36"/>
      <c r="AC2910" s="36"/>
      <c r="AD2910" s="36"/>
      <c r="AE2910" s="36"/>
      <c r="AF2910" s="36"/>
      <c r="AG2910" s="36"/>
      <c r="AH2910" s="36"/>
      <c r="AI2910" s="36"/>
      <c r="AJ2910" s="36"/>
      <c r="AK2910" s="36"/>
      <c r="AL2910" s="36"/>
    </row>
    <row r="2911" ht="15.0" customHeight="1">
      <c r="A2911" s="81" t="s">
        <v>2803</v>
      </c>
      <c r="B2911" s="81" t="s">
        <v>18</v>
      </c>
      <c r="C2911" s="36" t="s">
        <v>1164</v>
      </c>
      <c r="D2911" s="36" t="s">
        <v>900</v>
      </c>
      <c r="E2911" s="30" t="s">
        <v>43</v>
      </c>
      <c r="F2911" s="30" t="s">
        <v>1409</v>
      </c>
      <c r="G2911" s="117">
        <v>44973.0</v>
      </c>
      <c r="H2911" s="47">
        <v>44980.0</v>
      </c>
      <c r="I2911" s="88">
        <v>40.0</v>
      </c>
      <c r="J2911" s="117">
        <v>44973.0</v>
      </c>
      <c r="K2911" s="100">
        <v>44981.0</v>
      </c>
      <c r="L2911" s="88">
        <v>22.5</v>
      </c>
      <c r="M2911" s="47">
        <v>44981.0</v>
      </c>
      <c r="N2911" s="32">
        <v>0.6458333333333334</v>
      </c>
      <c r="O2911" s="52">
        <v>0.7708333333333334</v>
      </c>
      <c r="P2911" s="16">
        <f t="shared" si="242"/>
        <v>0.125</v>
      </c>
      <c r="Q2911" s="122" t="s">
        <v>2856</v>
      </c>
      <c r="R2911" s="36"/>
      <c r="S2911" s="36"/>
      <c r="T2911" s="36"/>
      <c r="U2911" s="36"/>
      <c r="V2911" s="36"/>
      <c r="W2911" s="36"/>
      <c r="X2911" s="36"/>
      <c r="Y2911" s="36"/>
      <c r="Z2911" s="36"/>
      <c r="AA2911" s="36"/>
      <c r="AB2911" s="36"/>
      <c r="AC2911" s="36"/>
      <c r="AD2911" s="36"/>
      <c r="AE2911" s="36"/>
      <c r="AF2911" s="36"/>
      <c r="AG2911" s="36"/>
      <c r="AH2911" s="36"/>
      <c r="AI2911" s="36"/>
      <c r="AJ2911" s="36"/>
      <c r="AK2911" s="36"/>
      <c r="AL2911" s="36"/>
    </row>
    <row r="2912" ht="15.0" customHeight="1">
      <c r="A2912" s="81" t="s">
        <v>2857</v>
      </c>
      <c r="B2912" s="81" t="s">
        <v>560</v>
      </c>
      <c r="C2912" s="81" t="s">
        <v>1164</v>
      </c>
      <c r="D2912" s="81" t="s">
        <v>900</v>
      </c>
      <c r="E2912" s="30" t="s">
        <v>1478</v>
      </c>
      <c r="F2912" s="30" t="s">
        <v>1409</v>
      </c>
      <c r="G2912" s="117">
        <v>44980.0</v>
      </c>
      <c r="H2912" s="47"/>
      <c r="I2912" s="88"/>
      <c r="J2912" s="117">
        <v>44981.0</v>
      </c>
      <c r="K2912" s="42"/>
      <c r="L2912" s="88">
        <v>3.0</v>
      </c>
      <c r="M2912" s="47">
        <v>44981.0</v>
      </c>
      <c r="N2912" s="32">
        <v>0.7708333333333334</v>
      </c>
      <c r="O2912" s="52">
        <v>0.8958333333333334</v>
      </c>
      <c r="P2912" s="16">
        <f t="shared" si="242"/>
        <v>0.125</v>
      </c>
      <c r="Q2912" s="122" t="s">
        <v>2858</v>
      </c>
      <c r="R2912" s="36"/>
      <c r="S2912" s="36"/>
      <c r="T2912" s="36"/>
      <c r="U2912" s="36"/>
      <c r="V2912" s="36"/>
      <c r="W2912" s="36"/>
      <c r="X2912" s="36"/>
      <c r="Y2912" s="36"/>
      <c r="Z2912" s="36"/>
      <c r="AA2912" s="36"/>
      <c r="AB2912" s="36"/>
      <c r="AC2912" s="36"/>
      <c r="AD2912" s="36"/>
      <c r="AE2912" s="36"/>
      <c r="AF2912" s="36"/>
      <c r="AG2912" s="36"/>
      <c r="AH2912" s="36"/>
      <c r="AI2912" s="36"/>
      <c r="AJ2912" s="36"/>
      <c r="AK2912" s="36"/>
      <c r="AL2912" s="36"/>
    </row>
    <row r="2913">
      <c r="A2913" s="10" t="s">
        <v>2222</v>
      </c>
      <c r="B2913" s="10" t="s">
        <v>18</v>
      </c>
      <c r="C2913" s="10" t="s">
        <v>1164</v>
      </c>
      <c r="D2913" s="10" t="s">
        <v>900</v>
      </c>
      <c r="E2913" s="30" t="s">
        <v>20</v>
      </c>
      <c r="F2913" s="11" t="s">
        <v>1409</v>
      </c>
      <c r="G2913" s="47">
        <v>44888.0</v>
      </c>
      <c r="H2913" s="47">
        <v>44893.0</v>
      </c>
      <c r="I2913" s="10">
        <v>40.0</v>
      </c>
      <c r="J2913" s="47">
        <v>44888.0</v>
      </c>
      <c r="K2913" s="47">
        <v>44981.0</v>
      </c>
      <c r="L2913" s="10">
        <v>43.0</v>
      </c>
      <c r="M2913" s="47">
        <v>44981.0</v>
      </c>
      <c r="N2913" s="52"/>
      <c r="O2913" s="52"/>
      <c r="P2913" s="16"/>
      <c r="Q2913" s="10" t="s">
        <v>2859</v>
      </c>
    </row>
    <row r="2914">
      <c r="A2914" s="81" t="s">
        <v>1568</v>
      </c>
      <c r="B2914" s="81" t="s">
        <v>560</v>
      </c>
      <c r="C2914" s="10" t="s">
        <v>1152</v>
      </c>
      <c r="D2914" s="29" t="s">
        <v>508</v>
      </c>
      <c r="E2914" s="30" t="s">
        <v>41</v>
      </c>
      <c r="F2914" s="30" t="s">
        <v>1409</v>
      </c>
      <c r="G2914" s="82">
        <v>44769.0</v>
      </c>
      <c r="H2914" s="82">
        <v>44804.0</v>
      </c>
      <c r="I2914" s="88">
        <v>280.0</v>
      </c>
      <c r="J2914" s="82">
        <v>44769.0</v>
      </c>
      <c r="K2914" s="82">
        <v>44824.0</v>
      </c>
      <c r="L2914" s="88">
        <v>214.0</v>
      </c>
      <c r="M2914" s="82">
        <v>44981.0</v>
      </c>
      <c r="N2914" s="32">
        <v>0.6458333333333334</v>
      </c>
      <c r="O2914" s="32">
        <v>0.9166666666666666</v>
      </c>
      <c r="P2914" s="16">
        <f t="shared" ref="P2914:P2916" si="243">O2914-N2914</f>
        <v>0.2708333333</v>
      </c>
      <c r="Q2914" s="35" t="s">
        <v>2860</v>
      </c>
      <c r="R2914" s="36"/>
      <c r="S2914" s="36"/>
      <c r="T2914" s="36"/>
      <c r="U2914" s="36"/>
      <c r="V2914" s="36"/>
      <c r="W2914" s="36"/>
      <c r="X2914" s="36"/>
      <c r="Y2914" s="36"/>
      <c r="Z2914" s="36"/>
      <c r="AA2914" s="36"/>
      <c r="AB2914" s="36"/>
      <c r="AC2914" s="36"/>
      <c r="AD2914" s="36"/>
      <c r="AE2914" s="36"/>
      <c r="AF2914" s="36"/>
      <c r="AG2914" s="36"/>
      <c r="AH2914" s="36"/>
      <c r="AI2914" s="36"/>
      <c r="AJ2914" s="36"/>
      <c r="AK2914" s="36"/>
      <c r="AL2914" s="36"/>
    </row>
    <row r="2915" ht="26.25" customHeight="1">
      <c r="A2915" s="36" t="s">
        <v>2139</v>
      </c>
      <c r="B2915" s="36" t="s">
        <v>1797</v>
      </c>
      <c r="C2915" s="36" t="s">
        <v>21</v>
      </c>
      <c r="D2915" s="36" t="s">
        <v>1790</v>
      </c>
      <c r="E2915" s="116" t="s">
        <v>41</v>
      </c>
      <c r="F2915" s="116" t="s">
        <v>21</v>
      </c>
      <c r="G2915" s="42"/>
      <c r="H2915" s="42"/>
      <c r="I2915" s="36"/>
      <c r="J2915" s="42"/>
      <c r="K2915" s="42"/>
      <c r="L2915" s="36"/>
      <c r="M2915" s="47">
        <v>44984.0</v>
      </c>
      <c r="N2915" s="32">
        <v>0.5833333333333334</v>
      </c>
      <c r="O2915" s="32">
        <v>0.6666666666666666</v>
      </c>
      <c r="P2915" s="44">
        <f t="shared" si="243"/>
        <v>0.08333333333</v>
      </c>
      <c r="Q2915" s="81" t="s">
        <v>2861</v>
      </c>
      <c r="R2915" s="36"/>
      <c r="S2915" s="36"/>
      <c r="T2915" s="36"/>
      <c r="U2915" s="36"/>
      <c r="V2915" s="36"/>
      <c r="W2915" s="36"/>
      <c r="X2915" s="36"/>
      <c r="Y2915" s="36"/>
      <c r="Z2915" s="36"/>
      <c r="AA2915" s="36"/>
      <c r="AB2915" s="36"/>
      <c r="AC2915" s="36"/>
      <c r="AD2915" s="36"/>
      <c r="AE2915" s="36"/>
      <c r="AF2915" s="36"/>
      <c r="AG2915" s="36"/>
      <c r="AH2915" s="36"/>
      <c r="AI2915" s="36"/>
      <c r="AJ2915" s="36"/>
      <c r="AK2915" s="36"/>
      <c r="AL2915" s="36"/>
    </row>
    <row r="2916">
      <c r="A2916" s="10" t="s">
        <v>2573</v>
      </c>
      <c r="B2916" s="10" t="s">
        <v>560</v>
      </c>
      <c r="C2916" s="10" t="s">
        <v>1164</v>
      </c>
      <c r="D2916" s="10" t="s">
        <v>1790</v>
      </c>
      <c r="E2916" s="11" t="s">
        <v>41</v>
      </c>
      <c r="F2916" s="11" t="s">
        <v>1409</v>
      </c>
      <c r="G2916" s="82">
        <v>44942.0</v>
      </c>
      <c r="H2916" s="82">
        <v>44963.0</v>
      </c>
      <c r="I2916" s="12">
        <v>75.0</v>
      </c>
      <c r="J2916" s="117">
        <v>44943.0</v>
      </c>
      <c r="K2916" s="82"/>
      <c r="L2916" s="12">
        <v>60.0</v>
      </c>
      <c r="M2916" s="47">
        <v>44984.0</v>
      </c>
      <c r="N2916" s="32">
        <v>0.6666666666666666</v>
      </c>
      <c r="O2916" s="43">
        <v>0.875</v>
      </c>
      <c r="P2916" s="16">
        <f t="shared" si="243"/>
        <v>0.2083333333</v>
      </c>
      <c r="Q2916" s="113" t="s">
        <v>2862</v>
      </c>
    </row>
    <row r="2917">
      <c r="A2917" s="129" t="s">
        <v>2854</v>
      </c>
      <c r="B2917" s="29" t="s">
        <v>18</v>
      </c>
      <c r="C2917" s="29" t="s">
        <v>1152</v>
      </c>
      <c r="D2917" s="29" t="s">
        <v>2579</v>
      </c>
      <c r="E2917" s="30" t="s">
        <v>1478</v>
      </c>
      <c r="F2917" s="41" t="s">
        <v>1423</v>
      </c>
      <c r="G2917" s="82">
        <v>44977.0</v>
      </c>
      <c r="H2917" s="82"/>
      <c r="I2917" s="81">
        <v>15.0</v>
      </c>
      <c r="J2917" s="82"/>
      <c r="K2917" s="117"/>
      <c r="L2917" s="81"/>
      <c r="M2917" s="117">
        <v>44984.0</v>
      </c>
      <c r="N2917" s="32">
        <v>0.7083333333333334</v>
      </c>
      <c r="O2917" s="32">
        <v>0.875</v>
      </c>
      <c r="P2917" s="34">
        <v>0.16666666666666666</v>
      </c>
      <c r="Q2917" s="120" t="s">
        <v>2863</v>
      </c>
      <c r="R2917" s="36"/>
      <c r="S2917" s="36"/>
      <c r="T2917" s="36"/>
      <c r="U2917" s="36"/>
      <c r="V2917" s="36"/>
      <c r="W2917" s="36"/>
      <c r="X2917" s="36"/>
      <c r="Y2917" s="36"/>
      <c r="Z2917" s="36"/>
      <c r="AA2917" s="36"/>
      <c r="AB2917" s="36"/>
      <c r="AC2917" s="36"/>
      <c r="AD2917" s="36"/>
      <c r="AE2917" s="36"/>
      <c r="AF2917" s="36"/>
      <c r="AG2917" s="36"/>
      <c r="AH2917" s="36"/>
      <c r="AI2917" s="36"/>
      <c r="AJ2917" s="36"/>
      <c r="AK2917" s="36"/>
      <c r="AL2917" s="36"/>
    </row>
    <row r="2918">
      <c r="A2918" s="129" t="s">
        <v>2817</v>
      </c>
      <c r="B2918" s="29" t="s">
        <v>18</v>
      </c>
      <c r="C2918" s="29" t="s">
        <v>1152</v>
      </c>
      <c r="D2918" s="29" t="s">
        <v>2579</v>
      </c>
      <c r="E2918" s="30" t="s">
        <v>987</v>
      </c>
      <c r="F2918" s="41" t="s">
        <v>1423</v>
      </c>
      <c r="G2918" s="82">
        <v>44977.0</v>
      </c>
      <c r="H2918" s="82">
        <v>44980.0</v>
      </c>
      <c r="I2918" s="81">
        <v>15.0</v>
      </c>
      <c r="J2918" s="82">
        <v>44977.0</v>
      </c>
      <c r="K2918" s="117">
        <v>44980.0</v>
      </c>
      <c r="L2918" s="81">
        <v>16.0</v>
      </c>
      <c r="M2918" s="117">
        <v>44984.0</v>
      </c>
      <c r="N2918" s="32">
        <v>0.6666666666666666</v>
      </c>
      <c r="O2918" s="32">
        <v>0.7083333333333334</v>
      </c>
      <c r="P2918" s="34">
        <v>0.041666666666666664</v>
      </c>
      <c r="Q2918" s="120" t="s">
        <v>2864</v>
      </c>
      <c r="R2918" s="36"/>
      <c r="S2918" s="36"/>
      <c r="T2918" s="36"/>
      <c r="U2918" s="36"/>
      <c r="V2918" s="36"/>
      <c r="W2918" s="36"/>
      <c r="X2918" s="36"/>
      <c r="Y2918" s="36"/>
      <c r="Z2918" s="36"/>
      <c r="AA2918" s="36"/>
      <c r="AB2918" s="36"/>
      <c r="AC2918" s="36"/>
      <c r="AD2918" s="36"/>
      <c r="AE2918" s="36"/>
      <c r="AF2918" s="36"/>
      <c r="AG2918" s="36"/>
      <c r="AH2918" s="36"/>
      <c r="AI2918" s="36"/>
      <c r="AJ2918" s="36"/>
      <c r="AK2918" s="36"/>
      <c r="AL2918" s="36"/>
    </row>
    <row r="2919">
      <c r="A2919" s="81" t="s">
        <v>1568</v>
      </c>
      <c r="B2919" s="81" t="s">
        <v>560</v>
      </c>
      <c r="C2919" s="10" t="s">
        <v>1152</v>
      </c>
      <c r="D2919" s="29" t="s">
        <v>508</v>
      </c>
      <c r="E2919" s="30" t="s">
        <v>41</v>
      </c>
      <c r="F2919" s="30" t="s">
        <v>1409</v>
      </c>
      <c r="G2919" s="82">
        <v>44769.0</v>
      </c>
      <c r="H2919" s="82">
        <v>44804.0</v>
      </c>
      <c r="I2919" s="88">
        <v>280.0</v>
      </c>
      <c r="J2919" s="82">
        <v>44769.0</v>
      </c>
      <c r="K2919" s="82">
        <v>44824.0</v>
      </c>
      <c r="L2919" s="88">
        <v>214.0</v>
      </c>
      <c r="M2919" s="82">
        <v>44984.0</v>
      </c>
      <c r="N2919" s="32">
        <v>0.6666666666666666</v>
      </c>
      <c r="O2919" s="32">
        <v>0.9166666666666666</v>
      </c>
      <c r="P2919" s="16">
        <f t="shared" ref="P2919:P2922" si="244">O2919-N2919</f>
        <v>0.25</v>
      </c>
      <c r="Q2919" s="35" t="s">
        <v>2865</v>
      </c>
      <c r="R2919" s="36"/>
      <c r="S2919" s="36"/>
      <c r="T2919" s="36"/>
      <c r="U2919" s="36"/>
      <c r="V2919" s="36"/>
      <c r="W2919" s="36"/>
      <c r="X2919" s="36"/>
      <c r="Y2919" s="36"/>
      <c r="Z2919" s="36"/>
      <c r="AA2919" s="36"/>
      <c r="AB2919" s="36"/>
      <c r="AC2919" s="36"/>
      <c r="AD2919" s="36"/>
      <c r="AE2919" s="36"/>
      <c r="AF2919" s="36"/>
      <c r="AG2919" s="36"/>
      <c r="AH2919" s="36"/>
      <c r="AI2919" s="36"/>
      <c r="AJ2919" s="36"/>
      <c r="AK2919" s="36"/>
      <c r="AL2919" s="36"/>
    </row>
    <row r="2920">
      <c r="A2920" s="81" t="s">
        <v>2165</v>
      </c>
      <c r="B2920" s="81" t="s">
        <v>1797</v>
      </c>
      <c r="C2920" s="10" t="s">
        <v>1152</v>
      </c>
      <c r="D2920" s="81" t="s">
        <v>508</v>
      </c>
      <c r="E2920" s="30" t="s">
        <v>41</v>
      </c>
      <c r="F2920" s="30" t="s">
        <v>21</v>
      </c>
      <c r="G2920" s="82"/>
      <c r="H2920" s="82"/>
      <c r="I2920" s="88"/>
      <c r="J2920" s="82"/>
      <c r="K2920" s="82"/>
      <c r="L2920" s="88"/>
      <c r="M2920" s="47">
        <v>44984.0</v>
      </c>
      <c r="N2920" s="32">
        <v>0.625</v>
      </c>
      <c r="O2920" s="15">
        <v>0.6666666666666666</v>
      </c>
      <c r="P2920" s="16">
        <f t="shared" si="244"/>
        <v>0.04166666667</v>
      </c>
      <c r="Q2920" s="10" t="s">
        <v>2866</v>
      </c>
      <c r="R2920" s="36"/>
      <c r="S2920" s="36"/>
      <c r="T2920" s="36"/>
      <c r="U2920" s="36"/>
      <c r="V2920" s="36"/>
      <c r="W2920" s="36"/>
      <c r="X2920" s="36"/>
      <c r="Y2920" s="36"/>
      <c r="Z2920" s="36"/>
      <c r="AA2920" s="36"/>
      <c r="AB2920" s="36"/>
      <c r="AC2920" s="36"/>
      <c r="AD2920" s="36"/>
      <c r="AE2920" s="36"/>
      <c r="AF2920" s="36"/>
      <c r="AG2920" s="36"/>
      <c r="AH2920" s="36"/>
      <c r="AI2920" s="36"/>
      <c r="AJ2920" s="36"/>
      <c r="AK2920" s="36"/>
      <c r="AL2920" s="36"/>
    </row>
    <row r="2921">
      <c r="A2921" s="81" t="s">
        <v>2822</v>
      </c>
      <c r="B2921" s="81" t="s">
        <v>560</v>
      </c>
      <c r="C2921" s="10" t="s">
        <v>1152</v>
      </c>
      <c r="D2921" s="10" t="s">
        <v>3</v>
      </c>
      <c r="E2921" s="30" t="s">
        <v>41</v>
      </c>
      <c r="F2921" s="11" t="s">
        <v>1409</v>
      </c>
      <c r="G2921" s="48">
        <v>44977.0</v>
      </c>
      <c r="H2921" s="48">
        <v>45005.0</v>
      </c>
      <c r="I2921" s="121"/>
      <c r="J2921" s="48">
        <v>44977.0</v>
      </c>
      <c r="K2921" s="42"/>
      <c r="L2921" s="12">
        <v>16.0</v>
      </c>
      <c r="M2921" s="47">
        <v>44984.0</v>
      </c>
      <c r="N2921" s="32">
        <v>0.625</v>
      </c>
      <c r="O2921" s="32">
        <v>0.8333333333333334</v>
      </c>
      <c r="P2921" s="16">
        <f t="shared" si="244"/>
        <v>0.2083333333</v>
      </c>
      <c r="Q2921" s="113" t="s">
        <v>2867</v>
      </c>
      <c r="R2921" s="36"/>
      <c r="S2921" s="36"/>
      <c r="T2921" s="36"/>
      <c r="U2921" s="36"/>
      <c r="V2921" s="36"/>
      <c r="W2921" s="36"/>
      <c r="X2921" s="36"/>
      <c r="Y2921" s="36"/>
      <c r="Z2921" s="36"/>
      <c r="AA2921" s="36"/>
      <c r="AB2921" s="36"/>
      <c r="AC2921" s="36"/>
      <c r="AD2921" s="36"/>
      <c r="AE2921" s="36"/>
      <c r="AF2921" s="36"/>
      <c r="AG2921" s="36"/>
      <c r="AH2921" s="36"/>
      <c r="AI2921" s="36"/>
      <c r="AJ2921" s="36"/>
      <c r="AK2921" s="36"/>
      <c r="AL2921" s="36"/>
    </row>
    <row r="2922">
      <c r="A2922" s="81" t="s">
        <v>1819</v>
      </c>
      <c r="B2922" s="81" t="s">
        <v>1797</v>
      </c>
      <c r="C2922" s="10" t="s">
        <v>1152</v>
      </c>
      <c r="D2922" s="10" t="s">
        <v>3</v>
      </c>
      <c r="E2922" s="11" t="s">
        <v>41</v>
      </c>
      <c r="F2922" s="11" t="s">
        <v>21</v>
      </c>
      <c r="G2922" s="18"/>
      <c r="H2922" s="18"/>
      <c r="I2922" s="18"/>
      <c r="J2922" s="18"/>
      <c r="K2922" s="18"/>
      <c r="M2922" s="47">
        <v>44984.0</v>
      </c>
      <c r="N2922" s="32">
        <v>0.8333333333333334</v>
      </c>
      <c r="O2922" s="32">
        <v>0.9166666666666666</v>
      </c>
      <c r="P2922" s="16">
        <f t="shared" si="244"/>
        <v>0.08333333333</v>
      </c>
      <c r="Q2922" s="113" t="s">
        <v>2868</v>
      </c>
      <c r="R2922" s="36"/>
      <c r="S2922" s="36"/>
      <c r="T2922" s="36"/>
      <c r="U2922" s="36"/>
      <c r="V2922" s="36"/>
      <c r="W2922" s="36"/>
      <c r="X2922" s="36"/>
      <c r="Y2922" s="36"/>
      <c r="Z2922" s="36"/>
      <c r="AA2922" s="36"/>
      <c r="AB2922" s="36"/>
      <c r="AC2922" s="36"/>
      <c r="AD2922" s="36"/>
      <c r="AE2922" s="36"/>
      <c r="AF2922" s="36"/>
      <c r="AG2922" s="36"/>
      <c r="AH2922" s="36"/>
      <c r="AI2922" s="36"/>
      <c r="AJ2922" s="36"/>
      <c r="AK2922" s="36"/>
      <c r="AL2922" s="36"/>
    </row>
    <row r="2923">
      <c r="A2923" s="81" t="s">
        <v>2167</v>
      </c>
      <c r="B2923" s="54" t="s">
        <v>1797</v>
      </c>
      <c r="C2923" s="54" t="s">
        <v>1164</v>
      </c>
      <c r="D2923" s="54" t="s">
        <v>900</v>
      </c>
      <c r="E2923" s="30" t="s">
        <v>41</v>
      </c>
      <c r="F2923" s="41" t="s">
        <v>21</v>
      </c>
      <c r="G2923" s="86"/>
      <c r="H2923" s="117"/>
      <c r="I2923" s="121"/>
      <c r="J2923" s="86"/>
      <c r="K2923" s="42"/>
      <c r="L2923" s="88">
        <v>154.5</v>
      </c>
      <c r="M2923" s="117">
        <v>44984.0</v>
      </c>
      <c r="N2923" s="32">
        <v>0.5833333333333334</v>
      </c>
      <c r="O2923" s="32">
        <v>0.6458333333333334</v>
      </c>
      <c r="P2923" s="16">
        <v>0.0625</v>
      </c>
      <c r="Q2923" s="113" t="s">
        <v>2180</v>
      </c>
      <c r="R2923" s="36"/>
      <c r="S2923" s="36"/>
      <c r="T2923" s="36"/>
      <c r="U2923" s="36"/>
      <c r="V2923" s="36"/>
      <c r="W2923" s="36"/>
      <c r="X2923" s="36"/>
      <c r="Y2923" s="36"/>
      <c r="Z2923" s="36"/>
      <c r="AA2923" s="36"/>
      <c r="AB2923" s="36"/>
      <c r="AC2923" s="36"/>
      <c r="AD2923" s="36"/>
      <c r="AE2923" s="36"/>
      <c r="AF2923" s="36"/>
      <c r="AG2923" s="36"/>
      <c r="AH2923" s="36"/>
      <c r="AI2923" s="36"/>
      <c r="AJ2923" s="36"/>
      <c r="AK2923" s="36"/>
      <c r="AL2923" s="36"/>
    </row>
    <row r="2924">
      <c r="A2924" s="81" t="s">
        <v>2857</v>
      </c>
      <c r="B2924" s="10" t="s">
        <v>560</v>
      </c>
      <c r="C2924" s="10" t="s">
        <v>1164</v>
      </c>
      <c r="D2924" s="10" t="s">
        <v>900</v>
      </c>
      <c r="E2924" s="30" t="s">
        <v>1478</v>
      </c>
      <c r="F2924" s="30" t="s">
        <v>1409</v>
      </c>
      <c r="G2924" s="117">
        <v>44980.0</v>
      </c>
      <c r="H2924" s="117"/>
      <c r="I2924" s="126"/>
      <c r="J2924" s="117">
        <v>44981.0</v>
      </c>
      <c r="K2924" s="42"/>
      <c r="L2924" s="88">
        <v>9.0</v>
      </c>
      <c r="M2924" s="117">
        <v>44984.0</v>
      </c>
      <c r="N2924" s="32">
        <v>0.6458333333333334</v>
      </c>
      <c r="O2924" s="32">
        <v>0.8958333333333334</v>
      </c>
      <c r="P2924" s="16">
        <f t="shared" ref="P2924:P2926" si="245">O2924-N2924</f>
        <v>0.25</v>
      </c>
      <c r="Q2924" s="113" t="s">
        <v>2869</v>
      </c>
      <c r="R2924" s="36"/>
      <c r="S2924" s="36"/>
      <c r="T2924" s="36"/>
      <c r="U2924" s="36"/>
      <c r="V2924" s="36"/>
      <c r="W2924" s="36"/>
      <c r="X2924" s="36"/>
      <c r="Y2924" s="36"/>
      <c r="Z2924" s="36"/>
      <c r="AA2924" s="36"/>
      <c r="AB2924" s="36"/>
      <c r="AC2924" s="36"/>
      <c r="AD2924" s="36"/>
      <c r="AE2924" s="36"/>
      <c r="AF2924" s="36"/>
      <c r="AG2924" s="36"/>
      <c r="AH2924" s="36"/>
      <c r="AI2924" s="36"/>
      <c r="AJ2924" s="36"/>
      <c r="AK2924" s="36"/>
      <c r="AL2924" s="36"/>
    </row>
    <row r="2925">
      <c r="A2925" s="10" t="s">
        <v>2870</v>
      </c>
      <c r="B2925" s="10" t="s">
        <v>18</v>
      </c>
      <c r="C2925" s="10" t="s">
        <v>1164</v>
      </c>
      <c r="D2925" s="10" t="s">
        <v>1790</v>
      </c>
      <c r="E2925" s="11" t="s">
        <v>43</v>
      </c>
      <c r="F2925" s="11" t="s">
        <v>1423</v>
      </c>
      <c r="G2925" s="117">
        <v>44984.0</v>
      </c>
      <c r="H2925" s="117">
        <v>44985.0</v>
      </c>
      <c r="I2925" s="12"/>
      <c r="J2925" s="117">
        <v>44984.0</v>
      </c>
      <c r="K2925" s="107"/>
      <c r="L2925" s="12"/>
      <c r="M2925" s="117">
        <v>44985.0</v>
      </c>
      <c r="N2925" s="32">
        <v>0.5833333333333334</v>
      </c>
      <c r="O2925" s="32">
        <v>0.75</v>
      </c>
      <c r="P2925" s="16">
        <f t="shared" si="245"/>
        <v>0.1666666667</v>
      </c>
      <c r="Q2925" s="113" t="s">
        <v>2871</v>
      </c>
    </row>
    <row r="2926">
      <c r="A2926" s="10" t="s">
        <v>2872</v>
      </c>
      <c r="B2926" s="10" t="s">
        <v>18</v>
      </c>
      <c r="C2926" s="10" t="s">
        <v>1164</v>
      </c>
      <c r="D2926" s="10" t="s">
        <v>1790</v>
      </c>
      <c r="E2926" s="11" t="s">
        <v>41</v>
      </c>
      <c r="F2926" s="11" t="s">
        <v>1423</v>
      </c>
      <c r="G2926" s="117">
        <v>44985.0</v>
      </c>
      <c r="H2926" s="117">
        <v>44986.0</v>
      </c>
      <c r="I2926" s="12"/>
      <c r="J2926" s="117">
        <v>44985.0</v>
      </c>
      <c r="K2926" s="107"/>
      <c r="L2926" s="12"/>
      <c r="M2926" s="117">
        <v>44985.0</v>
      </c>
      <c r="N2926" s="32">
        <v>0.75</v>
      </c>
      <c r="O2926" s="32">
        <v>0.875</v>
      </c>
      <c r="P2926" s="16">
        <f t="shared" si="245"/>
        <v>0.125</v>
      </c>
      <c r="Q2926" s="113" t="s">
        <v>2873</v>
      </c>
    </row>
    <row r="2927">
      <c r="A2927" s="129" t="s">
        <v>2854</v>
      </c>
      <c r="B2927" s="29" t="s">
        <v>18</v>
      </c>
      <c r="C2927" s="29" t="s">
        <v>1152</v>
      </c>
      <c r="D2927" s="29" t="s">
        <v>2579</v>
      </c>
      <c r="E2927" s="30" t="s">
        <v>46</v>
      </c>
      <c r="F2927" s="41" t="s">
        <v>1423</v>
      </c>
      <c r="G2927" s="82">
        <v>44977.0</v>
      </c>
      <c r="H2927" s="82"/>
      <c r="I2927" s="81">
        <v>15.0</v>
      </c>
      <c r="J2927" s="82"/>
      <c r="K2927" s="117"/>
      <c r="L2927" s="81"/>
      <c r="M2927" s="117">
        <v>44985.0</v>
      </c>
      <c r="N2927" s="32">
        <v>0.7083333333333334</v>
      </c>
      <c r="O2927" s="32">
        <v>0.875</v>
      </c>
      <c r="P2927" s="34">
        <v>0.16666666666666666</v>
      </c>
      <c r="Q2927" s="120" t="s">
        <v>2874</v>
      </c>
      <c r="R2927" s="36"/>
      <c r="S2927" s="36"/>
      <c r="T2927" s="36"/>
      <c r="U2927" s="36"/>
      <c r="V2927" s="36"/>
      <c r="W2927" s="36"/>
      <c r="X2927" s="36"/>
      <c r="Y2927" s="36"/>
      <c r="Z2927" s="36"/>
      <c r="AA2927" s="36"/>
      <c r="AB2927" s="36"/>
      <c r="AC2927" s="36"/>
      <c r="AD2927" s="36"/>
      <c r="AE2927" s="36"/>
      <c r="AF2927" s="36"/>
      <c r="AG2927" s="36"/>
      <c r="AH2927" s="36"/>
      <c r="AI2927" s="36"/>
      <c r="AJ2927" s="36"/>
      <c r="AK2927" s="36"/>
      <c r="AL2927" s="36"/>
    </row>
    <row r="2928">
      <c r="A2928" s="81" t="s">
        <v>1568</v>
      </c>
      <c r="B2928" s="81" t="s">
        <v>560</v>
      </c>
      <c r="C2928" s="10" t="s">
        <v>1152</v>
      </c>
      <c r="D2928" s="29" t="s">
        <v>508</v>
      </c>
      <c r="E2928" s="30" t="s">
        <v>41</v>
      </c>
      <c r="F2928" s="30" t="s">
        <v>1409</v>
      </c>
      <c r="G2928" s="82">
        <v>44769.0</v>
      </c>
      <c r="H2928" s="82">
        <v>44804.0</v>
      </c>
      <c r="I2928" s="88">
        <v>280.0</v>
      </c>
      <c r="J2928" s="82">
        <v>44769.0</v>
      </c>
      <c r="K2928" s="82">
        <v>44824.0</v>
      </c>
      <c r="L2928" s="88">
        <v>214.0</v>
      </c>
      <c r="M2928" s="82">
        <v>44985.0</v>
      </c>
      <c r="N2928" s="32">
        <v>0.6458333333333334</v>
      </c>
      <c r="O2928" s="32">
        <v>0.9166666666666666</v>
      </c>
      <c r="P2928" s="16">
        <f t="shared" ref="P2928:P2934" si="246">O2928-N2928</f>
        <v>0.2708333333</v>
      </c>
      <c r="Q2928" s="35" t="s">
        <v>2875</v>
      </c>
      <c r="R2928" s="36"/>
      <c r="S2928" s="36"/>
      <c r="T2928" s="36"/>
      <c r="U2928" s="36"/>
      <c r="V2928" s="36"/>
      <c r="W2928" s="36"/>
      <c r="X2928" s="36"/>
      <c r="Y2928" s="36"/>
      <c r="Z2928" s="36"/>
      <c r="AA2928" s="36"/>
      <c r="AB2928" s="36"/>
      <c r="AC2928" s="36"/>
      <c r="AD2928" s="36"/>
      <c r="AE2928" s="36"/>
      <c r="AF2928" s="36"/>
      <c r="AG2928" s="36"/>
      <c r="AH2928" s="36"/>
      <c r="AI2928" s="36"/>
      <c r="AJ2928" s="36"/>
      <c r="AK2928" s="36"/>
      <c r="AL2928" s="36"/>
    </row>
    <row r="2929">
      <c r="A2929" s="81" t="s">
        <v>2822</v>
      </c>
      <c r="B2929" s="81" t="s">
        <v>560</v>
      </c>
      <c r="C2929" s="10" t="s">
        <v>1152</v>
      </c>
      <c r="D2929" s="10" t="s">
        <v>3</v>
      </c>
      <c r="E2929" s="30" t="s">
        <v>41</v>
      </c>
      <c r="F2929" s="11" t="s">
        <v>1409</v>
      </c>
      <c r="G2929" s="48">
        <v>44977.0</v>
      </c>
      <c r="H2929" s="48">
        <v>45005.0</v>
      </c>
      <c r="I2929" s="121"/>
      <c r="J2929" s="48">
        <v>44977.0</v>
      </c>
      <c r="K2929" s="42"/>
      <c r="L2929" s="12">
        <v>21.0</v>
      </c>
      <c r="M2929" s="82">
        <v>44985.0</v>
      </c>
      <c r="N2929" s="32">
        <v>0.625</v>
      </c>
      <c r="O2929" s="32">
        <v>0.8333333333333334</v>
      </c>
      <c r="P2929" s="16">
        <f t="shared" si="246"/>
        <v>0.2083333333</v>
      </c>
      <c r="Q2929" s="113" t="s">
        <v>2876</v>
      </c>
      <c r="R2929" s="36"/>
      <c r="S2929" s="36"/>
      <c r="T2929" s="36"/>
      <c r="U2929" s="36"/>
      <c r="V2929" s="36"/>
      <c r="W2929" s="36"/>
      <c r="X2929" s="36"/>
      <c r="Y2929" s="36"/>
      <c r="Z2929" s="36"/>
      <c r="AA2929" s="36"/>
      <c r="AB2929" s="36"/>
      <c r="AC2929" s="36"/>
      <c r="AD2929" s="36"/>
      <c r="AE2929" s="36"/>
      <c r="AF2929" s="36"/>
      <c r="AG2929" s="36"/>
      <c r="AH2929" s="36"/>
      <c r="AI2929" s="36"/>
      <c r="AJ2929" s="36"/>
      <c r="AK2929" s="36"/>
      <c r="AL2929" s="36"/>
    </row>
    <row r="2930">
      <c r="A2930" s="81" t="s">
        <v>1819</v>
      </c>
      <c r="B2930" s="81" t="s">
        <v>1797</v>
      </c>
      <c r="C2930" s="10" t="s">
        <v>1152</v>
      </c>
      <c r="D2930" s="10" t="s">
        <v>3</v>
      </c>
      <c r="E2930" s="11" t="s">
        <v>41</v>
      </c>
      <c r="F2930" s="11" t="s">
        <v>21</v>
      </c>
      <c r="G2930" s="18"/>
      <c r="H2930" s="18"/>
      <c r="I2930" s="18"/>
      <c r="J2930" s="18"/>
      <c r="K2930" s="18"/>
      <c r="M2930" s="82">
        <v>44985.0</v>
      </c>
      <c r="N2930" s="32">
        <v>0.8333333333333334</v>
      </c>
      <c r="O2930" s="32">
        <v>0.9166666666666666</v>
      </c>
      <c r="P2930" s="16">
        <f t="shared" si="246"/>
        <v>0.08333333333</v>
      </c>
      <c r="Q2930" s="113" t="s">
        <v>2877</v>
      </c>
      <c r="R2930" s="36"/>
      <c r="S2930" s="36"/>
      <c r="T2930" s="36"/>
      <c r="U2930" s="36"/>
      <c r="V2930" s="36"/>
      <c r="W2930" s="36"/>
      <c r="X2930" s="36"/>
      <c r="Y2930" s="36"/>
      <c r="Z2930" s="36"/>
      <c r="AA2930" s="36"/>
      <c r="AB2930" s="36"/>
      <c r="AC2930" s="36"/>
      <c r="AD2930" s="36"/>
      <c r="AE2930" s="36"/>
      <c r="AF2930" s="36"/>
      <c r="AG2930" s="36"/>
      <c r="AH2930" s="36"/>
      <c r="AI2930" s="36"/>
      <c r="AJ2930" s="36"/>
      <c r="AK2930" s="36"/>
      <c r="AL2930" s="36"/>
    </row>
    <row r="2931">
      <c r="A2931" s="81" t="s">
        <v>2167</v>
      </c>
      <c r="B2931" s="54" t="s">
        <v>1797</v>
      </c>
      <c r="C2931" s="54" t="s">
        <v>1164</v>
      </c>
      <c r="D2931" s="54" t="s">
        <v>900</v>
      </c>
      <c r="E2931" s="30" t="s">
        <v>41</v>
      </c>
      <c r="F2931" s="41" t="s">
        <v>21</v>
      </c>
      <c r="G2931" s="86"/>
      <c r="H2931" s="117"/>
      <c r="I2931" s="121"/>
      <c r="J2931" s="86"/>
      <c r="K2931" s="42"/>
      <c r="L2931" s="88">
        <v>158.5</v>
      </c>
      <c r="M2931" s="117">
        <v>44985.0</v>
      </c>
      <c r="N2931" s="32">
        <v>0.5833333333333334</v>
      </c>
      <c r="O2931" s="110">
        <v>0.75</v>
      </c>
      <c r="P2931" s="16">
        <f t="shared" si="246"/>
        <v>0.1666666667</v>
      </c>
      <c r="Q2931" s="113" t="s">
        <v>2878</v>
      </c>
      <c r="R2931" s="36"/>
      <c r="S2931" s="36"/>
      <c r="T2931" s="36"/>
      <c r="U2931" s="36"/>
      <c r="V2931" s="36"/>
      <c r="W2931" s="36"/>
      <c r="X2931" s="36"/>
      <c r="Y2931" s="36"/>
      <c r="Z2931" s="36"/>
      <c r="AA2931" s="36"/>
      <c r="AB2931" s="36"/>
      <c r="AC2931" s="36"/>
      <c r="AD2931" s="36"/>
      <c r="AE2931" s="36"/>
      <c r="AF2931" s="36"/>
      <c r="AG2931" s="36"/>
      <c r="AH2931" s="36"/>
      <c r="AI2931" s="36"/>
      <c r="AJ2931" s="36"/>
      <c r="AK2931" s="36"/>
      <c r="AL2931" s="36"/>
    </row>
    <row r="2932">
      <c r="A2932" s="81" t="s">
        <v>2857</v>
      </c>
      <c r="B2932" s="10" t="s">
        <v>560</v>
      </c>
      <c r="C2932" s="10" t="s">
        <v>1164</v>
      </c>
      <c r="D2932" s="10" t="s">
        <v>900</v>
      </c>
      <c r="E2932" s="30" t="s">
        <v>1478</v>
      </c>
      <c r="F2932" s="30" t="s">
        <v>1409</v>
      </c>
      <c r="G2932" s="117">
        <v>44980.0</v>
      </c>
      <c r="H2932" s="117"/>
      <c r="I2932" s="126"/>
      <c r="J2932" s="117">
        <v>44981.0</v>
      </c>
      <c r="K2932" s="42"/>
      <c r="L2932" s="88" t="s">
        <v>2879</v>
      </c>
      <c r="M2932" s="117">
        <v>44985.0</v>
      </c>
      <c r="N2932" s="32">
        <v>0.75</v>
      </c>
      <c r="O2932" s="32">
        <v>0.8958333333333334</v>
      </c>
      <c r="P2932" s="16">
        <f t="shared" si="246"/>
        <v>0.1458333333</v>
      </c>
      <c r="Q2932" s="113" t="s">
        <v>2880</v>
      </c>
      <c r="R2932" s="36"/>
      <c r="S2932" s="36"/>
      <c r="T2932" s="36"/>
      <c r="U2932" s="36"/>
      <c r="V2932" s="36"/>
      <c r="W2932" s="36"/>
      <c r="X2932" s="36"/>
      <c r="Y2932" s="36"/>
      <c r="Z2932" s="36"/>
      <c r="AA2932" s="36"/>
      <c r="AB2932" s="36"/>
      <c r="AC2932" s="36"/>
      <c r="AD2932" s="36"/>
      <c r="AE2932" s="36"/>
      <c r="AF2932" s="36"/>
      <c r="AG2932" s="36"/>
      <c r="AH2932" s="36"/>
      <c r="AI2932" s="36"/>
      <c r="AJ2932" s="36"/>
      <c r="AK2932" s="36"/>
      <c r="AL2932" s="36"/>
    </row>
    <row r="2933" ht="26.25" customHeight="1">
      <c r="A2933" s="36" t="s">
        <v>2139</v>
      </c>
      <c r="B2933" s="36" t="s">
        <v>1797</v>
      </c>
      <c r="C2933" s="36" t="s">
        <v>21</v>
      </c>
      <c r="D2933" s="36" t="s">
        <v>1790</v>
      </c>
      <c r="E2933" s="116" t="s">
        <v>41</v>
      </c>
      <c r="F2933" s="116" t="s">
        <v>21</v>
      </c>
      <c r="G2933" s="42"/>
      <c r="H2933" s="42"/>
      <c r="I2933" s="36"/>
      <c r="J2933" s="42"/>
      <c r="K2933" s="42"/>
      <c r="L2933" s="36"/>
      <c r="M2933" s="47">
        <v>44986.0</v>
      </c>
      <c r="N2933" s="32">
        <v>0.5833333333333334</v>
      </c>
      <c r="O2933" s="32">
        <v>0.6666666666666666</v>
      </c>
      <c r="P2933" s="44">
        <f t="shared" si="246"/>
        <v>0.08333333333</v>
      </c>
      <c r="Q2933" s="81" t="s">
        <v>2881</v>
      </c>
      <c r="R2933" s="36"/>
      <c r="S2933" s="36"/>
      <c r="T2933" s="36"/>
      <c r="U2933" s="36"/>
      <c r="V2933" s="36"/>
      <c r="W2933" s="36"/>
      <c r="X2933" s="36"/>
      <c r="Y2933" s="36"/>
      <c r="Z2933" s="36"/>
      <c r="AA2933" s="36"/>
      <c r="AB2933" s="36"/>
      <c r="AC2933" s="36"/>
      <c r="AD2933" s="36"/>
      <c r="AE2933" s="36"/>
      <c r="AF2933" s="36"/>
      <c r="AG2933" s="36"/>
      <c r="AH2933" s="36"/>
      <c r="AI2933" s="36"/>
      <c r="AJ2933" s="36"/>
      <c r="AK2933" s="36"/>
      <c r="AL2933" s="36"/>
    </row>
    <row r="2934">
      <c r="A2934" s="10" t="s">
        <v>2573</v>
      </c>
      <c r="B2934" s="10" t="s">
        <v>560</v>
      </c>
      <c r="C2934" s="10" t="s">
        <v>1164</v>
      </c>
      <c r="D2934" s="10" t="s">
        <v>1790</v>
      </c>
      <c r="E2934" s="11" t="s">
        <v>41</v>
      </c>
      <c r="F2934" s="11" t="s">
        <v>1409</v>
      </c>
      <c r="G2934" s="82">
        <v>44942.0</v>
      </c>
      <c r="H2934" s="82">
        <v>44963.0</v>
      </c>
      <c r="I2934" s="12">
        <v>75.0</v>
      </c>
      <c r="J2934" s="117">
        <v>44943.0</v>
      </c>
      <c r="K2934" s="82"/>
      <c r="L2934" s="12">
        <v>60.0</v>
      </c>
      <c r="M2934" s="47">
        <v>44986.0</v>
      </c>
      <c r="N2934" s="32">
        <v>0.6666666666666666</v>
      </c>
      <c r="O2934" s="43">
        <v>0.875</v>
      </c>
      <c r="P2934" s="16">
        <f t="shared" si="246"/>
        <v>0.2083333333</v>
      </c>
      <c r="Q2934" s="113" t="s">
        <v>2882</v>
      </c>
    </row>
    <row r="2935">
      <c r="A2935" s="129" t="s">
        <v>2883</v>
      </c>
      <c r="B2935" s="81" t="s">
        <v>560</v>
      </c>
      <c r="C2935" s="29" t="s">
        <v>1152</v>
      </c>
      <c r="D2935" s="29" t="s">
        <v>2579</v>
      </c>
      <c r="E2935" s="30" t="s">
        <v>1478</v>
      </c>
      <c r="F2935" s="41" t="s">
        <v>1423</v>
      </c>
      <c r="G2935" s="82"/>
      <c r="H2935" s="82"/>
      <c r="I2935" s="81">
        <v>15.0</v>
      </c>
      <c r="J2935" s="82"/>
      <c r="K2935" s="117"/>
      <c r="L2935" s="81"/>
      <c r="M2935" s="117">
        <v>44986.0</v>
      </c>
      <c r="N2935" s="32">
        <v>0.7083333333333334</v>
      </c>
      <c r="O2935" s="32">
        <v>0.875</v>
      </c>
      <c r="P2935" s="34">
        <v>0.16666666666666666</v>
      </c>
      <c r="Q2935" s="120" t="s">
        <v>2884</v>
      </c>
      <c r="R2935" s="36"/>
      <c r="S2935" s="36"/>
      <c r="T2935" s="36"/>
      <c r="U2935" s="36"/>
      <c r="V2935" s="36"/>
      <c r="W2935" s="36"/>
      <c r="X2935" s="36"/>
      <c r="Y2935" s="36"/>
      <c r="Z2935" s="36"/>
      <c r="AA2935" s="36"/>
      <c r="AB2935" s="36"/>
      <c r="AC2935" s="36"/>
      <c r="AD2935" s="36"/>
      <c r="AE2935" s="36"/>
      <c r="AF2935" s="36"/>
      <c r="AG2935" s="36"/>
      <c r="AH2935" s="36"/>
      <c r="AI2935" s="36"/>
      <c r="AJ2935" s="36"/>
      <c r="AK2935" s="36"/>
      <c r="AL2935" s="36"/>
    </row>
    <row r="2936">
      <c r="A2936" s="81" t="s">
        <v>1568</v>
      </c>
      <c r="B2936" s="81" t="s">
        <v>560</v>
      </c>
      <c r="C2936" s="10" t="s">
        <v>1152</v>
      </c>
      <c r="D2936" s="29" t="s">
        <v>508</v>
      </c>
      <c r="E2936" s="30" t="s">
        <v>41</v>
      </c>
      <c r="F2936" s="30" t="s">
        <v>1409</v>
      </c>
      <c r="G2936" s="82">
        <v>44769.0</v>
      </c>
      <c r="H2936" s="82">
        <v>44804.0</v>
      </c>
      <c r="I2936" s="88">
        <v>280.0</v>
      </c>
      <c r="J2936" s="82">
        <v>44769.0</v>
      </c>
      <c r="K2936" s="82">
        <v>44824.0</v>
      </c>
      <c r="L2936" s="88">
        <v>214.0</v>
      </c>
      <c r="M2936" s="82">
        <v>44986.0</v>
      </c>
      <c r="N2936" s="32">
        <v>0.6666666666666666</v>
      </c>
      <c r="O2936" s="32">
        <v>0.9166666666666666</v>
      </c>
      <c r="P2936" s="16">
        <f t="shared" ref="P2936:P2938" si="247">O2936-N2936</f>
        <v>0.25</v>
      </c>
      <c r="Q2936" s="35" t="s">
        <v>2885</v>
      </c>
      <c r="R2936" s="36"/>
      <c r="S2936" s="36"/>
      <c r="T2936" s="36"/>
      <c r="U2936" s="36"/>
      <c r="V2936" s="36"/>
      <c r="W2936" s="36"/>
      <c r="X2936" s="36"/>
      <c r="Y2936" s="36"/>
      <c r="Z2936" s="36"/>
      <c r="AA2936" s="36"/>
      <c r="AB2936" s="36"/>
      <c r="AC2936" s="36"/>
      <c r="AD2936" s="36"/>
      <c r="AE2936" s="36"/>
      <c r="AF2936" s="36"/>
      <c r="AG2936" s="36"/>
      <c r="AH2936" s="36"/>
      <c r="AI2936" s="36"/>
      <c r="AJ2936" s="36"/>
      <c r="AK2936" s="36"/>
      <c r="AL2936" s="36"/>
    </row>
    <row r="2937">
      <c r="A2937" s="81" t="s">
        <v>2822</v>
      </c>
      <c r="B2937" s="81" t="s">
        <v>560</v>
      </c>
      <c r="C2937" s="10" t="s">
        <v>1152</v>
      </c>
      <c r="D2937" s="10" t="s">
        <v>3</v>
      </c>
      <c r="E2937" s="30" t="s">
        <v>41</v>
      </c>
      <c r="F2937" s="11" t="s">
        <v>1409</v>
      </c>
      <c r="G2937" s="48">
        <v>44977.0</v>
      </c>
      <c r="H2937" s="48">
        <v>45005.0</v>
      </c>
      <c r="I2937" s="121"/>
      <c r="J2937" s="48">
        <v>44977.0</v>
      </c>
      <c r="K2937" s="42"/>
      <c r="L2937" s="12">
        <v>25.0</v>
      </c>
      <c r="M2937" s="82">
        <v>44986.0</v>
      </c>
      <c r="N2937" s="32">
        <v>0.625</v>
      </c>
      <c r="O2937" s="32">
        <v>0.7916666666666666</v>
      </c>
      <c r="P2937" s="16">
        <f t="shared" si="247"/>
        <v>0.1666666667</v>
      </c>
      <c r="Q2937" s="113" t="s">
        <v>2886</v>
      </c>
      <c r="R2937" s="36"/>
      <c r="S2937" s="36"/>
      <c r="T2937" s="36"/>
      <c r="U2937" s="36"/>
      <c r="V2937" s="36"/>
      <c r="W2937" s="36"/>
      <c r="X2937" s="36"/>
      <c r="Y2937" s="36"/>
      <c r="Z2937" s="36"/>
      <c r="AA2937" s="36"/>
      <c r="AB2937" s="36"/>
      <c r="AC2937" s="36"/>
      <c r="AD2937" s="36"/>
      <c r="AE2937" s="36"/>
      <c r="AF2937" s="36"/>
      <c r="AG2937" s="36"/>
      <c r="AH2937" s="36"/>
      <c r="AI2937" s="36"/>
      <c r="AJ2937" s="36"/>
      <c r="AK2937" s="36"/>
      <c r="AL2937" s="36"/>
    </row>
    <row r="2938">
      <c r="A2938" s="81" t="s">
        <v>1819</v>
      </c>
      <c r="B2938" s="81" t="s">
        <v>1797</v>
      </c>
      <c r="C2938" s="10" t="s">
        <v>1152</v>
      </c>
      <c r="D2938" s="10" t="s">
        <v>3</v>
      </c>
      <c r="E2938" s="11" t="s">
        <v>41</v>
      </c>
      <c r="F2938" s="11" t="s">
        <v>21</v>
      </c>
      <c r="G2938" s="18"/>
      <c r="H2938" s="18"/>
      <c r="I2938" s="18"/>
      <c r="J2938" s="18"/>
      <c r="K2938" s="18"/>
      <c r="M2938" s="82">
        <v>44986.0</v>
      </c>
      <c r="N2938" s="32">
        <v>0.7916666666666666</v>
      </c>
      <c r="O2938" s="32">
        <v>0.9166666666666666</v>
      </c>
      <c r="P2938" s="16">
        <f t="shared" si="247"/>
        <v>0.125</v>
      </c>
      <c r="Q2938" s="113" t="s">
        <v>2887</v>
      </c>
      <c r="R2938" s="36"/>
      <c r="S2938" s="36"/>
      <c r="T2938" s="36"/>
      <c r="U2938" s="36"/>
      <c r="V2938" s="36"/>
      <c r="W2938" s="36"/>
      <c r="X2938" s="36"/>
      <c r="Y2938" s="36"/>
      <c r="Z2938" s="36"/>
      <c r="AA2938" s="36"/>
      <c r="AB2938" s="36"/>
      <c r="AC2938" s="36"/>
      <c r="AD2938" s="36"/>
      <c r="AE2938" s="36"/>
      <c r="AF2938" s="36"/>
      <c r="AG2938" s="36"/>
      <c r="AH2938" s="36"/>
      <c r="AI2938" s="36"/>
      <c r="AJ2938" s="36"/>
      <c r="AK2938" s="36"/>
      <c r="AL2938" s="36"/>
    </row>
    <row r="2939">
      <c r="A2939" s="81" t="s">
        <v>2167</v>
      </c>
      <c r="B2939" s="54" t="s">
        <v>1797</v>
      </c>
      <c r="C2939" s="54" t="s">
        <v>1164</v>
      </c>
      <c r="D2939" s="54" t="s">
        <v>900</v>
      </c>
      <c r="E2939" s="30" t="s">
        <v>41</v>
      </c>
      <c r="F2939" s="41" t="s">
        <v>21</v>
      </c>
      <c r="G2939" s="86"/>
      <c r="H2939" s="117"/>
      <c r="I2939" s="121"/>
      <c r="J2939" s="86"/>
      <c r="K2939" s="42"/>
      <c r="L2939" s="88">
        <v>160.0</v>
      </c>
      <c r="M2939" s="117">
        <v>44986.0</v>
      </c>
      <c r="N2939" s="32">
        <v>0.5833333333333334</v>
      </c>
      <c r="O2939" s="32">
        <v>0.6458333333333334</v>
      </c>
      <c r="P2939" s="25">
        <v>0.0625</v>
      </c>
      <c r="Q2939" s="113" t="s">
        <v>2180</v>
      </c>
      <c r="R2939" s="36"/>
      <c r="S2939" s="36"/>
      <c r="T2939" s="36"/>
      <c r="U2939" s="36"/>
      <c r="V2939" s="36"/>
      <c r="W2939" s="36"/>
      <c r="X2939" s="36"/>
      <c r="Y2939" s="36"/>
      <c r="Z2939" s="36"/>
      <c r="AA2939" s="36"/>
      <c r="AB2939" s="36"/>
      <c r="AC2939" s="36"/>
      <c r="AD2939" s="36"/>
      <c r="AE2939" s="36"/>
      <c r="AF2939" s="36"/>
      <c r="AG2939" s="36"/>
      <c r="AH2939" s="36"/>
      <c r="AI2939" s="36"/>
      <c r="AJ2939" s="36"/>
      <c r="AK2939" s="36"/>
      <c r="AL2939" s="36"/>
    </row>
    <row r="2940">
      <c r="A2940" s="81" t="s">
        <v>2857</v>
      </c>
      <c r="B2940" s="10" t="s">
        <v>560</v>
      </c>
      <c r="C2940" s="10" t="s">
        <v>1164</v>
      </c>
      <c r="D2940" s="10" t="s">
        <v>900</v>
      </c>
      <c r="E2940" s="30" t="s">
        <v>1478</v>
      </c>
      <c r="F2940" s="30" t="s">
        <v>1409</v>
      </c>
      <c r="G2940" s="117">
        <v>44980.0</v>
      </c>
      <c r="H2940" s="117"/>
      <c r="I2940" s="126"/>
      <c r="J2940" s="117">
        <v>44981.0</v>
      </c>
      <c r="K2940" s="42"/>
      <c r="L2940" s="88" t="s">
        <v>2888</v>
      </c>
      <c r="M2940" s="117">
        <v>44986.0</v>
      </c>
      <c r="N2940" s="32">
        <v>0.6458333333333334</v>
      </c>
      <c r="O2940" s="32">
        <v>0.8958333333333334</v>
      </c>
      <c r="P2940" s="25">
        <v>0.25</v>
      </c>
      <c r="Q2940" s="113" t="s">
        <v>2889</v>
      </c>
      <c r="R2940" s="36"/>
      <c r="S2940" s="36"/>
      <c r="T2940" s="36"/>
      <c r="U2940" s="36"/>
      <c r="V2940" s="36"/>
      <c r="W2940" s="36"/>
      <c r="X2940" s="36"/>
      <c r="Y2940" s="36"/>
      <c r="Z2940" s="36"/>
      <c r="AA2940" s="36"/>
      <c r="AB2940" s="36"/>
      <c r="AC2940" s="36"/>
      <c r="AD2940" s="36"/>
      <c r="AE2940" s="36"/>
      <c r="AF2940" s="36"/>
      <c r="AG2940" s="36"/>
      <c r="AH2940" s="36"/>
      <c r="AI2940" s="36"/>
      <c r="AJ2940" s="36"/>
      <c r="AK2940" s="36"/>
      <c r="AL2940" s="36"/>
    </row>
    <row r="2941">
      <c r="A2941" s="10" t="s">
        <v>2573</v>
      </c>
      <c r="B2941" s="10" t="s">
        <v>560</v>
      </c>
      <c r="C2941" s="10" t="s">
        <v>1164</v>
      </c>
      <c r="D2941" s="10" t="s">
        <v>1790</v>
      </c>
      <c r="E2941" s="11" t="s">
        <v>41</v>
      </c>
      <c r="F2941" s="11" t="s">
        <v>1409</v>
      </c>
      <c r="G2941" s="82">
        <v>44942.0</v>
      </c>
      <c r="H2941" s="82">
        <v>44963.0</v>
      </c>
      <c r="I2941" s="12">
        <v>75.0</v>
      </c>
      <c r="J2941" s="117">
        <v>44943.0</v>
      </c>
      <c r="K2941" s="82"/>
      <c r="L2941" s="12">
        <v>77.0</v>
      </c>
      <c r="M2941" s="47">
        <v>44987.0</v>
      </c>
      <c r="N2941" s="32">
        <v>0.5833333333333334</v>
      </c>
      <c r="O2941" s="43">
        <v>0.875</v>
      </c>
      <c r="P2941" s="16">
        <f>O2941-N2941</f>
        <v>0.2916666667</v>
      </c>
      <c r="Q2941" s="113" t="s">
        <v>2890</v>
      </c>
    </row>
    <row r="2942">
      <c r="A2942" s="129" t="s">
        <v>2883</v>
      </c>
      <c r="B2942" s="81" t="s">
        <v>560</v>
      </c>
      <c r="C2942" s="29" t="s">
        <v>1152</v>
      </c>
      <c r="D2942" s="29" t="s">
        <v>2579</v>
      </c>
      <c r="E2942" s="30" t="s">
        <v>1478</v>
      </c>
      <c r="F2942" s="41" t="s">
        <v>1423</v>
      </c>
      <c r="G2942" s="117">
        <v>44987.0</v>
      </c>
      <c r="H2942" s="82"/>
      <c r="I2942" s="81">
        <v>15.0</v>
      </c>
      <c r="J2942" s="82"/>
      <c r="K2942" s="117"/>
      <c r="L2942" s="81"/>
      <c r="M2942" s="117">
        <v>44987.0</v>
      </c>
      <c r="N2942" s="32">
        <v>0.7083333333333334</v>
      </c>
      <c r="O2942" s="32">
        <v>0.875</v>
      </c>
      <c r="P2942" s="34">
        <v>0.16666666666666666</v>
      </c>
      <c r="Q2942" s="120" t="s">
        <v>2891</v>
      </c>
      <c r="R2942" s="36"/>
      <c r="S2942" s="36"/>
      <c r="T2942" s="36"/>
      <c r="U2942" s="36"/>
      <c r="V2942" s="36"/>
      <c r="W2942" s="36"/>
      <c r="X2942" s="36"/>
      <c r="Y2942" s="36"/>
      <c r="Z2942" s="36"/>
      <c r="AA2942" s="36"/>
      <c r="AB2942" s="36"/>
      <c r="AC2942" s="36"/>
      <c r="AD2942" s="36"/>
      <c r="AE2942" s="36"/>
      <c r="AF2942" s="36"/>
      <c r="AG2942" s="36"/>
      <c r="AH2942" s="36"/>
      <c r="AI2942" s="36"/>
      <c r="AJ2942" s="36"/>
      <c r="AK2942" s="36"/>
      <c r="AL2942" s="36"/>
    </row>
    <row r="2943">
      <c r="A2943" s="81" t="s">
        <v>1568</v>
      </c>
      <c r="B2943" s="81" t="s">
        <v>560</v>
      </c>
      <c r="C2943" s="10" t="s">
        <v>1152</v>
      </c>
      <c r="D2943" s="29" t="s">
        <v>508</v>
      </c>
      <c r="E2943" s="30" t="s">
        <v>41</v>
      </c>
      <c r="F2943" s="30" t="s">
        <v>1409</v>
      </c>
      <c r="G2943" s="82">
        <v>44769.0</v>
      </c>
      <c r="H2943" s="82">
        <v>44804.0</v>
      </c>
      <c r="I2943" s="88">
        <v>280.0</v>
      </c>
      <c r="J2943" s="82">
        <v>44769.0</v>
      </c>
      <c r="K2943" s="82">
        <v>44824.0</v>
      </c>
      <c r="L2943" s="88">
        <v>214.0</v>
      </c>
      <c r="M2943" s="82">
        <v>44987.0</v>
      </c>
      <c r="N2943" s="32">
        <v>0.6458333333333334</v>
      </c>
      <c r="O2943" s="32">
        <v>0.7291666666666666</v>
      </c>
      <c r="P2943" s="16">
        <f t="shared" ref="P2943:P2944" si="248">O2943-N2943</f>
        <v>0.08333333333</v>
      </c>
      <c r="Q2943" s="35" t="s">
        <v>2892</v>
      </c>
      <c r="R2943" s="36"/>
      <c r="S2943" s="36"/>
      <c r="T2943" s="36"/>
      <c r="U2943" s="36"/>
      <c r="V2943" s="36"/>
      <c r="W2943" s="36"/>
      <c r="X2943" s="36"/>
      <c r="Y2943" s="36"/>
      <c r="Z2943" s="36"/>
      <c r="AA2943" s="36"/>
      <c r="AB2943" s="36"/>
      <c r="AC2943" s="36"/>
      <c r="AD2943" s="36"/>
      <c r="AE2943" s="36"/>
      <c r="AF2943" s="36"/>
      <c r="AG2943" s="36"/>
      <c r="AH2943" s="36"/>
      <c r="AI2943" s="36"/>
      <c r="AJ2943" s="36"/>
      <c r="AK2943" s="36"/>
      <c r="AL2943" s="36"/>
    </row>
    <row r="2944">
      <c r="A2944" s="81" t="s">
        <v>2893</v>
      </c>
      <c r="B2944" s="81" t="s">
        <v>560</v>
      </c>
      <c r="C2944" s="10" t="s">
        <v>1152</v>
      </c>
      <c r="D2944" s="29" t="s">
        <v>508</v>
      </c>
      <c r="E2944" s="30" t="s">
        <v>1478</v>
      </c>
      <c r="F2944" s="30" t="s">
        <v>1409</v>
      </c>
      <c r="G2944" s="82"/>
      <c r="H2944" s="82"/>
      <c r="I2944" s="88"/>
      <c r="J2944" s="82"/>
      <c r="K2944" s="82"/>
      <c r="L2944" s="88"/>
      <c r="M2944" s="82">
        <v>44987.0</v>
      </c>
      <c r="N2944" s="32">
        <v>0.75</v>
      </c>
      <c r="O2944" s="32">
        <v>0.9166666666666666</v>
      </c>
      <c r="P2944" s="16">
        <f t="shared" si="248"/>
        <v>0.1666666667</v>
      </c>
      <c r="Q2944" s="35" t="s">
        <v>2894</v>
      </c>
      <c r="R2944" s="36"/>
      <c r="S2944" s="36"/>
      <c r="T2944" s="36"/>
      <c r="U2944" s="36"/>
      <c r="V2944" s="36"/>
      <c r="W2944" s="36"/>
      <c r="X2944" s="36"/>
      <c r="Y2944" s="36"/>
      <c r="Z2944" s="36"/>
      <c r="AA2944" s="36"/>
      <c r="AB2944" s="36"/>
      <c r="AC2944" s="36"/>
      <c r="AD2944" s="36"/>
      <c r="AE2944" s="36"/>
      <c r="AF2944" s="36"/>
      <c r="AG2944" s="36"/>
      <c r="AH2944" s="36"/>
      <c r="AI2944" s="36"/>
      <c r="AJ2944" s="36"/>
      <c r="AK2944" s="36"/>
      <c r="AL2944" s="36"/>
    </row>
    <row r="2945">
      <c r="A2945" s="81" t="s">
        <v>2167</v>
      </c>
      <c r="B2945" s="54" t="s">
        <v>1797</v>
      </c>
      <c r="C2945" s="54" t="s">
        <v>1164</v>
      </c>
      <c r="D2945" s="54" t="s">
        <v>900</v>
      </c>
      <c r="E2945" s="30" t="s">
        <v>41</v>
      </c>
      <c r="F2945" s="41" t="s">
        <v>21</v>
      </c>
      <c r="G2945" s="86"/>
      <c r="H2945" s="117"/>
      <c r="I2945" s="121"/>
      <c r="J2945" s="86"/>
      <c r="K2945" s="42"/>
      <c r="L2945" s="88">
        <v>161.5</v>
      </c>
      <c r="M2945" s="117">
        <v>44987.0</v>
      </c>
      <c r="N2945" s="32">
        <v>0.5833333333333334</v>
      </c>
      <c r="O2945" s="32">
        <v>0.6458333333333334</v>
      </c>
      <c r="P2945" s="25">
        <v>0.0625</v>
      </c>
      <c r="Q2945" s="113" t="s">
        <v>2180</v>
      </c>
      <c r="R2945" s="36"/>
      <c r="S2945" s="36"/>
      <c r="T2945" s="36"/>
      <c r="U2945" s="36"/>
      <c r="V2945" s="36"/>
      <c r="W2945" s="36"/>
      <c r="X2945" s="36"/>
      <c r="Y2945" s="36"/>
      <c r="Z2945" s="36"/>
      <c r="AA2945" s="36"/>
      <c r="AB2945" s="36"/>
      <c r="AC2945" s="36"/>
      <c r="AD2945" s="36"/>
      <c r="AE2945" s="36"/>
      <c r="AF2945" s="36"/>
      <c r="AG2945" s="36"/>
      <c r="AH2945" s="36"/>
      <c r="AI2945" s="36"/>
      <c r="AJ2945" s="36"/>
      <c r="AK2945" s="36"/>
      <c r="AL2945" s="36"/>
    </row>
    <row r="2946">
      <c r="A2946" s="81" t="s">
        <v>2857</v>
      </c>
      <c r="B2946" s="10" t="s">
        <v>560</v>
      </c>
      <c r="C2946" s="10" t="s">
        <v>1164</v>
      </c>
      <c r="D2946" s="10" t="s">
        <v>900</v>
      </c>
      <c r="E2946" s="30" t="s">
        <v>46</v>
      </c>
      <c r="F2946" s="30" t="s">
        <v>1409</v>
      </c>
      <c r="G2946" s="117">
        <v>44980.0</v>
      </c>
      <c r="H2946" s="117"/>
      <c r="I2946" s="126"/>
      <c r="J2946" s="117">
        <v>44981.0</v>
      </c>
      <c r="K2946" s="42"/>
      <c r="L2946" s="126" t="s">
        <v>2888</v>
      </c>
      <c r="M2946" s="117">
        <v>44987.0</v>
      </c>
      <c r="N2946" s="32"/>
      <c r="O2946" s="32"/>
      <c r="P2946" s="25"/>
      <c r="Q2946" s="113" t="s">
        <v>2895</v>
      </c>
      <c r="R2946" s="36"/>
      <c r="S2946" s="36"/>
      <c r="T2946" s="36"/>
      <c r="U2946" s="36"/>
      <c r="V2946" s="36"/>
      <c r="W2946" s="36"/>
      <c r="X2946" s="36"/>
      <c r="Y2946" s="36"/>
      <c r="Z2946" s="36"/>
      <c r="AA2946" s="36"/>
      <c r="AB2946" s="36"/>
      <c r="AC2946" s="36"/>
      <c r="AD2946" s="36"/>
      <c r="AE2946" s="36"/>
      <c r="AF2946" s="36"/>
      <c r="AG2946" s="36"/>
      <c r="AH2946" s="36"/>
      <c r="AI2946" s="36"/>
      <c r="AJ2946" s="36"/>
      <c r="AK2946" s="36"/>
      <c r="AL2946" s="36"/>
    </row>
    <row r="2947">
      <c r="A2947" s="81" t="s">
        <v>2896</v>
      </c>
      <c r="B2947" s="10" t="s">
        <v>18</v>
      </c>
      <c r="C2947" s="10" t="s">
        <v>1164</v>
      </c>
      <c r="D2947" s="10" t="s">
        <v>900</v>
      </c>
      <c r="E2947" s="30" t="s">
        <v>46</v>
      </c>
      <c r="F2947" s="30" t="s">
        <v>1423</v>
      </c>
      <c r="G2947" s="117">
        <v>44987.0</v>
      </c>
      <c r="H2947" s="117">
        <v>44988.0</v>
      </c>
      <c r="I2947" s="88">
        <v>12.0</v>
      </c>
      <c r="J2947" s="117">
        <v>44987.0</v>
      </c>
      <c r="K2947" s="42"/>
      <c r="L2947" s="88">
        <v>4.0</v>
      </c>
      <c r="M2947" s="117">
        <v>44987.0</v>
      </c>
      <c r="N2947" s="32">
        <v>0.6458333333333334</v>
      </c>
      <c r="O2947" s="32">
        <v>0.8125</v>
      </c>
      <c r="P2947" s="25">
        <f t="shared" ref="P2947:P2957" si="249">O2947-N2947</f>
        <v>0.1666666667</v>
      </c>
      <c r="Q2947" s="113" t="s">
        <v>2897</v>
      </c>
      <c r="R2947" s="36"/>
      <c r="S2947" s="36"/>
      <c r="T2947" s="36"/>
      <c r="U2947" s="36"/>
      <c r="V2947" s="36"/>
      <c r="W2947" s="36"/>
      <c r="X2947" s="36"/>
      <c r="Y2947" s="36"/>
      <c r="Z2947" s="36"/>
      <c r="AA2947" s="36"/>
      <c r="AB2947" s="36"/>
      <c r="AC2947" s="36"/>
      <c r="AD2947" s="36"/>
      <c r="AE2947" s="36"/>
      <c r="AF2947" s="36"/>
      <c r="AG2947" s="36"/>
      <c r="AH2947" s="36"/>
      <c r="AI2947" s="36"/>
      <c r="AJ2947" s="36"/>
      <c r="AK2947" s="36"/>
      <c r="AL2947" s="36"/>
    </row>
    <row r="2948">
      <c r="A2948" s="81" t="s">
        <v>2898</v>
      </c>
      <c r="B2948" s="10" t="s">
        <v>18</v>
      </c>
      <c r="C2948" s="10" t="s">
        <v>1164</v>
      </c>
      <c r="D2948" s="10" t="s">
        <v>900</v>
      </c>
      <c r="E2948" s="30" t="s">
        <v>41</v>
      </c>
      <c r="F2948" s="30" t="s">
        <v>1423</v>
      </c>
      <c r="G2948" s="117">
        <v>44987.0</v>
      </c>
      <c r="H2948" s="117">
        <v>44988.0</v>
      </c>
      <c r="I2948" s="88">
        <v>12.0</v>
      </c>
      <c r="J2948" s="117">
        <v>44987.0</v>
      </c>
      <c r="K2948" s="42"/>
      <c r="L2948" s="88">
        <v>2.0</v>
      </c>
      <c r="M2948" s="117">
        <v>44987.0</v>
      </c>
      <c r="N2948" s="32">
        <v>0.8125</v>
      </c>
      <c r="O2948" s="32">
        <v>0.8958333333333334</v>
      </c>
      <c r="P2948" s="25">
        <f t="shared" si="249"/>
        <v>0.08333333333</v>
      </c>
      <c r="Q2948" s="113" t="s">
        <v>2899</v>
      </c>
      <c r="R2948" s="36"/>
      <c r="S2948" s="36"/>
      <c r="T2948" s="36"/>
      <c r="U2948" s="36"/>
      <c r="V2948" s="36"/>
      <c r="W2948" s="36"/>
      <c r="X2948" s="36"/>
      <c r="Y2948" s="36"/>
      <c r="Z2948" s="36"/>
      <c r="AA2948" s="36"/>
      <c r="AB2948" s="36"/>
      <c r="AC2948" s="36"/>
      <c r="AD2948" s="36"/>
      <c r="AE2948" s="36"/>
      <c r="AF2948" s="36"/>
      <c r="AG2948" s="36"/>
      <c r="AH2948" s="36"/>
      <c r="AI2948" s="36"/>
      <c r="AJ2948" s="36"/>
      <c r="AK2948" s="36"/>
      <c r="AL2948" s="36"/>
    </row>
    <row r="2949">
      <c r="A2949" s="81" t="s">
        <v>2822</v>
      </c>
      <c r="B2949" s="81" t="s">
        <v>560</v>
      </c>
      <c r="C2949" s="10" t="s">
        <v>1152</v>
      </c>
      <c r="D2949" s="10" t="s">
        <v>3</v>
      </c>
      <c r="E2949" s="30" t="s">
        <v>41</v>
      </c>
      <c r="F2949" s="11" t="s">
        <v>1409</v>
      </c>
      <c r="G2949" s="48">
        <v>44977.0</v>
      </c>
      <c r="H2949" s="48">
        <v>45005.0</v>
      </c>
      <c r="I2949" s="88">
        <v>112.5</v>
      </c>
      <c r="J2949" s="48">
        <v>44977.0</v>
      </c>
      <c r="K2949" s="42"/>
      <c r="L2949" s="12">
        <v>31.0</v>
      </c>
      <c r="M2949" s="82">
        <v>44987.0</v>
      </c>
      <c r="N2949" s="32">
        <v>0.625</v>
      </c>
      <c r="O2949" s="32">
        <v>0.875</v>
      </c>
      <c r="P2949" s="16">
        <f t="shared" si="249"/>
        <v>0.25</v>
      </c>
      <c r="Q2949" s="113" t="s">
        <v>2900</v>
      </c>
      <c r="R2949" s="36"/>
      <c r="S2949" s="36"/>
      <c r="T2949" s="36"/>
      <c r="U2949" s="36"/>
      <c r="V2949" s="36"/>
      <c r="W2949" s="36"/>
      <c r="X2949" s="36"/>
      <c r="Y2949" s="36"/>
      <c r="Z2949" s="36"/>
      <c r="AA2949" s="36"/>
      <c r="AB2949" s="36"/>
      <c r="AC2949" s="36"/>
      <c r="AD2949" s="36"/>
      <c r="AE2949" s="36"/>
      <c r="AF2949" s="36"/>
      <c r="AG2949" s="36"/>
      <c r="AH2949" s="36"/>
      <c r="AI2949" s="36"/>
      <c r="AJ2949" s="36"/>
      <c r="AK2949" s="36"/>
      <c r="AL2949" s="36"/>
    </row>
    <row r="2950">
      <c r="A2950" s="81" t="s">
        <v>1819</v>
      </c>
      <c r="B2950" s="81" t="s">
        <v>1797</v>
      </c>
      <c r="C2950" s="10" t="s">
        <v>1152</v>
      </c>
      <c r="D2950" s="10" t="s">
        <v>3</v>
      </c>
      <c r="E2950" s="11" t="s">
        <v>41</v>
      </c>
      <c r="F2950" s="11" t="s">
        <v>21</v>
      </c>
      <c r="G2950" s="18"/>
      <c r="H2950" s="18"/>
      <c r="I2950" s="18"/>
      <c r="J2950" s="18"/>
      <c r="K2950" s="18"/>
      <c r="M2950" s="82">
        <v>44987.0</v>
      </c>
      <c r="N2950" s="32">
        <v>0.875</v>
      </c>
      <c r="O2950" s="32">
        <v>0.9166666666666666</v>
      </c>
      <c r="P2950" s="16">
        <f t="shared" si="249"/>
        <v>0.04166666667</v>
      </c>
      <c r="Q2950" s="113" t="s">
        <v>2901</v>
      </c>
      <c r="R2950" s="36"/>
      <c r="S2950" s="36"/>
      <c r="T2950" s="36"/>
      <c r="U2950" s="36"/>
      <c r="V2950" s="36"/>
      <c r="W2950" s="36"/>
      <c r="X2950" s="36"/>
      <c r="Y2950" s="36"/>
      <c r="Z2950" s="36"/>
      <c r="AA2950" s="36"/>
      <c r="AB2950" s="36"/>
      <c r="AC2950" s="36"/>
      <c r="AD2950" s="36"/>
      <c r="AE2950" s="36"/>
      <c r="AF2950" s="36"/>
      <c r="AG2950" s="36"/>
      <c r="AH2950" s="36"/>
      <c r="AI2950" s="36"/>
      <c r="AJ2950" s="36"/>
      <c r="AK2950" s="36"/>
      <c r="AL2950" s="36"/>
    </row>
    <row r="2951">
      <c r="A2951" s="10" t="s">
        <v>2870</v>
      </c>
      <c r="B2951" s="10" t="s">
        <v>18</v>
      </c>
      <c r="C2951" s="10" t="s">
        <v>1164</v>
      </c>
      <c r="D2951" s="10" t="s">
        <v>1790</v>
      </c>
      <c r="E2951" s="11" t="s">
        <v>41</v>
      </c>
      <c r="F2951" s="11" t="s">
        <v>1423</v>
      </c>
      <c r="G2951" s="117">
        <v>44985.0</v>
      </c>
      <c r="H2951" s="117">
        <v>44986.0</v>
      </c>
      <c r="I2951" s="12">
        <v>10.0</v>
      </c>
      <c r="J2951" s="117">
        <v>44985.0</v>
      </c>
      <c r="K2951" s="107"/>
      <c r="L2951" s="12"/>
      <c r="M2951" s="117">
        <v>44988.0</v>
      </c>
      <c r="N2951" s="32">
        <v>0.5833333333333334</v>
      </c>
      <c r="O2951" s="32">
        <v>0.75</v>
      </c>
      <c r="P2951" s="16">
        <f t="shared" si="249"/>
        <v>0.1666666667</v>
      </c>
      <c r="Q2951" s="113" t="s">
        <v>2902</v>
      </c>
    </row>
    <row r="2952">
      <c r="A2952" s="10" t="s">
        <v>2872</v>
      </c>
      <c r="B2952" s="10" t="s">
        <v>18</v>
      </c>
      <c r="C2952" s="10" t="s">
        <v>1164</v>
      </c>
      <c r="D2952" s="10" t="s">
        <v>1790</v>
      </c>
      <c r="E2952" s="11" t="s">
        <v>43</v>
      </c>
      <c r="F2952" s="11" t="s">
        <v>1423</v>
      </c>
      <c r="G2952" s="117">
        <v>44985.0</v>
      </c>
      <c r="H2952" s="117">
        <v>44986.0</v>
      </c>
      <c r="I2952" s="12">
        <v>6.0</v>
      </c>
      <c r="J2952" s="117">
        <v>44985.0</v>
      </c>
      <c r="K2952" s="107"/>
      <c r="L2952" s="12">
        <v>3.0</v>
      </c>
      <c r="M2952" s="117">
        <v>44988.0</v>
      </c>
      <c r="N2952" s="32">
        <v>0.75</v>
      </c>
      <c r="O2952" s="32">
        <v>0.875</v>
      </c>
      <c r="P2952" s="16">
        <f t="shared" si="249"/>
        <v>0.125</v>
      </c>
      <c r="Q2952" s="113" t="s">
        <v>2903</v>
      </c>
    </row>
    <row r="2953">
      <c r="A2953" s="81" t="s">
        <v>2778</v>
      </c>
      <c r="B2953" s="10" t="s">
        <v>18</v>
      </c>
      <c r="C2953" s="10" t="s">
        <v>1152</v>
      </c>
      <c r="D2953" s="10" t="s">
        <v>3</v>
      </c>
      <c r="E2953" s="30" t="s">
        <v>1255</v>
      </c>
      <c r="F2953" s="30" t="s">
        <v>1409</v>
      </c>
      <c r="G2953" s="47">
        <v>44971.0</v>
      </c>
      <c r="H2953" s="47">
        <v>44974.0</v>
      </c>
      <c r="I2953" s="88">
        <v>8.0</v>
      </c>
      <c r="J2953" s="47">
        <v>44971.0</v>
      </c>
      <c r="K2953" s="47">
        <v>44974.0</v>
      </c>
      <c r="L2953" s="88">
        <v>9.0</v>
      </c>
      <c r="M2953" s="117">
        <v>44988.0</v>
      </c>
      <c r="N2953" s="32">
        <v>0.75</v>
      </c>
      <c r="O2953" s="32">
        <v>0.8333333333333334</v>
      </c>
      <c r="P2953" s="16">
        <f t="shared" si="249"/>
        <v>0.08333333333</v>
      </c>
      <c r="Q2953" s="113" t="s">
        <v>2904</v>
      </c>
      <c r="R2953" s="36"/>
      <c r="S2953" s="36"/>
      <c r="T2953" s="36"/>
      <c r="U2953" s="36"/>
      <c r="V2953" s="36"/>
      <c r="W2953" s="36"/>
      <c r="X2953" s="36"/>
      <c r="Y2953" s="36"/>
      <c r="Z2953" s="36"/>
      <c r="AA2953" s="36"/>
      <c r="AB2953" s="36"/>
      <c r="AC2953" s="36"/>
      <c r="AD2953" s="36"/>
      <c r="AE2953" s="36"/>
      <c r="AF2953" s="36"/>
      <c r="AG2953" s="36"/>
      <c r="AH2953" s="36"/>
      <c r="AI2953" s="36"/>
      <c r="AJ2953" s="36"/>
      <c r="AK2953" s="36"/>
      <c r="AL2953" s="36"/>
    </row>
    <row r="2954">
      <c r="A2954" s="10" t="s">
        <v>2459</v>
      </c>
      <c r="B2954" s="10" t="s">
        <v>560</v>
      </c>
      <c r="C2954" s="10" t="s">
        <v>1152</v>
      </c>
      <c r="D2954" s="10" t="s">
        <v>3</v>
      </c>
      <c r="E2954" s="11" t="s">
        <v>987</v>
      </c>
      <c r="F2954" s="30" t="s">
        <v>1409</v>
      </c>
      <c r="G2954" s="82">
        <v>44921.0</v>
      </c>
      <c r="H2954" s="82">
        <v>44956.0</v>
      </c>
      <c r="I2954" s="10">
        <v>80.0</v>
      </c>
      <c r="J2954" s="82">
        <v>44921.0</v>
      </c>
      <c r="L2954" s="10">
        <v>32.0</v>
      </c>
      <c r="M2954" s="117">
        <v>44988.0</v>
      </c>
      <c r="N2954" s="52">
        <v>0.625</v>
      </c>
      <c r="O2954" s="52">
        <v>0.75</v>
      </c>
      <c r="P2954" s="16">
        <f t="shared" si="249"/>
        <v>0.125</v>
      </c>
      <c r="Q2954" s="113" t="s">
        <v>2905</v>
      </c>
      <c r="R2954" s="36"/>
      <c r="S2954" s="36"/>
      <c r="T2954" s="36"/>
      <c r="U2954" s="36"/>
      <c r="V2954" s="36"/>
      <c r="W2954" s="36"/>
      <c r="X2954" s="36"/>
      <c r="Y2954" s="36"/>
      <c r="Z2954" s="36"/>
      <c r="AA2954" s="36"/>
      <c r="AB2954" s="36"/>
      <c r="AC2954" s="36"/>
      <c r="AD2954" s="36"/>
      <c r="AE2954" s="36"/>
      <c r="AF2954" s="36"/>
      <c r="AG2954" s="36"/>
      <c r="AH2954" s="36"/>
      <c r="AI2954" s="36"/>
      <c r="AJ2954" s="36"/>
      <c r="AK2954" s="36"/>
      <c r="AL2954" s="36"/>
    </row>
    <row r="2955">
      <c r="A2955" s="10" t="s">
        <v>2906</v>
      </c>
      <c r="B2955" s="10" t="s">
        <v>18</v>
      </c>
      <c r="C2955" s="10" t="s">
        <v>1152</v>
      </c>
      <c r="D2955" s="10" t="s">
        <v>2579</v>
      </c>
      <c r="E2955" s="11" t="s">
        <v>1478</v>
      </c>
      <c r="F2955" s="30" t="s">
        <v>1409</v>
      </c>
      <c r="G2955" s="82">
        <v>44988.0</v>
      </c>
      <c r="H2955" s="82"/>
      <c r="I2955" s="10">
        <v>12.0</v>
      </c>
      <c r="J2955" s="82">
        <v>44988.0</v>
      </c>
      <c r="M2955" s="82">
        <v>44988.0</v>
      </c>
      <c r="N2955" s="52">
        <v>0.7083333333333334</v>
      </c>
      <c r="O2955" s="52">
        <v>0.875</v>
      </c>
      <c r="P2955" s="16">
        <f t="shared" si="249"/>
        <v>0.1666666667</v>
      </c>
      <c r="Q2955" s="113" t="s">
        <v>2907</v>
      </c>
      <c r="R2955" s="36"/>
      <c r="S2955" s="36"/>
      <c r="T2955" s="36"/>
      <c r="U2955" s="36"/>
      <c r="V2955" s="36"/>
      <c r="W2955" s="36"/>
      <c r="X2955" s="36"/>
      <c r="Y2955" s="36"/>
      <c r="Z2955" s="36"/>
      <c r="AA2955" s="36"/>
      <c r="AB2955" s="36"/>
      <c r="AC2955" s="36"/>
      <c r="AD2955" s="36"/>
      <c r="AE2955" s="36"/>
      <c r="AF2955" s="36"/>
      <c r="AG2955" s="36"/>
      <c r="AH2955" s="36"/>
      <c r="AI2955" s="36"/>
      <c r="AJ2955" s="36"/>
      <c r="AK2955" s="36"/>
      <c r="AL2955" s="36"/>
    </row>
    <row r="2956">
      <c r="A2956" s="81" t="s">
        <v>1819</v>
      </c>
      <c r="B2956" s="81" t="s">
        <v>1797</v>
      </c>
      <c r="C2956" s="10" t="s">
        <v>1152</v>
      </c>
      <c r="D2956" s="10" t="s">
        <v>3</v>
      </c>
      <c r="E2956" s="11" t="s">
        <v>41</v>
      </c>
      <c r="F2956" s="11" t="s">
        <v>21</v>
      </c>
      <c r="G2956" s="18"/>
      <c r="H2956" s="18"/>
      <c r="I2956" s="18"/>
      <c r="J2956" s="18"/>
      <c r="K2956" s="18"/>
      <c r="M2956" s="82">
        <v>44988.0</v>
      </c>
      <c r="N2956" s="32">
        <v>0.8333333333333334</v>
      </c>
      <c r="O2956" s="32">
        <v>0.9166666666666666</v>
      </c>
      <c r="P2956" s="16">
        <f t="shared" si="249"/>
        <v>0.08333333333</v>
      </c>
      <c r="Q2956" s="113" t="s">
        <v>2908</v>
      </c>
      <c r="R2956" s="36"/>
      <c r="S2956" s="36"/>
      <c r="T2956" s="36"/>
      <c r="U2956" s="36"/>
      <c r="V2956" s="36"/>
      <c r="W2956" s="36"/>
      <c r="X2956" s="36"/>
      <c r="Y2956" s="36"/>
      <c r="Z2956" s="36"/>
      <c r="AA2956" s="36"/>
      <c r="AB2956" s="36"/>
      <c r="AC2956" s="36"/>
      <c r="AD2956" s="36"/>
      <c r="AE2956" s="36"/>
      <c r="AF2956" s="36"/>
      <c r="AG2956" s="36"/>
      <c r="AH2956" s="36"/>
      <c r="AI2956" s="36"/>
      <c r="AJ2956" s="36"/>
      <c r="AK2956" s="36"/>
      <c r="AL2956" s="36"/>
    </row>
    <row r="2957">
      <c r="A2957" s="81" t="s">
        <v>1568</v>
      </c>
      <c r="B2957" s="81" t="s">
        <v>560</v>
      </c>
      <c r="C2957" s="10" t="s">
        <v>1152</v>
      </c>
      <c r="D2957" s="29" t="s">
        <v>508</v>
      </c>
      <c r="E2957" s="30" t="s">
        <v>41</v>
      </c>
      <c r="F2957" s="30" t="s">
        <v>1409</v>
      </c>
      <c r="G2957" s="82">
        <v>44769.0</v>
      </c>
      <c r="H2957" s="82">
        <v>44804.0</v>
      </c>
      <c r="I2957" s="88">
        <v>280.0</v>
      </c>
      <c r="J2957" s="82">
        <v>44769.0</v>
      </c>
      <c r="K2957" s="82">
        <v>44824.0</v>
      </c>
      <c r="L2957" s="88">
        <v>214.0</v>
      </c>
      <c r="M2957" s="82">
        <v>44988.0</v>
      </c>
      <c r="N2957" s="32">
        <v>0.6458333333333334</v>
      </c>
      <c r="O2957" s="32">
        <v>0.9166666666666666</v>
      </c>
      <c r="P2957" s="16">
        <f t="shared" si="249"/>
        <v>0.2708333333</v>
      </c>
      <c r="Q2957" s="35" t="s">
        <v>2909</v>
      </c>
      <c r="R2957" s="36"/>
      <c r="S2957" s="36"/>
      <c r="T2957" s="36"/>
      <c r="U2957" s="36"/>
      <c r="V2957" s="36"/>
      <c r="W2957" s="36"/>
      <c r="X2957" s="36"/>
      <c r="Y2957" s="36"/>
      <c r="Z2957" s="36"/>
      <c r="AA2957" s="36"/>
      <c r="AB2957" s="36"/>
      <c r="AC2957" s="36"/>
      <c r="AD2957" s="36"/>
      <c r="AE2957" s="36"/>
      <c r="AF2957" s="36"/>
      <c r="AG2957" s="36"/>
      <c r="AH2957" s="36"/>
      <c r="AI2957" s="36"/>
      <c r="AJ2957" s="36"/>
      <c r="AK2957" s="36"/>
      <c r="AL2957" s="36"/>
    </row>
    <row r="2958">
      <c r="A2958" s="81" t="s">
        <v>2167</v>
      </c>
      <c r="B2958" s="54" t="s">
        <v>1797</v>
      </c>
      <c r="C2958" s="54" t="s">
        <v>1164</v>
      </c>
      <c r="D2958" s="54" t="s">
        <v>900</v>
      </c>
      <c r="E2958" s="30" t="s">
        <v>41</v>
      </c>
      <c r="F2958" s="41" t="s">
        <v>21</v>
      </c>
      <c r="G2958" s="86"/>
      <c r="H2958" s="117"/>
      <c r="I2958" s="121"/>
      <c r="J2958" s="86"/>
      <c r="K2958" s="42"/>
      <c r="L2958" s="88">
        <v>163.0</v>
      </c>
      <c r="M2958" s="117">
        <v>44988.0</v>
      </c>
      <c r="N2958" s="32">
        <v>0.5833333333333334</v>
      </c>
      <c r="O2958" s="32">
        <v>0.6458333333333334</v>
      </c>
      <c r="P2958" s="25">
        <v>0.0625</v>
      </c>
      <c r="Q2958" s="113" t="s">
        <v>2180</v>
      </c>
      <c r="R2958" s="36"/>
      <c r="S2958" s="36"/>
      <c r="T2958" s="36"/>
      <c r="U2958" s="36"/>
      <c r="V2958" s="36"/>
      <c r="W2958" s="36"/>
      <c r="X2958" s="36"/>
      <c r="Y2958" s="36"/>
      <c r="Z2958" s="36"/>
      <c r="AA2958" s="36"/>
      <c r="AB2958" s="36"/>
      <c r="AC2958" s="36"/>
      <c r="AD2958" s="36"/>
      <c r="AE2958" s="36"/>
      <c r="AF2958" s="36"/>
      <c r="AG2958" s="36"/>
      <c r="AH2958" s="36"/>
      <c r="AI2958" s="36"/>
      <c r="AJ2958" s="36"/>
      <c r="AK2958" s="36"/>
      <c r="AL2958" s="36"/>
    </row>
    <row r="2959">
      <c r="A2959" s="81" t="s">
        <v>2896</v>
      </c>
      <c r="B2959" s="10" t="s">
        <v>18</v>
      </c>
      <c r="C2959" s="10" t="s">
        <v>1164</v>
      </c>
      <c r="D2959" s="10" t="s">
        <v>900</v>
      </c>
      <c r="E2959" s="30" t="s">
        <v>28</v>
      </c>
      <c r="F2959" s="30" t="s">
        <v>1423</v>
      </c>
      <c r="G2959" s="117">
        <v>44987.0</v>
      </c>
      <c r="H2959" s="117">
        <v>44988.0</v>
      </c>
      <c r="I2959" s="126">
        <v>12.0</v>
      </c>
      <c r="J2959" s="117">
        <v>44987.0</v>
      </c>
      <c r="K2959" s="42"/>
      <c r="L2959" s="126">
        <v>4.0</v>
      </c>
      <c r="M2959" s="117">
        <v>44988.0</v>
      </c>
      <c r="N2959" s="32"/>
      <c r="O2959" s="32"/>
      <c r="P2959" s="25"/>
      <c r="Q2959" s="113" t="s">
        <v>2910</v>
      </c>
      <c r="R2959" s="36"/>
      <c r="S2959" s="36"/>
      <c r="T2959" s="36"/>
      <c r="U2959" s="36"/>
      <c r="V2959" s="36"/>
      <c r="W2959" s="36"/>
      <c r="X2959" s="36"/>
      <c r="Y2959" s="36"/>
      <c r="Z2959" s="36"/>
      <c r="AA2959" s="36"/>
      <c r="AB2959" s="36"/>
      <c r="AC2959" s="36"/>
      <c r="AD2959" s="36"/>
      <c r="AE2959" s="36"/>
      <c r="AF2959" s="36"/>
      <c r="AG2959" s="36"/>
      <c r="AH2959" s="36"/>
      <c r="AI2959" s="36"/>
      <c r="AJ2959" s="36"/>
      <c r="AK2959" s="36"/>
      <c r="AL2959" s="36"/>
    </row>
    <row r="2960">
      <c r="A2960" s="81" t="s">
        <v>2898</v>
      </c>
      <c r="B2960" s="10" t="s">
        <v>18</v>
      </c>
      <c r="C2960" s="10" t="s">
        <v>1164</v>
      </c>
      <c r="D2960" s="10" t="s">
        <v>900</v>
      </c>
      <c r="E2960" s="30" t="s">
        <v>41</v>
      </c>
      <c r="F2960" s="30" t="s">
        <v>1423</v>
      </c>
      <c r="G2960" s="117">
        <v>44987.0</v>
      </c>
      <c r="H2960" s="117">
        <v>44988.0</v>
      </c>
      <c r="I2960" s="126">
        <v>12.0</v>
      </c>
      <c r="J2960" s="117">
        <v>44987.0</v>
      </c>
      <c r="K2960" s="42"/>
      <c r="L2960" s="88">
        <v>4.0</v>
      </c>
      <c r="M2960" s="117">
        <v>44988.0</v>
      </c>
      <c r="N2960" s="32">
        <v>0.6458333333333334</v>
      </c>
      <c r="O2960" s="32">
        <v>0.7291666666666666</v>
      </c>
      <c r="P2960" s="25">
        <v>0.08333333333333337</v>
      </c>
      <c r="Q2960" s="113" t="s">
        <v>2911</v>
      </c>
      <c r="R2960" s="36"/>
      <c r="S2960" s="36"/>
      <c r="T2960" s="36"/>
      <c r="U2960" s="36"/>
      <c r="V2960" s="36"/>
      <c r="W2960" s="36"/>
      <c r="X2960" s="36"/>
      <c r="Y2960" s="36"/>
      <c r="Z2960" s="36"/>
      <c r="AA2960" s="36"/>
      <c r="AB2960" s="36"/>
      <c r="AC2960" s="36"/>
      <c r="AD2960" s="36"/>
      <c r="AE2960" s="36"/>
      <c r="AF2960" s="36"/>
      <c r="AG2960" s="36"/>
      <c r="AH2960" s="36"/>
      <c r="AI2960" s="36"/>
      <c r="AJ2960" s="36"/>
      <c r="AK2960" s="36"/>
      <c r="AL2960" s="36"/>
    </row>
    <row r="2961">
      <c r="A2961" s="81" t="s">
        <v>2912</v>
      </c>
      <c r="B2961" s="10" t="s">
        <v>18</v>
      </c>
      <c r="C2961" s="10" t="s">
        <v>1164</v>
      </c>
      <c r="D2961" s="10" t="s">
        <v>900</v>
      </c>
      <c r="E2961" s="30" t="s">
        <v>43</v>
      </c>
      <c r="F2961" s="30" t="s">
        <v>1423</v>
      </c>
      <c r="G2961" s="117">
        <v>44988.0</v>
      </c>
      <c r="H2961" s="117">
        <v>44988.0</v>
      </c>
      <c r="I2961" s="88">
        <v>12.0</v>
      </c>
      <c r="J2961" s="117">
        <v>44988.0</v>
      </c>
      <c r="K2961" s="100">
        <v>44988.0</v>
      </c>
      <c r="L2961" s="88">
        <v>5.0</v>
      </c>
      <c r="M2961" s="117">
        <v>44988.0</v>
      </c>
      <c r="N2961" s="32">
        <v>0.7291666666666666</v>
      </c>
      <c r="O2961" s="32">
        <v>0.8958333333333334</v>
      </c>
      <c r="P2961" s="25">
        <f t="shared" ref="P2961:P2976" si="250">O2961-N2961</f>
        <v>0.1666666667</v>
      </c>
      <c r="Q2961" s="113" t="s">
        <v>2913</v>
      </c>
      <c r="R2961" s="36"/>
      <c r="S2961" s="36"/>
      <c r="T2961" s="36"/>
      <c r="U2961" s="36"/>
      <c r="V2961" s="36"/>
      <c r="W2961" s="36"/>
      <c r="X2961" s="36"/>
      <c r="Y2961" s="36"/>
      <c r="Z2961" s="36"/>
      <c r="AA2961" s="36"/>
      <c r="AB2961" s="36"/>
      <c r="AC2961" s="36"/>
      <c r="AD2961" s="36"/>
      <c r="AE2961" s="36"/>
      <c r="AF2961" s="36"/>
      <c r="AG2961" s="36"/>
      <c r="AH2961" s="36"/>
      <c r="AI2961" s="36"/>
      <c r="AJ2961" s="36"/>
      <c r="AK2961" s="36"/>
      <c r="AL2961" s="36"/>
    </row>
    <row r="2962">
      <c r="A2962" s="10" t="s">
        <v>2573</v>
      </c>
      <c r="B2962" s="10" t="s">
        <v>560</v>
      </c>
      <c r="C2962" s="10" t="s">
        <v>1164</v>
      </c>
      <c r="D2962" s="10" t="s">
        <v>1790</v>
      </c>
      <c r="E2962" s="11" t="s">
        <v>41</v>
      </c>
      <c r="F2962" s="11" t="s">
        <v>1409</v>
      </c>
      <c r="G2962" s="82">
        <v>44942.0</v>
      </c>
      <c r="H2962" s="82">
        <v>44963.0</v>
      </c>
      <c r="I2962" s="12">
        <v>75.0</v>
      </c>
      <c r="J2962" s="117">
        <v>44943.0</v>
      </c>
      <c r="K2962" s="82"/>
      <c r="L2962" s="12">
        <v>77.0</v>
      </c>
      <c r="M2962" s="47">
        <v>44991.0</v>
      </c>
      <c r="N2962" s="32">
        <v>0.5833333333333334</v>
      </c>
      <c r="O2962" s="43">
        <v>0.875</v>
      </c>
      <c r="P2962" s="16">
        <f t="shared" si="250"/>
        <v>0.2916666667</v>
      </c>
      <c r="Q2962" s="113" t="s">
        <v>2914</v>
      </c>
    </row>
    <row r="2963">
      <c r="A2963" s="81" t="s">
        <v>2822</v>
      </c>
      <c r="B2963" s="81" t="s">
        <v>560</v>
      </c>
      <c r="C2963" s="10" t="s">
        <v>1152</v>
      </c>
      <c r="D2963" s="10" t="s">
        <v>3</v>
      </c>
      <c r="E2963" s="30" t="s">
        <v>41</v>
      </c>
      <c r="F2963" s="11" t="s">
        <v>1409</v>
      </c>
      <c r="G2963" s="48">
        <v>44977.0</v>
      </c>
      <c r="H2963" s="48">
        <v>45005.0</v>
      </c>
      <c r="I2963" s="88">
        <v>112.5</v>
      </c>
      <c r="J2963" s="48">
        <v>44977.0</v>
      </c>
      <c r="K2963" s="42"/>
      <c r="L2963" s="12">
        <v>37.0</v>
      </c>
      <c r="M2963" s="47">
        <v>44991.0</v>
      </c>
      <c r="N2963" s="32">
        <v>0.625</v>
      </c>
      <c r="O2963" s="32">
        <v>0.875</v>
      </c>
      <c r="P2963" s="16">
        <f t="shared" si="250"/>
        <v>0.25</v>
      </c>
      <c r="Q2963" s="113" t="s">
        <v>2915</v>
      </c>
      <c r="R2963" s="36"/>
      <c r="S2963" s="36"/>
      <c r="T2963" s="36"/>
      <c r="U2963" s="36"/>
      <c r="V2963" s="36"/>
      <c r="W2963" s="36"/>
      <c r="X2963" s="36"/>
      <c r="Y2963" s="36"/>
      <c r="Z2963" s="36"/>
      <c r="AA2963" s="36"/>
      <c r="AB2963" s="36"/>
      <c r="AC2963" s="36"/>
      <c r="AD2963" s="36"/>
      <c r="AE2963" s="36"/>
      <c r="AF2963" s="36"/>
      <c r="AG2963" s="36"/>
      <c r="AH2963" s="36"/>
      <c r="AI2963" s="36"/>
      <c r="AJ2963" s="36"/>
      <c r="AK2963" s="36"/>
      <c r="AL2963" s="36"/>
    </row>
    <row r="2964">
      <c r="A2964" s="81" t="s">
        <v>1819</v>
      </c>
      <c r="B2964" s="81" t="s">
        <v>1797</v>
      </c>
      <c r="C2964" s="10" t="s">
        <v>1152</v>
      </c>
      <c r="D2964" s="10" t="s">
        <v>3</v>
      </c>
      <c r="E2964" s="11" t="s">
        <v>41</v>
      </c>
      <c r="F2964" s="11" t="s">
        <v>21</v>
      </c>
      <c r="G2964" s="18"/>
      <c r="H2964" s="18"/>
      <c r="I2964" s="18"/>
      <c r="J2964" s="18"/>
      <c r="K2964" s="18"/>
      <c r="M2964" s="47">
        <v>44991.0</v>
      </c>
      <c r="N2964" s="32">
        <v>0.875</v>
      </c>
      <c r="O2964" s="32">
        <v>0.9166666666666666</v>
      </c>
      <c r="P2964" s="16">
        <f t="shared" si="250"/>
        <v>0.04166666667</v>
      </c>
      <c r="Q2964" s="113" t="s">
        <v>2916</v>
      </c>
      <c r="R2964" s="36"/>
      <c r="S2964" s="36"/>
      <c r="T2964" s="36"/>
      <c r="U2964" s="36"/>
      <c r="V2964" s="36"/>
      <c r="W2964" s="36"/>
      <c r="X2964" s="36"/>
      <c r="Y2964" s="36"/>
      <c r="Z2964" s="36"/>
      <c r="AA2964" s="36"/>
      <c r="AB2964" s="36"/>
      <c r="AC2964" s="36"/>
      <c r="AD2964" s="36"/>
      <c r="AE2964" s="36"/>
      <c r="AF2964" s="36"/>
      <c r="AG2964" s="36"/>
      <c r="AH2964" s="36"/>
      <c r="AI2964" s="36"/>
      <c r="AJ2964" s="36"/>
      <c r="AK2964" s="36"/>
      <c r="AL2964" s="36"/>
    </row>
    <row r="2965">
      <c r="A2965" s="81" t="s">
        <v>1568</v>
      </c>
      <c r="B2965" s="81" t="s">
        <v>560</v>
      </c>
      <c r="C2965" s="10" t="s">
        <v>1152</v>
      </c>
      <c r="D2965" s="29" t="s">
        <v>508</v>
      </c>
      <c r="E2965" s="30" t="s">
        <v>41</v>
      </c>
      <c r="F2965" s="30" t="s">
        <v>1409</v>
      </c>
      <c r="G2965" s="82">
        <v>44769.0</v>
      </c>
      <c r="H2965" s="82">
        <v>44804.0</v>
      </c>
      <c r="I2965" s="88">
        <v>280.0</v>
      </c>
      <c r="J2965" s="82">
        <v>44769.0</v>
      </c>
      <c r="K2965" s="82">
        <v>44824.0</v>
      </c>
      <c r="L2965" s="88">
        <v>214.0</v>
      </c>
      <c r="M2965" s="82">
        <v>44991.0</v>
      </c>
      <c r="N2965" s="32">
        <v>0.6458333333333334</v>
      </c>
      <c r="O2965" s="32">
        <v>0.8958333333333334</v>
      </c>
      <c r="P2965" s="16">
        <f t="shared" si="250"/>
        <v>0.25</v>
      </c>
      <c r="Q2965" s="35" t="s">
        <v>2917</v>
      </c>
      <c r="R2965" s="36"/>
      <c r="S2965" s="36"/>
      <c r="T2965" s="36"/>
      <c r="U2965" s="36"/>
      <c r="V2965" s="36"/>
      <c r="W2965" s="36"/>
      <c r="X2965" s="36"/>
      <c r="Y2965" s="36"/>
      <c r="Z2965" s="36"/>
      <c r="AA2965" s="36"/>
      <c r="AB2965" s="36"/>
      <c r="AC2965" s="36"/>
      <c r="AD2965" s="36"/>
      <c r="AE2965" s="36"/>
      <c r="AF2965" s="36"/>
      <c r="AG2965" s="36"/>
      <c r="AH2965" s="36"/>
      <c r="AI2965" s="36"/>
      <c r="AJ2965" s="36"/>
      <c r="AK2965" s="36"/>
      <c r="AL2965" s="36"/>
    </row>
    <row r="2966">
      <c r="A2966" s="81" t="s">
        <v>2167</v>
      </c>
      <c r="B2966" s="54" t="s">
        <v>1797</v>
      </c>
      <c r="C2966" s="54" t="s">
        <v>1164</v>
      </c>
      <c r="D2966" s="54" t="s">
        <v>900</v>
      </c>
      <c r="E2966" s="30" t="s">
        <v>41</v>
      </c>
      <c r="F2966" s="41" t="s">
        <v>21</v>
      </c>
      <c r="G2966" s="86"/>
      <c r="H2966" s="117"/>
      <c r="I2966" s="121"/>
      <c r="J2966" s="86"/>
      <c r="K2966" s="42"/>
      <c r="L2966" s="88">
        <v>165.0</v>
      </c>
      <c r="M2966" s="117">
        <v>44991.0</v>
      </c>
      <c r="N2966" s="32">
        <v>0.5833333333333334</v>
      </c>
      <c r="O2966" s="32">
        <v>0.6666666666666666</v>
      </c>
      <c r="P2966" s="16">
        <f t="shared" si="250"/>
        <v>0.08333333333</v>
      </c>
      <c r="Q2966" s="113" t="s">
        <v>2918</v>
      </c>
      <c r="R2966" s="36"/>
      <c r="S2966" s="36"/>
      <c r="T2966" s="36"/>
      <c r="U2966" s="36"/>
      <c r="V2966" s="36"/>
      <c r="W2966" s="36"/>
      <c r="X2966" s="36"/>
      <c r="Y2966" s="36"/>
      <c r="Z2966" s="36"/>
      <c r="AA2966" s="36"/>
      <c r="AB2966" s="36"/>
      <c r="AC2966" s="36"/>
      <c r="AD2966" s="36"/>
      <c r="AE2966" s="36"/>
      <c r="AF2966" s="36"/>
      <c r="AG2966" s="36"/>
      <c r="AH2966" s="36"/>
      <c r="AI2966" s="36"/>
      <c r="AJ2966" s="36"/>
      <c r="AK2966" s="36"/>
      <c r="AL2966" s="36"/>
    </row>
    <row r="2967">
      <c r="A2967" s="81" t="s">
        <v>2898</v>
      </c>
      <c r="B2967" s="10" t="s">
        <v>18</v>
      </c>
      <c r="C2967" s="10" t="s">
        <v>1164</v>
      </c>
      <c r="D2967" s="10" t="s">
        <v>900</v>
      </c>
      <c r="E2967" s="30" t="s">
        <v>43</v>
      </c>
      <c r="F2967" s="30" t="s">
        <v>1423</v>
      </c>
      <c r="G2967" s="117">
        <v>44987.0</v>
      </c>
      <c r="H2967" s="117">
        <v>44988.0</v>
      </c>
      <c r="I2967" s="126">
        <v>12.0</v>
      </c>
      <c r="J2967" s="117">
        <v>44987.0</v>
      </c>
      <c r="K2967" s="100">
        <v>44991.0</v>
      </c>
      <c r="L2967" s="88">
        <v>8.0</v>
      </c>
      <c r="M2967" s="117">
        <v>44991.0</v>
      </c>
      <c r="N2967" s="32">
        <v>0.6666666666666666</v>
      </c>
      <c r="O2967" s="32">
        <v>0.8333333333333334</v>
      </c>
      <c r="P2967" s="16">
        <f t="shared" si="250"/>
        <v>0.1666666667</v>
      </c>
      <c r="Q2967" s="113" t="s">
        <v>2717</v>
      </c>
      <c r="R2967" s="36"/>
      <c r="S2967" s="36"/>
      <c r="T2967" s="36"/>
      <c r="U2967" s="36"/>
      <c r="V2967" s="36"/>
      <c r="W2967" s="36"/>
      <c r="X2967" s="36"/>
      <c r="Y2967" s="36"/>
      <c r="Z2967" s="36"/>
      <c r="AA2967" s="36"/>
      <c r="AB2967" s="36"/>
      <c r="AC2967" s="36"/>
      <c r="AD2967" s="36"/>
      <c r="AE2967" s="36"/>
      <c r="AF2967" s="36"/>
      <c r="AG2967" s="36"/>
      <c r="AH2967" s="36"/>
      <c r="AI2967" s="36"/>
      <c r="AJ2967" s="36"/>
      <c r="AK2967" s="36"/>
      <c r="AL2967" s="36"/>
    </row>
    <row r="2968">
      <c r="A2968" s="81" t="s">
        <v>2857</v>
      </c>
      <c r="B2968" s="10" t="s">
        <v>560</v>
      </c>
      <c r="C2968" s="10" t="s">
        <v>1164</v>
      </c>
      <c r="D2968" s="10" t="s">
        <v>900</v>
      </c>
      <c r="E2968" s="30" t="s">
        <v>41</v>
      </c>
      <c r="F2968" s="30" t="s">
        <v>1409</v>
      </c>
      <c r="G2968" s="117">
        <v>44980.0</v>
      </c>
      <c r="H2968" s="117"/>
      <c r="I2968" s="126"/>
      <c r="J2968" s="117">
        <v>44981.0</v>
      </c>
      <c r="K2968" s="42"/>
      <c r="L2968" s="88">
        <v>20.0</v>
      </c>
      <c r="M2968" s="117">
        <v>44991.0</v>
      </c>
      <c r="N2968" s="32">
        <v>0.8333333333333334</v>
      </c>
      <c r="O2968" s="32">
        <v>0.8958333333333334</v>
      </c>
      <c r="P2968" s="16">
        <f t="shared" si="250"/>
        <v>0.0625</v>
      </c>
      <c r="Q2968" s="113" t="s">
        <v>2919</v>
      </c>
      <c r="R2968" s="36"/>
      <c r="S2968" s="36"/>
      <c r="T2968" s="36"/>
      <c r="U2968" s="36"/>
      <c r="V2968" s="36"/>
      <c r="W2968" s="36"/>
      <c r="X2968" s="36"/>
      <c r="Y2968" s="36"/>
      <c r="Z2968" s="36"/>
      <c r="AA2968" s="36"/>
      <c r="AB2968" s="36"/>
      <c r="AC2968" s="36"/>
      <c r="AD2968" s="36"/>
      <c r="AE2968" s="36"/>
      <c r="AF2968" s="36"/>
      <c r="AG2968" s="36"/>
      <c r="AH2968" s="36"/>
      <c r="AI2968" s="36"/>
      <c r="AJ2968" s="36"/>
      <c r="AK2968" s="36"/>
      <c r="AL2968" s="36"/>
    </row>
    <row r="2969">
      <c r="A2969" s="10" t="s">
        <v>2920</v>
      </c>
      <c r="B2969" s="10" t="s">
        <v>18</v>
      </c>
      <c r="C2969" s="10" t="s">
        <v>1152</v>
      </c>
      <c r="D2969" s="10" t="s">
        <v>2579</v>
      </c>
      <c r="E2969" s="11" t="s">
        <v>41</v>
      </c>
      <c r="F2969" s="30" t="s">
        <v>1432</v>
      </c>
      <c r="G2969" s="82">
        <v>44991.0</v>
      </c>
      <c r="H2969" s="82">
        <v>44992.0</v>
      </c>
      <c r="I2969" s="10">
        <v>4.0</v>
      </c>
      <c r="J2969" s="82">
        <v>44991.0</v>
      </c>
      <c r="K2969" s="82">
        <v>44992.0</v>
      </c>
      <c r="L2969" s="10">
        <v>4.0</v>
      </c>
      <c r="M2969" s="82">
        <v>44991.0</v>
      </c>
      <c r="N2969" s="52">
        <v>0.75</v>
      </c>
      <c r="O2969" s="52">
        <v>0.875</v>
      </c>
      <c r="P2969" s="16">
        <f t="shared" si="250"/>
        <v>0.125</v>
      </c>
      <c r="Q2969" s="113" t="s">
        <v>2921</v>
      </c>
      <c r="R2969" s="36"/>
      <c r="S2969" s="36"/>
      <c r="T2969" s="36"/>
      <c r="U2969" s="36"/>
      <c r="V2969" s="36"/>
      <c r="W2969" s="36"/>
      <c r="X2969" s="36"/>
      <c r="Y2969" s="36"/>
      <c r="Z2969" s="36"/>
      <c r="AA2969" s="36"/>
      <c r="AB2969" s="36"/>
      <c r="AC2969" s="36"/>
      <c r="AD2969" s="36"/>
      <c r="AE2969" s="36"/>
      <c r="AF2969" s="36"/>
      <c r="AG2969" s="36"/>
      <c r="AH2969" s="36"/>
      <c r="AI2969" s="36"/>
      <c r="AJ2969" s="36"/>
      <c r="AK2969" s="36"/>
      <c r="AL2969" s="36"/>
    </row>
    <row r="2970">
      <c r="A2970" s="81" t="s">
        <v>2778</v>
      </c>
      <c r="B2970" s="10" t="s">
        <v>18</v>
      </c>
      <c r="C2970" s="10" t="s">
        <v>1152</v>
      </c>
      <c r="D2970" s="10" t="s">
        <v>3</v>
      </c>
      <c r="E2970" s="30" t="s">
        <v>20</v>
      </c>
      <c r="F2970" s="30" t="s">
        <v>1409</v>
      </c>
      <c r="G2970" s="47">
        <v>44971.0</v>
      </c>
      <c r="H2970" s="47">
        <v>44974.0</v>
      </c>
      <c r="I2970" s="88">
        <v>8.0</v>
      </c>
      <c r="J2970" s="47">
        <v>44971.0</v>
      </c>
      <c r="K2970" s="47">
        <v>44974.0</v>
      </c>
      <c r="L2970" s="88">
        <v>9.0</v>
      </c>
      <c r="M2970" s="82">
        <v>44992.0</v>
      </c>
      <c r="N2970" s="32">
        <v>0.625</v>
      </c>
      <c r="O2970" s="32">
        <v>0.625</v>
      </c>
      <c r="P2970" s="16">
        <f t="shared" si="250"/>
        <v>0</v>
      </c>
      <c r="Q2970" s="113" t="s">
        <v>2904</v>
      </c>
      <c r="R2970" s="36"/>
      <c r="S2970" s="36"/>
      <c r="T2970" s="36"/>
      <c r="U2970" s="36"/>
      <c r="V2970" s="36"/>
      <c r="W2970" s="36"/>
      <c r="X2970" s="36"/>
      <c r="Y2970" s="36"/>
      <c r="Z2970" s="36"/>
      <c r="AA2970" s="36"/>
      <c r="AB2970" s="36"/>
      <c r="AC2970" s="36"/>
      <c r="AD2970" s="36"/>
      <c r="AE2970" s="36"/>
      <c r="AF2970" s="36"/>
      <c r="AG2970" s="36"/>
      <c r="AH2970" s="36"/>
      <c r="AI2970" s="36"/>
      <c r="AJ2970" s="36"/>
      <c r="AK2970" s="36"/>
      <c r="AL2970" s="36"/>
    </row>
    <row r="2971">
      <c r="A2971" s="81" t="s">
        <v>2623</v>
      </c>
      <c r="B2971" s="10" t="s">
        <v>18</v>
      </c>
      <c r="C2971" s="10" t="s">
        <v>1152</v>
      </c>
      <c r="D2971" s="10" t="s">
        <v>3</v>
      </c>
      <c r="E2971" s="30" t="s">
        <v>20</v>
      </c>
      <c r="F2971" s="30" t="s">
        <v>1423</v>
      </c>
      <c r="G2971" s="47">
        <v>44949.0</v>
      </c>
      <c r="H2971" s="117">
        <v>44951.0</v>
      </c>
      <c r="I2971" s="11">
        <v>20.0</v>
      </c>
      <c r="J2971" s="47">
        <v>44949.0</v>
      </c>
      <c r="K2971" s="117">
        <v>44970.0</v>
      </c>
      <c r="L2971" s="88">
        <v>21.0</v>
      </c>
      <c r="M2971" s="82">
        <v>44992.0</v>
      </c>
      <c r="N2971" s="32">
        <v>0.625</v>
      </c>
      <c r="O2971" s="32">
        <v>0.625</v>
      </c>
      <c r="P2971" s="16">
        <f t="shared" si="250"/>
        <v>0</v>
      </c>
      <c r="Q2971" s="113" t="s">
        <v>2770</v>
      </c>
      <c r="R2971" s="36"/>
      <c r="S2971" s="36"/>
      <c r="T2971" s="36"/>
      <c r="U2971" s="36"/>
      <c r="V2971" s="36"/>
      <c r="W2971" s="36"/>
      <c r="X2971" s="36"/>
      <c r="Y2971" s="36"/>
      <c r="Z2971" s="36"/>
      <c r="AA2971" s="36"/>
      <c r="AB2971" s="36"/>
      <c r="AC2971" s="36"/>
      <c r="AD2971" s="36"/>
      <c r="AE2971" s="36"/>
      <c r="AF2971" s="36"/>
      <c r="AG2971" s="36"/>
      <c r="AH2971" s="36"/>
      <c r="AI2971" s="36"/>
      <c r="AJ2971" s="36"/>
      <c r="AK2971" s="36"/>
      <c r="AL2971" s="36"/>
    </row>
    <row r="2972" ht="26.25" customHeight="1">
      <c r="A2972" s="36" t="s">
        <v>2139</v>
      </c>
      <c r="B2972" s="36" t="s">
        <v>1797</v>
      </c>
      <c r="C2972" s="36" t="s">
        <v>21</v>
      </c>
      <c r="D2972" s="36" t="s">
        <v>1790</v>
      </c>
      <c r="E2972" s="116" t="s">
        <v>41</v>
      </c>
      <c r="F2972" s="116" t="s">
        <v>21</v>
      </c>
      <c r="G2972" s="42"/>
      <c r="H2972" s="42"/>
      <c r="I2972" s="36"/>
      <c r="J2972" s="42"/>
      <c r="K2972" s="42"/>
      <c r="L2972" s="36"/>
      <c r="M2972" s="47">
        <v>44992.0</v>
      </c>
      <c r="N2972" s="32">
        <v>0.5833333333333334</v>
      </c>
      <c r="O2972" s="32">
        <v>0.75</v>
      </c>
      <c r="P2972" s="44">
        <f t="shared" si="250"/>
        <v>0.1666666667</v>
      </c>
      <c r="Q2972" s="81" t="s">
        <v>2922</v>
      </c>
      <c r="R2972" s="36"/>
      <c r="S2972" s="36"/>
      <c r="T2972" s="36"/>
      <c r="U2972" s="36"/>
      <c r="V2972" s="36"/>
      <c r="W2972" s="36"/>
      <c r="X2972" s="36"/>
      <c r="Y2972" s="36"/>
      <c r="Z2972" s="36"/>
      <c r="AA2972" s="36"/>
      <c r="AB2972" s="36"/>
      <c r="AC2972" s="36"/>
      <c r="AD2972" s="36"/>
      <c r="AE2972" s="36"/>
      <c r="AF2972" s="36"/>
      <c r="AG2972" s="36"/>
      <c r="AH2972" s="36"/>
      <c r="AI2972" s="36"/>
      <c r="AJ2972" s="36"/>
      <c r="AK2972" s="36"/>
      <c r="AL2972" s="36"/>
    </row>
    <row r="2973" ht="38.25" customHeight="1">
      <c r="A2973" s="10" t="s">
        <v>2455</v>
      </c>
      <c r="B2973" s="10" t="s">
        <v>637</v>
      </c>
      <c r="C2973" s="10" t="s">
        <v>1152</v>
      </c>
      <c r="D2973" s="81" t="s">
        <v>1790</v>
      </c>
      <c r="E2973" s="11" t="s">
        <v>41</v>
      </c>
      <c r="F2973" s="11" t="s">
        <v>1423</v>
      </c>
      <c r="G2973" s="47">
        <v>44921.0</v>
      </c>
      <c r="H2973" s="47">
        <v>44924.0</v>
      </c>
      <c r="I2973" s="12">
        <v>17.0</v>
      </c>
      <c r="J2973" s="47">
        <v>44921.0</v>
      </c>
      <c r="K2973" s="19"/>
      <c r="L2973" s="12">
        <v>14.0</v>
      </c>
      <c r="M2973" s="47">
        <v>44992.0</v>
      </c>
      <c r="N2973" s="32">
        <v>0.75</v>
      </c>
      <c r="O2973" s="52">
        <v>0.875</v>
      </c>
      <c r="P2973" s="16">
        <f t="shared" si="250"/>
        <v>0.125</v>
      </c>
      <c r="Q2973" s="10" t="s">
        <v>2923</v>
      </c>
    </row>
    <row r="2974">
      <c r="A2974" s="81" t="s">
        <v>2822</v>
      </c>
      <c r="B2974" s="81" t="s">
        <v>560</v>
      </c>
      <c r="C2974" s="10" t="s">
        <v>1152</v>
      </c>
      <c r="D2974" s="10" t="s">
        <v>3</v>
      </c>
      <c r="E2974" s="30" t="s">
        <v>41</v>
      </c>
      <c r="F2974" s="11" t="s">
        <v>1409</v>
      </c>
      <c r="G2974" s="48">
        <v>44977.0</v>
      </c>
      <c r="H2974" s="48">
        <v>45005.0</v>
      </c>
      <c r="I2974" s="88">
        <v>112.5</v>
      </c>
      <c r="J2974" s="48">
        <v>44977.0</v>
      </c>
      <c r="K2974" s="42"/>
      <c r="L2974" s="12">
        <v>42.0</v>
      </c>
      <c r="M2974" s="47">
        <v>44992.0</v>
      </c>
      <c r="N2974" s="32">
        <v>0.625</v>
      </c>
      <c r="O2974" s="32">
        <v>0.8333333333333334</v>
      </c>
      <c r="P2974" s="16">
        <f t="shared" si="250"/>
        <v>0.2083333333</v>
      </c>
      <c r="Q2974" s="113" t="s">
        <v>2924</v>
      </c>
      <c r="R2974" s="36"/>
      <c r="S2974" s="36"/>
      <c r="T2974" s="36"/>
      <c r="U2974" s="36"/>
      <c r="V2974" s="36"/>
      <c r="W2974" s="36"/>
      <c r="X2974" s="36"/>
      <c r="Y2974" s="36"/>
      <c r="Z2974" s="36"/>
      <c r="AA2974" s="36"/>
      <c r="AB2974" s="36"/>
      <c r="AC2974" s="36"/>
      <c r="AD2974" s="36"/>
      <c r="AE2974" s="36"/>
      <c r="AF2974" s="36"/>
      <c r="AG2974" s="36"/>
      <c r="AH2974" s="36"/>
      <c r="AI2974" s="36"/>
      <c r="AJ2974" s="36"/>
      <c r="AK2974" s="36"/>
      <c r="AL2974" s="36"/>
    </row>
    <row r="2975">
      <c r="A2975" s="81" t="s">
        <v>1819</v>
      </c>
      <c r="B2975" s="81" t="s">
        <v>1797</v>
      </c>
      <c r="C2975" s="10" t="s">
        <v>1152</v>
      </c>
      <c r="D2975" s="10" t="s">
        <v>3</v>
      </c>
      <c r="E2975" s="11" t="s">
        <v>41</v>
      </c>
      <c r="F2975" s="11" t="s">
        <v>21</v>
      </c>
      <c r="G2975" s="18"/>
      <c r="H2975" s="18"/>
      <c r="I2975" s="18"/>
      <c r="J2975" s="18"/>
      <c r="K2975" s="18"/>
      <c r="M2975" s="47">
        <v>44992.0</v>
      </c>
      <c r="N2975" s="32">
        <v>0.8333333333333334</v>
      </c>
      <c r="O2975" s="32">
        <v>0.9166666666666666</v>
      </c>
      <c r="P2975" s="16">
        <f t="shared" si="250"/>
        <v>0.08333333333</v>
      </c>
      <c r="Q2975" s="113" t="s">
        <v>2925</v>
      </c>
      <c r="R2975" s="36"/>
      <c r="S2975" s="36"/>
      <c r="T2975" s="36"/>
      <c r="U2975" s="36"/>
      <c r="V2975" s="36"/>
      <c r="W2975" s="36"/>
      <c r="X2975" s="36"/>
      <c r="Y2975" s="36"/>
      <c r="Z2975" s="36"/>
      <c r="AA2975" s="36"/>
      <c r="AB2975" s="36"/>
      <c r="AC2975" s="36"/>
      <c r="AD2975" s="36"/>
      <c r="AE2975" s="36"/>
      <c r="AF2975" s="36"/>
      <c r="AG2975" s="36"/>
      <c r="AH2975" s="36"/>
      <c r="AI2975" s="36"/>
      <c r="AJ2975" s="36"/>
      <c r="AK2975" s="36"/>
      <c r="AL2975" s="36"/>
    </row>
    <row r="2976">
      <c r="A2976" s="10" t="s">
        <v>2920</v>
      </c>
      <c r="B2976" s="10" t="s">
        <v>18</v>
      </c>
      <c r="C2976" s="10" t="s">
        <v>1152</v>
      </c>
      <c r="D2976" s="10" t="s">
        <v>2579</v>
      </c>
      <c r="E2976" s="11" t="s">
        <v>43</v>
      </c>
      <c r="F2976" s="30" t="s">
        <v>1432</v>
      </c>
      <c r="G2976" s="82">
        <v>44991.0</v>
      </c>
      <c r="H2976" s="82">
        <v>44992.0</v>
      </c>
      <c r="I2976" s="10">
        <v>4.0</v>
      </c>
      <c r="J2976" s="82">
        <v>44991.0</v>
      </c>
      <c r="K2976" s="82">
        <v>44992.0</v>
      </c>
      <c r="L2976" s="10">
        <v>4.0</v>
      </c>
      <c r="M2976" s="82">
        <v>44992.0</v>
      </c>
      <c r="N2976" s="52">
        <v>0.625</v>
      </c>
      <c r="O2976" s="52">
        <v>0.7083333333333334</v>
      </c>
      <c r="P2976" s="16">
        <f t="shared" si="250"/>
        <v>0.08333333333</v>
      </c>
      <c r="Q2976" s="113" t="s">
        <v>2926</v>
      </c>
      <c r="R2976" s="36"/>
      <c r="S2976" s="36"/>
      <c r="T2976" s="36"/>
      <c r="U2976" s="36"/>
      <c r="V2976" s="36"/>
      <c r="W2976" s="36"/>
      <c r="X2976" s="36"/>
      <c r="Y2976" s="36"/>
      <c r="Z2976" s="36"/>
      <c r="AA2976" s="36"/>
      <c r="AB2976" s="36"/>
      <c r="AC2976" s="36"/>
      <c r="AD2976" s="36"/>
      <c r="AE2976" s="36"/>
      <c r="AF2976" s="36"/>
      <c r="AG2976" s="36"/>
      <c r="AH2976" s="36"/>
      <c r="AI2976" s="36"/>
      <c r="AJ2976" s="36"/>
      <c r="AK2976" s="36"/>
      <c r="AL2976" s="36"/>
    </row>
    <row r="2977">
      <c r="A2977" s="129" t="s">
        <v>2883</v>
      </c>
      <c r="B2977" s="81" t="s">
        <v>560</v>
      </c>
      <c r="C2977" s="29" t="s">
        <v>1152</v>
      </c>
      <c r="D2977" s="29" t="s">
        <v>2579</v>
      </c>
      <c r="E2977" s="30" t="s">
        <v>41</v>
      </c>
      <c r="F2977" s="41" t="s">
        <v>1423</v>
      </c>
      <c r="G2977" s="117">
        <v>44987.0</v>
      </c>
      <c r="H2977" s="82"/>
      <c r="I2977" s="81">
        <v>15.0</v>
      </c>
      <c r="J2977" s="82"/>
      <c r="K2977" s="117"/>
      <c r="L2977" s="81"/>
      <c r="M2977" s="117">
        <v>44992.0</v>
      </c>
      <c r="N2977" s="32">
        <v>0.7083333333333334</v>
      </c>
      <c r="O2977" s="32">
        <v>0.875</v>
      </c>
      <c r="P2977" s="34">
        <v>0.16666666666666666</v>
      </c>
      <c r="Q2977" s="120" t="s">
        <v>2927</v>
      </c>
      <c r="R2977" s="36"/>
      <c r="S2977" s="36"/>
      <c r="T2977" s="36"/>
      <c r="U2977" s="36"/>
      <c r="V2977" s="36"/>
      <c r="W2977" s="36"/>
      <c r="X2977" s="36"/>
      <c r="Y2977" s="36"/>
      <c r="Z2977" s="36"/>
      <c r="AA2977" s="36"/>
      <c r="AB2977" s="36"/>
      <c r="AC2977" s="36"/>
      <c r="AD2977" s="36"/>
      <c r="AE2977" s="36"/>
      <c r="AF2977" s="36"/>
      <c r="AG2977" s="36"/>
      <c r="AH2977" s="36"/>
      <c r="AI2977" s="36"/>
      <c r="AJ2977" s="36"/>
      <c r="AK2977" s="36"/>
      <c r="AL2977" s="36"/>
    </row>
    <row r="2978">
      <c r="A2978" s="81" t="s">
        <v>1568</v>
      </c>
      <c r="B2978" s="81" t="s">
        <v>560</v>
      </c>
      <c r="C2978" s="10" t="s">
        <v>1152</v>
      </c>
      <c r="D2978" s="29" t="s">
        <v>508</v>
      </c>
      <c r="E2978" s="30" t="s">
        <v>43</v>
      </c>
      <c r="F2978" s="30" t="s">
        <v>1409</v>
      </c>
      <c r="G2978" s="82">
        <v>44769.0</v>
      </c>
      <c r="H2978" s="82">
        <v>44804.0</v>
      </c>
      <c r="I2978" s="88">
        <v>280.0</v>
      </c>
      <c r="J2978" s="82">
        <v>44769.0</v>
      </c>
      <c r="K2978" s="82">
        <v>44824.0</v>
      </c>
      <c r="L2978" s="88">
        <v>214.0</v>
      </c>
      <c r="M2978" s="82">
        <v>44992.0</v>
      </c>
      <c r="N2978" s="32">
        <v>0.6458333333333334</v>
      </c>
      <c r="O2978" s="32">
        <v>0.8125</v>
      </c>
      <c r="P2978" s="16">
        <f t="shared" ref="P2978:P2981" si="251">O2978-N2978</f>
        <v>0.1666666667</v>
      </c>
      <c r="Q2978" s="35" t="s">
        <v>2928</v>
      </c>
      <c r="R2978" s="36"/>
      <c r="S2978" s="36"/>
      <c r="T2978" s="36"/>
      <c r="U2978" s="36"/>
      <c r="V2978" s="36"/>
      <c r="W2978" s="36"/>
      <c r="X2978" s="36"/>
      <c r="Y2978" s="36"/>
      <c r="Z2978" s="36"/>
      <c r="AA2978" s="36"/>
      <c r="AB2978" s="36"/>
      <c r="AC2978" s="36"/>
      <c r="AD2978" s="36"/>
      <c r="AE2978" s="36"/>
      <c r="AF2978" s="36"/>
      <c r="AG2978" s="36"/>
      <c r="AH2978" s="36"/>
      <c r="AI2978" s="36"/>
      <c r="AJ2978" s="36"/>
      <c r="AK2978" s="36"/>
      <c r="AL2978" s="36"/>
    </row>
    <row r="2979">
      <c r="A2979" s="81" t="s">
        <v>2535</v>
      </c>
      <c r="B2979" s="81" t="s">
        <v>560</v>
      </c>
      <c r="C2979" s="29" t="s">
        <v>1152</v>
      </c>
      <c r="D2979" s="29" t="s">
        <v>508</v>
      </c>
      <c r="E2979" s="30" t="s">
        <v>41</v>
      </c>
      <c r="F2979" s="41" t="s">
        <v>1423</v>
      </c>
      <c r="G2979" s="47">
        <v>44937.0</v>
      </c>
      <c r="H2979" s="19">
        <v>44964.0</v>
      </c>
      <c r="I2979" s="88"/>
      <c r="J2979" s="47">
        <v>44937.0</v>
      </c>
      <c r="K2979" s="19">
        <v>44964.0</v>
      </c>
      <c r="L2979" s="88"/>
      <c r="M2979" s="47">
        <v>44992.0</v>
      </c>
      <c r="N2979" s="32">
        <v>0.8333333333333334</v>
      </c>
      <c r="O2979" s="110">
        <v>0.9166666666666666</v>
      </c>
      <c r="P2979" s="44">
        <f t="shared" si="251"/>
        <v>0.08333333333</v>
      </c>
      <c r="Q2979" s="113" t="s">
        <v>2929</v>
      </c>
      <c r="R2979" s="36"/>
      <c r="S2979" s="36"/>
      <c r="T2979" s="36"/>
      <c r="U2979" s="36"/>
      <c r="V2979" s="36"/>
      <c r="W2979" s="36"/>
      <c r="X2979" s="36"/>
      <c r="Y2979" s="36"/>
      <c r="Z2979" s="36"/>
      <c r="AA2979" s="36"/>
      <c r="AB2979" s="36"/>
      <c r="AC2979" s="36"/>
      <c r="AD2979" s="36"/>
      <c r="AE2979" s="36"/>
      <c r="AF2979" s="36"/>
      <c r="AG2979" s="36"/>
      <c r="AH2979" s="36"/>
      <c r="AI2979" s="36"/>
      <c r="AJ2979" s="36"/>
      <c r="AK2979" s="36"/>
      <c r="AL2979" s="36"/>
    </row>
    <row r="2980">
      <c r="A2980" s="81" t="s">
        <v>2535</v>
      </c>
      <c r="B2980" s="81" t="s">
        <v>560</v>
      </c>
      <c r="C2980" s="29" t="s">
        <v>1152</v>
      </c>
      <c r="D2980" s="29" t="s">
        <v>508</v>
      </c>
      <c r="E2980" s="30" t="s">
        <v>987</v>
      </c>
      <c r="F2980" s="41" t="s">
        <v>1423</v>
      </c>
      <c r="G2980" s="47">
        <v>44937.0</v>
      </c>
      <c r="H2980" s="19">
        <v>44964.0</v>
      </c>
      <c r="I2980" s="88"/>
      <c r="J2980" s="47">
        <v>44937.0</v>
      </c>
      <c r="K2980" s="19">
        <v>44964.0</v>
      </c>
      <c r="L2980" s="88"/>
      <c r="M2980" s="47">
        <v>44994.0</v>
      </c>
      <c r="N2980" s="32">
        <v>0.6458333333333334</v>
      </c>
      <c r="O2980" s="110">
        <v>0.7916666666666666</v>
      </c>
      <c r="P2980" s="44">
        <f t="shared" si="251"/>
        <v>0.1458333333</v>
      </c>
      <c r="Q2980" s="113" t="s">
        <v>2930</v>
      </c>
      <c r="R2980" s="36"/>
      <c r="S2980" s="36"/>
      <c r="T2980" s="36"/>
      <c r="U2980" s="36"/>
      <c r="V2980" s="36"/>
      <c r="W2980" s="36"/>
      <c r="X2980" s="36"/>
      <c r="Y2980" s="36"/>
      <c r="Z2980" s="36"/>
      <c r="AA2980" s="36"/>
      <c r="AB2980" s="36"/>
      <c r="AC2980" s="36"/>
      <c r="AD2980" s="36"/>
      <c r="AE2980" s="36"/>
      <c r="AF2980" s="36"/>
      <c r="AG2980" s="36"/>
      <c r="AH2980" s="36"/>
      <c r="AI2980" s="36"/>
      <c r="AJ2980" s="36"/>
      <c r="AK2980" s="36"/>
      <c r="AL2980" s="36"/>
    </row>
    <row r="2981">
      <c r="A2981" s="36" t="s">
        <v>2414</v>
      </c>
      <c r="B2981" s="36" t="s">
        <v>560</v>
      </c>
      <c r="C2981" s="36" t="s">
        <v>1152</v>
      </c>
      <c r="D2981" s="36" t="s">
        <v>508</v>
      </c>
      <c r="E2981" s="30" t="s">
        <v>41</v>
      </c>
      <c r="F2981" s="116" t="s">
        <v>1409</v>
      </c>
      <c r="G2981" s="86">
        <v>44917.0</v>
      </c>
      <c r="H2981" s="86">
        <v>44929.0</v>
      </c>
      <c r="I2981" s="121">
        <v>50.0</v>
      </c>
      <c r="J2981" s="86">
        <v>44917.0</v>
      </c>
      <c r="K2981" s="117">
        <v>44931.0</v>
      </c>
      <c r="L2981" s="88">
        <v>45.3</v>
      </c>
      <c r="M2981" s="100">
        <v>44994.0</v>
      </c>
      <c r="N2981" s="32">
        <v>0.8125</v>
      </c>
      <c r="O2981" s="32">
        <v>0.9166666666666666</v>
      </c>
      <c r="P2981" s="44">
        <f t="shared" si="251"/>
        <v>0.1041666667</v>
      </c>
      <c r="Q2981" s="122" t="s">
        <v>2931</v>
      </c>
      <c r="R2981" s="36"/>
      <c r="S2981" s="36"/>
      <c r="T2981" s="36"/>
      <c r="U2981" s="36"/>
      <c r="V2981" s="36"/>
      <c r="W2981" s="36"/>
      <c r="X2981" s="36"/>
      <c r="Y2981" s="36"/>
      <c r="Z2981" s="36"/>
      <c r="AA2981" s="36"/>
      <c r="AB2981" s="36"/>
      <c r="AC2981" s="36"/>
      <c r="AD2981" s="36"/>
      <c r="AE2981" s="36"/>
      <c r="AF2981" s="36"/>
      <c r="AG2981" s="36"/>
      <c r="AH2981" s="36"/>
      <c r="AI2981" s="36"/>
      <c r="AJ2981" s="36"/>
      <c r="AK2981" s="36"/>
      <c r="AL2981" s="36"/>
    </row>
    <row r="2982">
      <c r="A2982" s="130" t="s">
        <v>2883</v>
      </c>
      <c r="B2982" s="29" t="s">
        <v>560</v>
      </c>
      <c r="C2982" s="29" t="s">
        <v>1152</v>
      </c>
      <c r="D2982" s="29" t="s">
        <v>2579</v>
      </c>
      <c r="E2982" s="41" t="s">
        <v>41</v>
      </c>
      <c r="F2982" s="41" t="s">
        <v>1423</v>
      </c>
      <c r="G2982" s="86">
        <v>44987.0</v>
      </c>
      <c r="H2982" s="42"/>
      <c r="I2982" s="116">
        <v>15.0</v>
      </c>
      <c r="J2982" s="42"/>
      <c r="K2982" s="86"/>
      <c r="L2982" s="36"/>
      <c r="M2982" s="117">
        <v>44994.0</v>
      </c>
      <c r="N2982" s="32">
        <v>0.6666666666666666</v>
      </c>
      <c r="O2982" s="43">
        <v>0.875</v>
      </c>
      <c r="P2982" s="34">
        <v>0.20833333333333334</v>
      </c>
      <c r="Q2982" s="120" t="s">
        <v>2932</v>
      </c>
      <c r="R2982" s="36"/>
      <c r="S2982" s="36"/>
      <c r="T2982" s="36"/>
      <c r="U2982" s="36"/>
      <c r="V2982" s="36"/>
      <c r="W2982" s="36"/>
      <c r="X2982" s="36"/>
      <c r="Y2982" s="36"/>
      <c r="Z2982" s="36"/>
      <c r="AA2982" s="36"/>
      <c r="AB2982" s="36"/>
      <c r="AC2982" s="36"/>
      <c r="AD2982" s="36"/>
      <c r="AE2982" s="36"/>
      <c r="AF2982" s="36"/>
      <c r="AG2982" s="36"/>
      <c r="AH2982" s="36"/>
      <c r="AI2982" s="36"/>
      <c r="AJ2982" s="36"/>
      <c r="AK2982" s="36"/>
      <c r="AL2982" s="36"/>
    </row>
    <row r="2983">
      <c r="A2983" s="81" t="s">
        <v>2167</v>
      </c>
      <c r="B2983" s="54" t="s">
        <v>1797</v>
      </c>
      <c r="C2983" s="54" t="s">
        <v>1164</v>
      </c>
      <c r="D2983" s="54" t="s">
        <v>900</v>
      </c>
      <c r="E2983" s="30" t="s">
        <v>41</v>
      </c>
      <c r="F2983" s="41" t="s">
        <v>21</v>
      </c>
      <c r="G2983" s="86"/>
      <c r="H2983" s="117"/>
      <c r="I2983" s="121"/>
      <c r="J2983" s="86"/>
      <c r="K2983" s="42"/>
      <c r="L2983" s="88">
        <v>167.5</v>
      </c>
      <c r="M2983" s="117">
        <v>44994.0</v>
      </c>
      <c r="N2983" s="32">
        <v>0.5833333333333334</v>
      </c>
      <c r="O2983" s="32">
        <v>0.6875</v>
      </c>
      <c r="P2983" s="16">
        <f t="shared" ref="P2983:P2997" si="252">O2983-N2983</f>
        <v>0.1041666667</v>
      </c>
      <c r="Q2983" s="113" t="s">
        <v>2933</v>
      </c>
      <c r="R2983" s="36"/>
      <c r="S2983" s="36"/>
      <c r="T2983" s="36"/>
      <c r="U2983" s="36"/>
      <c r="V2983" s="36"/>
      <c r="W2983" s="36"/>
      <c r="X2983" s="36"/>
      <c r="Y2983" s="36"/>
      <c r="Z2983" s="36"/>
      <c r="AA2983" s="36"/>
      <c r="AB2983" s="36"/>
      <c r="AC2983" s="36"/>
      <c r="AD2983" s="36"/>
      <c r="AE2983" s="36"/>
      <c r="AF2983" s="36"/>
      <c r="AG2983" s="36"/>
      <c r="AH2983" s="36"/>
      <c r="AI2983" s="36"/>
      <c r="AJ2983" s="36"/>
      <c r="AK2983" s="36"/>
      <c r="AL2983" s="36"/>
    </row>
    <row r="2984">
      <c r="A2984" s="81" t="s">
        <v>2857</v>
      </c>
      <c r="B2984" s="10" t="s">
        <v>560</v>
      </c>
      <c r="C2984" s="10" t="s">
        <v>1164</v>
      </c>
      <c r="D2984" s="10" t="s">
        <v>900</v>
      </c>
      <c r="E2984" s="30" t="s">
        <v>41</v>
      </c>
      <c r="F2984" s="30" t="s">
        <v>1409</v>
      </c>
      <c r="G2984" s="117">
        <v>44980.0</v>
      </c>
      <c r="H2984" s="117"/>
      <c r="I2984" s="126"/>
      <c r="J2984" s="117">
        <v>44981.0</v>
      </c>
      <c r="K2984" s="42"/>
      <c r="L2984" s="88">
        <v>25.0</v>
      </c>
      <c r="M2984" s="117">
        <v>44994.0</v>
      </c>
      <c r="N2984" s="32">
        <v>0.6875</v>
      </c>
      <c r="O2984" s="32">
        <v>0.8958333333333334</v>
      </c>
      <c r="P2984" s="16">
        <f t="shared" si="252"/>
        <v>0.2083333333</v>
      </c>
      <c r="Q2984" s="113" t="s">
        <v>2934</v>
      </c>
      <c r="R2984" s="36"/>
      <c r="S2984" s="36"/>
      <c r="T2984" s="36"/>
      <c r="U2984" s="36"/>
      <c r="V2984" s="36"/>
      <c r="W2984" s="36"/>
      <c r="X2984" s="36"/>
      <c r="Y2984" s="36"/>
      <c r="Z2984" s="36"/>
      <c r="AA2984" s="36"/>
      <c r="AB2984" s="36"/>
      <c r="AC2984" s="36"/>
      <c r="AD2984" s="36"/>
      <c r="AE2984" s="36"/>
      <c r="AF2984" s="36"/>
      <c r="AG2984" s="36"/>
      <c r="AH2984" s="36"/>
      <c r="AI2984" s="36"/>
      <c r="AJ2984" s="36"/>
      <c r="AK2984" s="36"/>
      <c r="AL2984" s="36"/>
    </row>
    <row r="2985">
      <c r="A2985" s="81" t="s">
        <v>1511</v>
      </c>
      <c r="B2985" s="81" t="s">
        <v>560</v>
      </c>
      <c r="C2985" s="10" t="s">
        <v>1152</v>
      </c>
      <c r="D2985" s="81" t="s">
        <v>508</v>
      </c>
      <c r="E2985" s="30" t="s">
        <v>20</v>
      </c>
      <c r="F2985" s="30" t="s">
        <v>1409</v>
      </c>
      <c r="G2985" s="82">
        <v>44830.0</v>
      </c>
      <c r="H2985" s="82">
        <v>44844.0</v>
      </c>
      <c r="I2985" s="88">
        <v>80.0</v>
      </c>
      <c r="J2985" s="82">
        <v>44830.0</v>
      </c>
      <c r="K2985" s="82">
        <v>44852.0</v>
      </c>
      <c r="L2985" s="88">
        <v>51.0</v>
      </c>
      <c r="M2985" s="82">
        <v>44995.0</v>
      </c>
      <c r="N2985" s="32">
        <v>0.6666666666666666</v>
      </c>
      <c r="O2985" s="32">
        <v>0.6666666666666666</v>
      </c>
      <c r="P2985" s="16">
        <f t="shared" si="252"/>
        <v>0</v>
      </c>
      <c r="Q2985" s="17" t="s">
        <v>655</v>
      </c>
      <c r="R2985" s="36"/>
      <c r="S2985" s="36"/>
      <c r="T2985" s="36"/>
      <c r="U2985" s="36"/>
      <c r="V2985" s="36"/>
      <c r="W2985" s="36"/>
      <c r="X2985" s="36"/>
      <c r="Y2985" s="36"/>
      <c r="Z2985" s="36"/>
      <c r="AA2985" s="36"/>
      <c r="AB2985" s="36"/>
      <c r="AC2985" s="36"/>
      <c r="AD2985" s="36"/>
      <c r="AE2985" s="36"/>
      <c r="AF2985" s="36"/>
      <c r="AG2985" s="36"/>
      <c r="AH2985" s="36"/>
      <c r="AI2985" s="36"/>
      <c r="AJ2985" s="36"/>
      <c r="AK2985" s="36"/>
      <c r="AL2985" s="36"/>
    </row>
    <row r="2986">
      <c r="A2986" s="81" t="s">
        <v>2935</v>
      </c>
      <c r="B2986" s="81" t="s">
        <v>18</v>
      </c>
      <c r="C2986" s="10" t="s">
        <v>1152</v>
      </c>
      <c r="D2986" s="81" t="s">
        <v>508</v>
      </c>
      <c r="E2986" s="30" t="s">
        <v>20</v>
      </c>
      <c r="F2986" s="30" t="s">
        <v>1409</v>
      </c>
      <c r="G2986" s="82">
        <v>44995.0</v>
      </c>
      <c r="H2986" s="82">
        <v>44995.0</v>
      </c>
      <c r="I2986" s="88">
        <v>5.0</v>
      </c>
      <c r="J2986" s="82">
        <v>44995.0</v>
      </c>
      <c r="K2986" s="82">
        <v>44995.0</v>
      </c>
      <c r="L2986" s="88">
        <v>4.3</v>
      </c>
      <c r="M2986" s="82">
        <v>44995.0</v>
      </c>
      <c r="N2986" s="32">
        <v>0.6458333333333334</v>
      </c>
      <c r="O2986" s="32">
        <v>0.8333333333333334</v>
      </c>
      <c r="P2986" s="16">
        <f t="shared" si="252"/>
        <v>0.1875</v>
      </c>
      <c r="Q2986" s="17" t="s">
        <v>2936</v>
      </c>
      <c r="R2986" s="36"/>
      <c r="S2986" s="36"/>
      <c r="T2986" s="36"/>
      <c r="U2986" s="36"/>
      <c r="V2986" s="36"/>
      <c r="W2986" s="36"/>
      <c r="X2986" s="36"/>
      <c r="Y2986" s="36"/>
      <c r="Z2986" s="36"/>
      <c r="AA2986" s="36"/>
      <c r="AB2986" s="36"/>
      <c r="AC2986" s="36"/>
      <c r="AD2986" s="36"/>
      <c r="AE2986" s="36"/>
      <c r="AF2986" s="36"/>
      <c r="AG2986" s="36"/>
      <c r="AH2986" s="36"/>
      <c r="AI2986" s="36"/>
      <c r="AJ2986" s="36"/>
      <c r="AK2986" s="36"/>
      <c r="AL2986" s="36"/>
    </row>
    <row r="2987">
      <c r="A2987" s="81" t="s">
        <v>2937</v>
      </c>
      <c r="B2987" s="81" t="s">
        <v>18</v>
      </c>
      <c r="C2987" s="10" t="s">
        <v>1152</v>
      </c>
      <c r="D2987" s="81" t="s">
        <v>508</v>
      </c>
      <c r="E2987" s="30" t="s">
        <v>1478</v>
      </c>
      <c r="F2987" s="30" t="s">
        <v>1409</v>
      </c>
      <c r="G2987" s="82"/>
      <c r="H2987" s="82"/>
      <c r="I2987" s="88"/>
      <c r="J2987" s="82"/>
      <c r="K2987" s="82"/>
      <c r="L2987" s="88"/>
      <c r="M2987" s="82">
        <v>44995.0</v>
      </c>
      <c r="N2987" s="32">
        <v>0.8541666666666666</v>
      </c>
      <c r="O2987" s="32">
        <v>0.9166666666666666</v>
      </c>
      <c r="P2987" s="16">
        <f t="shared" si="252"/>
        <v>0.0625</v>
      </c>
      <c r="Q2987" s="17" t="s">
        <v>2938</v>
      </c>
      <c r="R2987" s="36"/>
      <c r="S2987" s="36"/>
      <c r="T2987" s="36"/>
      <c r="U2987" s="36"/>
      <c r="V2987" s="36"/>
      <c r="W2987" s="36"/>
      <c r="X2987" s="36"/>
      <c r="Y2987" s="36"/>
      <c r="Z2987" s="36"/>
      <c r="AA2987" s="36"/>
      <c r="AB2987" s="36"/>
      <c r="AC2987" s="36"/>
      <c r="AD2987" s="36"/>
      <c r="AE2987" s="36"/>
      <c r="AF2987" s="36"/>
      <c r="AG2987" s="36"/>
      <c r="AH2987" s="36"/>
      <c r="AI2987" s="36"/>
      <c r="AJ2987" s="36"/>
      <c r="AK2987" s="36"/>
      <c r="AL2987" s="36"/>
    </row>
    <row r="2988">
      <c r="A2988" s="10" t="s">
        <v>2906</v>
      </c>
      <c r="B2988" s="10" t="s">
        <v>18</v>
      </c>
      <c r="C2988" s="10" t="s">
        <v>1152</v>
      </c>
      <c r="D2988" s="10" t="s">
        <v>2579</v>
      </c>
      <c r="E2988" s="11" t="s">
        <v>41</v>
      </c>
      <c r="F2988" s="30" t="s">
        <v>1409</v>
      </c>
      <c r="G2988" s="82">
        <v>44988.0</v>
      </c>
      <c r="H2988" s="82"/>
      <c r="I2988" s="10">
        <v>12.0</v>
      </c>
      <c r="J2988" s="82">
        <v>44988.0</v>
      </c>
      <c r="M2988" s="82">
        <v>44995.0</v>
      </c>
      <c r="N2988" s="52">
        <v>0.625</v>
      </c>
      <c r="O2988" s="52">
        <v>0.875</v>
      </c>
      <c r="P2988" s="16">
        <f t="shared" si="252"/>
        <v>0.25</v>
      </c>
      <c r="Q2988" s="113" t="s">
        <v>2939</v>
      </c>
      <c r="R2988" s="36"/>
      <c r="S2988" s="36"/>
      <c r="T2988" s="36"/>
      <c r="U2988" s="36"/>
      <c r="V2988" s="36"/>
      <c r="W2988" s="36"/>
      <c r="X2988" s="36"/>
      <c r="Y2988" s="36"/>
      <c r="Z2988" s="36"/>
      <c r="AA2988" s="36"/>
      <c r="AB2988" s="36"/>
      <c r="AC2988" s="36"/>
      <c r="AD2988" s="36"/>
      <c r="AE2988" s="36"/>
      <c r="AF2988" s="36"/>
      <c r="AG2988" s="36"/>
      <c r="AH2988" s="36"/>
      <c r="AI2988" s="36"/>
      <c r="AJ2988" s="36"/>
      <c r="AK2988" s="36"/>
      <c r="AL2988" s="36"/>
    </row>
    <row r="2989">
      <c r="A2989" s="81" t="s">
        <v>2167</v>
      </c>
      <c r="B2989" s="54" t="s">
        <v>1797</v>
      </c>
      <c r="C2989" s="54" t="s">
        <v>1164</v>
      </c>
      <c r="D2989" s="54" t="s">
        <v>900</v>
      </c>
      <c r="E2989" s="30" t="s">
        <v>41</v>
      </c>
      <c r="F2989" s="41" t="s">
        <v>21</v>
      </c>
      <c r="G2989" s="86"/>
      <c r="H2989" s="117"/>
      <c r="I2989" s="121"/>
      <c r="J2989" s="86"/>
      <c r="K2989" s="42"/>
      <c r="L2989" s="88">
        <v>169.0</v>
      </c>
      <c r="M2989" s="117">
        <v>44995.0</v>
      </c>
      <c r="N2989" s="32">
        <v>0.5833333333333334</v>
      </c>
      <c r="O2989" s="32">
        <v>0.6458333333333334</v>
      </c>
      <c r="P2989" s="16">
        <f t="shared" si="252"/>
        <v>0.0625</v>
      </c>
      <c r="Q2989" s="113" t="s">
        <v>2180</v>
      </c>
      <c r="R2989" s="36"/>
      <c r="S2989" s="36"/>
      <c r="T2989" s="36"/>
      <c r="U2989" s="36"/>
      <c r="V2989" s="36"/>
      <c r="W2989" s="36"/>
      <c r="X2989" s="36"/>
      <c r="Y2989" s="36"/>
      <c r="Z2989" s="36"/>
      <c r="AA2989" s="36"/>
      <c r="AB2989" s="36"/>
      <c r="AC2989" s="36"/>
      <c r="AD2989" s="36"/>
      <c r="AE2989" s="36"/>
      <c r="AF2989" s="36"/>
      <c r="AG2989" s="36"/>
      <c r="AH2989" s="36"/>
      <c r="AI2989" s="36"/>
      <c r="AJ2989" s="36"/>
      <c r="AK2989" s="36"/>
      <c r="AL2989" s="36"/>
    </row>
    <row r="2990">
      <c r="A2990" s="81" t="s">
        <v>2857</v>
      </c>
      <c r="B2990" s="10" t="s">
        <v>560</v>
      </c>
      <c r="C2990" s="10" t="s">
        <v>1164</v>
      </c>
      <c r="D2990" s="10" t="s">
        <v>900</v>
      </c>
      <c r="E2990" s="30" t="s">
        <v>46</v>
      </c>
      <c r="F2990" s="30" t="s">
        <v>1409</v>
      </c>
      <c r="G2990" s="117">
        <v>44980.0</v>
      </c>
      <c r="H2990" s="117"/>
      <c r="I2990" s="126"/>
      <c r="J2990" s="117">
        <v>44981.0</v>
      </c>
      <c r="K2990" s="42"/>
      <c r="L2990" s="88">
        <v>25.0</v>
      </c>
      <c r="M2990" s="117">
        <v>44995.0</v>
      </c>
      <c r="N2990" s="32"/>
      <c r="O2990" s="32"/>
      <c r="P2990" s="16">
        <f t="shared" si="252"/>
        <v>0</v>
      </c>
      <c r="Q2990" s="113" t="s">
        <v>2940</v>
      </c>
      <c r="R2990" s="36"/>
      <c r="S2990" s="36"/>
      <c r="T2990" s="36"/>
      <c r="U2990" s="36"/>
      <c r="V2990" s="36"/>
      <c r="W2990" s="36"/>
      <c r="X2990" s="36"/>
      <c r="Y2990" s="36"/>
      <c r="Z2990" s="36"/>
      <c r="AA2990" s="36"/>
      <c r="AB2990" s="36"/>
      <c r="AC2990" s="36"/>
      <c r="AD2990" s="36"/>
      <c r="AE2990" s="36"/>
      <c r="AF2990" s="36"/>
      <c r="AG2990" s="36"/>
      <c r="AH2990" s="36"/>
      <c r="AI2990" s="36"/>
      <c r="AJ2990" s="36"/>
      <c r="AK2990" s="36"/>
      <c r="AL2990" s="36"/>
    </row>
    <row r="2991">
      <c r="A2991" s="81" t="s">
        <v>2941</v>
      </c>
      <c r="B2991" s="10" t="s">
        <v>18</v>
      </c>
      <c r="C2991" s="54" t="s">
        <v>1164</v>
      </c>
      <c r="D2991" s="54" t="s">
        <v>900</v>
      </c>
      <c r="E2991" s="30" t="s">
        <v>43</v>
      </c>
      <c r="F2991" s="41" t="s">
        <v>21</v>
      </c>
      <c r="G2991" s="117">
        <v>44995.0</v>
      </c>
      <c r="H2991" s="117">
        <v>44998.0</v>
      </c>
      <c r="I2991" s="88">
        <v>5.0</v>
      </c>
      <c r="J2991" s="117">
        <v>44995.0</v>
      </c>
      <c r="K2991" s="100">
        <v>44995.0</v>
      </c>
      <c r="L2991" s="88">
        <v>4.0</v>
      </c>
      <c r="M2991" s="117">
        <v>44995.0</v>
      </c>
      <c r="N2991" s="32">
        <v>0.6458333333333334</v>
      </c>
      <c r="O2991" s="32">
        <v>0.8125</v>
      </c>
      <c r="P2991" s="16">
        <f t="shared" si="252"/>
        <v>0.1666666667</v>
      </c>
      <c r="Q2991" s="113" t="s">
        <v>2942</v>
      </c>
      <c r="R2991" s="36"/>
      <c r="S2991" s="36"/>
      <c r="T2991" s="36"/>
      <c r="U2991" s="36"/>
      <c r="V2991" s="36"/>
      <c r="W2991" s="36"/>
      <c r="X2991" s="36"/>
      <c r="Y2991" s="36"/>
      <c r="Z2991" s="36"/>
      <c r="AA2991" s="36"/>
      <c r="AB2991" s="36"/>
      <c r="AC2991" s="36"/>
      <c r="AD2991" s="36"/>
      <c r="AE2991" s="36"/>
      <c r="AF2991" s="36"/>
      <c r="AG2991" s="36"/>
      <c r="AH2991" s="36"/>
      <c r="AI2991" s="36"/>
      <c r="AJ2991" s="36"/>
      <c r="AK2991" s="36"/>
      <c r="AL2991" s="36"/>
    </row>
    <row r="2992">
      <c r="A2992" s="81" t="s">
        <v>2943</v>
      </c>
      <c r="B2992" s="10" t="s">
        <v>18</v>
      </c>
      <c r="C2992" s="10" t="s">
        <v>1164</v>
      </c>
      <c r="D2992" s="10" t="s">
        <v>900</v>
      </c>
      <c r="E2992" s="30" t="s">
        <v>20</v>
      </c>
      <c r="F2992" s="30" t="s">
        <v>21</v>
      </c>
      <c r="G2992" s="117">
        <v>44995.0</v>
      </c>
      <c r="H2992" s="117">
        <v>44998.0</v>
      </c>
      <c r="I2992" s="88">
        <v>5.0</v>
      </c>
      <c r="J2992" s="117">
        <v>44995.0</v>
      </c>
      <c r="K2992" s="100">
        <v>44995.0</v>
      </c>
      <c r="L2992" s="88">
        <v>2.0</v>
      </c>
      <c r="M2992" s="117">
        <v>44995.0</v>
      </c>
      <c r="N2992" s="32">
        <v>0.8125</v>
      </c>
      <c r="O2992" s="32">
        <v>0.8958333333333334</v>
      </c>
      <c r="P2992" s="16">
        <f t="shared" si="252"/>
        <v>0.08333333333</v>
      </c>
      <c r="Q2992" s="113" t="s">
        <v>2944</v>
      </c>
      <c r="R2992" s="36"/>
      <c r="S2992" s="36"/>
      <c r="T2992" s="36"/>
      <c r="U2992" s="36"/>
      <c r="V2992" s="36"/>
      <c r="W2992" s="36"/>
      <c r="X2992" s="36"/>
      <c r="Y2992" s="36"/>
      <c r="Z2992" s="36"/>
      <c r="AA2992" s="36"/>
      <c r="AB2992" s="36"/>
      <c r="AC2992" s="36"/>
      <c r="AD2992" s="36"/>
      <c r="AE2992" s="36"/>
      <c r="AF2992" s="36"/>
      <c r="AG2992" s="36"/>
      <c r="AH2992" s="36"/>
      <c r="AI2992" s="36"/>
      <c r="AJ2992" s="36"/>
      <c r="AK2992" s="36"/>
      <c r="AL2992" s="36"/>
    </row>
    <row r="2993" ht="26.25" customHeight="1">
      <c r="A2993" s="36" t="s">
        <v>2139</v>
      </c>
      <c r="B2993" s="36" t="s">
        <v>1797</v>
      </c>
      <c r="C2993" s="36" t="s">
        <v>21</v>
      </c>
      <c r="D2993" s="36" t="s">
        <v>1790</v>
      </c>
      <c r="E2993" s="116" t="s">
        <v>41</v>
      </c>
      <c r="F2993" s="116" t="s">
        <v>21</v>
      </c>
      <c r="G2993" s="42"/>
      <c r="H2993" s="42"/>
      <c r="I2993" s="36"/>
      <c r="J2993" s="42"/>
      <c r="K2993" s="42"/>
      <c r="L2993" s="36"/>
      <c r="M2993" s="47">
        <v>44998.0</v>
      </c>
      <c r="N2993" s="32">
        <v>0.5833333333333334</v>
      </c>
      <c r="O2993" s="32">
        <v>0.625</v>
      </c>
      <c r="P2993" s="44">
        <f t="shared" si="252"/>
        <v>0.04166666667</v>
      </c>
      <c r="Q2993" s="81" t="s">
        <v>2945</v>
      </c>
      <c r="R2993" s="36"/>
      <c r="S2993" s="36"/>
      <c r="T2993" s="36"/>
      <c r="U2993" s="36"/>
      <c r="V2993" s="36"/>
      <c r="W2993" s="36"/>
      <c r="X2993" s="36"/>
      <c r="Y2993" s="36"/>
      <c r="Z2993" s="36"/>
      <c r="AA2993" s="36"/>
      <c r="AB2993" s="36"/>
      <c r="AC2993" s="36"/>
      <c r="AD2993" s="36"/>
      <c r="AE2993" s="36"/>
      <c r="AF2993" s="36"/>
      <c r="AG2993" s="36"/>
      <c r="AH2993" s="36"/>
      <c r="AI2993" s="36"/>
      <c r="AJ2993" s="36"/>
      <c r="AK2993" s="36"/>
      <c r="AL2993" s="36"/>
    </row>
    <row r="2994" ht="38.25" customHeight="1">
      <c r="A2994" s="10" t="s">
        <v>2455</v>
      </c>
      <c r="B2994" s="10" t="s">
        <v>637</v>
      </c>
      <c r="C2994" s="10" t="s">
        <v>1152</v>
      </c>
      <c r="D2994" s="81" t="s">
        <v>1790</v>
      </c>
      <c r="E2994" s="11" t="s">
        <v>41</v>
      </c>
      <c r="F2994" s="11" t="s">
        <v>1423</v>
      </c>
      <c r="G2994" s="47">
        <v>44921.0</v>
      </c>
      <c r="H2994" s="47">
        <v>44924.0</v>
      </c>
      <c r="I2994" s="12">
        <v>17.0</v>
      </c>
      <c r="J2994" s="47">
        <v>44921.0</v>
      </c>
      <c r="K2994" s="19"/>
      <c r="L2994" s="12">
        <v>14.0</v>
      </c>
      <c r="M2994" s="47">
        <v>44998.0</v>
      </c>
      <c r="N2994" s="32">
        <v>0.625</v>
      </c>
      <c r="O2994" s="52">
        <v>0.875</v>
      </c>
      <c r="P2994" s="16">
        <f t="shared" si="252"/>
        <v>0.25</v>
      </c>
      <c r="Q2994" s="10" t="s">
        <v>2946</v>
      </c>
    </row>
    <row r="2995">
      <c r="A2995" s="84" t="s">
        <v>2947</v>
      </c>
      <c r="B2995" s="81" t="s">
        <v>18</v>
      </c>
      <c r="C2995" s="10" t="s">
        <v>1152</v>
      </c>
      <c r="D2995" s="10" t="s">
        <v>3</v>
      </c>
      <c r="E2995" s="30" t="s">
        <v>310</v>
      </c>
      <c r="F2995" s="11" t="s">
        <v>1409</v>
      </c>
      <c r="G2995" s="47">
        <v>44998.0</v>
      </c>
      <c r="H2995" s="48"/>
      <c r="I2995" s="88"/>
      <c r="J2995" s="47">
        <v>44998.0</v>
      </c>
      <c r="K2995" s="42"/>
      <c r="L2995" s="12">
        <v>2.0</v>
      </c>
      <c r="M2995" s="47">
        <v>44998.0</v>
      </c>
      <c r="N2995" s="32">
        <v>0.625</v>
      </c>
      <c r="O2995" s="32">
        <v>0.7083333333333334</v>
      </c>
      <c r="P2995" s="16">
        <f t="shared" si="252"/>
        <v>0.08333333333</v>
      </c>
      <c r="Q2995" s="113" t="s">
        <v>2948</v>
      </c>
      <c r="R2995" s="36"/>
      <c r="S2995" s="36"/>
      <c r="T2995" s="36"/>
      <c r="U2995" s="36"/>
      <c r="V2995" s="36"/>
      <c r="W2995" s="36"/>
      <c r="X2995" s="36"/>
      <c r="Y2995" s="36"/>
      <c r="Z2995" s="36"/>
      <c r="AA2995" s="36"/>
      <c r="AB2995" s="36"/>
      <c r="AC2995" s="36"/>
      <c r="AD2995" s="36"/>
      <c r="AE2995" s="36"/>
      <c r="AF2995" s="36"/>
      <c r="AG2995" s="36"/>
      <c r="AH2995" s="36"/>
      <c r="AI2995" s="36"/>
      <c r="AJ2995" s="36"/>
      <c r="AK2995" s="36"/>
      <c r="AL2995" s="36"/>
    </row>
    <row r="2996">
      <c r="A2996" s="81" t="s">
        <v>2822</v>
      </c>
      <c r="B2996" s="81" t="s">
        <v>560</v>
      </c>
      <c r="C2996" s="10" t="s">
        <v>1152</v>
      </c>
      <c r="D2996" s="10" t="s">
        <v>3</v>
      </c>
      <c r="E2996" s="30" t="s">
        <v>41</v>
      </c>
      <c r="F2996" s="11" t="s">
        <v>1409</v>
      </c>
      <c r="G2996" s="48">
        <v>44977.0</v>
      </c>
      <c r="H2996" s="48">
        <v>45005.0</v>
      </c>
      <c r="I2996" s="88">
        <v>112.5</v>
      </c>
      <c r="J2996" s="48">
        <v>44977.0</v>
      </c>
      <c r="K2996" s="42"/>
      <c r="L2996" s="12">
        <v>46.0</v>
      </c>
      <c r="M2996" s="47">
        <v>44998.0</v>
      </c>
      <c r="N2996" s="32">
        <v>0.7083333333333334</v>
      </c>
      <c r="O2996" s="32">
        <v>0.875</v>
      </c>
      <c r="P2996" s="16">
        <f t="shared" si="252"/>
        <v>0.1666666667</v>
      </c>
      <c r="Q2996" s="113" t="s">
        <v>2949</v>
      </c>
      <c r="R2996" s="36"/>
      <c r="S2996" s="36"/>
      <c r="T2996" s="36"/>
      <c r="U2996" s="36"/>
      <c r="V2996" s="36"/>
      <c r="W2996" s="36"/>
      <c r="X2996" s="36"/>
      <c r="Y2996" s="36"/>
      <c r="Z2996" s="36"/>
      <c r="AA2996" s="36"/>
      <c r="AB2996" s="36"/>
      <c r="AC2996" s="36"/>
      <c r="AD2996" s="36"/>
      <c r="AE2996" s="36"/>
      <c r="AF2996" s="36"/>
      <c r="AG2996" s="36"/>
      <c r="AH2996" s="36"/>
      <c r="AI2996" s="36"/>
      <c r="AJ2996" s="36"/>
      <c r="AK2996" s="36"/>
      <c r="AL2996" s="36"/>
    </row>
    <row r="2997">
      <c r="A2997" s="81" t="s">
        <v>1819</v>
      </c>
      <c r="B2997" s="81" t="s">
        <v>1797</v>
      </c>
      <c r="C2997" s="10" t="s">
        <v>1152</v>
      </c>
      <c r="D2997" s="10" t="s">
        <v>3</v>
      </c>
      <c r="E2997" s="11" t="s">
        <v>41</v>
      </c>
      <c r="F2997" s="11" t="s">
        <v>21</v>
      </c>
      <c r="G2997" s="18"/>
      <c r="H2997" s="18"/>
      <c r="I2997" s="18"/>
      <c r="J2997" s="18"/>
      <c r="K2997" s="18"/>
      <c r="M2997" s="47">
        <v>44998.0</v>
      </c>
      <c r="N2997" s="32">
        <v>0.875</v>
      </c>
      <c r="O2997" s="32">
        <v>0.9166666666666666</v>
      </c>
      <c r="P2997" s="16">
        <f t="shared" si="252"/>
        <v>0.04166666667</v>
      </c>
      <c r="Q2997" s="113" t="s">
        <v>2950</v>
      </c>
      <c r="R2997" s="36"/>
      <c r="S2997" s="36"/>
      <c r="T2997" s="36"/>
      <c r="U2997" s="36"/>
      <c r="V2997" s="36"/>
      <c r="W2997" s="36"/>
      <c r="X2997" s="36"/>
      <c r="Y2997" s="36"/>
      <c r="Z2997" s="36"/>
      <c r="AA2997" s="36"/>
      <c r="AB2997" s="36"/>
      <c r="AC2997" s="36"/>
      <c r="AD2997" s="36"/>
      <c r="AE2997" s="36"/>
      <c r="AF2997" s="36"/>
      <c r="AG2997" s="36"/>
      <c r="AH2997" s="36"/>
      <c r="AI2997" s="36"/>
      <c r="AJ2997" s="36"/>
      <c r="AK2997" s="36"/>
      <c r="AL2997" s="36"/>
    </row>
    <row r="2998">
      <c r="A2998" s="130" t="s">
        <v>2883</v>
      </c>
      <c r="B2998" s="29" t="s">
        <v>560</v>
      </c>
      <c r="C2998" s="29" t="s">
        <v>1152</v>
      </c>
      <c r="D2998" s="29" t="s">
        <v>2579</v>
      </c>
      <c r="E2998" s="41" t="s">
        <v>41</v>
      </c>
      <c r="F2998" s="41" t="s">
        <v>1423</v>
      </c>
      <c r="G2998" s="86">
        <v>44987.0</v>
      </c>
      <c r="H2998" s="42"/>
      <c r="I2998" s="116">
        <v>15.0</v>
      </c>
      <c r="J2998" s="42"/>
      <c r="K2998" s="86"/>
      <c r="L2998" s="36"/>
      <c r="M2998" s="117">
        <v>44998.0</v>
      </c>
      <c r="N2998" s="32">
        <v>0.6666666666666666</v>
      </c>
      <c r="O2998" s="43">
        <v>0.875</v>
      </c>
      <c r="P2998" s="34">
        <v>0.20833333333333334</v>
      </c>
      <c r="Q2998" s="120" t="s">
        <v>2951</v>
      </c>
      <c r="R2998" s="36"/>
      <c r="S2998" s="36"/>
      <c r="T2998" s="36"/>
      <c r="U2998" s="36"/>
      <c r="V2998" s="36"/>
      <c r="W2998" s="36"/>
      <c r="X2998" s="36"/>
      <c r="Y2998" s="36"/>
      <c r="Z2998" s="36"/>
      <c r="AA2998" s="36"/>
      <c r="AB2998" s="36"/>
      <c r="AC2998" s="36"/>
      <c r="AD2998" s="36"/>
      <c r="AE2998" s="36"/>
      <c r="AF2998" s="36"/>
      <c r="AG2998" s="36"/>
      <c r="AH2998" s="36"/>
      <c r="AI2998" s="36"/>
      <c r="AJ2998" s="36"/>
      <c r="AK2998" s="36"/>
      <c r="AL2998" s="36"/>
    </row>
    <row r="2999">
      <c r="A2999" s="81" t="s">
        <v>2782</v>
      </c>
      <c r="B2999" s="81" t="s">
        <v>560</v>
      </c>
      <c r="C2999" s="29" t="s">
        <v>1152</v>
      </c>
      <c r="D2999" s="29" t="s">
        <v>508</v>
      </c>
      <c r="E2999" s="30" t="s">
        <v>41</v>
      </c>
      <c r="F2999" s="41" t="s">
        <v>1423</v>
      </c>
      <c r="G2999" s="48">
        <v>44971.0</v>
      </c>
      <c r="H2999" s="47"/>
      <c r="I2999" s="88">
        <v>30.0</v>
      </c>
      <c r="J2999" s="48">
        <v>44971.0</v>
      </c>
      <c r="K2999" s="47"/>
      <c r="L2999" s="88"/>
      <c r="M2999" s="47">
        <v>44998.0</v>
      </c>
      <c r="N2999" s="32">
        <v>0.6458333333333334</v>
      </c>
      <c r="O2999" s="110">
        <v>0.9166666666666666</v>
      </c>
      <c r="P2999" s="16">
        <f t="shared" ref="P2999:P3013" si="253">O2999-N2999</f>
        <v>0.2708333333</v>
      </c>
      <c r="Q2999" s="113" t="s">
        <v>2952</v>
      </c>
      <c r="R2999" s="36"/>
      <c r="S2999" s="36"/>
      <c r="T2999" s="36"/>
      <c r="U2999" s="36"/>
      <c r="V2999" s="36"/>
      <c r="W2999" s="36"/>
      <c r="X2999" s="36"/>
      <c r="Y2999" s="36"/>
      <c r="Z2999" s="36"/>
      <c r="AA2999" s="36"/>
      <c r="AB2999" s="36"/>
      <c r="AC2999" s="36"/>
      <c r="AD2999" s="36"/>
      <c r="AE2999" s="36"/>
      <c r="AF2999" s="36"/>
      <c r="AG2999" s="36"/>
      <c r="AH2999" s="36"/>
      <c r="AI2999" s="36"/>
      <c r="AJ2999" s="36"/>
      <c r="AK2999" s="36"/>
      <c r="AL2999" s="36"/>
    </row>
    <row r="3000">
      <c r="A3000" s="10" t="s">
        <v>2906</v>
      </c>
      <c r="B3000" s="10" t="s">
        <v>18</v>
      </c>
      <c r="C3000" s="10" t="s">
        <v>1152</v>
      </c>
      <c r="D3000" s="10" t="s">
        <v>2579</v>
      </c>
      <c r="E3000" s="11" t="s">
        <v>43</v>
      </c>
      <c r="F3000" s="30" t="s">
        <v>1409</v>
      </c>
      <c r="G3000" s="82">
        <v>44988.0</v>
      </c>
      <c r="H3000" s="82"/>
      <c r="I3000" s="10">
        <v>12.0</v>
      </c>
      <c r="J3000" s="82">
        <v>44988.0</v>
      </c>
      <c r="M3000" s="82">
        <v>44998.0</v>
      </c>
      <c r="N3000" s="52">
        <v>0.625</v>
      </c>
      <c r="O3000" s="52">
        <v>0.6666666666666666</v>
      </c>
      <c r="P3000" s="16">
        <f t="shared" si="253"/>
        <v>0.04166666667</v>
      </c>
      <c r="Q3000" s="113" t="s">
        <v>2953</v>
      </c>
      <c r="R3000" s="36"/>
      <c r="S3000" s="36"/>
      <c r="T3000" s="36"/>
      <c r="U3000" s="36"/>
      <c r="V3000" s="36"/>
      <c r="W3000" s="36"/>
      <c r="X3000" s="36"/>
      <c r="Y3000" s="36"/>
      <c r="Z3000" s="36"/>
      <c r="AA3000" s="36"/>
      <c r="AB3000" s="36"/>
      <c r="AC3000" s="36"/>
      <c r="AD3000" s="36"/>
      <c r="AE3000" s="36"/>
      <c r="AF3000" s="36"/>
      <c r="AG3000" s="36"/>
      <c r="AH3000" s="36"/>
      <c r="AI3000" s="36"/>
      <c r="AJ3000" s="36"/>
      <c r="AK3000" s="36"/>
      <c r="AL3000" s="36"/>
    </row>
    <row r="3001">
      <c r="A3001" s="81" t="s">
        <v>2167</v>
      </c>
      <c r="B3001" s="54" t="s">
        <v>1797</v>
      </c>
      <c r="C3001" s="54" t="s">
        <v>1164</v>
      </c>
      <c r="D3001" s="54" t="s">
        <v>900</v>
      </c>
      <c r="E3001" s="30" t="s">
        <v>41</v>
      </c>
      <c r="F3001" s="41" t="s">
        <v>21</v>
      </c>
      <c r="G3001" s="86"/>
      <c r="H3001" s="117"/>
      <c r="I3001" s="121"/>
      <c r="J3001" s="86"/>
      <c r="K3001" s="42"/>
      <c r="L3001" s="88">
        <v>170.5</v>
      </c>
      <c r="M3001" s="117">
        <v>44998.0</v>
      </c>
      <c r="N3001" s="32">
        <v>0.5833333333333334</v>
      </c>
      <c r="O3001" s="32">
        <v>0.6458333333333334</v>
      </c>
      <c r="P3001" s="16">
        <f t="shared" si="253"/>
        <v>0.0625</v>
      </c>
      <c r="Q3001" s="113" t="s">
        <v>2180</v>
      </c>
      <c r="R3001" s="36"/>
      <c r="S3001" s="36"/>
      <c r="T3001" s="36"/>
      <c r="U3001" s="36"/>
      <c r="V3001" s="36"/>
      <c r="W3001" s="36"/>
      <c r="X3001" s="36"/>
      <c r="Y3001" s="36"/>
      <c r="Z3001" s="36"/>
      <c r="AA3001" s="36"/>
      <c r="AB3001" s="36"/>
      <c r="AC3001" s="36"/>
      <c r="AD3001" s="36"/>
      <c r="AE3001" s="36"/>
      <c r="AF3001" s="36"/>
      <c r="AG3001" s="36"/>
      <c r="AH3001" s="36"/>
      <c r="AI3001" s="36"/>
      <c r="AJ3001" s="36"/>
      <c r="AK3001" s="36"/>
      <c r="AL3001" s="36"/>
    </row>
    <row r="3002">
      <c r="A3002" s="81" t="s">
        <v>2857</v>
      </c>
      <c r="B3002" s="10" t="s">
        <v>560</v>
      </c>
      <c r="C3002" s="10" t="s">
        <v>1164</v>
      </c>
      <c r="D3002" s="10" t="s">
        <v>900</v>
      </c>
      <c r="E3002" s="30" t="s">
        <v>41</v>
      </c>
      <c r="F3002" s="30" t="s">
        <v>1409</v>
      </c>
      <c r="G3002" s="117">
        <v>44980.0</v>
      </c>
      <c r="H3002" s="117"/>
      <c r="I3002" s="126"/>
      <c r="J3002" s="117">
        <v>44981.0</v>
      </c>
      <c r="K3002" s="42"/>
      <c r="L3002" s="88">
        <v>31.0</v>
      </c>
      <c r="M3002" s="117">
        <v>44998.0</v>
      </c>
      <c r="N3002" s="32">
        <v>0.6458333333333334</v>
      </c>
      <c r="O3002" s="32">
        <v>0.8958333333333334</v>
      </c>
      <c r="P3002" s="16">
        <f t="shared" si="253"/>
        <v>0.25</v>
      </c>
      <c r="Q3002" s="113" t="s">
        <v>2954</v>
      </c>
      <c r="R3002" s="36"/>
      <c r="S3002" s="36"/>
      <c r="T3002" s="36"/>
      <c r="U3002" s="36"/>
      <c r="V3002" s="36"/>
      <c r="W3002" s="36"/>
      <c r="X3002" s="36"/>
      <c r="Y3002" s="36"/>
      <c r="Z3002" s="36"/>
      <c r="AA3002" s="36"/>
      <c r="AB3002" s="36"/>
      <c r="AC3002" s="36"/>
      <c r="AD3002" s="36"/>
      <c r="AE3002" s="36"/>
      <c r="AF3002" s="36"/>
      <c r="AG3002" s="36"/>
      <c r="AH3002" s="36"/>
      <c r="AI3002" s="36"/>
      <c r="AJ3002" s="36"/>
      <c r="AK3002" s="36"/>
      <c r="AL3002" s="36"/>
    </row>
    <row r="3003">
      <c r="A3003" s="81" t="s">
        <v>2751</v>
      </c>
      <c r="B3003" s="10" t="s">
        <v>18</v>
      </c>
      <c r="C3003" s="10" t="s">
        <v>1152</v>
      </c>
      <c r="D3003" s="10" t="s">
        <v>3</v>
      </c>
      <c r="E3003" s="30" t="s">
        <v>20</v>
      </c>
      <c r="F3003" s="11" t="s">
        <v>1409</v>
      </c>
      <c r="G3003" s="47">
        <v>44964.0</v>
      </c>
      <c r="H3003" s="47">
        <v>44967.0</v>
      </c>
      <c r="I3003" s="88">
        <v>4.0</v>
      </c>
      <c r="J3003" s="47">
        <v>44964.0</v>
      </c>
      <c r="K3003" s="47">
        <v>44967.0</v>
      </c>
      <c r="L3003" s="88">
        <v>2.0</v>
      </c>
      <c r="M3003" s="117">
        <v>44999.0</v>
      </c>
      <c r="N3003" s="32">
        <v>0.625</v>
      </c>
      <c r="O3003" s="32">
        <v>0.625</v>
      </c>
      <c r="P3003" s="16">
        <f t="shared" si="253"/>
        <v>0</v>
      </c>
      <c r="Q3003" s="113" t="s">
        <v>565</v>
      </c>
      <c r="R3003" s="36"/>
      <c r="S3003" s="36"/>
      <c r="T3003" s="36"/>
      <c r="U3003" s="36"/>
      <c r="V3003" s="36"/>
      <c r="W3003" s="36"/>
      <c r="X3003" s="36"/>
      <c r="Y3003" s="36"/>
      <c r="Z3003" s="36"/>
      <c r="AA3003" s="36"/>
      <c r="AB3003" s="36"/>
      <c r="AC3003" s="36"/>
      <c r="AD3003" s="36"/>
      <c r="AE3003" s="36"/>
      <c r="AF3003" s="36"/>
      <c r="AG3003" s="36"/>
      <c r="AH3003" s="36"/>
      <c r="AI3003" s="36"/>
      <c r="AJ3003" s="36"/>
      <c r="AK3003" s="36"/>
      <c r="AL3003" s="36"/>
    </row>
    <row r="3004">
      <c r="A3004" s="81" t="s">
        <v>2703</v>
      </c>
      <c r="B3004" s="10" t="s">
        <v>18</v>
      </c>
      <c r="C3004" s="10" t="s">
        <v>1152</v>
      </c>
      <c r="D3004" s="10" t="s">
        <v>3</v>
      </c>
      <c r="E3004" s="30" t="s">
        <v>20</v>
      </c>
      <c r="F3004" s="30" t="s">
        <v>1423</v>
      </c>
      <c r="G3004" s="47">
        <v>44960.0</v>
      </c>
      <c r="H3004" s="19">
        <v>44964.0</v>
      </c>
      <c r="I3004" s="88">
        <v>8.0</v>
      </c>
      <c r="J3004" s="47">
        <v>44960.0</v>
      </c>
      <c r="K3004" s="19">
        <v>44964.0</v>
      </c>
      <c r="L3004" s="88">
        <v>6.0</v>
      </c>
      <c r="M3004" s="117">
        <v>44999.0</v>
      </c>
      <c r="N3004" s="32">
        <v>0.625</v>
      </c>
      <c r="O3004" s="32">
        <v>0.625</v>
      </c>
      <c r="P3004" s="16">
        <f t="shared" si="253"/>
        <v>0</v>
      </c>
      <c r="Q3004" s="113" t="s">
        <v>565</v>
      </c>
      <c r="R3004" s="36"/>
      <c r="S3004" s="36"/>
      <c r="T3004" s="36"/>
      <c r="U3004" s="36"/>
      <c r="V3004" s="36"/>
      <c r="W3004" s="36"/>
      <c r="X3004" s="36"/>
      <c r="Y3004" s="36"/>
      <c r="Z3004" s="36"/>
      <c r="AA3004" s="36"/>
      <c r="AB3004" s="36"/>
      <c r="AC3004" s="36"/>
      <c r="AD3004" s="36"/>
      <c r="AE3004" s="36"/>
      <c r="AF3004" s="36"/>
      <c r="AG3004" s="36"/>
      <c r="AH3004" s="36"/>
      <c r="AI3004" s="36"/>
      <c r="AJ3004" s="36"/>
      <c r="AK3004" s="36"/>
      <c r="AL3004" s="36"/>
    </row>
    <row r="3005">
      <c r="A3005" s="84" t="s">
        <v>2947</v>
      </c>
      <c r="B3005" s="81" t="s">
        <v>18</v>
      </c>
      <c r="C3005" s="10" t="s">
        <v>1152</v>
      </c>
      <c r="D3005" s="10" t="s">
        <v>3</v>
      </c>
      <c r="E3005" s="30" t="s">
        <v>20</v>
      </c>
      <c r="F3005" s="11" t="s">
        <v>1409</v>
      </c>
      <c r="G3005" s="47">
        <v>44998.0</v>
      </c>
      <c r="H3005" s="48"/>
      <c r="I3005" s="88"/>
      <c r="J3005" s="47">
        <v>44998.0</v>
      </c>
      <c r="K3005" s="42"/>
      <c r="L3005" s="12">
        <v>2.0</v>
      </c>
      <c r="M3005" s="117">
        <v>44999.0</v>
      </c>
      <c r="N3005" s="32">
        <v>0.625</v>
      </c>
      <c r="O3005" s="32">
        <v>0.625</v>
      </c>
      <c r="P3005" s="16">
        <f t="shared" si="253"/>
        <v>0</v>
      </c>
      <c r="Q3005" s="113" t="s">
        <v>2955</v>
      </c>
      <c r="R3005" s="36"/>
      <c r="S3005" s="36"/>
      <c r="T3005" s="36"/>
      <c r="U3005" s="36"/>
      <c r="V3005" s="36"/>
      <c r="W3005" s="36"/>
      <c r="X3005" s="36"/>
      <c r="Y3005" s="36"/>
      <c r="Z3005" s="36"/>
      <c r="AA3005" s="36"/>
      <c r="AB3005" s="36"/>
      <c r="AC3005" s="36"/>
      <c r="AD3005" s="36"/>
      <c r="AE3005" s="36"/>
      <c r="AF3005" s="36"/>
      <c r="AG3005" s="36"/>
      <c r="AH3005" s="36"/>
      <c r="AI3005" s="36"/>
      <c r="AJ3005" s="36"/>
      <c r="AK3005" s="36"/>
      <c r="AL3005" s="36"/>
    </row>
    <row r="3006">
      <c r="A3006" s="81" t="s">
        <v>2767</v>
      </c>
      <c r="B3006" s="81" t="s">
        <v>18</v>
      </c>
      <c r="C3006" s="29" t="s">
        <v>1152</v>
      </c>
      <c r="D3006" s="29" t="s">
        <v>508</v>
      </c>
      <c r="E3006" s="30" t="s">
        <v>20</v>
      </c>
      <c r="F3006" s="41" t="s">
        <v>1423</v>
      </c>
      <c r="G3006" s="47">
        <v>44974.0</v>
      </c>
      <c r="H3006" s="47">
        <v>44974.0</v>
      </c>
      <c r="I3006" s="88">
        <v>15.0</v>
      </c>
      <c r="J3006" s="47">
        <v>44974.0</v>
      </c>
      <c r="K3006" s="47">
        <v>44974.0</v>
      </c>
      <c r="L3006" s="88">
        <v>11.0</v>
      </c>
      <c r="M3006" s="47">
        <v>44999.0</v>
      </c>
      <c r="N3006" s="32">
        <v>0.7083333333333334</v>
      </c>
      <c r="O3006" s="110">
        <v>0.7083333333333334</v>
      </c>
      <c r="P3006" s="16">
        <f t="shared" si="253"/>
        <v>0</v>
      </c>
      <c r="Q3006" s="113" t="s">
        <v>565</v>
      </c>
      <c r="R3006" s="36"/>
      <c r="S3006" s="36"/>
      <c r="T3006" s="36"/>
      <c r="U3006" s="36"/>
      <c r="V3006" s="36"/>
      <c r="W3006" s="36"/>
      <c r="X3006" s="36"/>
      <c r="Y3006" s="36"/>
      <c r="Z3006" s="36"/>
      <c r="AA3006" s="36"/>
      <c r="AB3006" s="36"/>
      <c r="AC3006" s="36"/>
      <c r="AD3006" s="36"/>
      <c r="AE3006" s="36"/>
      <c r="AF3006" s="36"/>
      <c r="AG3006" s="36"/>
      <c r="AH3006" s="36"/>
      <c r="AI3006" s="36"/>
      <c r="AJ3006" s="36"/>
      <c r="AK3006" s="36"/>
      <c r="AL3006" s="36"/>
    </row>
    <row r="3007">
      <c r="A3007" s="36" t="s">
        <v>2414</v>
      </c>
      <c r="B3007" s="36" t="s">
        <v>560</v>
      </c>
      <c r="C3007" s="36" t="s">
        <v>1152</v>
      </c>
      <c r="D3007" s="36" t="s">
        <v>508</v>
      </c>
      <c r="E3007" s="30" t="s">
        <v>43</v>
      </c>
      <c r="F3007" s="116" t="s">
        <v>1409</v>
      </c>
      <c r="G3007" s="86">
        <v>44917.0</v>
      </c>
      <c r="H3007" s="86">
        <v>44929.0</v>
      </c>
      <c r="I3007" s="121">
        <v>50.0</v>
      </c>
      <c r="J3007" s="86">
        <v>44917.0</v>
      </c>
      <c r="K3007" s="117">
        <v>44931.0</v>
      </c>
      <c r="L3007" s="88">
        <v>45.3</v>
      </c>
      <c r="M3007" s="100">
        <v>44999.0</v>
      </c>
      <c r="N3007" s="32">
        <v>0.6666666666666666</v>
      </c>
      <c r="O3007" s="32">
        <v>0.6666666666666666</v>
      </c>
      <c r="P3007" s="44">
        <f t="shared" si="253"/>
        <v>0</v>
      </c>
      <c r="Q3007" s="122" t="s">
        <v>2956</v>
      </c>
      <c r="R3007" s="36"/>
      <c r="S3007" s="36"/>
      <c r="T3007" s="36"/>
      <c r="U3007" s="36"/>
      <c r="V3007" s="36"/>
      <c r="W3007" s="36"/>
      <c r="X3007" s="36"/>
      <c r="Y3007" s="36"/>
      <c r="Z3007" s="36"/>
      <c r="AA3007" s="36"/>
      <c r="AB3007" s="36"/>
      <c r="AC3007" s="36"/>
      <c r="AD3007" s="36"/>
      <c r="AE3007" s="36"/>
      <c r="AF3007" s="36"/>
      <c r="AG3007" s="36"/>
      <c r="AH3007" s="36"/>
      <c r="AI3007" s="36"/>
      <c r="AJ3007" s="36"/>
      <c r="AK3007" s="36"/>
      <c r="AL3007" s="36"/>
    </row>
    <row r="3008" ht="38.25" customHeight="1">
      <c r="A3008" s="10" t="s">
        <v>2455</v>
      </c>
      <c r="B3008" s="10" t="s">
        <v>637</v>
      </c>
      <c r="C3008" s="10" t="s">
        <v>1152</v>
      </c>
      <c r="D3008" s="81" t="s">
        <v>1790</v>
      </c>
      <c r="E3008" s="11" t="s">
        <v>43</v>
      </c>
      <c r="F3008" s="11" t="s">
        <v>1423</v>
      </c>
      <c r="G3008" s="47">
        <v>44921.0</v>
      </c>
      <c r="H3008" s="47">
        <v>44924.0</v>
      </c>
      <c r="I3008" s="12">
        <v>17.0</v>
      </c>
      <c r="J3008" s="47">
        <v>44921.0</v>
      </c>
      <c r="K3008" s="19"/>
      <c r="L3008" s="12">
        <v>14.0</v>
      </c>
      <c r="M3008" s="47">
        <v>44999.0</v>
      </c>
      <c r="N3008" s="32">
        <v>0.5833333333333334</v>
      </c>
      <c r="O3008" s="52">
        <v>0.6666666666666666</v>
      </c>
      <c r="P3008" s="16">
        <f t="shared" si="253"/>
        <v>0.08333333333</v>
      </c>
      <c r="Q3008" s="10" t="s">
        <v>2957</v>
      </c>
    </row>
    <row r="3009">
      <c r="A3009" s="10" t="s">
        <v>2573</v>
      </c>
      <c r="B3009" s="10" t="s">
        <v>560</v>
      </c>
      <c r="C3009" s="10" t="s">
        <v>1164</v>
      </c>
      <c r="D3009" s="10" t="s">
        <v>1790</v>
      </c>
      <c r="E3009" s="11" t="s">
        <v>41</v>
      </c>
      <c r="F3009" s="11" t="s">
        <v>1409</v>
      </c>
      <c r="G3009" s="82">
        <v>44942.0</v>
      </c>
      <c r="H3009" s="82">
        <v>44963.0</v>
      </c>
      <c r="I3009" s="12">
        <v>75.0</v>
      </c>
      <c r="J3009" s="117">
        <v>44943.0</v>
      </c>
      <c r="K3009" s="82"/>
      <c r="L3009" s="12">
        <v>77.0</v>
      </c>
      <c r="M3009" s="47">
        <v>44999.0</v>
      </c>
      <c r="N3009" s="52">
        <v>0.6666666666666666</v>
      </c>
      <c r="O3009" s="43">
        <v>0.875</v>
      </c>
      <c r="P3009" s="16">
        <f t="shared" si="253"/>
        <v>0.2083333333</v>
      </c>
      <c r="Q3009" s="113" t="s">
        <v>2958</v>
      </c>
    </row>
    <row r="3010">
      <c r="A3010" s="81" t="s">
        <v>2893</v>
      </c>
      <c r="B3010" s="81" t="s">
        <v>560</v>
      </c>
      <c r="C3010" s="10" t="s">
        <v>1152</v>
      </c>
      <c r="D3010" s="29" t="s">
        <v>508</v>
      </c>
      <c r="E3010" s="30" t="s">
        <v>41</v>
      </c>
      <c r="F3010" s="30" t="s">
        <v>1409</v>
      </c>
      <c r="G3010" s="82">
        <v>44999.0</v>
      </c>
      <c r="H3010" s="82"/>
      <c r="I3010" s="88">
        <v>45.0</v>
      </c>
      <c r="J3010" s="82">
        <v>44999.0</v>
      </c>
      <c r="K3010" s="82"/>
      <c r="L3010" s="88"/>
      <c r="M3010" s="82">
        <v>44999.0</v>
      </c>
      <c r="N3010" s="32">
        <v>0.7916666666666666</v>
      </c>
      <c r="O3010" s="32">
        <v>0.9166666666666666</v>
      </c>
      <c r="P3010" s="16">
        <f t="shared" si="253"/>
        <v>0.125</v>
      </c>
      <c r="Q3010" s="35" t="s">
        <v>2959</v>
      </c>
      <c r="R3010" s="36"/>
      <c r="S3010" s="36"/>
      <c r="T3010" s="36"/>
      <c r="U3010" s="36"/>
      <c r="V3010" s="36"/>
      <c r="W3010" s="36"/>
      <c r="X3010" s="36"/>
      <c r="Y3010" s="36"/>
      <c r="Z3010" s="36"/>
      <c r="AA3010" s="36"/>
      <c r="AB3010" s="36"/>
      <c r="AC3010" s="36"/>
      <c r="AD3010" s="36"/>
      <c r="AE3010" s="36"/>
      <c r="AF3010" s="36"/>
      <c r="AG3010" s="36"/>
      <c r="AH3010" s="36"/>
      <c r="AI3010" s="36"/>
      <c r="AJ3010" s="36"/>
      <c r="AK3010" s="36"/>
      <c r="AL3010" s="36"/>
    </row>
    <row r="3011">
      <c r="A3011" s="81" t="s">
        <v>2782</v>
      </c>
      <c r="B3011" s="81" t="s">
        <v>560</v>
      </c>
      <c r="C3011" s="29" t="s">
        <v>1152</v>
      </c>
      <c r="D3011" s="29" t="s">
        <v>508</v>
      </c>
      <c r="E3011" s="30" t="s">
        <v>43</v>
      </c>
      <c r="F3011" s="41" t="s">
        <v>1423</v>
      </c>
      <c r="G3011" s="48">
        <v>44971.0</v>
      </c>
      <c r="H3011" s="47"/>
      <c r="I3011" s="88">
        <v>30.0</v>
      </c>
      <c r="J3011" s="48">
        <v>44971.0</v>
      </c>
      <c r="K3011" s="47"/>
      <c r="L3011" s="88"/>
      <c r="M3011" s="47">
        <v>44999.0</v>
      </c>
      <c r="N3011" s="32">
        <v>0.6458333333333334</v>
      </c>
      <c r="O3011" s="110">
        <v>0.7708333333333334</v>
      </c>
      <c r="P3011" s="16">
        <f t="shared" si="253"/>
        <v>0.125</v>
      </c>
      <c r="Q3011" s="113" t="s">
        <v>2960</v>
      </c>
      <c r="R3011" s="36"/>
      <c r="S3011" s="36"/>
      <c r="T3011" s="36"/>
      <c r="U3011" s="36"/>
      <c r="V3011" s="36"/>
      <c r="W3011" s="36"/>
      <c r="X3011" s="36"/>
      <c r="Y3011" s="36"/>
      <c r="Z3011" s="36"/>
      <c r="AA3011" s="36"/>
      <c r="AB3011" s="36"/>
      <c r="AC3011" s="36"/>
      <c r="AD3011" s="36"/>
      <c r="AE3011" s="36"/>
      <c r="AF3011" s="36"/>
      <c r="AG3011" s="36"/>
      <c r="AH3011" s="36"/>
      <c r="AI3011" s="36"/>
      <c r="AJ3011" s="36"/>
      <c r="AK3011" s="36"/>
      <c r="AL3011" s="36"/>
    </row>
    <row r="3012">
      <c r="A3012" s="81" t="s">
        <v>2167</v>
      </c>
      <c r="B3012" s="54" t="s">
        <v>1797</v>
      </c>
      <c r="C3012" s="54" t="s">
        <v>1164</v>
      </c>
      <c r="D3012" s="54" t="s">
        <v>900</v>
      </c>
      <c r="E3012" s="30" t="s">
        <v>41</v>
      </c>
      <c r="F3012" s="41" t="s">
        <v>21</v>
      </c>
      <c r="G3012" s="86"/>
      <c r="H3012" s="117"/>
      <c r="I3012" s="121"/>
      <c r="J3012" s="86"/>
      <c r="K3012" s="42"/>
      <c r="L3012" s="88">
        <v>172.0</v>
      </c>
      <c r="M3012" s="117">
        <v>44999.0</v>
      </c>
      <c r="N3012" s="32">
        <v>0.5833333333333334</v>
      </c>
      <c r="O3012" s="32">
        <v>0.6875</v>
      </c>
      <c r="P3012" s="16">
        <f t="shared" si="253"/>
        <v>0.1041666667</v>
      </c>
      <c r="Q3012" s="113" t="s">
        <v>2961</v>
      </c>
      <c r="R3012" s="36"/>
      <c r="S3012" s="36"/>
      <c r="T3012" s="36"/>
      <c r="U3012" s="36"/>
      <c r="V3012" s="36"/>
      <c r="W3012" s="36"/>
      <c r="X3012" s="36"/>
      <c r="Y3012" s="36"/>
      <c r="Z3012" s="36"/>
      <c r="AA3012" s="36"/>
      <c r="AB3012" s="36"/>
      <c r="AC3012" s="36"/>
      <c r="AD3012" s="36"/>
      <c r="AE3012" s="36"/>
      <c r="AF3012" s="36"/>
      <c r="AG3012" s="36"/>
      <c r="AH3012" s="36"/>
      <c r="AI3012" s="36"/>
      <c r="AJ3012" s="36"/>
      <c r="AK3012" s="36"/>
      <c r="AL3012" s="36"/>
    </row>
    <row r="3013">
      <c r="A3013" s="81" t="s">
        <v>2857</v>
      </c>
      <c r="B3013" s="10" t="s">
        <v>560</v>
      </c>
      <c r="C3013" s="10" t="s">
        <v>1164</v>
      </c>
      <c r="D3013" s="10" t="s">
        <v>900</v>
      </c>
      <c r="E3013" s="30" t="s">
        <v>41</v>
      </c>
      <c r="F3013" s="30" t="s">
        <v>1409</v>
      </c>
      <c r="G3013" s="117">
        <v>44980.0</v>
      </c>
      <c r="H3013" s="117"/>
      <c r="I3013" s="126"/>
      <c r="J3013" s="117">
        <v>44981.0</v>
      </c>
      <c r="K3013" s="42"/>
      <c r="L3013" s="88">
        <v>36.0</v>
      </c>
      <c r="M3013" s="117">
        <v>44999.0</v>
      </c>
      <c r="N3013" s="32">
        <v>0.6875</v>
      </c>
      <c r="O3013" s="32">
        <v>0.8958333333333334</v>
      </c>
      <c r="P3013" s="16">
        <f t="shared" si="253"/>
        <v>0.2083333333</v>
      </c>
      <c r="Q3013" s="113" t="s">
        <v>2962</v>
      </c>
      <c r="R3013" s="36"/>
      <c r="S3013" s="36"/>
      <c r="T3013" s="36"/>
      <c r="U3013" s="36"/>
      <c r="V3013" s="36"/>
      <c r="W3013" s="36"/>
      <c r="X3013" s="36"/>
      <c r="Y3013" s="36"/>
      <c r="Z3013" s="36"/>
      <c r="AA3013" s="36"/>
      <c r="AB3013" s="36"/>
      <c r="AC3013" s="36"/>
      <c r="AD3013" s="36"/>
      <c r="AE3013" s="36"/>
      <c r="AF3013" s="36"/>
      <c r="AG3013" s="36"/>
      <c r="AH3013" s="36"/>
      <c r="AI3013" s="36"/>
      <c r="AJ3013" s="36"/>
      <c r="AK3013" s="36"/>
      <c r="AL3013" s="36"/>
    </row>
    <row r="3014">
      <c r="A3014" s="130" t="s">
        <v>2883</v>
      </c>
      <c r="B3014" s="29" t="s">
        <v>560</v>
      </c>
      <c r="C3014" s="29" t="s">
        <v>1152</v>
      </c>
      <c r="D3014" s="29" t="s">
        <v>2579</v>
      </c>
      <c r="E3014" s="30" t="s">
        <v>43</v>
      </c>
      <c r="F3014" s="41" t="s">
        <v>1423</v>
      </c>
      <c r="G3014" s="86">
        <v>44987.0</v>
      </c>
      <c r="H3014" s="42"/>
      <c r="I3014" s="116">
        <v>15.0</v>
      </c>
      <c r="J3014" s="42"/>
      <c r="K3014" s="86"/>
      <c r="L3014" s="36"/>
      <c r="M3014" s="86">
        <v>44998.0</v>
      </c>
      <c r="N3014" s="32">
        <v>0.625</v>
      </c>
      <c r="O3014" s="32">
        <v>0.7916666666666666</v>
      </c>
      <c r="P3014" s="34">
        <v>0.16666666666666666</v>
      </c>
      <c r="Q3014" s="120" t="s">
        <v>2963</v>
      </c>
      <c r="R3014" s="36"/>
      <c r="S3014" s="36"/>
      <c r="T3014" s="36"/>
      <c r="U3014" s="36"/>
      <c r="V3014" s="36"/>
      <c r="W3014" s="36"/>
      <c r="X3014" s="36"/>
      <c r="Y3014" s="36"/>
      <c r="Z3014" s="36"/>
      <c r="AA3014" s="36"/>
      <c r="AB3014" s="36"/>
      <c r="AC3014" s="36"/>
      <c r="AD3014" s="36"/>
      <c r="AE3014" s="36"/>
      <c r="AF3014" s="36"/>
      <c r="AG3014" s="36"/>
      <c r="AH3014" s="36"/>
      <c r="AI3014" s="36"/>
      <c r="AJ3014" s="36"/>
      <c r="AK3014" s="36"/>
      <c r="AL3014" s="36"/>
    </row>
    <row r="3015">
      <c r="A3015" s="10" t="s">
        <v>2964</v>
      </c>
      <c r="B3015" s="10" t="s">
        <v>18</v>
      </c>
      <c r="C3015" s="10" t="s">
        <v>1152</v>
      </c>
      <c r="D3015" s="10" t="s">
        <v>2579</v>
      </c>
      <c r="E3015" s="11" t="s">
        <v>43</v>
      </c>
      <c r="F3015" s="30" t="s">
        <v>1423</v>
      </c>
      <c r="G3015" s="82">
        <v>44999.0</v>
      </c>
      <c r="H3015" s="82"/>
      <c r="I3015" s="10">
        <v>8.0</v>
      </c>
      <c r="J3015" s="82">
        <v>44999.0</v>
      </c>
      <c r="M3015" s="82">
        <v>44999.0</v>
      </c>
      <c r="N3015" s="52">
        <v>0.7916666666666666</v>
      </c>
      <c r="O3015" s="52">
        <v>0.9166666666666666</v>
      </c>
      <c r="P3015" s="16">
        <f t="shared" ref="P3015:P3041" si="254">O3015-N3015</f>
        <v>0.125</v>
      </c>
      <c r="Q3015" s="113" t="s">
        <v>2965</v>
      </c>
      <c r="R3015" s="36"/>
      <c r="S3015" s="36"/>
      <c r="T3015" s="36"/>
      <c r="U3015" s="36"/>
      <c r="V3015" s="36"/>
      <c r="W3015" s="36"/>
      <c r="X3015" s="36"/>
      <c r="Y3015" s="36"/>
      <c r="Z3015" s="36"/>
      <c r="AA3015" s="36"/>
      <c r="AB3015" s="36"/>
      <c r="AC3015" s="36"/>
      <c r="AD3015" s="36"/>
      <c r="AE3015" s="36"/>
      <c r="AF3015" s="36"/>
      <c r="AG3015" s="36"/>
      <c r="AH3015" s="36"/>
      <c r="AI3015" s="36"/>
      <c r="AJ3015" s="36"/>
      <c r="AK3015" s="36"/>
      <c r="AL3015" s="36"/>
    </row>
    <row r="3016">
      <c r="A3016" s="81" t="s">
        <v>2822</v>
      </c>
      <c r="B3016" s="81" t="s">
        <v>560</v>
      </c>
      <c r="C3016" s="10" t="s">
        <v>1152</v>
      </c>
      <c r="D3016" s="10" t="s">
        <v>3</v>
      </c>
      <c r="E3016" s="30" t="s">
        <v>41</v>
      </c>
      <c r="F3016" s="11" t="s">
        <v>1409</v>
      </c>
      <c r="G3016" s="48">
        <v>44977.0</v>
      </c>
      <c r="H3016" s="48">
        <v>45005.0</v>
      </c>
      <c r="I3016" s="88">
        <v>112.5</v>
      </c>
      <c r="J3016" s="48">
        <v>44977.0</v>
      </c>
      <c r="K3016" s="42"/>
      <c r="L3016" s="12">
        <v>53.0</v>
      </c>
      <c r="M3016" s="47">
        <v>44999.0</v>
      </c>
      <c r="N3016" s="52">
        <v>0.625</v>
      </c>
      <c r="O3016" s="32">
        <v>0.9166666666666666</v>
      </c>
      <c r="P3016" s="16">
        <f t="shared" si="254"/>
        <v>0.2916666667</v>
      </c>
      <c r="Q3016" s="113" t="s">
        <v>2966</v>
      </c>
      <c r="R3016" s="36"/>
      <c r="S3016" s="36"/>
      <c r="T3016" s="36"/>
      <c r="U3016" s="36"/>
      <c r="V3016" s="36"/>
      <c r="W3016" s="36"/>
      <c r="X3016" s="36"/>
      <c r="Y3016" s="36"/>
      <c r="Z3016" s="36"/>
      <c r="AA3016" s="36"/>
      <c r="AB3016" s="36"/>
      <c r="AC3016" s="36"/>
      <c r="AD3016" s="36"/>
      <c r="AE3016" s="36"/>
      <c r="AF3016" s="36"/>
      <c r="AG3016" s="36"/>
      <c r="AH3016" s="36"/>
      <c r="AI3016" s="36"/>
      <c r="AJ3016" s="36"/>
      <c r="AK3016" s="36"/>
      <c r="AL3016" s="36"/>
    </row>
    <row r="3017">
      <c r="A3017" s="81" t="s">
        <v>2165</v>
      </c>
      <c r="B3017" s="81" t="s">
        <v>1797</v>
      </c>
      <c r="C3017" s="10" t="s">
        <v>1152</v>
      </c>
      <c r="D3017" s="81" t="s">
        <v>508</v>
      </c>
      <c r="E3017" s="30" t="s">
        <v>41</v>
      </c>
      <c r="F3017" s="30" t="s">
        <v>21</v>
      </c>
      <c r="G3017" s="82"/>
      <c r="H3017" s="82"/>
      <c r="I3017" s="88"/>
      <c r="J3017" s="82"/>
      <c r="K3017" s="82"/>
      <c r="L3017" s="88"/>
      <c r="M3017" s="47">
        <v>44999.0</v>
      </c>
      <c r="N3017" s="32">
        <v>0.7083333333333334</v>
      </c>
      <c r="O3017" s="15">
        <v>0.75</v>
      </c>
      <c r="P3017" s="16">
        <f t="shared" si="254"/>
        <v>0.04166666667</v>
      </c>
      <c r="Q3017" s="10" t="s">
        <v>2967</v>
      </c>
      <c r="R3017" s="36"/>
      <c r="S3017" s="36"/>
      <c r="T3017" s="36"/>
      <c r="U3017" s="36"/>
      <c r="V3017" s="36"/>
      <c r="W3017" s="36"/>
      <c r="X3017" s="36"/>
      <c r="Y3017" s="36"/>
      <c r="Z3017" s="36"/>
      <c r="AA3017" s="36"/>
      <c r="AB3017" s="36"/>
      <c r="AC3017" s="36"/>
      <c r="AD3017" s="36"/>
      <c r="AE3017" s="36"/>
      <c r="AF3017" s="36"/>
      <c r="AG3017" s="36"/>
      <c r="AH3017" s="36"/>
      <c r="AI3017" s="36"/>
      <c r="AJ3017" s="36"/>
      <c r="AK3017" s="36"/>
      <c r="AL3017" s="36"/>
    </row>
    <row r="3018" ht="26.25" customHeight="1">
      <c r="A3018" s="36" t="s">
        <v>2139</v>
      </c>
      <c r="B3018" s="36" t="s">
        <v>1797</v>
      </c>
      <c r="C3018" s="36" t="s">
        <v>21</v>
      </c>
      <c r="D3018" s="36" t="s">
        <v>1790</v>
      </c>
      <c r="E3018" s="116" t="s">
        <v>41</v>
      </c>
      <c r="F3018" s="116" t="s">
        <v>21</v>
      </c>
      <c r="G3018" s="42"/>
      <c r="H3018" s="42"/>
      <c r="I3018" s="36"/>
      <c r="J3018" s="42"/>
      <c r="K3018" s="42"/>
      <c r="L3018" s="36"/>
      <c r="M3018" s="47">
        <v>45000.0</v>
      </c>
      <c r="N3018" s="32">
        <v>0.5833333333333334</v>
      </c>
      <c r="O3018" s="32">
        <v>0.625</v>
      </c>
      <c r="P3018" s="44">
        <f t="shared" si="254"/>
        <v>0.04166666667</v>
      </c>
      <c r="Q3018" s="81" t="s">
        <v>2968</v>
      </c>
      <c r="R3018" s="36"/>
      <c r="S3018" s="36"/>
      <c r="T3018" s="36"/>
      <c r="U3018" s="36"/>
      <c r="V3018" s="36"/>
      <c r="W3018" s="36"/>
      <c r="X3018" s="36"/>
      <c r="Y3018" s="36"/>
      <c r="Z3018" s="36"/>
      <c r="AA3018" s="36"/>
      <c r="AB3018" s="36"/>
      <c r="AC3018" s="36"/>
      <c r="AD3018" s="36"/>
      <c r="AE3018" s="36"/>
      <c r="AF3018" s="36"/>
      <c r="AG3018" s="36"/>
      <c r="AH3018" s="36"/>
      <c r="AI3018" s="36"/>
      <c r="AJ3018" s="36"/>
      <c r="AK3018" s="36"/>
      <c r="AL3018" s="36"/>
    </row>
    <row r="3019">
      <c r="A3019" s="10" t="s">
        <v>2573</v>
      </c>
      <c r="B3019" s="10" t="s">
        <v>560</v>
      </c>
      <c r="C3019" s="10" t="s">
        <v>1164</v>
      </c>
      <c r="D3019" s="10" t="s">
        <v>1790</v>
      </c>
      <c r="E3019" s="11" t="s">
        <v>41</v>
      </c>
      <c r="F3019" s="11" t="s">
        <v>1409</v>
      </c>
      <c r="G3019" s="82">
        <v>44942.0</v>
      </c>
      <c r="H3019" s="82">
        <v>44963.0</v>
      </c>
      <c r="I3019" s="12">
        <v>75.0</v>
      </c>
      <c r="J3019" s="117">
        <v>44943.0</v>
      </c>
      <c r="K3019" s="82"/>
      <c r="L3019" s="12">
        <v>96.0</v>
      </c>
      <c r="M3019" s="47">
        <v>45000.0</v>
      </c>
      <c r="N3019" s="32">
        <v>0.625</v>
      </c>
      <c r="O3019" s="43">
        <v>0.875</v>
      </c>
      <c r="P3019" s="16">
        <f t="shared" si="254"/>
        <v>0.25</v>
      </c>
      <c r="Q3019" s="113" t="s">
        <v>2969</v>
      </c>
    </row>
    <row r="3020">
      <c r="A3020" s="81" t="s">
        <v>2893</v>
      </c>
      <c r="B3020" s="81" t="s">
        <v>560</v>
      </c>
      <c r="C3020" s="10" t="s">
        <v>1152</v>
      </c>
      <c r="D3020" s="29" t="s">
        <v>508</v>
      </c>
      <c r="E3020" s="30" t="s">
        <v>41</v>
      </c>
      <c r="F3020" s="30" t="s">
        <v>1409</v>
      </c>
      <c r="G3020" s="82">
        <v>44999.0</v>
      </c>
      <c r="H3020" s="82"/>
      <c r="I3020" s="88">
        <v>45.0</v>
      </c>
      <c r="J3020" s="82">
        <v>44999.0</v>
      </c>
      <c r="K3020" s="82"/>
      <c r="L3020" s="88"/>
      <c r="M3020" s="82">
        <v>45000.0</v>
      </c>
      <c r="N3020" s="32">
        <v>0.7083333333333334</v>
      </c>
      <c r="O3020" s="32">
        <v>0.9166666666666666</v>
      </c>
      <c r="P3020" s="16">
        <f t="shared" si="254"/>
        <v>0.2083333333</v>
      </c>
      <c r="Q3020" s="35" t="s">
        <v>2970</v>
      </c>
      <c r="R3020" s="36"/>
      <c r="S3020" s="36"/>
      <c r="T3020" s="36"/>
      <c r="U3020" s="36"/>
      <c r="V3020" s="36"/>
      <c r="W3020" s="36"/>
      <c r="X3020" s="36"/>
      <c r="Y3020" s="36"/>
      <c r="Z3020" s="36"/>
      <c r="AA3020" s="36"/>
      <c r="AB3020" s="36"/>
      <c r="AC3020" s="36"/>
      <c r="AD3020" s="36"/>
      <c r="AE3020" s="36"/>
      <c r="AF3020" s="36"/>
      <c r="AG3020" s="36"/>
      <c r="AH3020" s="36"/>
      <c r="AI3020" s="36"/>
      <c r="AJ3020" s="36"/>
      <c r="AK3020" s="36"/>
      <c r="AL3020" s="36"/>
    </row>
    <row r="3021">
      <c r="A3021" s="84" t="s">
        <v>2806</v>
      </c>
      <c r="B3021" s="81" t="s">
        <v>18</v>
      </c>
      <c r="C3021" s="29" t="s">
        <v>1152</v>
      </c>
      <c r="D3021" s="10" t="s">
        <v>3</v>
      </c>
      <c r="E3021" s="30" t="s">
        <v>41</v>
      </c>
      <c r="F3021" s="30" t="s">
        <v>1432</v>
      </c>
      <c r="G3021" s="47">
        <v>44973.0</v>
      </c>
      <c r="H3021" s="47">
        <v>44973.0</v>
      </c>
      <c r="I3021" s="88">
        <v>8.0</v>
      </c>
      <c r="J3021" s="47">
        <v>44973.0</v>
      </c>
      <c r="K3021" s="47">
        <v>44973.0</v>
      </c>
      <c r="L3021" s="88">
        <v>5.0</v>
      </c>
      <c r="M3021" s="82">
        <v>45000.0</v>
      </c>
      <c r="N3021" s="32">
        <v>0.7916666666666666</v>
      </c>
      <c r="O3021" s="32">
        <v>0.9166666666666666</v>
      </c>
      <c r="P3021" s="16">
        <f t="shared" si="254"/>
        <v>0.125</v>
      </c>
      <c r="Q3021" s="113" t="s">
        <v>2971</v>
      </c>
      <c r="R3021" s="36"/>
      <c r="S3021" s="36"/>
      <c r="T3021" s="36"/>
      <c r="U3021" s="36"/>
      <c r="V3021" s="36"/>
      <c r="W3021" s="36"/>
      <c r="X3021" s="36"/>
      <c r="Y3021" s="36"/>
      <c r="Z3021" s="36"/>
      <c r="AA3021" s="36"/>
      <c r="AB3021" s="36"/>
      <c r="AC3021" s="36"/>
      <c r="AD3021" s="36"/>
      <c r="AE3021" s="36"/>
      <c r="AF3021" s="36"/>
      <c r="AG3021" s="36"/>
      <c r="AH3021" s="36"/>
      <c r="AI3021" s="36"/>
      <c r="AJ3021" s="36"/>
      <c r="AK3021" s="36"/>
      <c r="AL3021" s="36"/>
    </row>
    <row r="3022">
      <c r="A3022" s="10" t="s">
        <v>2964</v>
      </c>
      <c r="B3022" s="10" t="s">
        <v>18</v>
      </c>
      <c r="C3022" s="10" t="s">
        <v>1164</v>
      </c>
      <c r="D3022" s="10" t="s">
        <v>2579</v>
      </c>
      <c r="E3022" s="11" t="s">
        <v>41</v>
      </c>
      <c r="F3022" s="30" t="s">
        <v>1423</v>
      </c>
      <c r="G3022" s="82">
        <v>44999.0</v>
      </c>
      <c r="H3022" s="82"/>
      <c r="I3022" s="10">
        <v>8.0</v>
      </c>
      <c r="J3022" s="82">
        <v>44999.0</v>
      </c>
      <c r="M3022" s="82">
        <v>45000.0</v>
      </c>
      <c r="N3022" s="52">
        <v>0.625</v>
      </c>
      <c r="O3022" s="52">
        <v>0.875</v>
      </c>
      <c r="P3022" s="16">
        <f t="shared" si="254"/>
        <v>0.25</v>
      </c>
      <c r="Q3022" s="113" t="s">
        <v>2972</v>
      </c>
      <c r="R3022" s="36"/>
      <c r="S3022" s="36"/>
      <c r="T3022" s="36"/>
      <c r="U3022" s="36"/>
      <c r="V3022" s="36"/>
      <c r="W3022" s="36"/>
      <c r="X3022" s="36"/>
      <c r="Y3022" s="36"/>
      <c r="Z3022" s="36"/>
      <c r="AA3022" s="36"/>
      <c r="AB3022" s="36"/>
      <c r="AC3022" s="36"/>
      <c r="AD3022" s="36"/>
      <c r="AE3022" s="36"/>
      <c r="AF3022" s="36"/>
      <c r="AG3022" s="36"/>
      <c r="AH3022" s="36"/>
      <c r="AI3022" s="36"/>
      <c r="AJ3022" s="36"/>
      <c r="AK3022" s="36"/>
      <c r="AL3022" s="36"/>
    </row>
    <row r="3023">
      <c r="A3023" s="81" t="s">
        <v>2165</v>
      </c>
      <c r="B3023" s="81" t="s">
        <v>1797</v>
      </c>
      <c r="C3023" s="10" t="s">
        <v>1152</v>
      </c>
      <c r="D3023" s="81" t="s">
        <v>508</v>
      </c>
      <c r="E3023" s="30" t="s">
        <v>41</v>
      </c>
      <c r="F3023" s="30" t="s">
        <v>21</v>
      </c>
      <c r="G3023" s="82"/>
      <c r="H3023" s="82"/>
      <c r="I3023" s="88"/>
      <c r="J3023" s="82"/>
      <c r="K3023" s="82"/>
      <c r="L3023" s="88"/>
      <c r="M3023" s="47">
        <v>45000.0</v>
      </c>
      <c r="N3023" s="32">
        <v>0.625</v>
      </c>
      <c r="O3023" s="15">
        <v>0.7083333333333334</v>
      </c>
      <c r="P3023" s="16">
        <f t="shared" si="254"/>
        <v>0.08333333333</v>
      </c>
      <c r="Q3023" s="10" t="s">
        <v>2973</v>
      </c>
      <c r="R3023" s="36"/>
      <c r="S3023" s="36"/>
      <c r="T3023" s="36"/>
      <c r="U3023" s="36"/>
      <c r="V3023" s="36"/>
      <c r="W3023" s="36"/>
      <c r="X3023" s="36"/>
      <c r="Y3023" s="36"/>
      <c r="Z3023" s="36"/>
      <c r="AA3023" s="36"/>
      <c r="AB3023" s="36"/>
      <c r="AC3023" s="36"/>
      <c r="AD3023" s="36"/>
      <c r="AE3023" s="36"/>
      <c r="AF3023" s="36"/>
      <c r="AG3023" s="36"/>
      <c r="AH3023" s="36"/>
      <c r="AI3023" s="36"/>
      <c r="AJ3023" s="36"/>
      <c r="AK3023" s="36"/>
      <c r="AL3023" s="36"/>
    </row>
    <row r="3024">
      <c r="A3024" s="81" t="s">
        <v>2822</v>
      </c>
      <c r="B3024" s="81" t="s">
        <v>560</v>
      </c>
      <c r="C3024" s="10" t="s">
        <v>1152</v>
      </c>
      <c r="D3024" s="10" t="s">
        <v>3</v>
      </c>
      <c r="E3024" s="30" t="s">
        <v>41</v>
      </c>
      <c r="F3024" s="11" t="s">
        <v>1409</v>
      </c>
      <c r="G3024" s="48">
        <v>44977.0</v>
      </c>
      <c r="H3024" s="48">
        <v>45005.0</v>
      </c>
      <c r="I3024" s="88">
        <v>112.5</v>
      </c>
      <c r="J3024" s="48">
        <v>44977.0</v>
      </c>
      <c r="K3024" s="42"/>
      <c r="L3024" s="12">
        <v>57.0</v>
      </c>
      <c r="M3024" s="47">
        <v>45000.0</v>
      </c>
      <c r="N3024" s="52">
        <v>0.625</v>
      </c>
      <c r="O3024" s="32">
        <v>0.7916666666666666</v>
      </c>
      <c r="P3024" s="16">
        <f t="shared" si="254"/>
        <v>0.1666666667</v>
      </c>
      <c r="Q3024" s="113" t="s">
        <v>2974</v>
      </c>
      <c r="R3024" s="36"/>
      <c r="S3024" s="36"/>
      <c r="T3024" s="36"/>
      <c r="U3024" s="36"/>
      <c r="V3024" s="36"/>
      <c r="W3024" s="36"/>
      <c r="X3024" s="36"/>
      <c r="Y3024" s="36"/>
      <c r="Z3024" s="36"/>
      <c r="AA3024" s="36"/>
      <c r="AB3024" s="36"/>
      <c r="AC3024" s="36"/>
      <c r="AD3024" s="36"/>
      <c r="AE3024" s="36"/>
      <c r="AF3024" s="36"/>
      <c r="AG3024" s="36"/>
      <c r="AH3024" s="36"/>
      <c r="AI3024" s="36"/>
      <c r="AJ3024" s="36"/>
      <c r="AK3024" s="36"/>
      <c r="AL3024" s="36"/>
    </row>
    <row r="3025">
      <c r="A3025" s="81" t="s">
        <v>2167</v>
      </c>
      <c r="B3025" s="54" t="s">
        <v>1797</v>
      </c>
      <c r="C3025" s="54" t="s">
        <v>1164</v>
      </c>
      <c r="D3025" s="54" t="s">
        <v>900</v>
      </c>
      <c r="E3025" s="30" t="s">
        <v>41</v>
      </c>
      <c r="F3025" s="41" t="s">
        <v>21</v>
      </c>
      <c r="G3025" s="86"/>
      <c r="H3025" s="117"/>
      <c r="I3025" s="121"/>
      <c r="J3025" s="86"/>
      <c r="K3025" s="42"/>
      <c r="L3025" s="88">
        <v>173.5</v>
      </c>
      <c r="M3025" s="117">
        <v>45000.0</v>
      </c>
      <c r="N3025" s="32">
        <v>0.5833333333333334</v>
      </c>
      <c r="O3025" s="32">
        <v>0.7291666666666666</v>
      </c>
      <c r="P3025" s="16">
        <f t="shared" si="254"/>
        <v>0.1458333333</v>
      </c>
      <c r="Q3025" s="113" t="s">
        <v>2975</v>
      </c>
      <c r="R3025" s="36"/>
      <c r="S3025" s="36"/>
      <c r="T3025" s="36"/>
      <c r="U3025" s="36"/>
      <c r="V3025" s="36"/>
      <c r="W3025" s="36"/>
      <c r="X3025" s="36"/>
      <c r="Y3025" s="36"/>
      <c r="Z3025" s="36"/>
      <c r="AA3025" s="36"/>
      <c r="AB3025" s="36"/>
      <c r="AC3025" s="36"/>
      <c r="AD3025" s="36"/>
      <c r="AE3025" s="36"/>
      <c r="AF3025" s="36"/>
      <c r="AG3025" s="36"/>
      <c r="AH3025" s="36"/>
      <c r="AI3025" s="36"/>
      <c r="AJ3025" s="36"/>
      <c r="AK3025" s="36"/>
      <c r="AL3025" s="36"/>
    </row>
    <row r="3026">
      <c r="A3026" s="81" t="s">
        <v>2857</v>
      </c>
      <c r="B3026" s="10" t="s">
        <v>560</v>
      </c>
      <c r="C3026" s="10" t="s">
        <v>1164</v>
      </c>
      <c r="D3026" s="10" t="s">
        <v>900</v>
      </c>
      <c r="E3026" s="30" t="s">
        <v>41</v>
      </c>
      <c r="F3026" s="30" t="s">
        <v>1409</v>
      </c>
      <c r="G3026" s="117">
        <v>44980.0</v>
      </c>
      <c r="H3026" s="117"/>
      <c r="I3026" s="126"/>
      <c r="J3026" s="117">
        <v>44981.0</v>
      </c>
      <c r="K3026" s="42"/>
      <c r="L3026" s="88">
        <v>40.0</v>
      </c>
      <c r="M3026" s="117">
        <v>45000.0</v>
      </c>
      <c r="N3026" s="32">
        <v>0.7291666666666666</v>
      </c>
      <c r="O3026" s="32">
        <v>0.8958333333333334</v>
      </c>
      <c r="P3026" s="16">
        <f t="shared" si="254"/>
        <v>0.1666666667</v>
      </c>
      <c r="Q3026" s="113" t="s">
        <v>2976</v>
      </c>
      <c r="R3026" s="36"/>
      <c r="S3026" s="36"/>
      <c r="T3026" s="36"/>
      <c r="U3026" s="36"/>
      <c r="V3026" s="36"/>
      <c r="W3026" s="36"/>
      <c r="X3026" s="36"/>
      <c r="Y3026" s="36"/>
      <c r="Z3026" s="36"/>
      <c r="AA3026" s="36"/>
      <c r="AB3026" s="36"/>
      <c r="AC3026" s="36"/>
      <c r="AD3026" s="36"/>
      <c r="AE3026" s="36"/>
      <c r="AF3026" s="36"/>
      <c r="AG3026" s="36"/>
      <c r="AH3026" s="36"/>
      <c r="AI3026" s="36"/>
      <c r="AJ3026" s="36"/>
      <c r="AK3026" s="36"/>
      <c r="AL3026" s="36"/>
    </row>
    <row r="3027">
      <c r="A3027" s="84" t="s">
        <v>2806</v>
      </c>
      <c r="B3027" s="81" t="s">
        <v>18</v>
      </c>
      <c r="C3027" s="29" t="s">
        <v>1152</v>
      </c>
      <c r="D3027" s="10" t="s">
        <v>3</v>
      </c>
      <c r="E3027" s="30" t="s">
        <v>987</v>
      </c>
      <c r="F3027" s="30" t="s">
        <v>1432</v>
      </c>
      <c r="G3027" s="47">
        <v>44973.0</v>
      </c>
      <c r="H3027" s="47">
        <v>44973.0</v>
      </c>
      <c r="I3027" s="88">
        <v>8.0</v>
      </c>
      <c r="J3027" s="47">
        <v>44973.0</v>
      </c>
      <c r="K3027" s="47">
        <v>44973.0</v>
      </c>
      <c r="L3027" s="88">
        <v>7.0</v>
      </c>
      <c r="M3027" s="82">
        <v>45001.0</v>
      </c>
      <c r="N3027" s="32">
        <v>0.625</v>
      </c>
      <c r="O3027" s="32">
        <v>0.7083333333333334</v>
      </c>
      <c r="P3027" s="16">
        <f t="shared" si="254"/>
        <v>0.08333333333</v>
      </c>
      <c r="Q3027" s="113" t="s">
        <v>2977</v>
      </c>
      <c r="R3027" s="36"/>
      <c r="S3027" s="36"/>
      <c r="T3027" s="36"/>
      <c r="U3027" s="36"/>
      <c r="V3027" s="36"/>
      <c r="W3027" s="36"/>
      <c r="X3027" s="36"/>
      <c r="Y3027" s="36"/>
      <c r="Z3027" s="36"/>
      <c r="AA3027" s="36"/>
      <c r="AB3027" s="36"/>
      <c r="AC3027" s="36"/>
      <c r="AD3027" s="36"/>
      <c r="AE3027" s="36"/>
      <c r="AF3027" s="36"/>
      <c r="AG3027" s="36"/>
      <c r="AH3027" s="36"/>
      <c r="AI3027" s="36"/>
      <c r="AJ3027" s="36"/>
      <c r="AK3027" s="36"/>
      <c r="AL3027" s="36"/>
    </row>
    <row r="3028" ht="26.25" customHeight="1">
      <c r="A3028" s="36" t="s">
        <v>2139</v>
      </c>
      <c r="B3028" s="36" t="s">
        <v>1797</v>
      </c>
      <c r="C3028" s="36" t="s">
        <v>21</v>
      </c>
      <c r="D3028" s="36" t="s">
        <v>1790</v>
      </c>
      <c r="E3028" s="116" t="s">
        <v>41</v>
      </c>
      <c r="F3028" s="116" t="s">
        <v>21</v>
      </c>
      <c r="G3028" s="42"/>
      <c r="H3028" s="42"/>
      <c r="I3028" s="36"/>
      <c r="J3028" s="42"/>
      <c r="K3028" s="42"/>
      <c r="L3028" s="36"/>
      <c r="M3028" s="47">
        <v>45001.0</v>
      </c>
      <c r="N3028" s="32">
        <v>0.5833333333333334</v>
      </c>
      <c r="O3028" s="32">
        <v>0.7083333333333334</v>
      </c>
      <c r="P3028" s="44">
        <f t="shared" si="254"/>
        <v>0.125</v>
      </c>
      <c r="Q3028" s="81" t="s">
        <v>2978</v>
      </c>
      <c r="R3028" s="36"/>
      <c r="S3028" s="36"/>
      <c r="T3028" s="36"/>
      <c r="U3028" s="36"/>
      <c r="V3028" s="36"/>
      <c r="W3028" s="36"/>
      <c r="X3028" s="36"/>
      <c r="Y3028" s="36"/>
      <c r="Z3028" s="36"/>
      <c r="AA3028" s="36"/>
      <c r="AB3028" s="36"/>
      <c r="AC3028" s="36"/>
      <c r="AD3028" s="36"/>
      <c r="AE3028" s="36"/>
      <c r="AF3028" s="36"/>
      <c r="AG3028" s="36"/>
      <c r="AH3028" s="36"/>
      <c r="AI3028" s="36"/>
      <c r="AJ3028" s="36"/>
      <c r="AK3028" s="36"/>
      <c r="AL3028" s="36"/>
    </row>
    <row r="3029">
      <c r="A3029" s="10" t="s">
        <v>2573</v>
      </c>
      <c r="B3029" s="10" t="s">
        <v>560</v>
      </c>
      <c r="C3029" s="10" t="s">
        <v>1164</v>
      </c>
      <c r="D3029" s="10" t="s">
        <v>1790</v>
      </c>
      <c r="E3029" s="11" t="s">
        <v>41</v>
      </c>
      <c r="F3029" s="11" t="s">
        <v>1409</v>
      </c>
      <c r="G3029" s="82">
        <v>44942.0</v>
      </c>
      <c r="H3029" s="82">
        <v>44963.0</v>
      </c>
      <c r="I3029" s="12">
        <v>75.0</v>
      </c>
      <c r="J3029" s="117">
        <v>44943.0</v>
      </c>
      <c r="K3029" s="82"/>
      <c r="L3029" s="12">
        <v>100.0</v>
      </c>
      <c r="M3029" s="47">
        <v>45001.0</v>
      </c>
      <c r="N3029" s="32">
        <v>0.7083333333333334</v>
      </c>
      <c r="O3029" s="43">
        <v>0.875</v>
      </c>
      <c r="P3029" s="16">
        <f t="shared" si="254"/>
        <v>0.1666666667</v>
      </c>
      <c r="Q3029" s="113" t="s">
        <v>2979</v>
      </c>
    </row>
    <row r="3030">
      <c r="A3030" s="81" t="s">
        <v>1819</v>
      </c>
      <c r="B3030" s="81" t="s">
        <v>1797</v>
      </c>
      <c r="C3030" s="10" t="s">
        <v>1152</v>
      </c>
      <c r="D3030" s="10" t="s">
        <v>3</v>
      </c>
      <c r="E3030" s="11" t="s">
        <v>41</v>
      </c>
      <c r="F3030" s="11" t="s">
        <v>21</v>
      </c>
      <c r="G3030" s="18"/>
      <c r="H3030" s="18"/>
      <c r="I3030" s="18"/>
      <c r="J3030" s="18"/>
      <c r="K3030" s="18"/>
      <c r="M3030" s="47">
        <v>45001.0</v>
      </c>
      <c r="N3030" s="32">
        <v>0.7083333333333334</v>
      </c>
      <c r="O3030" s="32">
        <v>0.7916666666666666</v>
      </c>
      <c r="P3030" s="16">
        <f t="shared" si="254"/>
        <v>0.08333333333</v>
      </c>
      <c r="Q3030" s="113" t="s">
        <v>2980</v>
      </c>
      <c r="R3030" s="36"/>
      <c r="S3030" s="36"/>
      <c r="T3030" s="36"/>
      <c r="U3030" s="36"/>
      <c r="V3030" s="36"/>
      <c r="W3030" s="36"/>
      <c r="X3030" s="36"/>
      <c r="Y3030" s="36"/>
      <c r="Z3030" s="36"/>
      <c r="AA3030" s="36"/>
      <c r="AB3030" s="36"/>
      <c r="AC3030" s="36"/>
      <c r="AD3030" s="36"/>
      <c r="AE3030" s="36"/>
      <c r="AF3030" s="36"/>
      <c r="AG3030" s="36"/>
      <c r="AH3030" s="36"/>
      <c r="AI3030" s="36"/>
      <c r="AJ3030" s="36"/>
      <c r="AK3030" s="36"/>
      <c r="AL3030" s="36"/>
    </row>
    <row r="3031">
      <c r="A3031" s="81" t="s">
        <v>2822</v>
      </c>
      <c r="B3031" s="81" t="s">
        <v>560</v>
      </c>
      <c r="C3031" s="10" t="s">
        <v>1152</v>
      </c>
      <c r="D3031" s="10" t="s">
        <v>3</v>
      </c>
      <c r="E3031" s="30" t="s">
        <v>41</v>
      </c>
      <c r="F3031" s="11" t="s">
        <v>1409</v>
      </c>
      <c r="G3031" s="48">
        <v>44977.0</v>
      </c>
      <c r="H3031" s="48">
        <v>45005.0</v>
      </c>
      <c r="I3031" s="88">
        <v>112.5</v>
      </c>
      <c r="J3031" s="48">
        <v>44977.0</v>
      </c>
      <c r="K3031" s="42"/>
      <c r="L3031" s="12">
        <v>60.0</v>
      </c>
      <c r="M3031" s="47">
        <v>45000.0</v>
      </c>
      <c r="N3031" s="32">
        <v>0.7916666666666666</v>
      </c>
      <c r="O3031" s="32">
        <v>0.9166666666666666</v>
      </c>
      <c r="P3031" s="16">
        <f t="shared" si="254"/>
        <v>0.125</v>
      </c>
      <c r="Q3031" s="113" t="s">
        <v>2981</v>
      </c>
      <c r="R3031" s="36"/>
      <c r="S3031" s="36"/>
      <c r="T3031" s="36"/>
      <c r="U3031" s="36"/>
      <c r="V3031" s="36"/>
      <c r="W3031" s="36"/>
      <c r="X3031" s="36"/>
      <c r="Y3031" s="36"/>
      <c r="Z3031" s="36"/>
      <c r="AA3031" s="36"/>
      <c r="AB3031" s="36"/>
      <c r="AC3031" s="36"/>
      <c r="AD3031" s="36"/>
      <c r="AE3031" s="36"/>
      <c r="AF3031" s="36"/>
      <c r="AG3031" s="36"/>
      <c r="AH3031" s="36"/>
      <c r="AI3031" s="36"/>
      <c r="AJ3031" s="36"/>
      <c r="AK3031" s="36"/>
      <c r="AL3031" s="36"/>
    </row>
    <row r="3032">
      <c r="A3032" s="10" t="s">
        <v>2964</v>
      </c>
      <c r="B3032" s="10" t="s">
        <v>18</v>
      </c>
      <c r="C3032" s="10" t="s">
        <v>1164</v>
      </c>
      <c r="D3032" s="10" t="s">
        <v>2579</v>
      </c>
      <c r="E3032" s="11" t="s">
        <v>41</v>
      </c>
      <c r="F3032" s="30" t="s">
        <v>1423</v>
      </c>
      <c r="G3032" s="82">
        <v>44999.0</v>
      </c>
      <c r="H3032" s="82"/>
      <c r="I3032" s="10">
        <v>8.0</v>
      </c>
      <c r="J3032" s="82">
        <v>44999.0</v>
      </c>
      <c r="M3032" s="82">
        <v>45001.0</v>
      </c>
      <c r="N3032" s="52">
        <v>0.625</v>
      </c>
      <c r="O3032" s="52">
        <v>0.875</v>
      </c>
      <c r="P3032" s="16">
        <f t="shared" si="254"/>
        <v>0.25</v>
      </c>
      <c r="Q3032" s="113" t="s">
        <v>2982</v>
      </c>
      <c r="R3032" s="36"/>
      <c r="S3032" s="36"/>
      <c r="T3032" s="36"/>
      <c r="U3032" s="36"/>
      <c r="V3032" s="36"/>
      <c r="W3032" s="36"/>
      <c r="X3032" s="36"/>
      <c r="Y3032" s="36"/>
      <c r="Z3032" s="36"/>
      <c r="AA3032" s="36"/>
      <c r="AB3032" s="36"/>
      <c r="AC3032" s="36"/>
      <c r="AD3032" s="36"/>
      <c r="AE3032" s="36"/>
      <c r="AF3032" s="36"/>
      <c r="AG3032" s="36"/>
      <c r="AH3032" s="36"/>
      <c r="AI3032" s="36"/>
      <c r="AJ3032" s="36"/>
      <c r="AK3032" s="36"/>
      <c r="AL3032" s="36"/>
    </row>
    <row r="3033">
      <c r="A3033" s="81" t="s">
        <v>2167</v>
      </c>
      <c r="B3033" s="54" t="s">
        <v>1797</v>
      </c>
      <c r="C3033" s="54" t="s">
        <v>1164</v>
      </c>
      <c r="D3033" s="54" t="s">
        <v>900</v>
      </c>
      <c r="E3033" s="30" t="s">
        <v>41</v>
      </c>
      <c r="F3033" s="41" t="s">
        <v>21</v>
      </c>
      <c r="G3033" s="86"/>
      <c r="H3033" s="117"/>
      <c r="I3033" s="121"/>
      <c r="J3033" s="86"/>
      <c r="K3033" s="42"/>
      <c r="L3033" s="88">
        <v>177.0</v>
      </c>
      <c r="M3033" s="117">
        <v>45001.0</v>
      </c>
      <c r="N3033" s="32">
        <v>0.5833333333333334</v>
      </c>
      <c r="O3033" s="32">
        <v>0.7291666666666666</v>
      </c>
      <c r="P3033" s="16">
        <f t="shared" si="254"/>
        <v>0.1458333333</v>
      </c>
      <c r="Q3033" s="113" t="s">
        <v>2983</v>
      </c>
      <c r="R3033" s="36"/>
      <c r="S3033" s="36"/>
      <c r="T3033" s="36"/>
      <c r="U3033" s="36"/>
      <c r="V3033" s="36"/>
      <c r="W3033" s="36"/>
      <c r="X3033" s="36"/>
      <c r="Y3033" s="36"/>
      <c r="Z3033" s="36"/>
      <c r="AA3033" s="36"/>
      <c r="AB3033" s="36"/>
      <c r="AC3033" s="36"/>
      <c r="AD3033" s="36"/>
      <c r="AE3033" s="36"/>
      <c r="AF3033" s="36"/>
      <c r="AG3033" s="36"/>
      <c r="AH3033" s="36"/>
      <c r="AI3033" s="36"/>
      <c r="AJ3033" s="36"/>
      <c r="AK3033" s="36"/>
      <c r="AL3033" s="36"/>
    </row>
    <row r="3034">
      <c r="A3034" s="81" t="s">
        <v>2857</v>
      </c>
      <c r="B3034" s="10" t="s">
        <v>560</v>
      </c>
      <c r="C3034" s="10" t="s">
        <v>1164</v>
      </c>
      <c r="D3034" s="10" t="s">
        <v>900</v>
      </c>
      <c r="E3034" s="30" t="s">
        <v>41</v>
      </c>
      <c r="F3034" s="30" t="s">
        <v>1409</v>
      </c>
      <c r="G3034" s="117">
        <v>44980.0</v>
      </c>
      <c r="H3034" s="117"/>
      <c r="I3034" s="126"/>
      <c r="J3034" s="117">
        <v>44981.0</v>
      </c>
      <c r="K3034" s="42"/>
      <c r="L3034" s="88">
        <v>44.0</v>
      </c>
      <c r="M3034" s="117">
        <v>45001.0</v>
      </c>
      <c r="N3034" s="32">
        <v>0.7291666666666666</v>
      </c>
      <c r="O3034" s="32">
        <v>0.8958333333333334</v>
      </c>
      <c r="P3034" s="16">
        <f t="shared" si="254"/>
        <v>0.1666666667</v>
      </c>
      <c r="Q3034" s="113" t="s">
        <v>2976</v>
      </c>
      <c r="R3034" s="36"/>
      <c r="S3034" s="36"/>
      <c r="T3034" s="36"/>
      <c r="U3034" s="36"/>
      <c r="V3034" s="36"/>
      <c r="W3034" s="36"/>
      <c r="X3034" s="36"/>
      <c r="Y3034" s="36"/>
      <c r="Z3034" s="36"/>
      <c r="AA3034" s="36"/>
      <c r="AB3034" s="36"/>
      <c r="AC3034" s="36"/>
      <c r="AD3034" s="36"/>
      <c r="AE3034" s="36"/>
      <c r="AF3034" s="36"/>
      <c r="AG3034" s="36"/>
      <c r="AH3034" s="36"/>
      <c r="AI3034" s="36"/>
      <c r="AJ3034" s="36"/>
      <c r="AK3034" s="36"/>
      <c r="AL3034" s="36"/>
    </row>
    <row r="3035">
      <c r="A3035" s="81" t="s">
        <v>2893</v>
      </c>
      <c r="B3035" s="81" t="s">
        <v>560</v>
      </c>
      <c r="C3035" s="10" t="s">
        <v>1152</v>
      </c>
      <c r="D3035" s="29" t="s">
        <v>508</v>
      </c>
      <c r="E3035" s="30" t="s">
        <v>41</v>
      </c>
      <c r="F3035" s="30" t="s">
        <v>1409</v>
      </c>
      <c r="G3035" s="82">
        <v>44999.0</v>
      </c>
      <c r="H3035" s="82"/>
      <c r="I3035" s="88">
        <v>45.0</v>
      </c>
      <c r="J3035" s="82">
        <v>44999.0</v>
      </c>
      <c r="K3035" s="82"/>
      <c r="L3035" s="88"/>
      <c r="M3035" s="82">
        <v>45001.0</v>
      </c>
      <c r="N3035" s="32">
        <v>0.6458333333333334</v>
      </c>
      <c r="O3035" s="32">
        <v>0.9166666666666666</v>
      </c>
      <c r="P3035" s="16">
        <f t="shared" si="254"/>
        <v>0.2708333333</v>
      </c>
      <c r="Q3035" s="35" t="s">
        <v>2984</v>
      </c>
      <c r="R3035" s="36"/>
      <c r="S3035" s="36"/>
      <c r="T3035" s="36"/>
      <c r="U3035" s="36"/>
      <c r="V3035" s="36"/>
      <c r="W3035" s="36"/>
      <c r="X3035" s="36"/>
      <c r="Y3035" s="36"/>
      <c r="Z3035" s="36"/>
      <c r="AA3035" s="36"/>
      <c r="AB3035" s="36"/>
      <c r="AC3035" s="36"/>
      <c r="AD3035" s="36"/>
      <c r="AE3035" s="36"/>
      <c r="AF3035" s="36"/>
      <c r="AG3035" s="36"/>
      <c r="AH3035" s="36"/>
      <c r="AI3035" s="36"/>
      <c r="AJ3035" s="36"/>
      <c r="AK3035" s="36"/>
      <c r="AL3035" s="36"/>
    </row>
    <row r="3036" ht="26.25" customHeight="1">
      <c r="A3036" s="36" t="s">
        <v>2139</v>
      </c>
      <c r="B3036" s="36" t="s">
        <v>1797</v>
      </c>
      <c r="C3036" s="36" t="s">
        <v>21</v>
      </c>
      <c r="D3036" s="36" t="s">
        <v>1790</v>
      </c>
      <c r="E3036" s="116" t="s">
        <v>41</v>
      </c>
      <c r="F3036" s="116" t="s">
        <v>21</v>
      </c>
      <c r="G3036" s="42"/>
      <c r="H3036" s="42"/>
      <c r="I3036" s="36"/>
      <c r="J3036" s="42"/>
      <c r="K3036" s="42"/>
      <c r="L3036" s="36"/>
      <c r="M3036" s="47">
        <v>45002.0</v>
      </c>
      <c r="N3036" s="32">
        <v>0.6666666666666666</v>
      </c>
      <c r="O3036" s="32">
        <v>0.7916666666666666</v>
      </c>
      <c r="P3036" s="44">
        <f t="shared" si="254"/>
        <v>0.125</v>
      </c>
      <c r="Q3036" s="81" t="s">
        <v>2985</v>
      </c>
      <c r="R3036" s="36"/>
      <c r="S3036" s="36"/>
      <c r="T3036" s="36"/>
      <c r="U3036" s="36"/>
      <c r="V3036" s="36"/>
      <c r="W3036" s="36"/>
      <c r="X3036" s="36"/>
      <c r="Y3036" s="36"/>
      <c r="Z3036" s="36"/>
      <c r="AA3036" s="36"/>
      <c r="AB3036" s="36"/>
      <c r="AC3036" s="36"/>
      <c r="AD3036" s="36"/>
      <c r="AE3036" s="36"/>
      <c r="AF3036" s="36"/>
      <c r="AG3036" s="36"/>
      <c r="AH3036" s="36"/>
      <c r="AI3036" s="36"/>
      <c r="AJ3036" s="36"/>
      <c r="AK3036" s="36"/>
      <c r="AL3036" s="36"/>
    </row>
    <row r="3037">
      <c r="A3037" s="10" t="s">
        <v>2573</v>
      </c>
      <c r="B3037" s="10" t="s">
        <v>560</v>
      </c>
      <c r="C3037" s="10" t="s">
        <v>1164</v>
      </c>
      <c r="D3037" s="10" t="s">
        <v>1790</v>
      </c>
      <c r="E3037" s="11" t="s">
        <v>41</v>
      </c>
      <c r="F3037" s="11" t="s">
        <v>1409</v>
      </c>
      <c r="G3037" s="82">
        <v>44942.0</v>
      </c>
      <c r="H3037" s="82">
        <v>44963.0</v>
      </c>
      <c r="I3037" s="12">
        <v>75.0</v>
      </c>
      <c r="J3037" s="117">
        <v>44943.0</v>
      </c>
      <c r="K3037" s="82"/>
      <c r="L3037" s="12">
        <v>100.0</v>
      </c>
      <c r="M3037" s="47">
        <v>45002.0</v>
      </c>
      <c r="N3037" s="32">
        <v>0.5833333333333334</v>
      </c>
      <c r="O3037" s="32">
        <v>0.6666666666666666</v>
      </c>
      <c r="P3037" s="16">
        <f t="shared" si="254"/>
        <v>0.08333333333</v>
      </c>
      <c r="Q3037" s="113" t="s">
        <v>2986</v>
      </c>
    </row>
    <row r="3038">
      <c r="A3038" s="10" t="s">
        <v>2987</v>
      </c>
      <c r="B3038" s="10" t="s">
        <v>18</v>
      </c>
      <c r="C3038" s="10" t="s">
        <v>1164</v>
      </c>
      <c r="D3038" s="10" t="s">
        <v>1790</v>
      </c>
      <c r="E3038" s="11" t="s">
        <v>1478</v>
      </c>
      <c r="F3038" s="11" t="s">
        <v>1409</v>
      </c>
      <c r="G3038" s="82">
        <v>45002.0</v>
      </c>
      <c r="H3038" s="82">
        <v>45006.0</v>
      </c>
      <c r="I3038" s="12">
        <v>6.0</v>
      </c>
      <c r="J3038" s="117"/>
      <c r="K3038" s="82"/>
      <c r="L3038" s="12"/>
      <c r="M3038" s="47">
        <v>45002.0</v>
      </c>
      <c r="N3038" s="32">
        <v>0.7916666666666666</v>
      </c>
      <c r="O3038" s="32">
        <v>0.875</v>
      </c>
      <c r="P3038" s="16">
        <f t="shared" si="254"/>
        <v>0.08333333333</v>
      </c>
      <c r="Q3038" s="113" t="s">
        <v>2988</v>
      </c>
    </row>
    <row r="3039">
      <c r="A3039" s="81" t="s">
        <v>2937</v>
      </c>
      <c r="B3039" s="81" t="s">
        <v>18</v>
      </c>
      <c r="C3039" s="10" t="s">
        <v>1152</v>
      </c>
      <c r="D3039" s="81" t="s">
        <v>508</v>
      </c>
      <c r="E3039" s="30" t="s">
        <v>20</v>
      </c>
      <c r="F3039" s="30" t="s">
        <v>1409</v>
      </c>
      <c r="G3039" s="82">
        <v>45002.0</v>
      </c>
      <c r="H3039" s="82">
        <v>45002.0</v>
      </c>
      <c r="I3039" s="88">
        <v>6.0</v>
      </c>
      <c r="J3039" s="82">
        <v>45002.0</v>
      </c>
      <c r="K3039" s="82">
        <v>45002.0</v>
      </c>
      <c r="L3039" s="88"/>
      <c r="M3039" s="82">
        <v>45002.0</v>
      </c>
      <c r="N3039" s="32">
        <v>0.6666666666666666</v>
      </c>
      <c r="O3039" s="32">
        <v>0.8541666666666666</v>
      </c>
      <c r="P3039" s="16">
        <f t="shared" si="254"/>
        <v>0.1875</v>
      </c>
      <c r="Q3039" s="17" t="s">
        <v>2989</v>
      </c>
      <c r="R3039" s="36"/>
      <c r="S3039" s="36"/>
      <c r="T3039" s="36"/>
      <c r="U3039" s="36"/>
      <c r="V3039" s="36"/>
      <c r="W3039" s="36"/>
      <c r="X3039" s="36"/>
      <c r="Y3039" s="36"/>
      <c r="Z3039" s="36"/>
      <c r="AA3039" s="36"/>
      <c r="AB3039" s="36"/>
      <c r="AC3039" s="36"/>
      <c r="AD3039" s="36"/>
      <c r="AE3039" s="36"/>
      <c r="AF3039" s="36"/>
      <c r="AG3039" s="36"/>
      <c r="AH3039" s="36"/>
      <c r="AI3039" s="36"/>
      <c r="AJ3039" s="36"/>
      <c r="AK3039" s="36"/>
      <c r="AL3039" s="36"/>
    </row>
    <row r="3040">
      <c r="A3040" s="81" t="s">
        <v>2990</v>
      </c>
      <c r="B3040" s="81" t="s">
        <v>18</v>
      </c>
      <c r="C3040" s="29" t="s">
        <v>1152</v>
      </c>
      <c r="D3040" s="10" t="s">
        <v>3</v>
      </c>
      <c r="E3040" s="30" t="s">
        <v>46</v>
      </c>
      <c r="F3040" s="30" t="s">
        <v>1423</v>
      </c>
      <c r="G3040" s="82">
        <v>45002.0</v>
      </c>
      <c r="H3040" s="47"/>
      <c r="I3040" s="88">
        <v>4.0</v>
      </c>
      <c r="J3040" s="47"/>
      <c r="K3040" s="47"/>
      <c r="L3040" s="88">
        <v>2.0</v>
      </c>
      <c r="M3040" s="82">
        <v>45002.0</v>
      </c>
      <c r="N3040" s="32">
        <v>0.625</v>
      </c>
      <c r="O3040" s="32">
        <v>0.7083333333333334</v>
      </c>
      <c r="P3040" s="16">
        <f t="shared" si="254"/>
        <v>0.08333333333</v>
      </c>
      <c r="Q3040" s="113" t="s">
        <v>2991</v>
      </c>
      <c r="R3040" s="36"/>
      <c r="S3040" s="36"/>
      <c r="T3040" s="36"/>
      <c r="U3040" s="36"/>
      <c r="V3040" s="36"/>
      <c r="W3040" s="36"/>
      <c r="X3040" s="36"/>
      <c r="Y3040" s="36"/>
      <c r="Z3040" s="36"/>
      <c r="AA3040" s="36"/>
      <c r="AB3040" s="36"/>
      <c r="AC3040" s="36"/>
      <c r="AD3040" s="36"/>
      <c r="AE3040" s="36"/>
      <c r="AF3040" s="36"/>
      <c r="AG3040" s="36"/>
      <c r="AH3040" s="36"/>
      <c r="AI3040" s="36"/>
      <c r="AJ3040" s="36"/>
      <c r="AK3040" s="36"/>
      <c r="AL3040" s="36"/>
    </row>
    <row r="3041">
      <c r="A3041" s="81" t="s">
        <v>1819</v>
      </c>
      <c r="B3041" s="81" t="s">
        <v>1797</v>
      </c>
      <c r="C3041" s="10" t="s">
        <v>1152</v>
      </c>
      <c r="D3041" s="10" t="s">
        <v>3</v>
      </c>
      <c r="E3041" s="11" t="s">
        <v>41</v>
      </c>
      <c r="F3041" s="11" t="s">
        <v>21</v>
      </c>
      <c r="G3041" s="18"/>
      <c r="H3041" s="18"/>
      <c r="I3041" s="18"/>
      <c r="J3041" s="18"/>
      <c r="K3041" s="18"/>
      <c r="M3041" s="82">
        <v>45002.0</v>
      </c>
      <c r="N3041" s="32">
        <v>0.7083333333333334</v>
      </c>
      <c r="O3041" s="32">
        <v>0.875</v>
      </c>
      <c r="P3041" s="16">
        <f t="shared" si="254"/>
        <v>0.1666666667</v>
      </c>
      <c r="Q3041" s="113" t="s">
        <v>2992</v>
      </c>
      <c r="R3041" s="36"/>
      <c r="S3041" s="36"/>
      <c r="T3041" s="36"/>
      <c r="U3041" s="36"/>
      <c r="V3041" s="36"/>
      <c r="W3041" s="36"/>
      <c r="X3041" s="36"/>
      <c r="Y3041" s="36"/>
      <c r="Z3041" s="36"/>
      <c r="AA3041" s="36"/>
      <c r="AB3041" s="36"/>
      <c r="AC3041" s="36"/>
      <c r="AD3041" s="36"/>
      <c r="AE3041" s="36"/>
      <c r="AF3041" s="36"/>
      <c r="AG3041" s="36"/>
      <c r="AH3041" s="36"/>
      <c r="AI3041" s="36"/>
      <c r="AJ3041" s="36"/>
      <c r="AK3041" s="36"/>
      <c r="AL3041" s="36"/>
    </row>
    <row r="3042">
      <c r="A3042" s="129" t="s">
        <v>2773</v>
      </c>
      <c r="B3042" s="29" t="s">
        <v>18</v>
      </c>
      <c r="C3042" s="29" t="s">
        <v>1152</v>
      </c>
      <c r="D3042" s="29" t="s">
        <v>2579</v>
      </c>
      <c r="E3042" s="30" t="s">
        <v>41</v>
      </c>
      <c r="F3042" s="41" t="s">
        <v>1423</v>
      </c>
      <c r="G3042" s="82">
        <v>44970.0</v>
      </c>
      <c r="H3042" s="82"/>
      <c r="I3042" s="36"/>
      <c r="J3042" s="82">
        <v>44970.0</v>
      </c>
      <c r="K3042" s="87"/>
      <c r="L3042" s="36"/>
      <c r="M3042" s="117">
        <v>45002.0</v>
      </c>
      <c r="N3042" s="32">
        <v>0.6666666666666666</v>
      </c>
      <c r="O3042" s="32">
        <v>0.8333333333333334</v>
      </c>
      <c r="P3042" s="34">
        <v>0.16666666666666666</v>
      </c>
      <c r="Q3042" s="120" t="s">
        <v>2993</v>
      </c>
      <c r="R3042" s="36"/>
      <c r="S3042" s="36"/>
      <c r="T3042" s="36"/>
      <c r="U3042" s="36"/>
      <c r="V3042" s="36"/>
      <c r="W3042" s="36"/>
      <c r="X3042" s="36"/>
      <c r="Y3042" s="36"/>
      <c r="Z3042" s="36"/>
      <c r="AA3042" s="36"/>
      <c r="AB3042" s="36"/>
      <c r="AC3042" s="36"/>
      <c r="AD3042" s="36"/>
      <c r="AE3042" s="36"/>
      <c r="AF3042" s="36"/>
      <c r="AG3042" s="36"/>
      <c r="AH3042" s="36"/>
      <c r="AI3042" s="36"/>
      <c r="AJ3042" s="36"/>
      <c r="AK3042" s="36"/>
      <c r="AL3042" s="36"/>
    </row>
    <row r="3043">
      <c r="A3043" s="81" t="s">
        <v>2994</v>
      </c>
      <c r="B3043" s="81" t="s">
        <v>18</v>
      </c>
      <c r="C3043" s="29" t="s">
        <v>1152</v>
      </c>
      <c r="D3043" s="10" t="s">
        <v>3</v>
      </c>
      <c r="E3043" s="30" t="s">
        <v>1478</v>
      </c>
      <c r="F3043" s="30" t="s">
        <v>1423</v>
      </c>
      <c r="G3043" s="82">
        <v>45002.0</v>
      </c>
      <c r="H3043" s="47"/>
      <c r="I3043" s="88">
        <v>4.0</v>
      </c>
      <c r="J3043" s="47"/>
      <c r="K3043" s="47"/>
      <c r="L3043" s="88">
        <v>1.0</v>
      </c>
      <c r="M3043" s="82">
        <v>45002.0</v>
      </c>
      <c r="N3043" s="32">
        <v>0.875</v>
      </c>
      <c r="O3043" s="32">
        <v>0.9166666666666666</v>
      </c>
      <c r="P3043" s="16">
        <f>O3043-N3043</f>
        <v>0.04166666667</v>
      </c>
      <c r="Q3043" s="113" t="s">
        <v>2995</v>
      </c>
      <c r="R3043" s="36"/>
      <c r="S3043" s="36"/>
      <c r="T3043" s="36"/>
      <c r="U3043" s="36"/>
      <c r="V3043" s="36"/>
      <c r="W3043" s="36"/>
      <c r="X3043" s="36"/>
      <c r="Y3043" s="36"/>
      <c r="Z3043" s="36"/>
      <c r="AA3043" s="36"/>
      <c r="AB3043" s="36"/>
      <c r="AC3043" s="36"/>
      <c r="AD3043" s="36"/>
      <c r="AE3043" s="36"/>
      <c r="AF3043" s="36"/>
      <c r="AG3043" s="36"/>
      <c r="AH3043" s="36"/>
      <c r="AI3043" s="36"/>
      <c r="AJ3043" s="36"/>
      <c r="AK3043" s="36"/>
      <c r="AL3043" s="36"/>
    </row>
    <row r="3044">
      <c r="A3044" s="129" t="s">
        <v>2817</v>
      </c>
      <c r="B3044" s="29" t="s">
        <v>18</v>
      </c>
      <c r="C3044" s="29" t="s">
        <v>1152</v>
      </c>
      <c r="D3044" s="29" t="s">
        <v>2579</v>
      </c>
      <c r="E3044" s="30" t="s">
        <v>41</v>
      </c>
      <c r="F3044" s="41" t="s">
        <v>1423</v>
      </c>
      <c r="G3044" s="82">
        <v>44977.0</v>
      </c>
      <c r="H3044" s="82">
        <v>44980.0</v>
      </c>
      <c r="I3044" s="81">
        <v>15.0</v>
      </c>
      <c r="J3044" s="82">
        <v>44977.0</v>
      </c>
      <c r="K3044" s="117">
        <v>44980.0</v>
      </c>
      <c r="L3044" s="81">
        <v>16.0</v>
      </c>
      <c r="M3044" s="117">
        <v>45002.0</v>
      </c>
      <c r="N3044" s="32">
        <v>0.8333333333333334</v>
      </c>
      <c r="O3044" s="32">
        <v>0.9166666666666666</v>
      </c>
      <c r="P3044" s="34">
        <v>0.08333333333333333</v>
      </c>
      <c r="Q3044" s="120" t="s">
        <v>2996</v>
      </c>
      <c r="R3044" s="36"/>
      <c r="S3044" s="36"/>
      <c r="T3044" s="36"/>
      <c r="U3044" s="36"/>
      <c r="V3044" s="36"/>
      <c r="W3044" s="36"/>
      <c r="X3044" s="36"/>
      <c r="Y3044" s="36"/>
      <c r="Z3044" s="36"/>
      <c r="AA3044" s="36"/>
      <c r="AB3044" s="36"/>
      <c r="AC3044" s="36"/>
      <c r="AD3044" s="36"/>
      <c r="AE3044" s="36"/>
      <c r="AF3044" s="36"/>
      <c r="AG3044" s="36"/>
      <c r="AH3044" s="36"/>
      <c r="AI3044" s="36"/>
      <c r="AJ3044" s="36"/>
      <c r="AK3044" s="36"/>
      <c r="AL3044" s="36"/>
    </row>
    <row r="3045">
      <c r="A3045" s="81" t="s">
        <v>2167</v>
      </c>
      <c r="B3045" s="54" t="s">
        <v>1797</v>
      </c>
      <c r="C3045" s="54" t="s">
        <v>1164</v>
      </c>
      <c r="D3045" s="54" t="s">
        <v>900</v>
      </c>
      <c r="E3045" s="30" t="s">
        <v>41</v>
      </c>
      <c r="F3045" s="41" t="s">
        <v>21</v>
      </c>
      <c r="G3045" s="86"/>
      <c r="H3045" s="117"/>
      <c r="I3045" s="121"/>
      <c r="J3045" s="86"/>
      <c r="K3045" s="42"/>
      <c r="L3045" s="88">
        <v>182.5</v>
      </c>
      <c r="M3045" s="117">
        <v>45002.0</v>
      </c>
      <c r="N3045" s="32">
        <v>0.5833333333333334</v>
      </c>
      <c r="O3045" s="32">
        <v>0.8125</v>
      </c>
      <c r="P3045" s="16">
        <f t="shared" ref="P3045:P3054" si="255">O3045-N3045</f>
        <v>0.2291666667</v>
      </c>
      <c r="Q3045" s="113" t="s">
        <v>2997</v>
      </c>
      <c r="R3045" s="36"/>
      <c r="S3045" s="36"/>
      <c r="T3045" s="36"/>
      <c r="U3045" s="36"/>
      <c r="V3045" s="36"/>
      <c r="W3045" s="36"/>
      <c r="X3045" s="36"/>
      <c r="Y3045" s="36"/>
      <c r="Z3045" s="36"/>
      <c r="AA3045" s="36"/>
      <c r="AB3045" s="36"/>
      <c r="AC3045" s="36"/>
      <c r="AD3045" s="36"/>
      <c r="AE3045" s="36"/>
      <c r="AF3045" s="36"/>
      <c r="AG3045" s="36"/>
      <c r="AH3045" s="36"/>
      <c r="AI3045" s="36"/>
      <c r="AJ3045" s="36"/>
      <c r="AK3045" s="36"/>
      <c r="AL3045" s="36"/>
    </row>
    <row r="3046">
      <c r="A3046" s="81" t="s">
        <v>2857</v>
      </c>
      <c r="B3046" s="10" t="s">
        <v>560</v>
      </c>
      <c r="C3046" s="10" t="s">
        <v>1164</v>
      </c>
      <c r="D3046" s="10" t="s">
        <v>900</v>
      </c>
      <c r="E3046" s="30" t="s">
        <v>46</v>
      </c>
      <c r="F3046" s="30" t="s">
        <v>1409</v>
      </c>
      <c r="G3046" s="117">
        <v>44980.0</v>
      </c>
      <c r="H3046" s="117"/>
      <c r="I3046" s="126"/>
      <c r="J3046" s="117">
        <v>44981.0</v>
      </c>
      <c r="K3046" s="42"/>
      <c r="L3046" s="88">
        <v>44.0</v>
      </c>
      <c r="M3046" s="117">
        <v>45002.0</v>
      </c>
      <c r="N3046" s="32"/>
      <c r="O3046" s="32"/>
      <c r="P3046" s="16">
        <f t="shared" si="255"/>
        <v>0</v>
      </c>
      <c r="Q3046" s="113" t="s">
        <v>2998</v>
      </c>
      <c r="R3046" s="36"/>
      <c r="S3046" s="36"/>
      <c r="T3046" s="36"/>
      <c r="U3046" s="36"/>
      <c r="V3046" s="36"/>
      <c r="W3046" s="36"/>
      <c r="X3046" s="36"/>
      <c r="Y3046" s="36"/>
      <c r="Z3046" s="36"/>
      <c r="AA3046" s="36"/>
      <c r="AB3046" s="36"/>
      <c r="AC3046" s="36"/>
      <c r="AD3046" s="36"/>
      <c r="AE3046" s="36"/>
      <c r="AF3046" s="36"/>
      <c r="AG3046" s="36"/>
      <c r="AH3046" s="36"/>
      <c r="AI3046" s="36"/>
      <c r="AJ3046" s="36"/>
      <c r="AK3046" s="36"/>
      <c r="AL3046" s="36"/>
    </row>
    <row r="3047">
      <c r="A3047" s="81" t="s">
        <v>2999</v>
      </c>
      <c r="B3047" s="10" t="s">
        <v>18</v>
      </c>
      <c r="C3047" s="10" t="s">
        <v>1164</v>
      </c>
      <c r="D3047" s="10" t="s">
        <v>900</v>
      </c>
      <c r="E3047" s="30" t="s">
        <v>1478</v>
      </c>
      <c r="F3047" s="30" t="s">
        <v>1423</v>
      </c>
      <c r="G3047" s="117">
        <v>45002.0</v>
      </c>
      <c r="H3047" s="117"/>
      <c r="I3047" s="88"/>
      <c r="J3047" s="86"/>
      <c r="K3047" s="42"/>
      <c r="L3047" s="88">
        <v>2.0</v>
      </c>
      <c r="M3047" s="117">
        <v>45002.0</v>
      </c>
      <c r="N3047" s="32">
        <v>0.8125</v>
      </c>
      <c r="O3047" s="32">
        <v>0.8958333333333334</v>
      </c>
      <c r="P3047" s="16">
        <f t="shared" si="255"/>
        <v>0.08333333333</v>
      </c>
      <c r="Q3047" s="113" t="s">
        <v>3000</v>
      </c>
      <c r="R3047" s="36"/>
      <c r="S3047" s="36"/>
      <c r="T3047" s="36"/>
      <c r="U3047" s="36"/>
      <c r="V3047" s="36"/>
      <c r="W3047" s="36"/>
      <c r="X3047" s="36"/>
      <c r="Y3047" s="36"/>
      <c r="Z3047" s="36"/>
      <c r="AA3047" s="36"/>
      <c r="AB3047" s="36"/>
      <c r="AC3047" s="36"/>
      <c r="AD3047" s="36"/>
      <c r="AE3047" s="36"/>
      <c r="AF3047" s="36"/>
      <c r="AG3047" s="36"/>
      <c r="AH3047" s="36"/>
      <c r="AI3047" s="36"/>
      <c r="AJ3047" s="36"/>
      <c r="AK3047" s="36"/>
      <c r="AL3047" s="36"/>
    </row>
    <row r="3048">
      <c r="A3048" s="81" t="s">
        <v>3001</v>
      </c>
      <c r="B3048" s="81" t="s">
        <v>18</v>
      </c>
      <c r="C3048" s="10" t="s">
        <v>1152</v>
      </c>
      <c r="D3048" s="81" t="s">
        <v>508</v>
      </c>
      <c r="E3048" s="30" t="s">
        <v>1478</v>
      </c>
      <c r="F3048" s="30" t="s">
        <v>1409</v>
      </c>
      <c r="G3048" s="82"/>
      <c r="H3048" s="82"/>
      <c r="I3048" s="88"/>
      <c r="J3048" s="82"/>
      <c r="K3048" s="82"/>
      <c r="L3048" s="88"/>
      <c r="M3048" s="82">
        <v>45002.0</v>
      </c>
      <c r="N3048" s="32">
        <v>0.875</v>
      </c>
      <c r="O3048" s="32">
        <v>0.9166666666666666</v>
      </c>
      <c r="P3048" s="16">
        <f t="shared" si="255"/>
        <v>0.04166666667</v>
      </c>
      <c r="Q3048" s="17" t="s">
        <v>3002</v>
      </c>
      <c r="R3048" s="36"/>
      <c r="S3048" s="36"/>
      <c r="T3048" s="36"/>
      <c r="U3048" s="36"/>
      <c r="V3048" s="36"/>
      <c r="W3048" s="36"/>
      <c r="X3048" s="36"/>
      <c r="Y3048" s="36"/>
      <c r="Z3048" s="36"/>
      <c r="AA3048" s="36"/>
      <c r="AB3048" s="36"/>
      <c r="AC3048" s="36"/>
      <c r="AD3048" s="36"/>
      <c r="AE3048" s="36"/>
      <c r="AF3048" s="36"/>
      <c r="AG3048" s="36"/>
      <c r="AH3048" s="36"/>
      <c r="AI3048" s="36"/>
      <c r="AJ3048" s="36"/>
      <c r="AK3048" s="36"/>
      <c r="AL3048" s="36"/>
    </row>
    <row r="3049">
      <c r="A3049" s="81" t="s">
        <v>2990</v>
      </c>
      <c r="B3049" s="81" t="s">
        <v>18</v>
      </c>
      <c r="C3049" s="29" t="s">
        <v>1152</v>
      </c>
      <c r="D3049" s="10" t="s">
        <v>3</v>
      </c>
      <c r="E3049" s="30" t="s">
        <v>43</v>
      </c>
      <c r="F3049" s="30" t="s">
        <v>1423</v>
      </c>
      <c r="G3049" s="82">
        <v>45002.0</v>
      </c>
      <c r="H3049" s="82">
        <v>45005.0</v>
      </c>
      <c r="I3049" s="88">
        <v>6.0</v>
      </c>
      <c r="J3049" s="82">
        <v>45002.0</v>
      </c>
      <c r="K3049" s="82">
        <v>45005.0</v>
      </c>
      <c r="L3049" s="88">
        <v>3.0</v>
      </c>
      <c r="M3049" s="82">
        <v>45005.0</v>
      </c>
      <c r="N3049" s="32">
        <v>0.625</v>
      </c>
      <c r="O3049" s="32">
        <v>0.6666666666666666</v>
      </c>
      <c r="P3049" s="16">
        <f t="shared" si="255"/>
        <v>0.04166666667</v>
      </c>
      <c r="Q3049" s="113" t="s">
        <v>3003</v>
      </c>
      <c r="R3049" s="36"/>
      <c r="S3049" s="36"/>
      <c r="T3049" s="36"/>
      <c r="U3049" s="36"/>
      <c r="V3049" s="36"/>
      <c r="W3049" s="36"/>
      <c r="X3049" s="36"/>
      <c r="Y3049" s="36"/>
      <c r="Z3049" s="36"/>
      <c r="AA3049" s="36"/>
      <c r="AB3049" s="36"/>
      <c r="AC3049" s="36"/>
      <c r="AD3049" s="36"/>
      <c r="AE3049" s="36"/>
      <c r="AF3049" s="36"/>
      <c r="AG3049" s="36"/>
      <c r="AH3049" s="36"/>
      <c r="AI3049" s="36"/>
      <c r="AJ3049" s="36"/>
      <c r="AK3049" s="36"/>
      <c r="AL3049" s="36"/>
    </row>
    <row r="3050">
      <c r="A3050" s="81" t="s">
        <v>2994</v>
      </c>
      <c r="B3050" s="81" t="s">
        <v>18</v>
      </c>
      <c r="C3050" s="29" t="s">
        <v>1152</v>
      </c>
      <c r="D3050" s="10" t="s">
        <v>3</v>
      </c>
      <c r="E3050" s="30" t="s">
        <v>43</v>
      </c>
      <c r="F3050" s="30" t="s">
        <v>1423</v>
      </c>
      <c r="G3050" s="82">
        <v>45002.0</v>
      </c>
      <c r="H3050" s="82">
        <v>45005.0</v>
      </c>
      <c r="I3050" s="88">
        <v>6.0</v>
      </c>
      <c r="J3050" s="82">
        <v>45002.0</v>
      </c>
      <c r="K3050" s="82">
        <v>45005.0</v>
      </c>
      <c r="L3050" s="88">
        <v>2.0</v>
      </c>
      <c r="M3050" s="82">
        <v>45005.0</v>
      </c>
      <c r="N3050" s="32">
        <v>0.6666666666666666</v>
      </c>
      <c r="O3050" s="32">
        <v>0.7083333333333334</v>
      </c>
      <c r="P3050" s="16">
        <f t="shared" si="255"/>
        <v>0.04166666667</v>
      </c>
      <c r="Q3050" s="113" t="s">
        <v>3004</v>
      </c>
      <c r="R3050" s="36"/>
      <c r="S3050" s="36"/>
      <c r="T3050" s="36"/>
      <c r="U3050" s="36"/>
      <c r="V3050" s="36"/>
      <c r="W3050" s="36"/>
      <c r="X3050" s="36"/>
      <c r="Y3050" s="36"/>
      <c r="Z3050" s="36"/>
      <c r="AA3050" s="36"/>
      <c r="AB3050" s="36"/>
      <c r="AC3050" s="36"/>
      <c r="AD3050" s="36"/>
      <c r="AE3050" s="36"/>
      <c r="AF3050" s="36"/>
      <c r="AG3050" s="36"/>
      <c r="AH3050" s="36"/>
      <c r="AI3050" s="36"/>
      <c r="AJ3050" s="36"/>
      <c r="AK3050" s="36"/>
      <c r="AL3050" s="36"/>
    </row>
    <row r="3051">
      <c r="A3051" s="81" t="s">
        <v>2893</v>
      </c>
      <c r="B3051" s="81" t="s">
        <v>560</v>
      </c>
      <c r="C3051" s="10" t="s">
        <v>1152</v>
      </c>
      <c r="D3051" s="29" t="s">
        <v>508</v>
      </c>
      <c r="E3051" s="30" t="s">
        <v>43</v>
      </c>
      <c r="F3051" s="30" t="s">
        <v>1409</v>
      </c>
      <c r="G3051" s="82">
        <v>44999.0</v>
      </c>
      <c r="H3051" s="82">
        <v>45005.0</v>
      </c>
      <c r="I3051" s="88">
        <v>45.0</v>
      </c>
      <c r="J3051" s="82">
        <v>44999.0</v>
      </c>
      <c r="K3051" s="82">
        <v>45005.0</v>
      </c>
      <c r="L3051" s="88">
        <v>22.3</v>
      </c>
      <c r="M3051" s="82">
        <v>45005.0</v>
      </c>
      <c r="N3051" s="32">
        <v>0.6458333333333334</v>
      </c>
      <c r="O3051" s="32">
        <v>0.8125</v>
      </c>
      <c r="P3051" s="16">
        <f t="shared" si="255"/>
        <v>0.1666666667</v>
      </c>
      <c r="Q3051" s="35" t="s">
        <v>3005</v>
      </c>
      <c r="R3051" s="36"/>
      <c r="S3051" s="36"/>
      <c r="T3051" s="36"/>
      <c r="U3051" s="36"/>
      <c r="V3051" s="36"/>
      <c r="W3051" s="36"/>
      <c r="X3051" s="36"/>
      <c r="Y3051" s="36"/>
      <c r="Z3051" s="36"/>
      <c r="AA3051" s="36"/>
      <c r="AB3051" s="36"/>
      <c r="AC3051" s="36"/>
      <c r="AD3051" s="36"/>
      <c r="AE3051" s="36"/>
      <c r="AF3051" s="36"/>
      <c r="AG3051" s="36"/>
      <c r="AH3051" s="36"/>
      <c r="AI3051" s="36"/>
      <c r="AJ3051" s="36"/>
      <c r="AK3051" s="36"/>
      <c r="AL3051" s="36"/>
    </row>
    <row r="3052">
      <c r="A3052" s="29" t="s">
        <v>3001</v>
      </c>
      <c r="B3052" s="29" t="s">
        <v>18</v>
      </c>
      <c r="C3052" s="29" t="s">
        <v>1152</v>
      </c>
      <c r="D3052" s="29" t="s">
        <v>508</v>
      </c>
      <c r="E3052" s="30" t="s">
        <v>1281</v>
      </c>
      <c r="F3052" s="41" t="s">
        <v>1409</v>
      </c>
      <c r="G3052" s="82">
        <v>45005.0</v>
      </c>
      <c r="H3052" s="82">
        <v>45005.0</v>
      </c>
      <c r="I3052" s="81">
        <v>2.0</v>
      </c>
      <c r="J3052" s="82">
        <v>45005.0</v>
      </c>
      <c r="K3052" s="82">
        <v>45005.0</v>
      </c>
      <c r="L3052" s="81">
        <v>2.0</v>
      </c>
      <c r="M3052" s="100">
        <v>45005.0</v>
      </c>
      <c r="N3052" s="32">
        <v>0.8125</v>
      </c>
      <c r="O3052" s="32">
        <v>0.8541666666666666</v>
      </c>
      <c r="P3052" s="44">
        <f t="shared" si="255"/>
        <v>0.04166666667</v>
      </c>
      <c r="Q3052" s="131" t="s">
        <v>3006</v>
      </c>
      <c r="R3052" s="36"/>
      <c r="S3052" s="36"/>
      <c r="T3052" s="36"/>
      <c r="U3052" s="36"/>
      <c r="V3052" s="36"/>
      <c r="W3052" s="36"/>
      <c r="X3052" s="36"/>
      <c r="Y3052" s="36"/>
      <c r="Z3052" s="36"/>
      <c r="AA3052" s="36"/>
      <c r="AB3052" s="36"/>
      <c r="AC3052" s="36"/>
      <c r="AD3052" s="36"/>
      <c r="AE3052" s="36"/>
      <c r="AF3052" s="36"/>
      <c r="AG3052" s="36"/>
      <c r="AH3052" s="36"/>
      <c r="AI3052" s="36"/>
      <c r="AJ3052" s="36"/>
      <c r="AK3052" s="36"/>
      <c r="AL3052" s="36"/>
    </row>
    <row r="3053">
      <c r="A3053" s="81" t="s">
        <v>3007</v>
      </c>
      <c r="B3053" s="29" t="s">
        <v>18</v>
      </c>
      <c r="C3053" s="29" t="s">
        <v>1152</v>
      </c>
      <c r="D3053" s="29" t="s">
        <v>508</v>
      </c>
      <c r="E3053" s="30" t="s">
        <v>1478</v>
      </c>
      <c r="F3053" s="30" t="s">
        <v>1423</v>
      </c>
      <c r="G3053" s="82"/>
      <c r="H3053" s="82"/>
      <c r="I3053" s="81"/>
      <c r="J3053" s="82"/>
      <c r="K3053" s="82"/>
      <c r="L3053" s="81"/>
      <c r="M3053" s="100">
        <v>45005.0</v>
      </c>
      <c r="N3053" s="32">
        <v>0.8541666666666666</v>
      </c>
      <c r="O3053" s="32">
        <v>0.9166666666666666</v>
      </c>
      <c r="P3053" s="44">
        <f t="shared" si="255"/>
        <v>0.0625</v>
      </c>
      <c r="Q3053" s="131" t="s">
        <v>3008</v>
      </c>
      <c r="R3053" s="36"/>
      <c r="S3053" s="36"/>
      <c r="T3053" s="36"/>
      <c r="U3053" s="36"/>
      <c r="V3053" s="36"/>
      <c r="W3053" s="36"/>
      <c r="X3053" s="36"/>
      <c r="Y3053" s="36"/>
      <c r="Z3053" s="36"/>
      <c r="AA3053" s="36"/>
      <c r="AB3053" s="36"/>
      <c r="AC3053" s="36"/>
      <c r="AD3053" s="36"/>
      <c r="AE3053" s="36"/>
      <c r="AF3053" s="36"/>
      <c r="AG3053" s="36"/>
      <c r="AH3053" s="36"/>
      <c r="AI3053" s="36"/>
      <c r="AJ3053" s="36"/>
      <c r="AK3053" s="36"/>
      <c r="AL3053" s="36"/>
    </row>
    <row r="3054" ht="26.25" customHeight="1">
      <c r="A3054" s="36" t="s">
        <v>2139</v>
      </c>
      <c r="B3054" s="36" t="s">
        <v>1797</v>
      </c>
      <c r="C3054" s="36" t="s">
        <v>21</v>
      </c>
      <c r="D3054" s="36" t="s">
        <v>1790</v>
      </c>
      <c r="E3054" s="116" t="s">
        <v>41</v>
      </c>
      <c r="F3054" s="116" t="s">
        <v>21</v>
      </c>
      <c r="G3054" s="42"/>
      <c r="H3054" s="42"/>
      <c r="I3054" s="36"/>
      <c r="J3054" s="42"/>
      <c r="K3054" s="42"/>
      <c r="L3054" s="36"/>
      <c r="M3054" s="47">
        <v>45005.0</v>
      </c>
      <c r="N3054" s="32">
        <v>0.5833333333333334</v>
      </c>
      <c r="O3054" s="32">
        <v>0.875</v>
      </c>
      <c r="P3054" s="44">
        <f t="shared" si="255"/>
        <v>0.2916666667</v>
      </c>
      <c r="Q3054" s="81" t="s">
        <v>3009</v>
      </c>
      <c r="R3054" s="36"/>
      <c r="S3054" s="36"/>
      <c r="T3054" s="36"/>
      <c r="U3054" s="36"/>
      <c r="V3054" s="36"/>
      <c r="W3054" s="36"/>
      <c r="X3054" s="36"/>
      <c r="Y3054" s="36"/>
      <c r="Z3054" s="36"/>
      <c r="AA3054" s="36"/>
      <c r="AB3054" s="36"/>
      <c r="AC3054" s="36"/>
      <c r="AD3054" s="36"/>
      <c r="AE3054" s="36"/>
      <c r="AF3054" s="36"/>
      <c r="AG3054" s="36"/>
      <c r="AH3054" s="36"/>
      <c r="AI3054" s="36"/>
      <c r="AJ3054" s="36"/>
      <c r="AK3054" s="36"/>
      <c r="AL3054" s="36"/>
    </row>
    <row r="3055">
      <c r="A3055" s="129" t="s">
        <v>3010</v>
      </c>
      <c r="B3055" s="81" t="s">
        <v>560</v>
      </c>
      <c r="C3055" s="81" t="s">
        <v>1164</v>
      </c>
      <c r="D3055" s="29" t="s">
        <v>2579</v>
      </c>
      <c r="E3055" s="30" t="s">
        <v>1478</v>
      </c>
      <c r="F3055" s="41" t="s">
        <v>1423</v>
      </c>
      <c r="G3055" s="82">
        <v>44977.0</v>
      </c>
      <c r="H3055" s="82"/>
      <c r="I3055" s="81"/>
      <c r="J3055" s="82">
        <v>44977.0</v>
      </c>
      <c r="K3055" s="117"/>
      <c r="L3055" s="81"/>
      <c r="M3055" s="117">
        <v>45005.0</v>
      </c>
      <c r="N3055" s="32">
        <v>0.6666666666666666</v>
      </c>
      <c r="O3055" s="32">
        <v>0.9166666666666666</v>
      </c>
      <c r="P3055" s="34">
        <v>0.25</v>
      </c>
      <c r="Q3055" s="120" t="s">
        <v>3011</v>
      </c>
      <c r="R3055" s="36"/>
      <c r="S3055" s="36"/>
      <c r="T3055" s="36"/>
      <c r="U3055" s="36"/>
      <c r="V3055" s="36"/>
      <c r="W3055" s="36"/>
      <c r="X3055" s="36"/>
      <c r="Y3055" s="36"/>
      <c r="Z3055" s="36"/>
      <c r="AA3055" s="36"/>
      <c r="AB3055" s="36"/>
      <c r="AC3055" s="36"/>
      <c r="AD3055" s="36"/>
      <c r="AE3055" s="36"/>
      <c r="AF3055" s="36"/>
      <c r="AG3055" s="36"/>
      <c r="AH3055" s="36"/>
      <c r="AI3055" s="36"/>
      <c r="AJ3055" s="36"/>
      <c r="AK3055" s="36"/>
      <c r="AL3055" s="36"/>
    </row>
    <row r="3056">
      <c r="A3056" s="81" t="s">
        <v>1819</v>
      </c>
      <c r="B3056" s="81" t="s">
        <v>1797</v>
      </c>
      <c r="C3056" s="10" t="s">
        <v>1152</v>
      </c>
      <c r="D3056" s="10" t="s">
        <v>3</v>
      </c>
      <c r="E3056" s="11" t="s">
        <v>41</v>
      </c>
      <c r="F3056" s="11" t="s">
        <v>21</v>
      </c>
      <c r="G3056" s="18"/>
      <c r="H3056" s="18"/>
      <c r="I3056" s="18"/>
      <c r="J3056" s="18"/>
      <c r="K3056" s="18"/>
      <c r="M3056" s="117">
        <v>45005.0</v>
      </c>
      <c r="N3056" s="32">
        <v>0.7083333333333334</v>
      </c>
      <c r="O3056" s="32">
        <v>0.8333333333333334</v>
      </c>
      <c r="P3056" s="16">
        <f t="shared" ref="P3056:P3068" si="256">O3056-N3056</f>
        <v>0.125</v>
      </c>
      <c r="Q3056" s="113" t="s">
        <v>3012</v>
      </c>
      <c r="R3056" s="36"/>
      <c r="S3056" s="36"/>
      <c r="T3056" s="36"/>
      <c r="U3056" s="36"/>
      <c r="V3056" s="36"/>
      <c r="W3056" s="36"/>
      <c r="X3056" s="36"/>
      <c r="Y3056" s="36"/>
      <c r="Z3056" s="36"/>
      <c r="AA3056" s="36"/>
      <c r="AB3056" s="36"/>
      <c r="AC3056" s="36"/>
      <c r="AD3056" s="36"/>
      <c r="AE3056" s="36"/>
      <c r="AF3056" s="36"/>
      <c r="AG3056" s="36"/>
      <c r="AH3056" s="36"/>
      <c r="AI3056" s="36"/>
      <c r="AJ3056" s="36"/>
      <c r="AK3056" s="36"/>
      <c r="AL3056" s="36"/>
    </row>
    <row r="3057">
      <c r="A3057" s="81" t="s">
        <v>2822</v>
      </c>
      <c r="B3057" s="81" t="s">
        <v>560</v>
      </c>
      <c r="C3057" s="10" t="s">
        <v>1152</v>
      </c>
      <c r="D3057" s="10" t="s">
        <v>3</v>
      </c>
      <c r="E3057" s="30" t="s">
        <v>41</v>
      </c>
      <c r="F3057" s="11" t="s">
        <v>1409</v>
      </c>
      <c r="G3057" s="48">
        <v>44977.0</v>
      </c>
      <c r="H3057" s="48">
        <v>45005.0</v>
      </c>
      <c r="I3057" s="88">
        <v>112.5</v>
      </c>
      <c r="J3057" s="48">
        <v>44977.0</v>
      </c>
      <c r="K3057" s="42"/>
      <c r="L3057" s="12">
        <v>62.0</v>
      </c>
      <c r="M3057" s="117">
        <v>45005.0</v>
      </c>
      <c r="N3057" s="32">
        <v>0.8333333333333334</v>
      </c>
      <c r="O3057" s="32">
        <v>0.9166666666666666</v>
      </c>
      <c r="P3057" s="16">
        <f t="shared" si="256"/>
        <v>0.08333333333</v>
      </c>
      <c r="Q3057" s="113" t="s">
        <v>3013</v>
      </c>
      <c r="R3057" s="36"/>
      <c r="S3057" s="36"/>
      <c r="T3057" s="36"/>
      <c r="U3057" s="36"/>
      <c r="V3057" s="36"/>
      <c r="W3057" s="36"/>
      <c r="X3057" s="36"/>
      <c r="Y3057" s="36"/>
      <c r="Z3057" s="36"/>
      <c r="AA3057" s="36"/>
      <c r="AB3057" s="36"/>
      <c r="AC3057" s="36"/>
      <c r="AD3057" s="36"/>
      <c r="AE3057" s="36"/>
      <c r="AF3057" s="36"/>
      <c r="AG3057" s="36"/>
      <c r="AH3057" s="36"/>
      <c r="AI3057" s="36"/>
      <c r="AJ3057" s="36"/>
      <c r="AK3057" s="36"/>
      <c r="AL3057" s="36"/>
    </row>
    <row r="3058">
      <c r="A3058" s="81" t="s">
        <v>2167</v>
      </c>
      <c r="B3058" s="54" t="s">
        <v>1797</v>
      </c>
      <c r="C3058" s="54" t="s">
        <v>1164</v>
      </c>
      <c r="D3058" s="54" t="s">
        <v>900</v>
      </c>
      <c r="E3058" s="30" t="s">
        <v>41</v>
      </c>
      <c r="F3058" s="41" t="s">
        <v>21</v>
      </c>
      <c r="G3058" s="86"/>
      <c r="H3058" s="117"/>
      <c r="I3058" s="121"/>
      <c r="J3058" s="86"/>
      <c r="K3058" s="42"/>
      <c r="L3058" s="88">
        <v>184.0</v>
      </c>
      <c r="M3058" s="117">
        <v>45005.0</v>
      </c>
      <c r="N3058" s="32">
        <v>0.5833333333333334</v>
      </c>
      <c r="O3058" s="32">
        <v>0.6458333333333334</v>
      </c>
      <c r="P3058" s="16">
        <f t="shared" si="256"/>
        <v>0.0625</v>
      </c>
      <c r="Q3058" s="113" t="s">
        <v>2180</v>
      </c>
      <c r="R3058" s="36"/>
      <c r="S3058" s="36"/>
      <c r="T3058" s="36"/>
      <c r="U3058" s="36"/>
      <c r="V3058" s="36"/>
      <c r="W3058" s="36"/>
      <c r="X3058" s="36"/>
      <c r="Y3058" s="36"/>
      <c r="Z3058" s="36"/>
      <c r="AA3058" s="36"/>
      <c r="AB3058" s="36"/>
      <c r="AC3058" s="36"/>
      <c r="AD3058" s="36"/>
      <c r="AE3058" s="36"/>
      <c r="AF3058" s="36"/>
      <c r="AG3058" s="36"/>
      <c r="AH3058" s="36"/>
      <c r="AI3058" s="36"/>
      <c r="AJ3058" s="36"/>
      <c r="AK3058" s="36"/>
      <c r="AL3058" s="36"/>
    </row>
    <row r="3059">
      <c r="A3059" s="81" t="s">
        <v>2857</v>
      </c>
      <c r="B3059" s="10" t="s">
        <v>560</v>
      </c>
      <c r="C3059" s="10" t="s">
        <v>1164</v>
      </c>
      <c r="D3059" s="10" t="s">
        <v>900</v>
      </c>
      <c r="E3059" s="30" t="s">
        <v>41</v>
      </c>
      <c r="F3059" s="30" t="s">
        <v>1409</v>
      </c>
      <c r="G3059" s="117">
        <v>44980.0</v>
      </c>
      <c r="H3059" s="117"/>
      <c r="I3059" s="126"/>
      <c r="J3059" s="117">
        <v>44981.0</v>
      </c>
      <c r="K3059" s="42"/>
      <c r="L3059" s="88">
        <v>50.0</v>
      </c>
      <c r="M3059" s="117">
        <v>45005.0</v>
      </c>
      <c r="N3059" s="32">
        <v>0.6458333333333334</v>
      </c>
      <c r="O3059" s="32">
        <v>0.8958333333333334</v>
      </c>
      <c r="P3059" s="16">
        <f t="shared" si="256"/>
        <v>0.25</v>
      </c>
      <c r="Q3059" s="113" t="s">
        <v>3014</v>
      </c>
      <c r="R3059" s="36"/>
      <c r="S3059" s="36"/>
      <c r="T3059" s="36"/>
      <c r="U3059" s="36"/>
      <c r="V3059" s="36"/>
      <c r="W3059" s="36"/>
      <c r="X3059" s="36"/>
      <c r="Y3059" s="36"/>
      <c r="Z3059" s="36"/>
      <c r="AA3059" s="36"/>
      <c r="AB3059" s="36"/>
      <c r="AC3059" s="36"/>
      <c r="AD3059" s="36"/>
      <c r="AE3059" s="36"/>
      <c r="AF3059" s="36"/>
      <c r="AG3059" s="36"/>
      <c r="AH3059" s="36"/>
      <c r="AI3059" s="36"/>
      <c r="AJ3059" s="36"/>
      <c r="AK3059" s="36"/>
      <c r="AL3059" s="36"/>
    </row>
    <row r="3060">
      <c r="A3060" s="81" t="s">
        <v>2999</v>
      </c>
      <c r="B3060" s="10" t="s">
        <v>18</v>
      </c>
      <c r="C3060" s="10" t="s">
        <v>1164</v>
      </c>
      <c r="D3060" s="10" t="s">
        <v>900</v>
      </c>
      <c r="E3060" s="30" t="s">
        <v>46</v>
      </c>
      <c r="F3060" s="30" t="s">
        <v>1423</v>
      </c>
      <c r="G3060" s="117">
        <v>45002.0</v>
      </c>
      <c r="H3060" s="117"/>
      <c r="I3060" s="88"/>
      <c r="J3060" s="86"/>
      <c r="K3060" s="42"/>
      <c r="L3060" s="88">
        <v>2.0</v>
      </c>
      <c r="M3060" s="117">
        <v>45005.0</v>
      </c>
      <c r="N3060" s="32"/>
      <c r="O3060" s="32"/>
      <c r="P3060" s="16">
        <f t="shared" si="256"/>
        <v>0</v>
      </c>
      <c r="Q3060" s="113" t="s">
        <v>3015</v>
      </c>
      <c r="R3060" s="36"/>
      <c r="S3060" s="36"/>
      <c r="T3060" s="36"/>
      <c r="U3060" s="36"/>
      <c r="V3060" s="36"/>
      <c r="W3060" s="36"/>
      <c r="X3060" s="36"/>
      <c r="Y3060" s="36"/>
      <c r="Z3060" s="36"/>
      <c r="AA3060" s="36"/>
      <c r="AB3060" s="36"/>
      <c r="AC3060" s="36"/>
      <c r="AD3060" s="36"/>
      <c r="AE3060" s="36"/>
      <c r="AF3060" s="36"/>
      <c r="AG3060" s="36"/>
      <c r="AH3060" s="36"/>
      <c r="AI3060" s="36"/>
      <c r="AJ3060" s="36"/>
      <c r="AK3060" s="36"/>
      <c r="AL3060" s="36"/>
    </row>
    <row r="3061" ht="26.25" customHeight="1">
      <c r="A3061" s="36" t="s">
        <v>2139</v>
      </c>
      <c r="B3061" s="36" t="s">
        <v>1797</v>
      </c>
      <c r="C3061" s="36" t="s">
        <v>21</v>
      </c>
      <c r="D3061" s="36" t="s">
        <v>1790</v>
      </c>
      <c r="E3061" s="116" t="s">
        <v>41</v>
      </c>
      <c r="F3061" s="116" t="s">
        <v>21</v>
      </c>
      <c r="G3061" s="42"/>
      <c r="H3061" s="42"/>
      <c r="I3061" s="36"/>
      <c r="J3061" s="42"/>
      <c r="K3061" s="42"/>
      <c r="L3061" s="36"/>
      <c r="M3061" s="47">
        <v>45006.0</v>
      </c>
      <c r="N3061" s="32">
        <v>0.5833333333333334</v>
      </c>
      <c r="O3061" s="32">
        <v>0.875</v>
      </c>
      <c r="P3061" s="44">
        <f t="shared" si="256"/>
        <v>0.2916666667</v>
      </c>
      <c r="Q3061" s="81" t="s">
        <v>3016</v>
      </c>
      <c r="R3061" s="36"/>
      <c r="S3061" s="36"/>
      <c r="T3061" s="36"/>
      <c r="U3061" s="36"/>
      <c r="V3061" s="36"/>
      <c r="W3061" s="36"/>
      <c r="X3061" s="36"/>
      <c r="Y3061" s="36"/>
      <c r="Z3061" s="36"/>
      <c r="AA3061" s="36"/>
      <c r="AB3061" s="36"/>
      <c r="AC3061" s="36"/>
      <c r="AD3061" s="36"/>
      <c r="AE3061" s="36"/>
      <c r="AF3061" s="36"/>
      <c r="AG3061" s="36"/>
      <c r="AH3061" s="36"/>
      <c r="AI3061" s="36"/>
      <c r="AJ3061" s="36"/>
      <c r="AK3061" s="36"/>
      <c r="AL3061" s="36"/>
    </row>
    <row r="3062">
      <c r="A3062" s="81" t="s">
        <v>3007</v>
      </c>
      <c r="B3062" s="29" t="s">
        <v>18</v>
      </c>
      <c r="C3062" s="29" t="s">
        <v>1152</v>
      </c>
      <c r="D3062" s="29" t="s">
        <v>508</v>
      </c>
      <c r="E3062" s="30" t="s">
        <v>1478</v>
      </c>
      <c r="F3062" s="30" t="s">
        <v>1423</v>
      </c>
      <c r="G3062" s="82"/>
      <c r="H3062" s="82"/>
      <c r="I3062" s="81"/>
      <c r="J3062" s="82"/>
      <c r="K3062" s="82"/>
      <c r="L3062" s="81"/>
      <c r="M3062" s="100">
        <v>45006.0</v>
      </c>
      <c r="N3062" s="32">
        <v>0.6458333333333334</v>
      </c>
      <c r="O3062" s="32">
        <v>0.7291666666666666</v>
      </c>
      <c r="P3062" s="44">
        <f t="shared" si="256"/>
        <v>0.08333333333</v>
      </c>
      <c r="Q3062" s="131" t="s">
        <v>3017</v>
      </c>
      <c r="R3062" s="36"/>
      <c r="S3062" s="36"/>
      <c r="T3062" s="36"/>
      <c r="U3062" s="36"/>
      <c r="V3062" s="36"/>
      <c r="W3062" s="36"/>
      <c r="X3062" s="36"/>
      <c r="Y3062" s="36"/>
      <c r="Z3062" s="36"/>
      <c r="AA3062" s="36"/>
      <c r="AB3062" s="36"/>
      <c r="AC3062" s="36"/>
      <c r="AD3062" s="36"/>
      <c r="AE3062" s="36"/>
      <c r="AF3062" s="36"/>
      <c r="AG3062" s="36"/>
      <c r="AH3062" s="36"/>
      <c r="AI3062" s="36"/>
      <c r="AJ3062" s="36"/>
      <c r="AK3062" s="36"/>
      <c r="AL3062" s="36"/>
    </row>
    <row r="3063">
      <c r="A3063" s="81" t="s">
        <v>3018</v>
      </c>
      <c r="B3063" s="81" t="s">
        <v>560</v>
      </c>
      <c r="C3063" s="29" t="s">
        <v>1152</v>
      </c>
      <c r="D3063" s="29" t="s">
        <v>508</v>
      </c>
      <c r="E3063" s="30" t="s">
        <v>1478</v>
      </c>
      <c r="F3063" s="30" t="s">
        <v>1423</v>
      </c>
      <c r="G3063" s="82"/>
      <c r="H3063" s="82"/>
      <c r="I3063" s="81"/>
      <c r="J3063" s="82"/>
      <c r="K3063" s="82"/>
      <c r="L3063" s="81"/>
      <c r="M3063" s="100">
        <v>45006.0</v>
      </c>
      <c r="N3063" s="32">
        <v>0.7291666666666666</v>
      </c>
      <c r="O3063" s="32">
        <v>0.8125</v>
      </c>
      <c r="P3063" s="44">
        <f t="shared" si="256"/>
        <v>0.08333333333</v>
      </c>
      <c r="Q3063" s="131" t="s">
        <v>3019</v>
      </c>
      <c r="R3063" s="36"/>
      <c r="S3063" s="36"/>
      <c r="T3063" s="36"/>
      <c r="U3063" s="36"/>
      <c r="V3063" s="36"/>
      <c r="W3063" s="36"/>
      <c r="X3063" s="36"/>
      <c r="Y3063" s="36"/>
      <c r="Z3063" s="36"/>
      <c r="AA3063" s="36"/>
      <c r="AB3063" s="36"/>
      <c r="AC3063" s="36"/>
      <c r="AD3063" s="36"/>
      <c r="AE3063" s="36"/>
      <c r="AF3063" s="36"/>
      <c r="AG3063" s="36"/>
      <c r="AH3063" s="36"/>
      <c r="AI3063" s="36"/>
      <c r="AJ3063" s="36"/>
      <c r="AK3063" s="36"/>
      <c r="AL3063" s="36"/>
    </row>
    <row r="3064">
      <c r="A3064" s="81" t="s">
        <v>1819</v>
      </c>
      <c r="B3064" s="81" t="s">
        <v>1797</v>
      </c>
      <c r="C3064" s="10" t="s">
        <v>1152</v>
      </c>
      <c r="D3064" s="10" t="s">
        <v>3</v>
      </c>
      <c r="E3064" s="11" t="s">
        <v>41</v>
      </c>
      <c r="F3064" s="11" t="s">
        <v>21</v>
      </c>
      <c r="G3064" s="18"/>
      <c r="H3064" s="18"/>
      <c r="I3064" s="18"/>
      <c r="J3064" s="18"/>
      <c r="K3064" s="18"/>
      <c r="M3064" s="100">
        <v>45006.0</v>
      </c>
      <c r="N3064" s="32">
        <v>0.625</v>
      </c>
      <c r="O3064" s="32">
        <v>0.7083333333333334</v>
      </c>
      <c r="P3064" s="16">
        <f t="shared" si="256"/>
        <v>0.08333333333</v>
      </c>
      <c r="Q3064" s="113" t="s">
        <v>3020</v>
      </c>
      <c r="R3064" s="36"/>
      <c r="S3064" s="36"/>
      <c r="T3064" s="36"/>
      <c r="U3064" s="36"/>
      <c r="V3064" s="36"/>
      <c r="W3064" s="36"/>
      <c r="X3064" s="36"/>
      <c r="Y3064" s="36"/>
      <c r="Z3064" s="36"/>
      <c r="AA3064" s="36"/>
      <c r="AB3064" s="36"/>
      <c r="AC3064" s="36"/>
      <c r="AD3064" s="36"/>
      <c r="AE3064" s="36"/>
      <c r="AF3064" s="36"/>
      <c r="AG3064" s="36"/>
      <c r="AH3064" s="36"/>
      <c r="AI3064" s="36"/>
      <c r="AJ3064" s="36"/>
      <c r="AK3064" s="36"/>
      <c r="AL3064" s="36"/>
    </row>
    <row r="3065">
      <c r="A3065" s="81" t="s">
        <v>2822</v>
      </c>
      <c r="B3065" s="81" t="s">
        <v>560</v>
      </c>
      <c r="C3065" s="10" t="s">
        <v>1152</v>
      </c>
      <c r="D3065" s="10" t="s">
        <v>3</v>
      </c>
      <c r="E3065" s="30" t="s">
        <v>41</v>
      </c>
      <c r="F3065" s="11" t="s">
        <v>1409</v>
      </c>
      <c r="G3065" s="48">
        <v>44977.0</v>
      </c>
      <c r="H3065" s="48">
        <v>45005.0</v>
      </c>
      <c r="I3065" s="88">
        <v>112.5</v>
      </c>
      <c r="J3065" s="48">
        <v>44977.0</v>
      </c>
      <c r="K3065" s="42"/>
      <c r="L3065" s="12">
        <v>67.0</v>
      </c>
      <c r="M3065" s="100">
        <v>45006.0</v>
      </c>
      <c r="N3065" s="32">
        <v>0.7083333333333334</v>
      </c>
      <c r="O3065" s="32">
        <v>0.9166666666666666</v>
      </c>
      <c r="P3065" s="16">
        <f t="shared" si="256"/>
        <v>0.2083333333</v>
      </c>
      <c r="Q3065" s="113" t="s">
        <v>3021</v>
      </c>
      <c r="R3065" s="36"/>
      <c r="S3065" s="36"/>
      <c r="T3065" s="36"/>
      <c r="U3065" s="36"/>
      <c r="V3065" s="36"/>
      <c r="W3065" s="36"/>
      <c r="X3065" s="36"/>
      <c r="Y3065" s="36"/>
      <c r="Z3065" s="36"/>
      <c r="AA3065" s="36"/>
      <c r="AB3065" s="36"/>
      <c r="AC3065" s="36"/>
      <c r="AD3065" s="36"/>
      <c r="AE3065" s="36"/>
      <c r="AF3065" s="36"/>
      <c r="AG3065" s="36"/>
      <c r="AH3065" s="36"/>
      <c r="AI3065" s="36"/>
      <c r="AJ3065" s="36"/>
      <c r="AK3065" s="36"/>
      <c r="AL3065" s="36"/>
    </row>
    <row r="3066">
      <c r="A3066" s="81" t="s">
        <v>2165</v>
      </c>
      <c r="B3066" s="81" t="s">
        <v>1797</v>
      </c>
      <c r="C3066" s="10" t="s">
        <v>1152</v>
      </c>
      <c r="D3066" s="81" t="s">
        <v>508</v>
      </c>
      <c r="E3066" s="30" t="s">
        <v>41</v>
      </c>
      <c r="F3066" s="30" t="s">
        <v>21</v>
      </c>
      <c r="G3066" s="82"/>
      <c r="H3066" s="82"/>
      <c r="I3066" s="88"/>
      <c r="J3066" s="82"/>
      <c r="K3066" s="82"/>
      <c r="L3066" s="88"/>
      <c r="M3066" s="47">
        <v>45006.0</v>
      </c>
      <c r="N3066" s="32">
        <v>0.8333333333333334</v>
      </c>
      <c r="O3066" s="15">
        <v>0.9166666666666666</v>
      </c>
      <c r="P3066" s="16">
        <f t="shared" si="256"/>
        <v>0.08333333333</v>
      </c>
      <c r="Q3066" s="10" t="s">
        <v>3022</v>
      </c>
      <c r="R3066" s="36"/>
      <c r="S3066" s="36"/>
      <c r="T3066" s="36"/>
      <c r="U3066" s="36"/>
      <c r="V3066" s="36"/>
      <c r="W3066" s="36"/>
      <c r="X3066" s="36"/>
      <c r="Y3066" s="36"/>
      <c r="Z3066" s="36"/>
      <c r="AA3066" s="36"/>
      <c r="AB3066" s="36"/>
      <c r="AC3066" s="36"/>
      <c r="AD3066" s="36"/>
      <c r="AE3066" s="36"/>
      <c r="AF3066" s="36"/>
      <c r="AG3066" s="36"/>
      <c r="AH3066" s="36"/>
      <c r="AI3066" s="36"/>
      <c r="AJ3066" s="36"/>
      <c r="AK3066" s="36"/>
      <c r="AL3066" s="36"/>
    </row>
    <row r="3067">
      <c r="A3067" s="81" t="s">
        <v>2167</v>
      </c>
      <c r="B3067" s="54" t="s">
        <v>1797</v>
      </c>
      <c r="C3067" s="54" t="s">
        <v>1164</v>
      </c>
      <c r="D3067" s="54" t="s">
        <v>900</v>
      </c>
      <c r="E3067" s="30" t="s">
        <v>41</v>
      </c>
      <c r="F3067" s="41" t="s">
        <v>21</v>
      </c>
      <c r="G3067" s="86"/>
      <c r="H3067" s="117"/>
      <c r="I3067" s="121"/>
      <c r="J3067" s="86"/>
      <c r="K3067" s="42"/>
      <c r="L3067" s="88">
        <v>185.5</v>
      </c>
      <c r="M3067" s="117">
        <v>45006.0</v>
      </c>
      <c r="N3067" s="32">
        <v>0.5833333333333334</v>
      </c>
      <c r="O3067" s="32">
        <v>0.6458333333333334</v>
      </c>
      <c r="P3067" s="16">
        <f t="shared" si="256"/>
        <v>0.0625</v>
      </c>
      <c r="Q3067" s="113" t="s">
        <v>2180</v>
      </c>
      <c r="R3067" s="36"/>
      <c r="S3067" s="36"/>
      <c r="T3067" s="36"/>
      <c r="U3067" s="36"/>
      <c r="V3067" s="36"/>
      <c r="W3067" s="36"/>
      <c r="X3067" s="36"/>
      <c r="Y3067" s="36"/>
      <c r="Z3067" s="36"/>
      <c r="AA3067" s="36"/>
      <c r="AB3067" s="36"/>
      <c r="AC3067" s="36"/>
      <c r="AD3067" s="36"/>
      <c r="AE3067" s="36"/>
      <c r="AF3067" s="36"/>
      <c r="AG3067" s="36"/>
      <c r="AH3067" s="36"/>
      <c r="AI3067" s="36"/>
      <c r="AJ3067" s="36"/>
      <c r="AK3067" s="36"/>
      <c r="AL3067" s="36"/>
    </row>
    <row r="3068">
      <c r="A3068" s="81" t="s">
        <v>2857</v>
      </c>
      <c r="B3068" s="10" t="s">
        <v>560</v>
      </c>
      <c r="C3068" s="10" t="s">
        <v>1164</v>
      </c>
      <c r="D3068" s="10" t="s">
        <v>900</v>
      </c>
      <c r="E3068" s="30" t="s">
        <v>41</v>
      </c>
      <c r="F3068" s="30" t="s">
        <v>1409</v>
      </c>
      <c r="G3068" s="117">
        <v>44980.0</v>
      </c>
      <c r="H3068" s="117"/>
      <c r="I3068" s="126"/>
      <c r="J3068" s="117">
        <v>44981.0</v>
      </c>
      <c r="K3068" s="42"/>
      <c r="L3068" s="88">
        <v>56.0</v>
      </c>
      <c r="M3068" s="117">
        <v>45006.0</v>
      </c>
      <c r="N3068" s="32">
        <v>0.6458333333333334</v>
      </c>
      <c r="O3068" s="32">
        <v>0.8958333333333334</v>
      </c>
      <c r="P3068" s="16">
        <f t="shared" si="256"/>
        <v>0.25</v>
      </c>
      <c r="Q3068" s="113" t="s">
        <v>3023</v>
      </c>
      <c r="R3068" s="36"/>
      <c r="S3068" s="36"/>
      <c r="T3068" s="36"/>
      <c r="U3068" s="36"/>
      <c r="V3068" s="36"/>
      <c r="W3068" s="36"/>
      <c r="X3068" s="36"/>
      <c r="Y3068" s="36"/>
      <c r="Z3068" s="36"/>
      <c r="AA3068" s="36"/>
      <c r="AB3068" s="36"/>
      <c r="AC3068" s="36"/>
      <c r="AD3068" s="36"/>
      <c r="AE3068" s="36"/>
      <c r="AF3068" s="36"/>
      <c r="AG3068" s="36"/>
      <c r="AH3068" s="36"/>
      <c r="AI3068" s="36"/>
      <c r="AJ3068" s="36"/>
      <c r="AK3068" s="36"/>
      <c r="AL3068" s="36"/>
    </row>
    <row r="3069">
      <c r="A3069" s="129" t="s">
        <v>3024</v>
      </c>
      <c r="B3069" s="81" t="s">
        <v>18</v>
      </c>
      <c r="C3069" s="81" t="s">
        <v>1152</v>
      </c>
      <c r="D3069" s="29" t="s">
        <v>2579</v>
      </c>
      <c r="E3069" s="30" t="s">
        <v>41</v>
      </c>
      <c r="F3069" s="41" t="s">
        <v>1423</v>
      </c>
      <c r="G3069" s="82">
        <v>44978.0</v>
      </c>
      <c r="H3069" s="82"/>
      <c r="I3069" s="81"/>
      <c r="J3069" s="82">
        <v>44978.0</v>
      </c>
      <c r="K3069" s="117"/>
      <c r="L3069" s="81">
        <v>8.0</v>
      </c>
      <c r="M3069" s="117">
        <v>45006.0</v>
      </c>
      <c r="N3069" s="32">
        <v>0.6666666666666666</v>
      </c>
      <c r="O3069" s="32">
        <v>0.9166666666666666</v>
      </c>
      <c r="P3069" s="34">
        <v>0.25</v>
      </c>
      <c r="Q3069" s="120" t="s">
        <v>3025</v>
      </c>
      <c r="R3069" s="36"/>
      <c r="S3069" s="36"/>
      <c r="T3069" s="36"/>
      <c r="U3069" s="36"/>
      <c r="V3069" s="36"/>
      <c r="W3069" s="36"/>
      <c r="X3069" s="36"/>
      <c r="Y3069" s="36"/>
      <c r="Z3069" s="36"/>
      <c r="AA3069" s="36"/>
      <c r="AB3069" s="36"/>
      <c r="AC3069" s="36"/>
      <c r="AD3069" s="36"/>
      <c r="AE3069" s="36"/>
      <c r="AF3069" s="36"/>
      <c r="AG3069" s="36"/>
      <c r="AH3069" s="36"/>
      <c r="AI3069" s="36"/>
      <c r="AJ3069" s="36"/>
      <c r="AK3069" s="36"/>
      <c r="AL3069" s="36"/>
    </row>
    <row r="3070">
      <c r="A3070" s="10" t="s">
        <v>2987</v>
      </c>
      <c r="B3070" s="10" t="s">
        <v>18</v>
      </c>
      <c r="C3070" s="10" t="s">
        <v>1164</v>
      </c>
      <c r="D3070" s="10" t="s">
        <v>1790</v>
      </c>
      <c r="E3070" s="11" t="s">
        <v>43</v>
      </c>
      <c r="F3070" s="11" t="s">
        <v>1432</v>
      </c>
      <c r="G3070" s="82">
        <v>45002.0</v>
      </c>
      <c r="H3070" s="82">
        <v>45006.0</v>
      </c>
      <c r="I3070" s="12"/>
      <c r="J3070" s="117"/>
      <c r="K3070" s="82"/>
      <c r="L3070" s="12"/>
      <c r="M3070" s="47">
        <v>45007.0</v>
      </c>
      <c r="N3070" s="32">
        <v>0.625</v>
      </c>
      <c r="O3070" s="32">
        <v>0.7916666666666666</v>
      </c>
      <c r="P3070" s="16">
        <f t="shared" ref="P3070:P3072" si="257">O3070-N3070</f>
        <v>0.1666666667</v>
      </c>
      <c r="Q3070" s="113" t="s">
        <v>3026</v>
      </c>
    </row>
    <row r="3071" ht="26.25" customHeight="1">
      <c r="A3071" s="36" t="s">
        <v>2139</v>
      </c>
      <c r="B3071" s="36" t="s">
        <v>1797</v>
      </c>
      <c r="C3071" s="36" t="s">
        <v>21</v>
      </c>
      <c r="D3071" s="36" t="s">
        <v>1790</v>
      </c>
      <c r="E3071" s="116" t="s">
        <v>41</v>
      </c>
      <c r="F3071" s="116" t="s">
        <v>21</v>
      </c>
      <c r="G3071" s="42"/>
      <c r="H3071" s="42"/>
      <c r="I3071" s="36"/>
      <c r="J3071" s="42"/>
      <c r="K3071" s="42"/>
      <c r="L3071" s="36"/>
      <c r="M3071" s="47">
        <v>45007.0</v>
      </c>
      <c r="N3071" s="32">
        <v>0.7916666666666666</v>
      </c>
      <c r="O3071" s="32">
        <v>0.8333333333333334</v>
      </c>
      <c r="P3071" s="44">
        <f t="shared" si="257"/>
        <v>0.04166666667</v>
      </c>
      <c r="Q3071" s="81" t="s">
        <v>3027</v>
      </c>
      <c r="R3071" s="36"/>
      <c r="S3071" s="36"/>
      <c r="T3071" s="36"/>
      <c r="U3071" s="36"/>
      <c r="V3071" s="36"/>
      <c r="W3071" s="36"/>
      <c r="X3071" s="36"/>
      <c r="Y3071" s="36"/>
      <c r="Z3071" s="36"/>
      <c r="AA3071" s="36"/>
      <c r="AB3071" s="36"/>
      <c r="AC3071" s="36"/>
      <c r="AD3071" s="36"/>
      <c r="AE3071" s="36"/>
      <c r="AF3071" s="36"/>
      <c r="AG3071" s="36"/>
      <c r="AH3071" s="36"/>
      <c r="AI3071" s="36"/>
      <c r="AJ3071" s="36"/>
      <c r="AK3071" s="36"/>
      <c r="AL3071" s="36"/>
    </row>
    <row r="3072">
      <c r="A3072" s="10" t="s">
        <v>3028</v>
      </c>
      <c r="B3072" s="10" t="s">
        <v>18</v>
      </c>
      <c r="C3072" s="10" t="s">
        <v>1152</v>
      </c>
      <c r="D3072" s="10" t="s">
        <v>1790</v>
      </c>
      <c r="E3072" s="11" t="s">
        <v>1478</v>
      </c>
      <c r="F3072" s="11" t="s">
        <v>1432</v>
      </c>
      <c r="G3072" s="82">
        <v>45008.0</v>
      </c>
      <c r="H3072" s="82">
        <v>45012.0</v>
      </c>
      <c r="I3072" s="12">
        <v>10.0</v>
      </c>
      <c r="J3072" s="117"/>
      <c r="K3072" s="82"/>
      <c r="L3072" s="12"/>
      <c r="M3072" s="47">
        <v>45007.0</v>
      </c>
      <c r="N3072" s="32">
        <v>0.8333333333333334</v>
      </c>
      <c r="O3072" s="32">
        <v>0.9166666666666666</v>
      </c>
      <c r="P3072" s="16">
        <f t="shared" si="257"/>
        <v>0.08333333333</v>
      </c>
      <c r="Q3072" s="113" t="s">
        <v>3029</v>
      </c>
    </row>
    <row r="3073">
      <c r="A3073" s="129" t="s">
        <v>3024</v>
      </c>
      <c r="B3073" s="81" t="s">
        <v>18</v>
      </c>
      <c r="C3073" s="81" t="s">
        <v>1152</v>
      </c>
      <c r="D3073" s="29" t="s">
        <v>2579</v>
      </c>
      <c r="E3073" s="30" t="s">
        <v>41</v>
      </c>
      <c r="F3073" s="41" t="s">
        <v>1423</v>
      </c>
      <c r="G3073" s="82">
        <v>44978.0</v>
      </c>
      <c r="H3073" s="82"/>
      <c r="I3073" s="81"/>
      <c r="J3073" s="82">
        <v>44978.0</v>
      </c>
      <c r="K3073" s="117"/>
      <c r="L3073" s="81">
        <v>8.0</v>
      </c>
      <c r="M3073" s="117">
        <v>45007.0</v>
      </c>
      <c r="N3073" s="32">
        <v>0.6666666666666666</v>
      </c>
      <c r="O3073" s="32">
        <v>0.8333333333333334</v>
      </c>
      <c r="P3073" s="34">
        <v>0.16666666666666666</v>
      </c>
      <c r="Q3073" s="120" t="s">
        <v>3030</v>
      </c>
      <c r="R3073" s="36"/>
      <c r="S3073" s="36"/>
      <c r="T3073" s="36"/>
      <c r="U3073" s="36"/>
      <c r="V3073" s="36"/>
      <c r="W3073" s="36"/>
      <c r="X3073" s="36"/>
      <c r="Y3073" s="36"/>
      <c r="Z3073" s="36"/>
      <c r="AA3073" s="36"/>
      <c r="AB3073" s="36"/>
      <c r="AC3073" s="36"/>
      <c r="AD3073" s="36"/>
      <c r="AE3073" s="36"/>
      <c r="AF3073" s="36"/>
      <c r="AG3073" s="36"/>
      <c r="AH3073" s="36"/>
      <c r="AI3073" s="36"/>
      <c r="AJ3073" s="36"/>
      <c r="AK3073" s="36"/>
      <c r="AL3073" s="36"/>
    </row>
    <row r="3074">
      <c r="A3074" s="129" t="s">
        <v>3010</v>
      </c>
      <c r="B3074" s="81" t="s">
        <v>560</v>
      </c>
      <c r="C3074" s="81" t="s">
        <v>1164</v>
      </c>
      <c r="D3074" s="29" t="s">
        <v>2579</v>
      </c>
      <c r="E3074" s="30" t="s">
        <v>1478</v>
      </c>
      <c r="F3074" s="41" t="s">
        <v>1423</v>
      </c>
      <c r="G3074" s="82">
        <v>44977.0</v>
      </c>
      <c r="H3074" s="82"/>
      <c r="I3074" s="81"/>
      <c r="J3074" s="82">
        <v>44977.0</v>
      </c>
      <c r="K3074" s="117"/>
      <c r="L3074" s="81"/>
      <c r="M3074" s="117">
        <v>45007.0</v>
      </c>
      <c r="N3074" s="32">
        <v>0.8333333333333334</v>
      </c>
      <c r="O3074" s="32">
        <v>0.9166666666666666</v>
      </c>
      <c r="P3074" s="34">
        <v>0.08333333333333333</v>
      </c>
      <c r="Q3074" s="120" t="s">
        <v>3031</v>
      </c>
      <c r="R3074" s="36"/>
      <c r="S3074" s="36"/>
      <c r="T3074" s="36"/>
      <c r="U3074" s="36"/>
      <c r="V3074" s="36"/>
      <c r="W3074" s="36"/>
      <c r="X3074" s="36"/>
      <c r="Y3074" s="36"/>
      <c r="Z3074" s="36"/>
      <c r="AA3074" s="36"/>
      <c r="AB3074" s="36"/>
      <c r="AC3074" s="36"/>
      <c r="AD3074" s="36"/>
      <c r="AE3074" s="36"/>
      <c r="AF3074" s="36"/>
      <c r="AG3074" s="36"/>
      <c r="AH3074" s="36"/>
      <c r="AI3074" s="36"/>
      <c r="AJ3074" s="36"/>
      <c r="AK3074" s="36"/>
      <c r="AL3074" s="36"/>
    </row>
    <row r="3075">
      <c r="A3075" s="81" t="s">
        <v>3018</v>
      </c>
      <c r="B3075" s="81" t="s">
        <v>560</v>
      </c>
      <c r="C3075" s="29" t="s">
        <v>1152</v>
      </c>
      <c r="D3075" s="29" t="s">
        <v>508</v>
      </c>
      <c r="E3075" s="30" t="s">
        <v>1478</v>
      </c>
      <c r="F3075" s="30" t="s">
        <v>1423</v>
      </c>
      <c r="G3075" s="82"/>
      <c r="H3075" s="82"/>
      <c r="I3075" s="81"/>
      <c r="J3075" s="82"/>
      <c r="K3075" s="82"/>
      <c r="L3075" s="81"/>
      <c r="M3075" s="100">
        <v>45007.0</v>
      </c>
      <c r="N3075" s="32">
        <v>0.6458333333333334</v>
      </c>
      <c r="O3075" s="32">
        <v>0.9166666666666666</v>
      </c>
      <c r="P3075" s="44">
        <f t="shared" ref="P3075:P3078" si="258">O3075-N3075</f>
        <v>0.2708333333</v>
      </c>
      <c r="Q3075" s="131" t="s">
        <v>3032</v>
      </c>
      <c r="R3075" s="36"/>
      <c r="S3075" s="36"/>
      <c r="T3075" s="36"/>
      <c r="U3075" s="36"/>
      <c r="V3075" s="36"/>
      <c r="W3075" s="36"/>
      <c r="X3075" s="36"/>
      <c r="Y3075" s="36"/>
      <c r="Z3075" s="36"/>
      <c r="AA3075" s="36"/>
      <c r="AB3075" s="36"/>
      <c r="AC3075" s="36"/>
      <c r="AD3075" s="36"/>
      <c r="AE3075" s="36"/>
      <c r="AF3075" s="36"/>
      <c r="AG3075" s="36"/>
      <c r="AH3075" s="36"/>
      <c r="AI3075" s="36"/>
      <c r="AJ3075" s="36"/>
      <c r="AK3075" s="36"/>
      <c r="AL3075" s="36"/>
    </row>
    <row r="3076">
      <c r="A3076" s="81" t="s">
        <v>1819</v>
      </c>
      <c r="B3076" s="81" t="s">
        <v>1797</v>
      </c>
      <c r="C3076" s="10" t="s">
        <v>1152</v>
      </c>
      <c r="D3076" s="10" t="s">
        <v>3</v>
      </c>
      <c r="E3076" s="11" t="s">
        <v>41</v>
      </c>
      <c r="F3076" s="11" t="s">
        <v>21</v>
      </c>
      <c r="G3076" s="18"/>
      <c r="H3076" s="18"/>
      <c r="I3076" s="18"/>
      <c r="J3076" s="18"/>
      <c r="K3076" s="18"/>
      <c r="M3076" s="100">
        <v>45007.0</v>
      </c>
      <c r="N3076" s="32">
        <v>0.625</v>
      </c>
      <c r="O3076" s="32">
        <v>0.7083333333333334</v>
      </c>
      <c r="P3076" s="16">
        <f t="shared" si="258"/>
        <v>0.08333333333</v>
      </c>
      <c r="Q3076" s="113" t="s">
        <v>3033</v>
      </c>
      <c r="R3076" s="36"/>
      <c r="S3076" s="36"/>
      <c r="T3076" s="36"/>
      <c r="U3076" s="36"/>
      <c r="V3076" s="36"/>
      <c r="W3076" s="36"/>
      <c r="X3076" s="36"/>
      <c r="Y3076" s="36"/>
      <c r="Z3076" s="36"/>
      <c r="AA3076" s="36"/>
      <c r="AB3076" s="36"/>
      <c r="AC3076" s="36"/>
      <c r="AD3076" s="36"/>
      <c r="AE3076" s="36"/>
      <c r="AF3076" s="36"/>
      <c r="AG3076" s="36"/>
      <c r="AH3076" s="36"/>
      <c r="AI3076" s="36"/>
      <c r="AJ3076" s="36"/>
      <c r="AK3076" s="36"/>
      <c r="AL3076" s="36"/>
    </row>
    <row r="3077">
      <c r="A3077" s="81" t="s">
        <v>2822</v>
      </c>
      <c r="B3077" s="81" t="s">
        <v>560</v>
      </c>
      <c r="C3077" s="10" t="s">
        <v>1152</v>
      </c>
      <c r="D3077" s="10" t="s">
        <v>3</v>
      </c>
      <c r="E3077" s="30" t="s">
        <v>43</v>
      </c>
      <c r="F3077" s="11" t="s">
        <v>1409</v>
      </c>
      <c r="G3077" s="48">
        <v>44977.0</v>
      </c>
      <c r="H3077" s="48">
        <v>45005.0</v>
      </c>
      <c r="I3077" s="88">
        <v>112.5</v>
      </c>
      <c r="J3077" s="48">
        <v>44977.0</v>
      </c>
      <c r="K3077" s="42"/>
      <c r="L3077" s="12">
        <v>69.0</v>
      </c>
      <c r="M3077" s="100">
        <v>45007.0</v>
      </c>
      <c r="N3077" s="32">
        <v>0.7083333333333334</v>
      </c>
      <c r="O3077" s="32">
        <v>0.7916666666666666</v>
      </c>
      <c r="P3077" s="16">
        <f t="shared" si="258"/>
        <v>0.08333333333</v>
      </c>
      <c r="Q3077" s="113" t="s">
        <v>3034</v>
      </c>
      <c r="R3077" s="36"/>
      <c r="S3077" s="36"/>
      <c r="T3077" s="36"/>
      <c r="U3077" s="36"/>
      <c r="V3077" s="36"/>
      <c r="W3077" s="36"/>
      <c r="X3077" s="36"/>
      <c r="Y3077" s="36"/>
      <c r="Z3077" s="36"/>
      <c r="AA3077" s="36"/>
      <c r="AB3077" s="36"/>
      <c r="AC3077" s="36"/>
      <c r="AD3077" s="36"/>
      <c r="AE3077" s="36"/>
      <c r="AF3077" s="36"/>
      <c r="AG3077" s="36"/>
      <c r="AH3077" s="36"/>
      <c r="AI3077" s="36"/>
      <c r="AJ3077" s="36"/>
      <c r="AK3077" s="36"/>
      <c r="AL3077" s="36"/>
    </row>
    <row r="3078">
      <c r="A3078" s="81" t="s">
        <v>2990</v>
      </c>
      <c r="B3078" s="81" t="s">
        <v>18</v>
      </c>
      <c r="C3078" s="29" t="s">
        <v>1152</v>
      </c>
      <c r="D3078" s="10" t="s">
        <v>3</v>
      </c>
      <c r="E3078" s="30" t="s">
        <v>41</v>
      </c>
      <c r="F3078" s="30" t="s">
        <v>1423</v>
      </c>
      <c r="G3078" s="82">
        <v>45002.0</v>
      </c>
      <c r="H3078" s="82">
        <v>45005.0</v>
      </c>
      <c r="I3078" s="88">
        <v>6.0</v>
      </c>
      <c r="J3078" s="82">
        <v>45002.0</v>
      </c>
      <c r="K3078" s="82">
        <v>45005.0</v>
      </c>
      <c r="L3078" s="88">
        <v>6.0</v>
      </c>
      <c r="M3078" s="100">
        <v>45007.0</v>
      </c>
      <c r="N3078" s="32">
        <v>0.7916666666666666</v>
      </c>
      <c r="O3078" s="32">
        <v>0.9166666666666666</v>
      </c>
      <c r="P3078" s="16">
        <f t="shared" si="258"/>
        <v>0.125</v>
      </c>
      <c r="Q3078" s="113" t="s">
        <v>3035</v>
      </c>
      <c r="R3078" s="36"/>
      <c r="S3078" s="36"/>
      <c r="T3078" s="36"/>
      <c r="U3078" s="36"/>
      <c r="V3078" s="36"/>
      <c r="W3078" s="36"/>
      <c r="X3078" s="36"/>
      <c r="Y3078" s="36"/>
      <c r="Z3078" s="36"/>
      <c r="AA3078" s="36"/>
      <c r="AB3078" s="36"/>
      <c r="AC3078" s="36"/>
      <c r="AD3078" s="36"/>
      <c r="AE3078" s="36"/>
      <c r="AF3078" s="36"/>
      <c r="AG3078" s="36"/>
      <c r="AH3078" s="36"/>
      <c r="AI3078" s="36"/>
      <c r="AJ3078" s="36"/>
      <c r="AK3078" s="36"/>
      <c r="AL3078" s="36"/>
    </row>
    <row r="3079">
      <c r="A3079" s="81" t="s">
        <v>2167</v>
      </c>
      <c r="B3079" s="54" t="s">
        <v>1797</v>
      </c>
      <c r="C3079" s="54" t="s">
        <v>1164</v>
      </c>
      <c r="D3079" s="54" t="s">
        <v>900</v>
      </c>
      <c r="E3079" s="30" t="s">
        <v>41</v>
      </c>
      <c r="F3079" s="41" t="s">
        <v>21</v>
      </c>
      <c r="G3079" s="86"/>
      <c r="H3079" s="117"/>
      <c r="I3079" s="121"/>
      <c r="J3079" s="86"/>
      <c r="K3079" s="42"/>
      <c r="L3079" s="88">
        <v>187.0</v>
      </c>
      <c r="M3079" s="117">
        <v>45007.0</v>
      </c>
      <c r="N3079" s="32">
        <v>0.5833333333333334</v>
      </c>
      <c r="O3079" s="32">
        <v>0.6458333333333334</v>
      </c>
      <c r="P3079" s="58" t="s">
        <v>3036</v>
      </c>
      <c r="Q3079" s="113" t="s">
        <v>2180</v>
      </c>
      <c r="R3079" s="36"/>
      <c r="S3079" s="36"/>
      <c r="T3079" s="36"/>
      <c r="U3079" s="36"/>
      <c r="V3079" s="36"/>
      <c r="W3079" s="36"/>
      <c r="X3079" s="36"/>
      <c r="Y3079" s="36"/>
      <c r="Z3079" s="36"/>
      <c r="AA3079" s="36"/>
      <c r="AB3079" s="36"/>
      <c r="AC3079" s="36"/>
      <c r="AD3079" s="36"/>
      <c r="AE3079" s="36"/>
      <c r="AF3079" s="36"/>
      <c r="AG3079" s="36"/>
      <c r="AH3079" s="36"/>
      <c r="AI3079" s="36"/>
      <c r="AJ3079" s="36"/>
      <c r="AK3079" s="36"/>
      <c r="AL3079" s="36"/>
    </row>
    <row r="3080">
      <c r="A3080" s="81" t="s">
        <v>2857</v>
      </c>
      <c r="B3080" s="10" t="s">
        <v>560</v>
      </c>
      <c r="C3080" s="10" t="s">
        <v>1164</v>
      </c>
      <c r="D3080" s="10" t="s">
        <v>900</v>
      </c>
      <c r="E3080" s="30" t="s">
        <v>41</v>
      </c>
      <c r="F3080" s="30" t="s">
        <v>1409</v>
      </c>
      <c r="G3080" s="117">
        <v>44980.0</v>
      </c>
      <c r="H3080" s="117"/>
      <c r="I3080" s="126"/>
      <c r="J3080" s="117">
        <v>44981.0</v>
      </c>
      <c r="K3080" s="42"/>
      <c r="L3080" s="88">
        <v>62.0</v>
      </c>
      <c r="M3080" s="117">
        <v>45007.0</v>
      </c>
      <c r="N3080" s="32">
        <v>0.6458333333333334</v>
      </c>
      <c r="O3080" s="32">
        <v>0.8958333333333334</v>
      </c>
      <c r="P3080" s="16">
        <f t="shared" ref="P3080:P3086" si="259">O3080-N3080</f>
        <v>0.25</v>
      </c>
      <c r="Q3080" s="113" t="s">
        <v>3037</v>
      </c>
      <c r="R3080" s="36"/>
      <c r="S3080" s="36"/>
      <c r="T3080" s="36"/>
      <c r="U3080" s="36"/>
      <c r="V3080" s="36"/>
      <c r="W3080" s="36"/>
      <c r="X3080" s="36"/>
      <c r="Y3080" s="36"/>
      <c r="Z3080" s="36"/>
      <c r="AA3080" s="36"/>
      <c r="AB3080" s="36"/>
      <c r="AC3080" s="36"/>
      <c r="AD3080" s="36"/>
      <c r="AE3080" s="36"/>
      <c r="AF3080" s="36"/>
      <c r="AG3080" s="36"/>
      <c r="AH3080" s="36"/>
      <c r="AI3080" s="36"/>
      <c r="AJ3080" s="36"/>
      <c r="AK3080" s="36"/>
      <c r="AL3080" s="36"/>
    </row>
    <row r="3081">
      <c r="A3081" s="10" t="s">
        <v>3028</v>
      </c>
      <c r="B3081" s="10" t="s">
        <v>18</v>
      </c>
      <c r="C3081" s="10" t="s">
        <v>1152</v>
      </c>
      <c r="D3081" s="10" t="s">
        <v>1790</v>
      </c>
      <c r="E3081" s="11" t="s">
        <v>28</v>
      </c>
      <c r="F3081" s="11" t="s">
        <v>1432</v>
      </c>
      <c r="G3081" s="82">
        <v>45008.0</v>
      </c>
      <c r="H3081" s="82">
        <v>45012.0</v>
      </c>
      <c r="I3081" s="12">
        <v>10.0</v>
      </c>
      <c r="J3081" s="117"/>
      <c r="K3081" s="82"/>
      <c r="L3081" s="12"/>
      <c r="M3081" s="47">
        <v>45008.0</v>
      </c>
      <c r="N3081" s="32">
        <v>0.625</v>
      </c>
      <c r="O3081" s="32">
        <v>0.7083333333333334</v>
      </c>
      <c r="P3081" s="16">
        <f t="shared" si="259"/>
        <v>0.08333333333</v>
      </c>
      <c r="Q3081" s="113" t="s">
        <v>3038</v>
      </c>
    </row>
    <row r="3082" ht="26.25" customHeight="1">
      <c r="A3082" s="36" t="s">
        <v>2139</v>
      </c>
      <c r="B3082" s="36" t="s">
        <v>1797</v>
      </c>
      <c r="C3082" s="36" t="s">
        <v>21</v>
      </c>
      <c r="D3082" s="36" t="s">
        <v>1790</v>
      </c>
      <c r="E3082" s="116" t="s">
        <v>41</v>
      </c>
      <c r="F3082" s="116" t="s">
        <v>21</v>
      </c>
      <c r="G3082" s="42"/>
      <c r="H3082" s="42"/>
      <c r="I3082" s="36"/>
      <c r="J3082" s="42"/>
      <c r="K3082" s="42"/>
      <c r="L3082" s="36"/>
      <c r="M3082" s="47">
        <v>45008.0</v>
      </c>
      <c r="N3082" s="32">
        <v>0.7083333333333334</v>
      </c>
      <c r="O3082" s="32">
        <v>0.7916666666666666</v>
      </c>
      <c r="P3082" s="44">
        <f t="shared" si="259"/>
        <v>0.08333333333</v>
      </c>
      <c r="Q3082" s="81" t="s">
        <v>3039</v>
      </c>
      <c r="R3082" s="36"/>
      <c r="S3082" s="36"/>
      <c r="T3082" s="36"/>
      <c r="U3082" s="36"/>
      <c r="V3082" s="36"/>
      <c r="W3082" s="36"/>
      <c r="X3082" s="36"/>
      <c r="Y3082" s="36"/>
      <c r="Z3082" s="36"/>
      <c r="AA3082" s="36"/>
      <c r="AB3082" s="36"/>
      <c r="AC3082" s="36"/>
      <c r="AD3082" s="36"/>
      <c r="AE3082" s="36"/>
      <c r="AF3082" s="36"/>
      <c r="AG3082" s="36"/>
      <c r="AH3082" s="36"/>
      <c r="AI3082" s="36"/>
      <c r="AJ3082" s="36"/>
      <c r="AK3082" s="36"/>
      <c r="AL3082" s="36"/>
    </row>
    <row r="3083">
      <c r="A3083" s="10" t="s">
        <v>3040</v>
      </c>
      <c r="B3083" s="10" t="s">
        <v>18</v>
      </c>
      <c r="C3083" s="10" t="s">
        <v>1164</v>
      </c>
      <c r="D3083" s="10" t="s">
        <v>1790</v>
      </c>
      <c r="E3083" s="11" t="s">
        <v>41</v>
      </c>
      <c r="F3083" s="11" t="s">
        <v>1432</v>
      </c>
      <c r="G3083" s="82">
        <v>45008.0</v>
      </c>
      <c r="H3083" s="82">
        <v>45014.0</v>
      </c>
      <c r="I3083" s="12">
        <v>12.0</v>
      </c>
      <c r="J3083" s="117"/>
      <c r="K3083" s="82"/>
      <c r="L3083" s="12"/>
      <c r="M3083" s="47">
        <v>45008.0</v>
      </c>
      <c r="N3083" s="32">
        <v>0.7916666666666666</v>
      </c>
      <c r="O3083" s="32">
        <v>0.9166666666666666</v>
      </c>
      <c r="P3083" s="16">
        <f t="shared" si="259"/>
        <v>0.125</v>
      </c>
      <c r="Q3083" s="113" t="s">
        <v>3041</v>
      </c>
    </row>
    <row r="3084">
      <c r="A3084" s="81" t="s">
        <v>3018</v>
      </c>
      <c r="B3084" s="81" t="s">
        <v>560</v>
      </c>
      <c r="C3084" s="29" t="s">
        <v>1152</v>
      </c>
      <c r="D3084" s="29" t="s">
        <v>508</v>
      </c>
      <c r="E3084" s="30" t="s">
        <v>1478</v>
      </c>
      <c r="F3084" s="30" t="s">
        <v>1423</v>
      </c>
      <c r="G3084" s="82"/>
      <c r="H3084" s="82"/>
      <c r="I3084" s="81"/>
      <c r="J3084" s="82"/>
      <c r="K3084" s="82"/>
      <c r="L3084" s="81"/>
      <c r="M3084" s="100">
        <v>45008.0</v>
      </c>
      <c r="N3084" s="32">
        <v>0.625</v>
      </c>
      <c r="O3084" s="32">
        <v>0.6666666666666666</v>
      </c>
      <c r="P3084" s="44">
        <f t="shared" si="259"/>
        <v>0.04166666667</v>
      </c>
      <c r="Q3084" s="131" t="s">
        <v>3042</v>
      </c>
      <c r="R3084" s="36"/>
      <c r="S3084" s="36"/>
      <c r="T3084" s="36"/>
      <c r="U3084" s="36"/>
      <c r="V3084" s="36"/>
      <c r="W3084" s="36"/>
      <c r="X3084" s="36"/>
      <c r="Y3084" s="36"/>
      <c r="Z3084" s="36"/>
      <c r="AA3084" s="36"/>
      <c r="AB3084" s="36"/>
      <c r="AC3084" s="36"/>
      <c r="AD3084" s="36"/>
      <c r="AE3084" s="36"/>
      <c r="AF3084" s="36"/>
      <c r="AG3084" s="36"/>
      <c r="AH3084" s="36"/>
      <c r="AI3084" s="36"/>
      <c r="AJ3084" s="36"/>
      <c r="AK3084" s="36"/>
      <c r="AL3084" s="36"/>
    </row>
    <row r="3085">
      <c r="A3085" s="81" t="s">
        <v>3007</v>
      </c>
      <c r="B3085" s="29" t="s">
        <v>18</v>
      </c>
      <c r="C3085" s="29" t="s">
        <v>1152</v>
      </c>
      <c r="D3085" s="29" t="s">
        <v>508</v>
      </c>
      <c r="E3085" s="30" t="s">
        <v>1478</v>
      </c>
      <c r="F3085" s="30" t="s">
        <v>1423</v>
      </c>
      <c r="G3085" s="82"/>
      <c r="H3085" s="82"/>
      <c r="I3085" s="81"/>
      <c r="J3085" s="82"/>
      <c r="K3085" s="82"/>
      <c r="L3085" s="81"/>
      <c r="M3085" s="100">
        <v>45008.0</v>
      </c>
      <c r="N3085" s="32">
        <v>0.75</v>
      </c>
      <c r="O3085" s="32">
        <v>0.9166666666666666</v>
      </c>
      <c r="P3085" s="44">
        <f t="shared" si="259"/>
        <v>0.1666666667</v>
      </c>
      <c r="Q3085" s="131" t="s">
        <v>3043</v>
      </c>
      <c r="R3085" s="36"/>
      <c r="S3085" s="36"/>
      <c r="T3085" s="36"/>
      <c r="U3085" s="36"/>
      <c r="V3085" s="36"/>
      <c r="W3085" s="36"/>
      <c r="X3085" s="36"/>
      <c r="Y3085" s="36"/>
      <c r="Z3085" s="36"/>
      <c r="AA3085" s="36"/>
      <c r="AB3085" s="36"/>
      <c r="AC3085" s="36"/>
      <c r="AD3085" s="36"/>
      <c r="AE3085" s="36"/>
      <c r="AF3085" s="36"/>
      <c r="AG3085" s="36"/>
      <c r="AH3085" s="36"/>
      <c r="AI3085" s="36"/>
      <c r="AJ3085" s="36"/>
      <c r="AK3085" s="36"/>
      <c r="AL3085" s="36"/>
    </row>
    <row r="3086">
      <c r="A3086" s="81" t="s">
        <v>2165</v>
      </c>
      <c r="B3086" s="81" t="s">
        <v>1797</v>
      </c>
      <c r="C3086" s="10" t="s">
        <v>1152</v>
      </c>
      <c r="D3086" s="81" t="s">
        <v>508</v>
      </c>
      <c r="E3086" s="30" t="s">
        <v>41</v>
      </c>
      <c r="F3086" s="30" t="s">
        <v>21</v>
      </c>
      <c r="G3086" s="82"/>
      <c r="H3086" s="82"/>
      <c r="I3086" s="88"/>
      <c r="J3086" s="82"/>
      <c r="K3086" s="82"/>
      <c r="L3086" s="88"/>
      <c r="M3086" s="47">
        <v>45008.0</v>
      </c>
      <c r="N3086" s="32">
        <v>0.7083333333333334</v>
      </c>
      <c r="O3086" s="15">
        <v>0.7916666666666666</v>
      </c>
      <c r="P3086" s="16">
        <f t="shared" si="259"/>
        <v>0.08333333333</v>
      </c>
      <c r="Q3086" s="10" t="s">
        <v>2841</v>
      </c>
      <c r="R3086" s="36"/>
      <c r="S3086" s="36"/>
      <c r="T3086" s="36"/>
      <c r="U3086" s="36"/>
      <c r="V3086" s="36"/>
      <c r="W3086" s="36"/>
      <c r="X3086" s="36"/>
      <c r="Y3086" s="36"/>
      <c r="Z3086" s="36"/>
      <c r="AA3086" s="36"/>
      <c r="AB3086" s="36"/>
      <c r="AC3086" s="36"/>
      <c r="AD3086" s="36"/>
      <c r="AE3086" s="36"/>
      <c r="AF3086" s="36"/>
      <c r="AG3086" s="36"/>
      <c r="AH3086" s="36"/>
      <c r="AI3086" s="36"/>
      <c r="AJ3086" s="36"/>
      <c r="AK3086" s="36"/>
      <c r="AL3086" s="36"/>
    </row>
    <row r="3087">
      <c r="A3087" s="129" t="s">
        <v>3010</v>
      </c>
      <c r="B3087" s="81" t="s">
        <v>560</v>
      </c>
      <c r="C3087" s="81" t="s">
        <v>1164</v>
      </c>
      <c r="D3087" s="29" t="s">
        <v>2579</v>
      </c>
      <c r="E3087" s="30" t="s">
        <v>1478</v>
      </c>
      <c r="F3087" s="41" t="s">
        <v>1423</v>
      </c>
      <c r="G3087" s="82">
        <v>44977.0</v>
      </c>
      <c r="H3087" s="82"/>
      <c r="I3087" s="81"/>
      <c r="J3087" s="82">
        <v>44977.0</v>
      </c>
      <c r="K3087" s="117"/>
      <c r="L3087" s="81"/>
      <c r="M3087" s="117">
        <v>45008.0</v>
      </c>
      <c r="N3087" s="32">
        <v>0.6666666666666666</v>
      </c>
      <c r="O3087" s="32">
        <v>0.9166666666666666</v>
      </c>
      <c r="P3087" s="34">
        <v>0.25</v>
      </c>
      <c r="Q3087" s="120" t="s">
        <v>3044</v>
      </c>
      <c r="R3087" s="36"/>
      <c r="S3087" s="36"/>
      <c r="T3087" s="36"/>
      <c r="U3087" s="36"/>
      <c r="V3087" s="36"/>
      <c r="W3087" s="36"/>
      <c r="X3087" s="36"/>
      <c r="Y3087" s="36"/>
      <c r="Z3087" s="36"/>
      <c r="AA3087" s="36"/>
      <c r="AB3087" s="36"/>
      <c r="AC3087" s="36"/>
      <c r="AD3087" s="36"/>
      <c r="AE3087" s="36"/>
      <c r="AF3087" s="36"/>
      <c r="AG3087" s="36"/>
      <c r="AH3087" s="36"/>
      <c r="AI3087" s="36"/>
      <c r="AJ3087" s="36"/>
      <c r="AK3087" s="36"/>
      <c r="AL3087" s="36"/>
    </row>
    <row r="3088">
      <c r="A3088" s="81" t="s">
        <v>2167</v>
      </c>
      <c r="B3088" s="54" t="s">
        <v>1797</v>
      </c>
      <c r="C3088" s="54" t="s">
        <v>1164</v>
      </c>
      <c r="D3088" s="54" t="s">
        <v>900</v>
      </c>
      <c r="E3088" s="30" t="s">
        <v>41</v>
      </c>
      <c r="F3088" s="41" t="s">
        <v>21</v>
      </c>
      <c r="G3088" s="86"/>
      <c r="H3088" s="117"/>
      <c r="I3088" s="121"/>
      <c r="J3088" s="86"/>
      <c r="K3088" s="42"/>
      <c r="L3088" s="88">
        <v>189.0</v>
      </c>
      <c r="M3088" s="117">
        <v>45008.0</v>
      </c>
      <c r="N3088" s="32">
        <v>0.5833333333333334</v>
      </c>
      <c r="O3088" s="32">
        <v>0.6666666666666666</v>
      </c>
      <c r="P3088" s="34">
        <f t="shared" ref="P3088:P3094" si="260">O3088-N3088</f>
        <v>0.08333333333</v>
      </c>
      <c r="Q3088" s="113" t="s">
        <v>2180</v>
      </c>
      <c r="R3088" s="36"/>
      <c r="S3088" s="36"/>
      <c r="T3088" s="36"/>
      <c r="U3088" s="36"/>
      <c r="V3088" s="36"/>
      <c r="W3088" s="36"/>
      <c r="X3088" s="36"/>
      <c r="Y3088" s="36"/>
      <c r="Z3088" s="36"/>
      <c r="AA3088" s="36"/>
      <c r="AB3088" s="36"/>
      <c r="AC3088" s="36"/>
      <c r="AD3088" s="36"/>
      <c r="AE3088" s="36"/>
      <c r="AF3088" s="36"/>
      <c r="AG3088" s="36"/>
      <c r="AH3088" s="36"/>
      <c r="AI3088" s="36"/>
      <c r="AJ3088" s="36"/>
      <c r="AK3088" s="36"/>
      <c r="AL3088" s="36"/>
    </row>
    <row r="3089">
      <c r="A3089" s="81" t="s">
        <v>2857</v>
      </c>
      <c r="B3089" s="10" t="s">
        <v>560</v>
      </c>
      <c r="C3089" s="10" t="s">
        <v>1164</v>
      </c>
      <c r="D3089" s="10" t="s">
        <v>900</v>
      </c>
      <c r="E3089" s="30" t="s">
        <v>41</v>
      </c>
      <c r="F3089" s="30" t="s">
        <v>1409</v>
      </c>
      <c r="G3089" s="117">
        <v>44980.0</v>
      </c>
      <c r="H3089" s="117"/>
      <c r="I3089" s="126"/>
      <c r="J3089" s="117">
        <v>44981.0</v>
      </c>
      <c r="K3089" s="42"/>
      <c r="L3089" s="88">
        <v>67.5</v>
      </c>
      <c r="M3089" s="117">
        <v>45008.0</v>
      </c>
      <c r="N3089" s="32">
        <v>0.6666666666666666</v>
      </c>
      <c r="O3089" s="32">
        <v>0.8958333333333334</v>
      </c>
      <c r="P3089" s="16">
        <f t="shared" si="260"/>
        <v>0.2291666667</v>
      </c>
      <c r="Q3089" s="113" t="s">
        <v>3045</v>
      </c>
      <c r="R3089" s="36"/>
      <c r="S3089" s="36"/>
      <c r="T3089" s="36"/>
      <c r="U3089" s="36"/>
      <c r="V3089" s="36"/>
      <c r="W3089" s="36"/>
      <c r="X3089" s="36"/>
      <c r="Y3089" s="36"/>
      <c r="Z3089" s="36"/>
      <c r="AA3089" s="36"/>
      <c r="AB3089" s="36"/>
      <c r="AC3089" s="36"/>
      <c r="AD3089" s="36"/>
      <c r="AE3089" s="36"/>
      <c r="AF3089" s="36"/>
      <c r="AG3089" s="36"/>
      <c r="AH3089" s="36"/>
      <c r="AI3089" s="36"/>
      <c r="AJ3089" s="36"/>
      <c r="AK3089" s="36"/>
      <c r="AL3089" s="36"/>
    </row>
    <row r="3090">
      <c r="A3090" s="81" t="s">
        <v>1819</v>
      </c>
      <c r="B3090" s="81" t="s">
        <v>1797</v>
      </c>
      <c r="C3090" s="10" t="s">
        <v>1152</v>
      </c>
      <c r="D3090" s="10" t="s">
        <v>3</v>
      </c>
      <c r="E3090" s="11" t="s">
        <v>41</v>
      </c>
      <c r="F3090" s="11" t="s">
        <v>21</v>
      </c>
      <c r="G3090" s="18"/>
      <c r="H3090" s="18"/>
      <c r="I3090" s="18"/>
      <c r="J3090" s="18"/>
      <c r="K3090" s="18"/>
      <c r="M3090" s="117">
        <v>45008.0</v>
      </c>
      <c r="N3090" s="32">
        <v>0.625</v>
      </c>
      <c r="O3090" s="32">
        <v>0.9166666666666666</v>
      </c>
      <c r="P3090" s="16">
        <f t="shared" si="260"/>
        <v>0.2916666667</v>
      </c>
      <c r="Q3090" s="113" t="s">
        <v>3046</v>
      </c>
      <c r="R3090" s="36"/>
      <c r="S3090" s="36"/>
      <c r="T3090" s="36"/>
      <c r="U3090" s="36"/>
      <c r="V3090" s="36"/>
      <c r="W3090" s="36"/>
      <c r="X3090" s="36"/>
      <c r="Y3090" s="36"/>
      <c r="Z3090" s="36"/>
      <c r="AA3090" s="36"/>
      <c r="AB3090" s="36"/>
      <c r="AC3090" s="36"/>
      <c r="AD3090" s="36"/>
      <c r="AE3090" s="36"/>
      <c r="AF3090" s="36"/>
      <c r="AG3090" s="36"/>
      <c r="AH3090" s="36"/>
      <c r="AI3090" s="36"/>
      <c r="AJ3090" s="36"/>
      <c r="AK3090" s="36"/>
      <c r="AL3090" s="36"/>
    </row>
    <row r="3091">
      <c r="A3091" s="81" t="s">
        <v>2990</v>
      </c>
      <c r="B3091" s="81" t="s">
        <v>18</v>
      </c>
      <c r="C3091" s="29" t="s">
        <v>1152</v>
      </c>
      <c r="D3091" s="10" t="s">
        <v>3</v>
      </c>
      <c r="E3091" s="30" t="s">
        <v>370</v>
      </c>
      <c r="F3091" s="30" t="s">
        <v>1423</v>
      </c>
      <c r="G3091" s="82">
        <v>45002.0</v>
      </c>
      <c r="H3091" s="82">
        <v>45005.0</v>
      </c>
      <c r="I3091" s="88">
        <v>6.0</v>
      </c>
      <c r="J3091" s="82">
        <v>45002.0</v>
      </c>
      <c r="K3091" s="82">
        <v>45005.0</v>
      </c>
      <c r="L3091" s="88">
        <v>6.0</v>
      </c>
      <c r="M3091" s="117">
        <v>45008.0</v>
      </c>
      <c r="N3091" s="32">
        <v>0.625</v>
      </c>
      <c r="O3091" s="32">
        <v>0.625</v>
      </c>
      <c r="P3091" s="16">
        <f t="shared" si="260"/>
        <v>0</v>
      </c>
      <c r="Q3091" s="113" t="s">
        <v>1200</v>
      </c>
      <c r="R3091" s="36"/>
      <c r="S3091" s="36"/>
      <c r="T3091" s="36"/>
      <c r="U3091" s="36"/>
      <c r="V3091" s="36"/>
      <c r="W3091" s="36"/>
      <c r="X3091" s="36"/>
      <c r="Y3091" s="36"/>
      <c r="Z3091" s="36"/>
      <c r="AA3091" s="36"/>
      <c r="AB3091" s="36"/>
      <c r="AC3091" s="36"/>
      <c r="AD3091" s="36"/>
      <c r="AE3091" s="36"/>
      <c r="AF3091" s="36"/>
      <c r="AG3091" s="36"/>
      <c r="AH3091" s="36"/>
      <c r="AI3091" s="36"/>
      <c r="AJ3091" s="36"/>
      <c r="AK3091" s="36"/>
      <c r="AL3091" s="36"/>
    </row>
    <row r="3092">
      <c r="A3092" s="81" t="s">
        <v>3047</v>
      </c>
      <c r="B3092" s="81" t="s">
        <v>18</v>
      </c>
      <c r="C3092" s="29" t="s">
        <v>1152</v>
      </c>
      <c r="D3092" s="10" t="s">
        <v>3</v>
      </c>
      <c r="E3092" s="30" t="s">
        <v>20</v>
      </c>
      <c r="F3092" s="30" t="s">
        <v>1423</v>
      </c>
      <c r="G3092" s="117">
        <v>45009.0</v>
      </c>
      <c r="H3092" s="86"/>
      <c r="I3092" s="88">
        <v>4.0</v>
      </c>
      <c r="J3092" s="86"/>
      <c r="K3092" s="42"/>
      <c r="L3092" s="121"/>
      <c r="M3092" s="117">
        <v>45009.0</v>
      </c>
      <c r="N3092" s="32">
        <v>0.625</v>
      </c>
      <c r="O3092" s="32">
        <v>0.7083333333333334</v>
      </c>
      <c r="P3092" s="16">
        <f t="shared" si="260"/>
        <v>0.08333333333</v>
      </c>
      <c r="Q3092" s="113" t="s">
        <v>3048</v>
      </c>
      <c r="R3092" s="36"/>
      <c r="S3092" s="36"/>
      <c r="T3092" s="36"/>
      <c r="U3092" s="36"/>
      <c r="V3092" s="36"/>
      <c r="W3092" s="36"/>
      <c r="X3092" s="36"/>
      <c r="Y3092" s="36"/>
      <c r="Z3092" s="36"/>
      <c r="AA3092" s="36"/>
      <c r="AB3092" s="36"/>
      <c r="AC3092" s="36"/>
      <c r="AD3092" s="36"/>
      <c r="AE3092" s="36"/>
      <c r="AF3092" s="36"/>
      <c r="AG3092" s="36"/>
      <c r="AH3092" s="36"/>
      <c r="AI3092" s="36"/>
      <c r="AJ3092" s="36"/>
      <c r="AK3092" s="36"/>
      <c r="AL3092" s="36"/>
    </row>
    <row r="3093" ht="26.25" customHeight="1">
      <c r="A3093" s="36" t="s">
        <v>2139</v>
      </c>
      <c r="B3093" s="36" t="s">
        <v>1797</v>
      </c>
      <c r="C3093" s="36" t="s">
        <v>21</v>
      </c>
      <c r="D3093" s="36" t="s">
        <v>1790</v>
      </c>
      <c r="E3093" s="116" t="s">
        <v>41</v>
      </c>
      <c r="F3093" s="116" t="s">
        <v>21</v>
      </c>
      <c r="G3093" s="42"/>
      <c r="H3093" s="42"/>
      <c r="I3093" s="36"/>
      <c r="J3093" s="42"/>
      <c r="K3093" s="42"/>
      <c r="L3093" s="36"/>
      <c r="M3093" s="82">
        <v>45009.0</v>
      </c>
      <c r="N3093" s="32">
        <v>0.625</v>
      </c>
      <c r="O3093" s="32">
        <v>0.7083333333333334</v>
      </c>
      <c r="P3093" s="44">
        <f t="shared" si="260"/>
        <v>0.08333333333</v>
      </c>
      <c r="Q3093" s="81" t="s">
        <v>3049</v>
      </c>
      <c r="R3093" s="36"/>
      <c r="S3093" s="36"/>
      <c r="T3093" s="36"/>
      <c r="U3093" s="36"/>
      <c r="V3093" s="36"/>
      <c r="W3093" s="36"/>
      <c r="X3093" s="36"/>
      <c r="Y3093" s="36"/>
      <c r="Z3093" s="36"/>
      <c r="AA3093" s="36"/>
      <c r="AB3093" s="36"/>
      <c r="AC3093" s="36"/>
      <c r="AD3093" s="36"/>
      <c r="AE3093" s="36"/>
      <c r="AF3093" s="36"/>
      <c r="AG3093" s="36"/>
      <c r="AH3093" s="36"/>
      <c r="AI3093" s="36"/>
      <c r="AJ3093" s="36"/>
      <c r="AK3093" s="36"/>
      <c r="AL3093" s="36"/>
    </row>
    <row r="3094">
      <c r="A3094" s="10" t="s">
        <v>3040</v>
      </c>
      <c r="B3094" s="10" t="s">
        <v>18</v>
      </c>
      <c r="C3094" s="10" t="s">
        <v>1164</v>
      </c>
      <c r="D3094" s="10" t="s">
        <v>1790</v>
      </c>
      <c r="E3094" s="11" t="s">
        <v>41</v>
      </c>
      <c r="F3094" s="11" t="s">
        <v>1432</v>
      </c>
      <c r="G3094" s="82">
        <v>45008.0</v>
      </c>
      <c r="H3094" s="82">
        <v>45014.0</v>
      </c>
      <c r="I3094" s="12">
        <v>18.0</v>
      </c>
      <c r="J3094" s="82">
        <v>45009.0</v>
      </c>
      <c r="K3094" s="82"/>
      <c r="L3094" s="12"/>
      <c r="M3094" s="82">
        <v>45009.0</v>
      </c>
      <c r="N3094" s="32">
        <v>0.7083333333333334</v>
      </c>
      <c r="O3094" s="32">
        <v>0.9166666666666666</v>
      </c>
      <c r="P3094" s="16">
        <f t="shared" si="260"/>
        <v>0.2083333333</v>
      </c>
      <c r="Q3094" s="113" t="s">
        <v>3050</v>
      </c>
    </row>
    <row r="3095">
      <c r="A3095" s="129" t="s">
        <v>3024</v>
      </c>
      <c r="B3095" s="81" t="s">
        <v>18</v>
      </c>
      <c r="C3095" s="81" t="s">
        <v>1152</v>
      </c>
      <c r="D3095" s="29" t="s">
        <v>2579</v>
      </c>
      <c r="E3095" s="30" t="s">
        <v>41</v>
      </c>
      <c r="F3095" s="41" t="s">
        <v>1423</v>
      </c>
      <c r="G3095" s="82">
        <v>44978.0</v>
      </c>
      <c r="H3095" s="82"/>
      <c r="I3095" s="81"/>
      <c r="J3095" s="82">
        <v>44978.0</v>
      </c>
      <c r="K3095" s="117"/>
      <c r="L3095" s="81">
        <v>8.0</v>
      </c>
      <c r="M3095" s="117">
        <v>45009.0</v>
      </c>
      <c r="N3095" s="32">
        <v>0.6666666666666666</v>
      </c>
      <c r="O3095" s="32">
        <v>0.9166666666666666</v>
      </c>
      <c r="P3095" s="34">
        <v>0.25</v>
      </c>
      <c r="Q3095" s="120" t="s">
        <v>3051</v>
      </c>
      <c r="R3095" s="36"/>
      <c r="S3095" s="36"/>
      <c r="T3095" s="36"/>
      <c r="U3095" s="36"/>
      <c r="V3095" s="36"/>
      <c r="W3095" s="36"/>
      <c r="X3095" s="36"/>
      <c r="Y3095" s="36"/>
      <c r="Z3095" s="36"/>
      <c r="AA3095" s="36"/>
      <c r="AB3095" s="36"/>
      <c r="AC3095" s="36"/>
      <c r="AD3095" s="36"/>
      <c r="AE3095" s="36"/>
      <c r="AF3095" s="36"/>
      <c r="AG3095" s="36"/>
      <c r="AH3095" s="36"/>
      <c r="AI3095" s="36"/>
      <c r="AJ3095" s="36"/>
      <c r="AK3095" s="36"/>
      <c r="AL3095" s="36"/>
    </row>
    <row r="3096">
      <c r="A3096" s="84" t="s">
        <v>3052</v>
      </c>
      <c r="B3096" s="81" t="s">
        <v>18</v>
      </c>
      <c r="C3096" s="29" t="s">
        <v>1152</v>
      </c>
      <c r="D3096" s="10" t="s">
        <v>3</v>
      </c>
      <c r="E3096" s="30" t="s">
        <v>1478</v>
      </c>
      <c r="F3096" s="30" t="s">
        <v>1423</v>
      </c>
      <c r="G3096" s="117">
        <v>45009.0</v>
      </c>
      <c r="H3096" s="86"/>
      <c r="I3096" s="88">
        <v>4.0</v>
      </c>
      <c r="J3096" s="86"/>
      <c r="K3096" s="42"/>
      <c r="L3096" s="121"/>
      <c r="M3096" s="117">
        <v>45009.0</v>
      </c>
      <c r="N3096" s="32">
        <v>0.75</v>
      </c>
      <c r="O3096" s="32">
        <v>0.8333333333333334</v>
      </c>
      <c r="P3096" s="16">
        <f t="shared" ref="P3096:P3098" si="261">O3096-N3096</f>
        <v>0.08333333333</v>
      </c>
      <c r="Q3096" s="120" t="s">
        <v>3053</v>
      </c>
      <c r="R3096" s="36"/>
      <c r="S3096" s="36"/>
      <c r="T3096" s="36"/>
      <c r="U3096" s="36"/>
      <c r="V3096" s="36"/>
      <c r="W3096" s="36"/>
      <c r="X3096" s="36"/>
      <c r="Y3096" s="36"/>
      <c r="Z3096" s="36"/>
      <c r="AA3096" s="36"/>
      <c r="AB3096" s="36"/>
      <c r="AC3096" s="36"/>
      <c r="AD3096" s="36"/>
      <c r="AE3096" s="36"/>
      <c r="AF3096" s="36"/>
      <c r="AG3096" s="36"/>
      <c r="AH3096" s="36"/>
      <c r="AI3096" s="36"/>
      <c r="AJ3096" s="36"/>
      <c r="AK3096" s="36"/>
      <c r="AL3096" s="36"/>
    </row>
    <row r="3097">
      <c r="A3097" s="81" t="s">
        <v>1819</v>
      </c>
      <c r="B3097" s="81" t="s">
        <v>1797</v>
      </c>
      <c r="C3097" s="10" t="s">
        <v>1152</v>
      </c>
      <c r="D3097" s="10" t="s">
        <v>3</v>
      </c>
      <c r="E3097" s="11" t="s">
        <v>41</v>
      </c>
      <c r="F3097" s="11" t="s">
        <v>21</v>
      </c>
      <c r="G3097" s="18"/>
      <c r="H3097" s="18"/>
      <c r="I3097" s="18"/>
      <c r="J3097" s="18"/>
      <c r="K3097" s="18"/>
      <c r="M3097" s="117">
        <v>45009.0</v>
      </c>
      <c r="N3097" s="32">
        <v>0.8333333333333334</v>
      </c>
      <c r="O3097" s="32">
        <v>0.9166666666666666</v>
      </c>
      <c r="P3097" s="16">
        <f t="shared" si="261"/>
        <v>0.08333333333</v>
      </c>
      <c r="Q3097" s="113" t="s">
        <v>3054</v>
      </c>
      <c r="R3097" s="36"/>
      <c r="S3097" s="36"/>
      <c r="T3097" s="36"/>
      <c r="U3097" s="36"/>
      <c r="V3097" s="36"/>
      <c r="W3097" s="36"/>
      <c r="X3097" s="36"/>
      <c r="Y3097" s="36"/>
      <c r="Z3097" s="36"/>
      <c r="AA3097" s="36"/>
      <c r="AB3097" s="36"/>
      <c r="AC3097" s="36"/>
      <c r="AD3097" s="36"/>
      <c r="AE3097" s="36"/>
      <c r="AF3097" s="36"/>
      <c r="AG3097" s="36"/>
      <c r="AH3097" s="36"/>
      <c r="AI3097" s="36"/>
      <c r="AJ3097" s="36"/>
      <c r="AK3097" s="36"/>
      <c r="AL3097" s="36"/>
    </row>
    <row r="3098">
      <c r="A3098" s="81" t="s">
        <v>2167</v>
      </c>
      <c r="B3098" s="54" t="s">
        <v>1797</v>
      </c>
      <c r="C3098" s="54" t="s">
        <v>1164</v>
      </c>
      <c r="D3098" s="54" t="s">
        <v>900</v>
      </c>
      <c r="E3098" s="30" t="s">
        <v>41</v>
      </c>
      <c r="F3098" s="41" t="s">
        <v>21</v>
      </c>
      <c r="G3098" s="86"/>
      <c r="H3098" s="117"/>
      <c r="I3098" s="121"/>
      <c r="J3098" s="86"/>
      <c r="K3098" s="42"/>
      <c r="L3098" s="88">
        <v>189.0</v>
      </c>
      <c r="M3098" s="117">
        <v>45009.0</v>
      </c>
      <c r="N3098" s="32">
        <v>0.5833333333333334</v>
      </c>
      <c r="O3098" s="32">
        <v>0.6666666666666666</v>
      </c>
      <c r="P3098" s="34">
        <f t="shared" si="261"/>
        <v>0.08333333333</v>
      </c>
      <c r="Q3098" s="113" t="s">
        <v>2180</v>
      </c>
      <c r="R3098" s="36"/>
      <c r="S3098" s="36"/>
      <c r="T3098" s="36"/>
      <c r="U3098" s="36"/>
      <c r="V3098" s="36"/>
      <c r="W3098" s="36"/>
      <c r="X3098" s="36"/>
      <c r="Y3098" s="36"/>
      <c r="Z3098" s="36"/>
      <c r="AA3098" s="36"/>
      <c r="AB3098" s="36"/>
      <c r="AC3098" s="36"/>
      <c r="AD3098" s="36"/>
      <c r="AE3098" s="36"/>
      <c r="AF3098" s="36"/>
      <c r="AG3098" s="36"/>
      <c r="AH3098" s="36"/>
      <c r="AI3098" s="36"/>
      <c r="AJ3098" s="36"/>
      <c r="AK3098" s="36"/>
      <c r="AL3098" s="36"/>
    </row>
    <row r="3099">
      <c r="A3099" s="81" t="s">
        <v>2857</v>
      </c>
      <c r="B3099" s="10" t="s">
        <v>560</v>
      </c>
      <c r="C3099" s="10" t="s">
        <v>1164</v>
      </c>
      <c r="D3099" s="10" t="s">
        <v>900</v>
      </c>
      <c r="E3099" s="30" t="s">
        <v>46</v>
      </c>
      <c r="F3099" s="30" t="s">
        <v>1409</v>
      </c>
      <c r="G3099" s="117">
        <v>44980.0</v>
      </c>
      <c r="H3099" s="117"/>
      <c r="I3099" s="126"/>
      <c r="J3099" s="117">
        <v>44981.0</v>
      </c>
      <c r="K3099" s="42"/>
      <c r="L3099" s="88">
        <v>67.5</v>
      </c>
      <c r="M3099" s="117">
        <v>45009.0</v>
      </c>
      <c r="N3099" s="32"/>
      <c r="O3099" s="32"/>
      <c r="P3099" s="16"/>
      <c r="Q3099" s="113" t="s">
        <v>3055</v>
      </c>
      <c r="R3099" s="36"/>
      <c r="S3099" s="36"/>
      <c r="T3099" s="36"/>
      <c r="U3099" s="36"/>
      <c r="V3099" s="36"/>
      <c r="W3099" s="36"/>
      <c r="X3099" s="36"/>
      <c r="Y3099" s="36"/>
      <c r="Z3099" s="36"/>
      <c r="AA3099" s="36"/>
      <c r="AB3099" s="36"/>
      <c r="AC3099" s="36"/>
      <c r="AD3099" s="36"/>
      <c r="AE3099" s="36"/>
      <c r="AF3099" s="36"/>
      <c r="AG3099" s="36"/>
      <c r="AH3099" s="36"/>
      <c r="AI3099" s="36"/>
      <c r="AJ3099" s="36"/>
      <c r="AK3099" s="36"/>
      <c r="AL3099" s="36"/>
    </row>
    <row r="3100">
      <c r="A3100" s="81" t="s">
        <v>2999</v>
      </c>
      <c r="B3100" s="10" t="s">
        <v>18</v>
      </c>
      <c r="C3100" s="10" t="s">
        <v>1164</v>
      </c>
      <c r="D3100" s="10" t="s">
        <v>900</v>
      </c>
      <c r="E3100" s="30" t="s">
        <v>43</v>
      </c>
      <c r="F3100" s="30" t="s">
        <v>1423</v>
      </c>
      <c r="G3100" s="117">
        <v>45002.0</v>
      </c>
      <c r="H3100" s="117">
        <v>45009.0</v>
      </c>
      <c r="I3100" s="88">
        <v>12.0</v>
      </c>
      <c r="J3100" s="117">
        <v>45002.0</v>
      </c>
      <c r="K3100" s="100">
        <v>45009.0</v>
      </c>
      <c r="L3100" s="88">
        <v>8.0</v>
      </c>
      <c r="M3100" s="117">
        <v>45009.0</v>
      </c>
      <c r="N3100" s="32">
        <v>0.6666666666666666</v>
      </c>
      <c r="O3100" s="32">
        <v>0.8958333333333334</v>
      </c>
      <c r="P3100" s="16">
        <f t="shared" ref="P3100:P3112" si="262">O3100-N3100</f>
        <v>0.2291666667</v>
      </c>
      <c r="Q3100" s="113" t="s">
        <v>3056</v>
      </c>
      <c r="R3100" s="36"/>
      <c r="S3100" s="36"/>
      <c r="T3100" s="36"/>
      <c r="U3100" s="36"/>
      <c r="V3100" s="36"/>
      <c r="W3100" s="36"/>
      <c r="X3100" s="36"/>
      <c r="Y3100" s="36"/>
      <c r="Z3100" s="36"/>
      <c r="AA3100" s="36"/>
      <c r="AB3100" s="36"/>
      <c r="AC3100" s="36"/>
      <c r="AD3100" s="36"/>
      <c r="AE3100" s="36"/>
      <c r="AF3100" s="36"/>
      <c r="AG3100" s="36"/>
      <c r="AH3100" s="36"/>
      <c r="AI3100" s="36"/>
      <c r="AJ3100" s="36"/>
      <c r="AK3100" s="36"/>
      <c r="AL3100" s="36"/>
    </row>
    <row r="3101">
      <c r="A3101" s="81" t="s">
        <v>3007</v>
      </c>
      <c r="B3101" s="29" t="s">
        <v>18</v>
      </c>
      <c r="C3101" s="29" t="s">
        <v>1152</v>
      </c>
      <c r="D3101" s="29" t="s">
        <v>508</v>
      </c>
      <c r="E3101" s="30" t="s">
        <v>1478</v>
      </c>
      <c r="F3101" s="30" t="s">
        <v>1423</v>
      </c>
      <c r="G3101" s="82"/>
      <c r="H3101" s="82"/>
      <c r="I3101" s="81"/>
      <c r="J3101" s="82"/>
      <c r="K3101" s="82"/>
      <c r="L3101" s="81"/>
      <c r="M3101" s="100">
        <v>45009.0</v>
      </c>
      <c r="N3101" s="32">
        <v>0.6458333333333334</v>
      </c>
      <c r="O3101" s="32">
        <v>0.6875</v>
      </c>
      <c r="P3101" s="44">
        <f t="shared" si="262"/>
        <v>0.04166666667</v>
      </c>
      <c r="Q3101" s="131" t="s">
        <v>3057</v>
      </c>
      <c r="R3101" s="36"/>
      <c r="S3101" s="36"/>
      <c r="T3101" s="36"/>
      <c r="U3101" s="36"/>
      <c r="V3101" s="36"/>
      <c r="W3101" s="36"/>
      <c r="X3101" s="36"/>
      <c r="Y3101" s="36"/>
      <c r="Z3101" s="36"/>
      <c r="AA3101" s="36"/>
      <c r="AB3101" s="36"/>
      <c r="AC3101" s="36"/>
      <c r="AD3101" s="36"/>
      <c r="AE3101" s="36"/>
      <c r="AF3101" s="36"/>
      <c r="AG3101" s="36"/>
      <c r="AH3101" s="36"/>
      <c r="AI3101" s="36"/>
      <c r="AJ3101" s="36"/>
      <c r="AK3101" s="36"/>
      <c r="AL3101" s="36"/>
    </row>
    <row r="3102">
      <c r="A3102" s="81" t="s">
        <v>2165</v>
      </c>
      <c r="B3102" s="81" t="s">
        <v>1797</v>
      </c>
      <c r="C3102" s="10" t="s">
        <v>1152</v>
      </c>
      <c r="D3102" s="81" t="s">
        <v>508</v>
      </c>
      <c r="E3102" s="30" t="s">
        <v>41</v>
      </c>
      <c r="F3102" s="30" t="s">
        <v>21</v>
      </c>
      <c r="G3102" s="82"/>
      <c r="H3102" s="82"/>
      <c r="I3102" s="88"/>
      <c r="J3102" s="82"/>
      <c r="K3102" s="82"/>
      <c r="L3102" s="88"/>
      <c r="M3102" s="47">
        <v>45009.0</v>
      </c>
      <c r="N3102" s="32">
        <v>0.7083333333333334</v>
      </c>
      <c r="O3102" s="15">
        <v>0.875</v>
      </c>
      <c r="P3102" s="16">
        <f t="shared" si="262"/>
        <v>0.1666666667</v>
      </c>
      <c r="Q3102" s="10" t="s">
        <v>3058</v>
      </c>
      <c r="R3102" s="36"/>
      <c r="S3102" s="36"/>
      <c r="T3102" s="36"/>
      <c r="U3102" s="36"/>
      <c r="V3102" s="36"/>
      <c r="W3102" s="36"/>
      <c r="X3102" s="36"/>
      <c r="Y3102" s="36"/>
      <c r="Z3102" s="36"/>
      <c r="AA3102" s="36"/>
      <c r="AB3102" s="36"/>
      <c r="AC3102" s="36"/>
      <c r="AD3102" s="36"/>
      <c r="AE3102" s="36"/>
      <c r="AF3102" s="36"/>
      <c r="AG3102" s="36"/>
      <c r="AH3102" s="36"/>
      <c r="AI3102" s="36"/>
      <c r="AJ3102" s="36"/>
      <c r="AK3102" s="36"/>
      <c r="AL3102" s="36"/>
    </row>
    <row r="3103">
      <c r="A3103" s="29" t="s">
        <v>3001</v>
      </c>
      <c r="B3103" s="29" t="s">
        <v>18</v>
      </c>
      <c r="C3103" s="29" t="s">
        <v>1152</v>
      </c>
      <c r="D3103" s="29" t="s">
        <v>508</v>
      </c>
      <c r="E3103" s="30" t="s">
        <v>310</v>
      </c>
      <c r="F3103" s="41" t="s">
        <v>1409</v>
      </c>
      <c r="G3103" s="82">
        <v>45005.0</v>
      </c>
      <c r="H3103" s="82">
        <v>45005.0</v>
      </c>
      <c r="I3103" s="81">
        <v>2.0</v>
      </c>
      <c r="J3103" s="82">
        <v>45005.0</v>
      </c>
      <c r="K3103" s="82">
        <v>45005.0</v>
      </c>
      <c r="L3103" s="81">
        <v>2.0</v>
      </c>
      <c r="M3103" s="100">
        <v>45009.0</v>
      </c>
      <c r="N3103" s="32">
        <v>0.8333333333333334</v>
      </c>
      <c r="O3103" s="32">
        <v>0.875</v>
      </c>
      <c r="P3103" s="44">
        <f t="shared" si="262"/>
        <v>0.04166666667</v>
      </c>
      <c r="Q3103" s="131" t="s">
        <v>3059</v>
      </c>
      <c r="R3103" s="36"/>
      <c r="S3103" s="36"/>
      <c r="T3103" s="36"/>
      <c r="U3103" s="36"/>
      <c r="V3103" s="36"/>
      <c r="W3103" s="36"/>
      <c r="X3103" s="36"/>
      <c r="Y3103" s="36"/>
      <c r="Z3103" s="36"/>
      <c r="AA3103" s="36"/>
      <c r="AB3103" s="36"/>
      <c r="AC3103" s="36"/>
      <c r="AD3103" s="36"/>
      <c r="AE3103" s="36"/>
      <c r="AF3103" s="36"/>
      <c r="AG3103" s="36"/>
      <c r="AH3103" s="36"/>
      <c r="AI3103" s="36"/>
      <c r="AJ3103" s="36"/>
      <c r="AK3103" s="36"/>
      <c r="AL3103" s="36"/>
    </row>
    <row r="3104">
      <c r="A3104" s="81" t="s">
        <v>1526</v>
      </c>
      <c r="B3104" s="81" t="s">
        <v>560</v>
      </c>
      <c r="C3104" s="10" t="s">
        <v>1152</v>
      </c>
      <c r="D3104" s="29" t="s">
        <v>508</v>
      </c>
      <c r="E3104" s="30" t="s">
        <v>987</v>
      </c>
      <c r="F3104" s="30" t="s">
        <v>1409</v>
      </c>
      <c r="G3104" s="82">
        <v>44761.0</v>
      </c>
      <c r="H3104" s="82">
        <v>44769.0</v>
      </c>
      <c r="I3104" s="88">
        <v>40.0</v>
      </c>
      <c r="J3104" s="82">
        <v>44761.0</v>
      </c>
      <c r="K3104" s="82">
        <v>44768.0</v>
      </c>
      <c r="L3104" s="88">
        <v>44.0</v>
      </c>
      <c r="M3104" s="82">
        <v>45012.0</v>
      </c>
      <c r="N3104" s="32">
        <v>0.625</v>
      </c>
      <c r="O3104" s="32">
        <v>0.75</v>
      </c>
      <c r="P3104" s="16">
        <f t="shared" si="262"/>
        <v>0.125</v>
      </c>
      <c r="Q3104" s="35" t="s">
        <v>3060</v>
      </c>
      <c r="R3104" s="36"/>
      <c r="S3104" s="36"/>
      <c r="T3104" s="36"/>
      <c r="U3104" s="36"/>
      <c r="V3104" s="36"/>
      <c r="W3104" s="36"/>
      <c r="X3104" s="36"/>
      <c r="Y3104" s="36"/>
      <c r="Z3104" s="36"/>
      <c r="AA3104" s="36"/>
      <c r="AB3104" s="36"/>
      <c r="AC3104" s="36"/>
      <c r="AD3104" s="36"/>
      <c r="AE3104" s="36"/>
      <c r="AF3104" s="36"/>
      <c r="AG3104" s="36"/>
      <c r="AH3104" s="36"/>
      <c r="AI3104" s="36"/>
      <c r="AJ3104" s="36"/>
      <c r="AK3104" s="36"/>
      <c r="AL3104" s="36"/>
    </row>
    <row r="3105">
      <c r="A3105" s="10" t="s">
        <v>3040</v>
      </c>
      <c r="B3105" s="10" t="s">
        <v>18</v>
      </c>
      <c r="C3105" s="10" t="s">
        <v>1164</v>
      </c>
      <c r="D3105" s="10" t="s">
        <v>1790</v>
      </c>
      <c r="E3105" s="11" t="s">
        <v>1281</v>
      </c>
      <c r="F3105" s="11" t="s">
        <v>1432</v>
      </c>
      <c r="G3105" s="82">
        <v>45008.0</v>
      </c>
      <c r="H3105" s="82">
        <v>45014.0</v>
      </c>
      <c r="I3105" s="12">
        <v>18.0</v>
      </c>
      <c r="J3105" s="82">
        <v>45009.0</v>
      </c>
      <c r="K3105" s="82"/>
      <c r="L3105" s="12"/>
      <c r="M3105" s="82">
        <v>45012.0</v>
      </c>
      <c r="N3105" s="32">
        <v>0.5833333333333334</v>
      </c>
      <c r="O3105" s="32">
        <v>0.7916666666666666</v>
      </c>
      <c r="P3105" s="16">
        <f t="shared" si="262"/>
        <v>0.2083333333</v>
      </c>
      <c r="Q3105" s="131" t="s">
        <v>3061</v>
      </c>
    </row>
    <row r="3106" ht="38.25" customHeight="1">
      <c r="A3106" s="10" t="s">
        <v>2455</v>
      </c>
      <c r="B3106" s="10" t="s">
        <v>560</v>
      </c>
      <c r="C3106" s="10" t="s">
        <v>1152</v>
      </c>
      <c r="D3106" s="81" t="s">
        <v>1790</v>
      </c>
      <c r="E3106" s="11" t="s">
        <v>43</v>
      </c>
      <c r="F3106" s="11" t="s">
        <v>1423</v>
      </c>
      <c r="G3106" s="47">
        <v>44921.0</v>
      </c>
      <c r="H3106" s="47">
        <v>44924.0</v>
      </c>
      <c r="I3106" s="12">
        <v>17.0</v>
      </c>
      <c r="J3106" s="47">
        <v>44921.0</v>
      </c>
      <c r="K3106" s="19"/>
      <c r="L3106" s="12">
        <v>14.0</v>
      </c>
      <c r="M3106" s="82">
        <v>45012.0</v>
      </c>
      <c r="N3106" s="32">
        <v>0.7916666666666666</v>
      </c>
      <c r="O3106" s="52">
        <v>0.875</v>
      </c>
      <c r="P3106" s="16">
        <f t="shared" si="262"/>
        <v>0.08333333333</v>
      </c>
      <c r="Q3106" s="10" t="s">
        <v>3062</v>
      </c>
    </row>
    <row r="3107">
      <c r="A3107" s="29" t="s">
        <v>2151</v>
      </c>
      <c r="B3107" s="29" t="s">
        <v>560</v>
      </c>
      <c r="C3107" s="29" t="s">
        <v>1152</v>
      </c>
      <c r="D3107" s="29" t="s">
        <v>508</v>
      </c>
      <c r="E3107" s="30" t="s">
        <v>987</v>
      </c>
      <c r="F3107" s="41" t="s">
        <v>1423</v>
      </c>
      <c r="G3107" s="87">
        <v>44880.0</v>
      </c>
      <c r="H3107" s="87">
        <v>44882.0</v>
      </c>
      <c r="I3107" s="112">
        <v>12.0</v>
      </c>
      <c r="J3107" s="87">
        <v>44880.0</v>
      </c>
      <c r="K3107" s="87">
        <v>44882.0</v>
      </c>
      <c r="L3107" s="88">
        <v>12.0</v>
      </c>
      <c r="M3107" s="82">
        <v>45012.0</v>
      </c>
      <c r="N3107" s="32">
        <v>0.5833333333333334</v>
      </c>
      <c r="O3107" s="32">
        <v>0.625</v>
      </c>
      <c r="P3107" s="44">
        <f t="shared" si="262"/>
        <v>0.04166666667</v>
      </c>
      <c r="Q3107" s="113" t="s">
        <v>3063</v>
      </c>
      <c r="R3107" s="36"/>
      <c r="S3107" s="36"/>
      <c r="T3107" s="36"/>
      <c r="U3107" s="36"/>
      <c r="V3107" s="36"/>
      <c r="W3107" s="36"/>
      <c r="X3107" s="36"/>
      <c r="Y3107" s="36"/>
      <c r="Z3107" s="36"/>
      <c r="AA3107" s="36"/>
      <c r="AB3107" s="36"/>
      <c r="AC3107" s="36"/>
      <c r="AD3107" s="36"/>
      <c r="AE3107" s="36"/>
      <c r="AF3107" s="36"/>
      <c r="AG3107" s="36"/>
      <c r="AH3107" s="36"/>
      <c r="AI3107" s="36"/>
      <c r="AJ3107" s="36"/>
      <c r="AK3107" s="36"/>
      <c r="AL3107" s="36"/>
    </row>
    <row r="3108">
      <c r="A3108" s="81" t="s">
        <v>2573</v>
      </c>
      <c r="B3108" s="10" t="s">
        <v>560</v>
      </c>
      <c r="C3108" s="10" t="s">
        <v>1152</v>
      </c>
      <c r="D3108" s="10" t="s">
        <v>3</v>
      </c>
      <c r="E3108" s="11" t="s">
        <v>41</v>
      </c>
      <c r="F3108" s="11" t="s">
        <v>1409</v>
      </c>
      <c r="G3108" s="82">
        <v>44942.0</v>
      </c>
      <c r="H3108" s="82">
        <v>44963.0</v>
      </c>
      <c r="I3108" s="12">
        <v>75.0</v>
      </c>
      <c r="J3108" s="117">
        <v>44943.0</v>
      </c>
      <c r="K3108" s="82"/>
      <c r="L3108" s="12">
        <v>102.0</v>
      </c>
      <c r="M3108" s="82">
        <v>45012.0</v>
      </c>
      <c r="N3108" s="32">
        <v>0.6666666666666666</v>
      </c>
      <c r="O3108" s="32">
        <v>0.75</v>
      </c>
      <c r="P3108" s="16">
        <f t="shared" si="262"/>
        <v>0.08333333333</v>
      </c>
      <c r="Q3108" s="113" t="s">
        <v>3064</v>
      </c>
      <c r="T3108" s="36"/>
      <c r="U3108" s="36"/>
      <c r="V3108" s="36"/>
      <c r="W3108" s="36"/>
      <c r="X3108" s="36"/>
      <c r="Y3108" s="36"/>
      <c r="Z3108" s="36"/>
      <c r="AA3108" s="36"/>
      <c r="AB3108" s="36"/>
      <c r="AC3108" s="36"/>
      <c r="AD3108" s="36"/>
      <c r="AE3108" s="36"/>
      <c r="AF3108" s="36"/>
      <c r="AG3108" s="36"/>
      <c r="AH3108" s="36"/>
      <c r="AI3108" s="36"/>
      <c r="AJ3108" s="36"/>
      <c r="AK3108" s="36"/>
      <c r="AL3108" s="36"/>
    </row>
    <row r="3109">
      <c r="A3109" s="81" t="s">
        <v>1819</v>
      </c>
      <c r="B3109" s="81" t="s">
        <v>1797</v>
      </c>
      <c r="C3109" s="10" t="s">
        <v>1152</v>
      </c>
      <c r="D3109" s="10" t="s">
        <v>3</v>
      </c>
      <c r="E3109" s="11" t="s">
        <v>41</v>
      </c>
      <c r="F3109" s="11" t="s">
        <v>21</v>
      </c>
      <c r="G3109" s="18"/>
      <c r="H3109" s="18"/>
      <c r="I3109" s="18"/>
      <c r="J3109" s="18"/>
      <c r="K3109" s="18"/>
      <c r="M3109" s="82">
        <v>45012.0</v>
      </c>
      <c r="N3109" s="32">
        <v>0.75</v>
      </c>
      <c r="O3109" s="32">
        <v>0.875</v>
      </c>
      <c r="P3109" s="16">
        <f t="shared" si="262"/>
        <v>0.125</v>
      </c>
      <c r="Q3109" s="113" t="s">
        <v>3065</v>
      </c>
      <c r="R3109" s="36"/>
      <c r="S3109" s="36"/>
      <c r="T3109" s="36"/>
      <c r="U3109" s="36"/>
      <c r="V3109" s="36"/>
      <c r="W3109" s="36"/>
      <c r="X3109" s="36"/>
      <c r="Y3109" s="36"/>
      <c r="Z3109" s="36"/>
      <c r="AA3109" s="36"/>
      <c r="AB3109" s="36"/>
      <c r="AC3109" s="36"/>
      <c r="AD3109" s="36"/>
      <c r="AE3109" s="36"/>
      <c r="AF3109" s="36"/>
      <c r="AG3109" s="36"/>
      <c r="AH3109" s="36"/>
      <c r="AI3109" s="36"/>
      <c r="AJ3109" s="36"/>
      <c r="AK3109" s="36"/>
      <c r="AL3109" s="36"/>
    </row>
    <row r="3110">
      <c r="A3110" s="36" t="s">
        <v>2414</v>
      </c>
      <c r="B3110" s="36" t="s">
        <v>560</v>
      </c>
      <c r="C3110" s="36" t="s">
        <v>1152</v>
      </c>
      <c r="D3110" s="36" t="s">
        <v>508</v>
      </c>
      <c r="E3110" s="30" t="s">
        <v>987</v>
      </c>
      <c r="F3110" s="116" t="s">
        <v>1409</v>
      </c>
      <c r="G3110" s="86">
        <v>44917.0</v>
      </c>
      <c r="H3110" s="86">
        <v>44929.0</v>
      </c>
      <c r="I3110" s="121">
        <v>50.0</v>
      </c>
      <c r="J3110" s="86">
        <v>44917.0</v>
      </c>
      <c r="K3110" s="117">
        <v>44931.0</v>
      </c>
      <c r="L3110" s="88">
        <v>45.3</v>
      </c>
      <c r="M3110" s="100">
        <v>45012.0</v>
      </c>
      <c r="N3110" s="32">
        <v>0.8125</v>
      </c>
      <c r="O3110" s="32">
        <v>0.9166666666666666</v>
      </c>
      <c r="P3110" s="44">
        <f t="shared" si="262"/>
        <v>0.1041666667</v>
      </c>
      <c r="Q3110" s="122" t="s">
        <v>3066</v>
      </c>
      <c r="R3110" s="36"/>
      <c r="S3110" s="36"/>
      <c r="T3110" s="36"/>
      <c r="U3110" s="36"/>
      <c r="V3110" s="36"/>
      <c r="W3110" s="36"/>
      <c r="X3110" s="36"/>
      <c r="Y3110" s="36"/>
      <c r="Z3110" s="36"/>
      <c r="AA3110" s="36"/>
      <c r="AB3110" s="36"/>
      <c r="AC3110" s="36"/>
      <c r="AD3110" s="36"/>
      <c r="AE3110" s="36"/>
      <c r="AF3110" s="36"/>
      <c r="AG3110" s="36"/>
      <c r="AH3110" s="36"/>
      <c r="AI3110" s="36"/>
      <c r="AJ3110" s="36"/>
      <c r="AK3110" s="36"/>
      <c r="AL3110" s="36"/>
    </row>
    <row r="3111">
      <c r="A3111" s="81" t="s">
        <v>2167</v>
      </c>
      <c r="B3111" s="54" t="s">
        <v>1797</v>
      </c>
      <c r="C3111" s="54" t="s">
        <v>1164</v>
      </c>
      <c r="D3111" s="54" t="s">
        <v>900</v>
      </c>
      <c r="E3111" s="30" t="s">
        <v>41</v>
      </c>
      <c r="F3111" s="41" t="s">
        <v>21</v>
      </c>
      <c r="G3111" s="86"/>
      <c r="H3111" s="117"/>
      <c r="I3111" s="121"/>
      <c r="J3111" s="86"/>
      <c r="K3111" s="42"/>
      <c r="L3111" s="88">
        <v>190.5</v>
      </c>
      <c r="M3111" s="117">
        <v>45012.0</v>
      </c>
      <c r="N3111" s="32">
        <v>0.5416666666666666</v>
      </c>
      <c r="O3111" s="32">
        <v>0.6041666666666666</v>
      </c>
      <c r="P3111" s="34">
        <f t="shared" si="262"/>
        <v>0.0625</v>
      </c>
      <c r="Q3111" s="113" t="s">
        <v>2180</v>
      </c>
      <c r="R3111" s="36"/>
      <c r="S3111" s="36"/>
      <c r="T3111" s="36"/>
      <c r="U3111" s="36"/>
      <c r="V3111" s="36"/>
      <c r="W3111" s="36"/>
      <c r="X3111" s="36"/>
      <c r="Y3111" s="36"/>
      <c r="Z3111" s="36"/>
      <c r="AA3111" s="36"/>
      <c r="AB3111" s="36"/>
      <c r="AC3111" s="36"/>
      <c r="AD3111" s="36"/>
      <c r="AE3111" s="36"/>
      <c r="AF3111" s="36"/>
      <c r="AG3111" s="36"/>
      <c r="AH3111" s="36"/>
      <c r="AI3111" s="36"/>
      <c r="AJ3111" s="36"/>
      <c r="AK3111" s="36"/>
      <c r="AL3111" s="36"/>
    </row>
    <row r="3112">
      <c r="A3112" s="81" t="s">
        <v>2857</v>
      </c>
      <c r="B3112" s="10" t="s">
        <v>560</v>
      </c>
      <c r="C3112" s="10" t="s">
        <v>1164</v>
      </c>
      <c r="D3112" s="10" t="s">
        <v>900</v>
      </c>
      <c r="E3112" s="30" t="s">
        <v>41</v>
      </c>
      <c r="F3112" s="30" t="s">
        <v>1409</v>
      </c>
      <c r="G3112" s="117">
        <v>44980.0</v>
      </c>
      <c r="H3112" s="117"/>
      <c r="I3112" s="126"/>
      <c r="J3112" s="117">
        <v>44981.0</v>
      </c>
      <c r="K3112" s="42"/>
      <c r="L3112" s="88">
        <v>73.5</v>
      </c>
      <c r="M3112" s="117">
        <v>45012.0</v>
      </c>
      <c r="N3112" s="32">
        <v>0.6041666666666666</v>
      </c>
      <c r="O3112" s="32">
        <v>0.8541666666666666</v>
      </c>
      <c r="P3112" s="34">
        <f t="shared" si="262"/>
        <v>0.25</v>
      </c>
      <c r="Q3112" s="113" t="s">
        <v>3067</v>
      </c>
      <c r="R3112" s="36"/>
      <c r="S3112" s="36"/>
      <c r="T3112" s="36"/>
      <c r="U3112" s="36"/>
      <c r="V3112" s="36"/>
      <c r="W3112" s="36"/>
      <c r="X3112" s="36"/>
      <c r="Y3112" s="36"/>
      <c r="Z3112" s="36"/>
      <c r="AA3112" s="36"/>
      <c r="AB3112" s="36"/>
      <c r="AC3112" s="36"/>
      <c r="AD3112" s="36"/>
      <c r="AE3112" s="36"/>
      <c r="AF3112" s="36"/>
      <c r="AG3112" s="36"/>
      <c r="AH3112" s="36"/>
      <c r="AI3112" s="36"/>
      <c r="AJ3112" s="36"/>
      <c r="AK3112" s="36"/>
      <c r="AL3112" s="36"/>
    </row>
    <row r="3113">
      <c r="A3113" s="129" t="s">
        <v>3010</v>
      </c>
      <c r="B3113" s="81" t="s">
        <v>560</v>
      </c>
      <c r="C3113" s="81" t="s">
        <v>1164</v>
      </c>
      <c r="D3113" s="29" t="s">
        <v>2579</v>
      </c>
      <c r="E3113" s="30" t="s">
        <v>41</v>
      </c>
      <c r="F3113" s="41" t="s">
        <v>1423</v>
      </c>
      <c r="G3113" s="82">
        <v>44977.0</v>
      </c>
      <c r="H3113" s="82"/>
      <c r="I3113" s="81"/>
      <c r="J3113" s="82">
        <v>44977.0</v>
      </c>
      <c r="K3113" s="117"/>
      <c r="L3113" s="81"/>
      <c r="M3113" s="117">
        <v>45012.0</v>
      </c>
      <c r="N3113" s="32">
        <v>0.6666666666666666</v>
      </c>
      <c r="O3113" s="32">
        <v>0.9166666666666666</v>
      </c>
      <c r="P3113" s="34">
        <v>0.25</v>
      </c>
      <c r="Q3113" s="120" t="s">
        <v>3068</v>
      </c>
      <c r="R3113" s="36"/>
      <c r="S3113" s="36"/>
      <c r="T3113" s="36"/>
      <c r="U3113" s="36"/>
      <c r="V3113" s="36"/>
      <c r="W3113" s="36"/>
      <c r="X3113" s="36"/>
      <c r="Y3113" s="36"/>
      <c r="Z3113" s="36"/>
      <c r="AA3113" s="36"/>
      <c r="AB3113" s="36"/>
      <c r="AC3113" s="36"/>
      <c r="AD3113" s="36"/>
      <c r="AE3113" s="36"/>
      <c r="AF3113" s="36"/>
      <c r="AG3113" s="36"/>
      <c r="AH3113" s="36"/>
      <c r="AI3113" s="36"/>
      <c r="AJ3113" s="36"/>
      <c r="AK3113" s="36"/>
      <c r="AL3113" s="36"/>
    </row>
    <row r="3114">
      <c r="A3114" s="84" t="s">
        <v>3052</v>
      </c>
      <c r="B3114" s="81" t="s">
        <v>18</v>
      </c>
      <c r="C3114" s="29" t="s">
        <v>1152</v>
      </c>
      <c r="D3114" s="10" t="s">
        <v>3</v>
      </c>
      <c r="E3114" s="30" t="s">
        <v>1478</v>
      </c>
      <c r="F3114" s="30" t="s">
        <v>1423</v>
      </c>
      <c r="G3114" s="117">
        <v>45009.0</v>
      </c>
      <c r="H3114" s="86"/>
      <c r="I3114" s="88">
        <v>4.0</v>
      </c>
      <c r="J3114" s="86"/>
      <c r="K3114" s="42"/>
      <c r="L3114" s="121"/>
      <c r="M3114" s="117">
        <v>45012.0</v>
      </c>
      <c r="N3114" s="32">
        <v>0.5833333333333334</v>
      </c>
      <c r="O3114" s="32">
        <v>0.6666666666666666</v>
      </c>
      <c r="P3114" s="16">
        <f t="shared" ref="P3114:P3130" si="263">O3114-N3114</f>
        <v>0.08333333333</v>
      </c>
      <c r="Q3114" s="113" t="s">
        <v>3069</v>
      </c>
      <c r="R3114" s="36"/>
      <c r="S3114" s="36"/>
      <c r="T3114" s="36"/>
      <c r="U3114" s="36"/>
      <c r="V3114" s="36"/>
      <c r="W3114" s="36"/>
      <c r="X3114" s="36"/>
      <c r="Y3114" s="36"/>
      <c r="Z3114" s="36"/>
      <c r="AA3114" s="36"/>
      <c r="AB3114" s="36"/>
      <c r="AC3114" s="36"/>
      <c r="AD3114" s="36"/>
      <c r="AE3114" s="36"/>
      <c r="AF3114" s="36"/>
      <c r="AG3114" s="36"/>
      <c r="AH3114" s="36"/>
      <c r="AI3114" s="36"/>
      <c r="AJ3114" s="36"/>
      <c r="AK3114" s="36"/>
      <c r="AL3114" s="36"/>
    </row>
    <row r="3115" ht="26.25" customHeight="1">
      <c r="A3115" s="36" t="s">
        <v>2139</v>
      </c>
      <c r="B3115" s="36" t="s">
        <v>1797</v>
      </c>
      <c r="C3115" s="36" t="s">
        <v>21</v>
      </c>
      <c r="D3115" s="36" t="s">
        <v>1790</v>
      </c>
      <c r="E3115" s="116" t="s">
        <v>41</v>
      </c>
      <c r="F3115" s="116" t="s">
        <v>21</v>
      </c>
      <c r="G3115" s="42"/>
      <c r="H3115" s="42"/>
      <c r="I3115" s="36"/>
      <c r="J3115" s="42"/>
      <c r="K3115" s="42"/>
      <c r="L3115" s="36"/>
      <c r="M3115" s="82">
        <v>45013.0</v>
      </c>
      <c r="N3115" s="32">
        <v>0.5833333333333334</v>
      </c>
      <c r="O3115" s="32">
        <v>0.7916666666666666</v>
      </c>
      <c r="P3115" s="44">
        <f t="shared" si="263"/>
        <v>0.2083333333</v>
      </c>
      <c r="Q3115" s="81" t="s">
        <v>3070</v>
      </c>
      <c r="R3115" s="36"/>
      <c r="S3115" s="36"/>
      <c r="T3115" s="36"/>
      <c r="U3115" s="36"/>
      <c r="V3115" s="36"/>
      <c r="W3115" s="36"/>
      <c r="X3115" s="36"/>
      <c r="Y3115" s="36"/>
      <c r="Z3115" s="36"/>
      <c r="AA3115" s="36"/>
      <c r="AB3115" s="36"/>
      <c r="AC3115" s="36"/>
      <c r="AD3115" s="36"/>
      <c r="AE3115" s="36"/>
      <c r="AF3115" s="36"/>
      <c r="AG3115" s="36"/>
      <c r="AH3115" s="36"/>
      <c r="AI3115" s="36"/>
      <c r="AJ3115" s="36"/>
      <c r="AK3115" s="36"/>
      <c r="AL3115" s="36"/>
    </row>
    <row r="3116" ht="38.25" customHeight="1">
      <c r="A3116" s="10" t="s">
        <v>2455</v>
      </c>
      <c r="B3116" s="10" t="s">
        <v>560</v>
      </c>
      <c r="C3116" s="10" t="s">
        <v>1152</v>
      </c>
      <c r="D3116" s="81" t="s">
        <v>1790</v>
      </c>
      <c r="E3116" s="11" t="s">
        <v>41</v>
      </c>
      <c r="F3116" s="11" t="s">
        <v>1423</v>
      </c>
      <c r="G3116" s="47">
        <v>44921.0</v>
      </c>
      <c r="H3116" s="47">
        <v>44924.0</v>
      </c>
      <c r="I3116" s="12">
        <v>17.0</v>
      </c>
      <c r="J3116" s="47">
        <v>44921.0</v>
      </c>
      <c r="K3116" s="19"/>
      <c r="L3116" s="12">
        <v>14.0</v>
      </c>
      <c r="M3116" s="82">
        <v>45013.0</v>
      </c>
      <c r="N3116" s="32">
        <v>0.7916666666666666</v>
      </c>
      <c r="O3116" s="52">
        <v>0.875</v>
      </c>
      <c r="P3116" s="16">
        <f t="shared" si="263"/>
        <v>0.08333333333</v>
      </c>
      <c r="Q3116" s="10" t="s">
        <v>3071</v>
      </c>
    </row>
    <row r="3117">
      <c r="A3117" s="81" t="s">
        <v>2573</v>
      </c>
      <c r="B3117" s="10" t="s">
        <v>560</v>
      </c>
      <c r="C3117" s="10" t="s">
        <v>1152</v>
      </c>
      <c r="D3117" s="10" t="s">
        <v>3</v>
      </c>
      <c r="E3117" s="11" t="s">
        <v>41</v>
      </c>
      <c r="F3117" s="11" t="s">
        <v>1409</v>
      </c>
      <c r="G3117" s="82">
        <v>44942.0</v>
      </c>
      <c r="H3117" s="82">
        <v>44963.0</v>
      </c>
      <c r="I3117" s="12">
        <v>75.0</v>
      </c>
      <c r="J3117" s="117">
        <v>44943.0</v>
      </c>
      <c r="K3117" s="82"/>
      <c r="L3117" s="12">
        <v>107.0</v>
      </c>
      <c r="M3117" s="82">
        <v>45013.0</v>
      </c>
      <c r="N3117" s="32">
        <v>0.5833333333333334</v>
      </c>
      <c r="O3117" s="32">
        <v>0.7916666666666666</v>
      </c>
      <c r="P3117" s="16">
        <f t="shared" si="263"/>
        <v>0.2083333333</v>
      </c>
      <c r="Q3117" s="113" t="s">
        <v>3072</v>
      </c>
      <c r="S3117" s="36"/>
      <c r="T3117" s="36"/>
      <c r="U3117" s="36"/>
      <c r="V3117" s="36"/>
      <c r="W3117" s="36"/>
      <c r="X3117" s="36"/>
      <c r="Y3117" s="36"/>
      <c r="Z3117" s="36"/>
      <c r="AA3117" s="36"/>
      <c r="AB3117" s="36"/>
      <c r="AC3117" s="36"/>
      <c r="AD3117" s="36"/>
      <c r="AE3117" s="36"/>
      <c r="AF3117" s="36"/>
      <c r="AG3117" s="36"/>
      <c r="AH3117" s="36"/>
      <c r="AI3117" s="36"/>
      <c r="AJ3117" s="36"/>
      <c r="AK3117" s="36"/>
      <c r="AL3117" s="36"/>
    </row>
    <row r="3118">
      <c r="A3118" s="81" t="s">
        <v>1819</v>
      </c>
      <c r="B3118" s="81" t="s">
        <v>1797</v>
      </c>
      <c r="C3118" s="10" t="s">
        <v>1152</v>
      </c>
      <c r="D3118" s="10" t="s">
        <v>3</v>
      </c>
      <c r="E3118" s="11" t="s">
        <v>41</v>
      </c>
      <c r="F3118" s="11" t="s">
        <v>21</v>
      </c>
      <c r="G3118" s="18"/>
      <c r="H3118" s="18"/>
      <c r="I3118" s="18"/>
      <c r="J3118" s="18"/>
      <c r="K3118" s="18"/>
      <c r="M3118" s="82">
        <v>45013.0</v>
      </c>
      <c r="N3118" s="32">
        <v>0.7916666666666666</v>
      </c>
      <c r="O3118" s="32">
        <v>0.875</v>
      </c>
      <c r="P3118" s="16">
        <f t="shared" si="263"/>
        <v>0.08333333333</v>
      </c>
      <c r="Q3118" s="113" t="s">
        <v>3073</v>
      </c>
      <c r="R3118" s="36"/>
      <c r="S3118" s="36"/>
      <c r="T3118" s="36"/>
      <c r="U3118" s="36"/>
      <c r="V3118" s="36"/>
      <c r="W3118" s="36"/>
      <c r="X3118" s="36"/>
      <c r="Y3118" s="36"/>
      <c r="Z3118" s="36"/>
      <c r="AA3118" s="36"/>
      <c r="AB3118" s="36"/>
      <c r="AC3118" s="36"/>
      <c r="AD3118" s="36"/>
      <c r="AE3118" s="36"/>
      <c r="AF3118" s="36"/>
      <c r="AG3118" s="36"/>
      <c r="AH3118" s="36"/>
      <c r="AI3118" s="36"/>
      <c r="AJ3118" s="36"/>
      <c r="AK3118" s="36"/>
      <c r="AL3118" s="36"/>
    </row>
    <row r="3119">
      <c r="A3119" s="81" t="s">
        <v>2167</v>
      </c>
      <c r="B3119" s="54" t="s">
        <v>1797</v>
      </c>
      <c r="C3119" s="54" t="s">
        <v>1164</v>
      </c>
      <c r="D3119" s="54" t="s">
        <v>900</v>
      </c>
      <c r="E3119" s="30" t="s">
        <v>41</v>
      </c>
      <c r="F3119" s="41" t="s">
        <v>21</v>
      </c>
      <c r="G3119" s="86"/>
      <c r="H3119" s="117"/>
      <c r="I3119" s="121"/>
      <c r="J3119" s="86"/>
      <c r="K3119" s="42"/>
      <c r="L3119" s="88">
        <v>192.0</v>
      </c>
      <c r="M3119" s="117">
        <v>45013.0</v>
      </c>
      <c r="N3119" s="32">
        <v>0.5416666666666666</v>
      </c>
      <c r="O3119" s="32">
        <v>0.6041666666666666</v>
      </c>
      <c r="P3119" s="34">
        <f t="shared" si="263"/>
        <v>0.0625</v>
      </c>
      <c r="Q3119" s="113" t="s">
        <v>2180</v>
      </c>
      <c r="R3119" s="36"/>
      <c r="S3119" s="36"/>
      <c r="T3119" s="36"/>
      <c r="U3119" s="36"/>
      <c r="V3119" s="36"/>
      <c r="W3119" s="36"/>
      <c r="X3119" s="36"/>
      <c r="Y3119" s="36"/>
      <c r="Z3119" s="36"/>
      <c r="AA3119" s="36"/>
      <c r="AB3119" s="36"/>
      <c r="AC3119" s="36"/>
      <c r="AD3119" s="36"/>
      <c r="AE3119" s="36"/>
      <c r="AF3119" s="36"/>
      <c r="AG3119" s="36"/>
      <c r="AH3119" s="36"/>
      <c r="AI3119" s="36"/>
      <c r="AJ3119" s="36"/>
      <c r="AK3119" s="36"/>
      <c r="AL3119" s="36"/>
    </row>
    <row r="3120">
      <c r="A3120" s="81" t="s">
        <v>2857</v>
      </c>
      <c r="B3120" s="10" t="s">
        <v>560</v>
      </c>
      <c r="C3120" s="10" t="s">
        <v>1164</v>
      </c>
      <c r="D3120" s="10" t="s">
        <v>900</v>
      </c>
      <c r="E3120" s="30" t="s">
        <v>41</v>
      </c>
      <c r="F3120" s="30" t="s">
        <v>1409</v>
      </c>
      <c r="G3120" s="117">
        <v>44980.0</v>
      </c>
      <c r="H3120" s="117"/>
      <c r="I3120" s="126"/>
      <c r="J3120" s="117">
        <v>44981.0</v>
      </c>
      <c r="K3120" s="42"/>
      <c r="L3120" s="88">
        <v>79.5</v>
      </c>
      <c r="M3120" s="117">
        <v>45013.0</v>
      </c>
      <c r="N3120" s="32">
        <v>0.6041666666666666</v>
      </c>
      <c r="O3120" s="32">
        <v>0.8541666666666666</v>
      </c>
      <c r="P3120" s="34">
        <f t="shared" si="263"/>
        <v>0.25</v>
      </c>
      <c r="Q3120" s="113" t="s">
        <v>3074</v>
      </c>
      <c r="R3120" s="36"/>
      <c r="S3120" s="36"/>
      <c r="T3120" s="36"/>
      <c r="U3120" s="36"/>
      <c r="V3120" s="36"/>
      <c r="W3120" s="36"/>
      <c r="X3120" s="36"/>
      <c r="Y3120" s="36"/>
      <c r="Z3120" s="36"/>
      <c r="AA3120" s="36"/>
      <c r="AB3120" s="36"/>
      <c r="AC3120" s="36"/>
      <c r="AD3120" s="36"/>
      <c r="AE3120" s="36"/>
      <c r="AF3120" s="36"/>
      <c r="AG3120" s="36"/>
      <c r="AH3120" s="36"/>
      <c r="AI3120" s="36"/>
      <c r="AJ3120" s="36"/>
      <c r="AK3120" s="36"/>
      <c r="AL3120" s="36"/>
    </row>
    <row r="3121">
      <c r="A3121" s="81" t="s">
        <v>2535</v>
      </c>
      <c r="B3121" s="81" t="s">
        <v>560</v>
      </c>
      <c r="C3121" s="29" t="s">
        <v>1152</v>
      </c>
      <c r="D3121" s="81" t="s">
        <v>2579</v>
      </c>
      <c r="E3121" s="30" t="s">
        <v>987</v>
      </c>
      <c r="F3121" s="41" t="s">
        <v>1423</v>
      </c>
      <c r="G3121" s="47">
        <v>44937.0</v>
      </c>
      <c r="H3121" s="19">
        <v>44964.0</v>
      </c>
      <c r="I3121" s="88"/>
      <c r="J3121" s="47">
        <v>44937.0</v>
      </c>
      <c r="K3121" s="19">
        <v>44964.0</v>
      </c>
      <c r="L3121" s="88"/>
      <c r="M3121" s="47">
        <v>45013.0</v>
      </c>
      <c r="N3121" s="32">
        <v>0.6458333333333334</v>
      </c>
      <c r="O3121" s="110">
        <v>0.8541666666666666</v>
      </c>
      <c r="P3121" s="44">
        <f t="shared" si="263"/>
        <v>0.2083333333</v>
      </c>
      <c r="Q3121" s="113" t="s">
        <v>3075</v>
      </c>
      <c r="R3121" s="36"/>
      <c r="S3121" s="36"/>
      <c r="T3121" s="36"/>
      <c r="U3121" s="36"/>
      <c r="V3121" s="36"/>
      <c r="W3121" s="36"/>
      <c r="X3121" s="36"/>
      <c r="Y3121" s="36"/>
      <c r="Z3121" s="36"/>
      <c r="AA3121" s="36"/>
      <c r="AB3121" s="36"/>
      <c r="AC3121" s="36"/>
      <c r="AD3121" s="36"/>
      <c r="AE3121" s="36"/>
      <c r="AF3121" s="36"/>
      <c r="AG3121" s="36"/>
      <c r="AH3121" s="36"/>
      <c r="AI3121" s="36"/>
      <c r="AJ3121" s="36"/>
      <c r="AK3121" s="36"/>
      <c r="AL3121" s="36"/>
    </row>
    <row r="3122">
      <c r="A3122" s="36" t="s">
        <v>2414</v>
      </c>
      <c r="B3122" s="36" t="s">
        <v>560</v>
      </c>
      <c r="C3122" s="36" t="s">
        <v>1152</v>
      </c>
      <c r="D3122" s="36" t="s">
        <v>508</v>
      </c>
      <c r="E3122" s="30" t="s">
        <v>987</v>
      </c>
      <c r="F3122" s="116" t="s">
        <v>1409</v>
      </c>
      <c r="G3122" s="86">
        <v>44917.0</v>
      </c>
      <c r="H3122" s="86">
        <v>44929.0</v>
      </c>
      <c r="I3122" s="121">
        <v>50.0</v>
      </c>
      <c r="J3122" s="86">
        <v>44917.0</v>
      </c>
      <c r="K3122" s="117">
        <v>44931.0</v>
      </c>
      <c r="L3122" s="88">
        <v>45.3</v>
      </c>
      <c r="M3122" s="100">
        <v>45013.0</v>
      </c>
      <c r="N3122" s="32">
        <v>0.5833333333333334</v>
      </c>
      <c r="O3122" s="32">
        <v>0.7083333333333334</v>
      </c>
      <c r="P3122" s="44">
        <f t="shared" si="263"/>
        <v>0.125</v>
      </c>
      <c r="Q3122" s="122" t="s">
        <v>3076</v>
      </c>
      <c r="R3122" s="36"/>
      <c r="S3122" s="36"/>
      <c r="T3122" s="36"/>
      <c r="U3122" s="36"/>
      <c r="V3122" s="36"/>
      <c r="W3122" s="36"/>
      <c r="X3122" s="36"/>
      <c r="Y3122" s="36"/>
      <c r="Z3122" s="36"/>
      <c r="AA3122" s="36"/>
      <c r="AB3122" s="36"/>
      <c r="AC3122" s="36"/>
      <c r="AD3122" s="36"/>
      <c r="AE3122" s="36"/>
      <c r="AF3122" s="36"/>
      <c r="AG3122" s="36"/>
      <c r="AH3122" s="36"/>
      <c r="AI3122" s="36"/>
      <c r="AJ3122" s="36"/>
      <c r="AK3122" s="36"/>
      <c r="AL3122" s="36"/>
    </row>
    <row r="3123">
      <c r="A3123" s="81" t="s">
        <v>2535</v>
      </c>
      <c r="B3123" s="81" t="s">
        <v>560</v>
      </c>
      <c r="C3123" s="29" t="s">
        <v>1152</v>
      </c>
      <c r="D3123" s="29" t="s">
        <v>508</v>
      </c>
      <c r="E3123" s="30" t="s">
        <v>987</v>
      </c>
      <c r="F3123" s="41" t="s">
        <v>1423</v>
      </c>
      <c r="G3123" s="47">
        <v>44937.0</v>
      </c>
      <c r="H3123" s="19">
        <v>44964.0</v>
      </c>
      <c r="I3123" s="88"/>
      <c r="J3123" s="47">
        <v>44937.0</v>
      </c>
      <c r="K3123" s="19">
        <v>44964.0</v>
      </c>
      <c r="L3123" s="88"/>
      <c r="M3123" s="47">
        <v>45013.0</v>
      </c>
      <c r="N3123" s="110">
        <v>0.75</v>
      </c>
      <c r="O3123" s="110">
        <v>0.875</v>
      </c>
      <c r="P3123" s="44">
        <f t="shared" si="263"/>
        <v>0.125</v>
      </c>
      <c r="Q3123" s="113" t="s">
        <v>3077</v>
      </c>
      <c r="R3123" s="36"/>
      <c r="S3123" s="36"/>
      <c r="T3123" s="36"/>
      <c r="U3123" s="36"/>
      <c r="V3123" s="36"/>
      <c r="W3123" s="36"/>
      <c r="X3123" s="36"/>
      <c r="Y3123" s="36"/>
      <c r="Z3123" s="36"/>
      <c r="AA3123" s="36"/>
      <c r="AB3123" s="36"/>
      <c r="AC3123" s="36"/>
      <c r="AD3123" s="36"/>
      <c r="AE3123" s="36"/>
      <c r="AF3123" s="36"/>
      <c r="AG3123" s="36"/>
      <c r="AH3123" s="36"/>
      <c r="AI3123" s="36"/>
      <c r="AJ3123" s="36"/>
      <c r="AK3123" s="36"/>
      <c r="AL3123" s="36"/>
    </row>
    <row r="3124" ht="38.25" customHeight="1">
      <c r="A3124" s="10" t="s">
        <v>2455</v>
      </c>
      <c r="B3124" s="10" t="s">
        <v>560</v>
      </c>
      <c r="C3124" s="10" t="s">
        <v>1152</v>
      </c>
      <c r="D3124" s="81" t="s">
        <v>1790</v>
      </c>
      <c r="E3124" s="11" t="s">
        <v>43</v>
      </c>
      <c r="F3124" s="11" t="s">
        <v>1423</v>
      </c>
      <c r="G3124" s="47">
        <v>44921.0</v>
      </c>
      <c r="H3124" s="47">
        <v>44924.0</v>
      </c>
      <c r="I3124" s="12">
        <v>17.0</v>
      </c>
      <c r="J3124" s="47">
        <v>44921.0</v>
      </c>
      <c r="K3124" s="47">
        <v>45014.0</v>
      </c>
      <c r="L3124" s="12"/>
      <c r="M3124" s="82">
        <v>45014.0</v>
      </c>
      <c r="N3124" s="32">
        <v>0.5833333333333334</v>
      </c>
      <c r="O3124" s="110">
        <v>0.75</v>
      </c>
      <c r="P3124" s="16">
        <f t="shared" si="263"/>
        <v>0.1666666667</v>
      </c>
      <c r="Q3124" s="10" t="s">
        <v>3078</v>
      </c>
    </row>
    <row r="3125" ht="38.25" customHeight="1">
      <c r="A3125" s="10" t="s">
        <v>3079</v>
      </c>
      <c r="B3125" s="10" t="s">
        <v>18</v>
      </c>
      <c r="C3125" s="10" t="s">
        <v>1152</v>
      </c>
      <c r="D3125" s="81" t="s">
        <v>1790</v>
      </c>
      <c r="E3125" s="11" t="s">
        <v>1281</v>
      </c>
      <c r="F3125" s="11" t="s">
        <v>1423</v>
      </c>
      <c r="G3125" s="82">
        <v>45014.0</v>
      </c>
      <c r="H3125" s="47"/>
      <c r="I3125" s="12"/>
      <c r="J3125" s="47">
        <v>44921.0</v>
      </c>
      <c r="K3125" s="19"/>
      <c r="L3125" s="12"/>
      <c r="M3125" s="82">
        <v>45014.0</v>
      </c>
      <c r="N3125" s="110">
        <v>0.75</v>
      </c>
      <c r="O3125" s="52">
        <v>0.875</v>
      </c>
      <c r="P3125" s="16">
        <f t="shared" si="263"/>
        <v>0.125</v>
      </c>
      <c r="Q3125" s="10" t="s">
        <v>3080</v>
      </c>
    </row>
    <row r="3126">
      <c r="A3126" s="81" t="s">
        <v>2535</v>
      </c>
      <c r="B3126" s="81" t="s">
        <v>560</v>
      </c>
      <c r="C3126" s="29" t="s">
        <v>1152</v>
      </c>
      <c r="D3126" s="29" t="s">
        <v>508</v>
      </c>
      <c r="E3126" s="30" t="s">
        <v>987</v>
      </c>
      <c r="F3126" s="41" t="s">
        <v>1423</v>
      </c>
      <c r="G3126" s="47">
        <v>44937.0</v>
      </c>
      <c r="H3126" s="19">
        <v>44964.0</v>
      </c>
      <c r="I3126" s="88"/>
      <c r="J3126" s="47">
        <v>44937.0</v>
      </c>
      <c r="K3126" s="19">
        <v>44964.0</v>
      </c>
      <c r="L3126" s="88"/>
      <c r="M3126" s="47">
        <v>45014.0</v>
      </c>
      <c r="N3126" s="110">
        <v>0.5833333333333334</v>
      </c>
      <c r="O3126" s="110">
        <v>0.7916666666666666</v>
      </c>
      <c r="P3126" s="44">
        <f t="shared" si="263"/>
        <v>0.2083333333</v>
      </c>
      <c r="Q3126" s="113" t="s">
        <v>3081</v>
      </c>
      <c r="R3126" s="36"/>
      <c r="S3126" s="36"/>
      <c r="T3126" s="36"/>
      <c r="U3126" s="36"/>
      <c r="V3126" s="36"/>
      <c r="W3126" s="36"/>
      <c r="X3126" s="36"/>
      <c r="Y3126" s="36"/>
      <c r="Z3126" s="36"/>
      <c r="AA3126" s="36"/>
      <c r="AB3126" s="36"/>
      <c r="AC3126" s="36"/>
      <c r="AD3126" s="36"/>
      <c r="AE3126" s="36"/>
      <c r="AF3126" s="36"/>
      <c r="AG3126" s="36"/>
      <c r="AH3126" s="36"/>
      <c r="AI3126" s="36"/>
      <c r="AJ3126" s="36"/>
      <c r="AK3126" s="36"/>
      <c r="AL3126" s="36"/>
    </row>
    <row r="3127">
      <c r="A3127" s="81" t="s">
        <v>3007</v>
      </c>
      <c r="B3127" s="29" t="s">
        <v>18</v>
      </c>
      <c r="C3127" s="29" t="s">
        <v>1152</v>
      </c>
      <c r="D3127" s="29" t="s">
        <v>508</v>
      </c>
      <c r="E3127" s="30" t="s">
        <v>1478</v>
      </c>
      <c r="F3127" s="30" t="s">
        <v>1423</v>
      </c>
      <c r="G3127" s="82"/>
      <c r="H3127" s="82"/>
      <c r="I3127" s="81"/>
      <c r="J3127" s="82"/>
      <c r="K3127" s="82"/>
      <c r="L3127" s="81"/>
      <c r="M3127" s="100">
        <v>45014.0</v>
      </c>
      <c r="N3127" s="32">
        <v>0.8333333333333334</v>
      </c>
      <c r="O3127" s="32">
        <v>0.875</v>
      </c>
      <c r="P3127" s="44">
        <f t="shared" si="263"/>
        <v>0.04166666667</v>
      </c>
      <c r="Q3127" s="131" t="s">
        <v>3082</v>
      </c>
      <c r="R3127" s="36"/>
      <c r="S3127" s="36"/>
      <c r="T3127" s="36"/>
      <c r="U3127" s="36"/>
      <c r="V3127" s="36"/>
      <c r="W3127" s="36"/>
      <c r="X3127" s="36"/>
      <c r="Y3127" s="36"/>
      <c r="Z3127" s="36"/>
      <c r="AA3127" s="36"/>
      <c r="AB3127" s="36"/>
      <c r="AC3127" s="36"/>
      <c r="AD3127" s="36"/>
      <c r="AE3127" s="36"/>
      <c r="AF3127" s="36"/>
      <c r="AG3127" s="36"/>
      <c r="AH3127" s="36"/>
      <c r="AI3127" s="36"/>
      <c r="AJ3127" s="36"/>
      <c r="AK3127" s="36"/>
      <c r="AL3127" s="36"/>
    </row>
    <row r="3128">
      <c r="A3128" s="81" t="s">
        <v>2573</v>
      </c>
      <c r="B3128" s="10" t="s">
        <v>560</v>
      </c>
      <c r="C3128" s="10" t="s">
        <v>1152</v>
      </c>
      <c r="D3128" s="10" t="s">
        <v>3</v>
      </c>
      <c r="E3128" s="11" t="s">
        <v>41</v>
      </c>
      <c r="F3128" s="11" t="s">
        <v>1409</v>
      </c>
      <c r="G3128" s="82">
        <v>44942.0</v>
      </c>
      <c r="H3128" s="82">
        <v>44963.0</v>
      </c>
      <c r="I3128" s="12">
        <v>75.0</v>
      </c>
      <c r="J3128" s="117">
        <v>44943.0</v>
      </c>
      <c r="K3128" s="82"/>
      <c r="L3128" s="12">
        <v>112.0</v>
      </c>
      <c r="M3128" s="100">
        <v>45014.0</v>
      </c>
      <c r="N3128" s="32">
        <v>0.5833333333333334</v>
      </c>
      <c r="O3128" s="32">
        <v>0.7916666666666666</v>
      </c>
      <c r="P3128" s="16">
        <f t="shared" si="263"/>
        <v>0.2083333333</v>
      </c>
      <c r="Q3128" s="113" t="s">
        <v>3083</v>
      </c>
      <c r="R3128" s="36"/>
      <c r="S3128" s="36"/>
      <c r="T3128" s="36"/>
      <c r="U3128" s="36"/>
      <c r="V3128" s="36"/>
      <c r="W3128" s="36"/>
      <c r="X3128" s="36"/>
      <c r="Y3128" s="36"/>
      <c r="Z3128" s="36"/>
      <c r="AA3128" s="36"/>
      <c r="AB3128" s="36"/>
      <c r="AC3128" s="36"/>
      <c r="AD3128" s="36"/>
      <c r="AE3128" s="36"/>
      <c r="AF3128" s="36"/>
      <c r="AG3128" s="36"/>
      <c r="AH3128" s="36"/>
      <c r="AI3128" s="36"/>
      <c r="AJ3128" s="36"/>
      <c r="AK3128" s="36"/>
      <c r="AL3128" s="36"/>
    </row>
    <row r="3129">
      <c r="A3129" s="81" t="s">
        <v>1819</v>
      </c>
      <c r="B3129" s="81" t="s">
        <v>1797</v>
      </c>
      <c r="C3129" s="10" t="s">
        <v>1152</v>
      </c>
      <c r="D3129" s="10" t="s">
        <v>3</v>
      </c>
      <c r="E3129" s="11" t="s">
        <v>41</v>
      </c>
      <c r="F3129" s="11" t="s">
        <v>21</v>
      </c>
      <c r="G3129" s="18"/>
      <c r="H3129" s="18"/>
      <c r="I3129" s="18"/>
      <c r="J3129" s="18"/>
      <c r="K3129" s="18"/>
      <c r="M3129" s="100">
        <v>45014.0</v>
      </c>
      <c r="N3129" s="32">
        <v>0.7916666666666666</v>
      </c>
      <c r="O3129" s="32">
        <v>0.875</v>
      </c>
      <c r="P3129" s="16">
        <f t="shared" si="263"/>
        <v>0.08333333333</v>
      </c>
      <c r="Q3129" s="113" t="s">
        <v>3084</v>
      </c>
      <c r="R3129" s="36"/>
      <c r="S3129" s="36"/>
      <c r="T3129" s="36"/>
      <c r="U3129" s="36"/>
      <c r="V3129" s="36"/>
      <c r="W3129" s="36"/>
      <c r="X3129" s="36"/>
      <c r="Y3129" s="36"/>
      <c r="Z3129" s="36"/>
      <c r="AA3129" s="36"/>
      <c r="AB3129" s="36"/>
      <c r="AC3129" s="36"/>
      <c r="AD3129" s="36"/>
      <c r="AE3129" s="36"/>
      <c r="AF3129" s="36"/>
      <c r="AG3129" s="36"/>
      <c r="AH3129" s="36"/>
      <c r="AI3129" s="36"/>
      <c r="AJ3129" s="36"/>
      <c r="AK3129" s="36"/>
      <c r="AL3129" s="36"/>
    </row>
    <row r="3130">
      <c r="A3130" s="81" t="s">
        <v>2165</v>
      </c>
      <c r="B3130" s="81" t="s">
        <v>1797</v>
      </c>
      <c r="C3130" s="10" t="s">
        <v>1152</v>
      </c>
      <c r="D3130" s="81" t="s">
        <v>508</v>
      </c>
      <c r="E3130" s="30" t="s">
        <v>41</v>
      </c>
      <c r="F3130" s="30" t="s">
        <v>21</v>
      </c>
      <c r="G3130" s="82"/>
      <c r="H3130" s="82"/>
      <c r="I3130" s="88"/>
      <c r="J3130" s="82"/>
      <c r="K3130" s="82"/>
      <c r="L3130" s="88"/>
      <c r="M3130" s="100">
        <v>45014.0</v>
      </c>
      <c r="N3130" s="32">
        <v>0.7916666666666666</v>
      </c>
      <c r="O3130" s="15">
        <v>0.8333333333333334</v>
      </c>
      <c r="P3130" s="16">
        <f t="shared" si="263"/>
        <v>0.04166666667</v>
      </c>
      <c r="Q3130" s="10" t="s">
        <v>3085</v>
      </c>
      <c r="R3130" s="36"/>
      <c r="S3130" s="36"/>
      <c r="T3130" s="36"/>
      <c r="U3130" s="36"/>
      <c r="V3130" s="36"/>
      <c r="W3130" s="36"/>
      <c r="X3130" s="36"/>
      <c r="Y3130" s="36"/>
      <c r="Z3130" s="36"/>
      <c r="AA3130" s="36"/>
      <c r="AB3130" s="36"/>
      <c r="AC3130" s="36"/>
      <c r="AD3130" s="36"/>
      <c r="AE3130" s="36"/>
      <c r="AF3130" s="36"/>
      <c r="AG3130" s="36"/>
      <c r="AH3130" s="36"/>
      <c r="AI3130" s="36"/>
      <c r="AJ3130" s="36"/>
      <c r="AK3130" s="36"/>
      <c r="AL3130" s="36"/>
    </row>
    <row r="3131">
      <c r="A3131" s="129" t="s">
        <v>3010</v>
      </c>
      <c r="B3131" s="81" t="s">
        <v>560</v>
      </c>
      <c r="C3131" s="81" t="s">
        <v>1164</v>
      </c>
      <c r="D3131" s="29" t="s">
        <v>2579</v>
      </c>
      <c r="E3131" s="30" t="s">
        <v>41</v>
      </c>
      <c r="F3131" s="41" t="s">
        <v>1423</v>
      </c>
      <c r="G3131" s="82">
        <v>44977.0</v>
      </c>
      <c r="H3131" s="82"/>
      <c r="I3131" s="81"/>
      <c r="J3131" s="82">
        <v>44977.0</v>
      </c>
      <c r="K3131" s="117"/>
      <c r="L3131" s="81"/>
      <c r="M3131" s="117">
        <v>45014.0</v>
      </c>
      <c r="N3131" s="32">
        <v>0.625</v>
      </c>
      <c r="O3131" s="32">
        <v>0.7916666666666666</v>
      </c>
      <c r="P3131" s="34">
        <v>0.16666666666666666</v>
      </c>
      <c r="Q3131" s="120" t="s">
        <v>3086</v>
      </c>
      <c r="R3131" s="36"/>
      <c r="S3131" s="36"/>
      <c r="T3131" s="36"/>
      <c r="U3131" s="36"/>
      <c r="V3131" s="36"/>
      <c r="W3131" s="36"/>
      <c r="X3131" s="36"/>
      <c r="Y3131" s="36"/>
      <c r="Z3131" s="36"/>
      <c r="AA3131" s="36"/>
      <c r="AB3131" s="36"/>
      <c r="AC3131" s="36"/>
      <c r="AD3131" s="36"/>
      <c r="AE3131" s="36"/>
      <c r="AF3131" s="36"/>
      <c r="AG3131" s="36"/>
      <c r="AH3131" s="36"/>
      <c r="AI3131" s="36"/>
      <c r="AJ3131" s="36"/>
      <c r="AK3131" s="36"/>
      <c r="AL3131" s="36"/>
    </row>
    <row r="3132">
      <c r="A3132" s="129" t="s">
        <v>3087</v>
      </c>
      <c r="B3132" s="81" t="s">
        <v>18</v>
      </c>
      <c r="C3132" s="81" t="s">
        <v>1152</v>
      </c>
      <c r="D3132" s="29" t="s">
        <v>2579</v>
      </c>
      <c r="E3132" s="30" t="s">
        <v>1478</v>
      </c>
      <c r="F3132" s="41" t="s">
        <v>1423</v>
      </c>
      <c r="G3132" s="82">
        <v>45014.0</v>
      </c>
      <c r="H3132" s="82"/>
      <c r="I3132" s="81"/>
      <c r="J3132" s="117">
        <v>45014.0</v>
      </c>
      <c r="K3132" s="117"/>
      <c r="L3132" s="81"/>
      <c r="M3132" s="117">
        <v>45014.0</v>
      </c>
      <c r="N3132" s="32">
        <v>0.7916666666666666</v>
      </c>
      <c r="O3132" s="32">
        <v>0.875</v>
      </c>
      <c r="P3132" s="34">
        <v>0.125</v>
      </c>
      <c r="Q3132" s="120" t="s">
        <v>3088</v>
      </c>
      <c r="R3132" s="36"/>
      <c r="S3132" s="36"/>
      <c r="T3132" s="36"/>
      <c r="U3132" s="36"/>
      <c r="V3132" s="36"/>
      <c r="W3132" s="36"/>
      <c r="X3132" s="36"/>
      <c r="Y3132" s="36"/>
      <c r="Z3132" s="36"/>
      <c r="AA3132" s="36"/>
      <c r="AB3132" s="36"/>
      <c r="AC3132" s="36"/>
      <c r="AD3132" s="36"/>
      <c r="AE3132" s="36"/>
      <c r="AF3132" s="36"/>
      <c r="AG3132" s="36"/>
      <c r="AH3132" s="36"/>
      <c r="AI3132" s="36"/>
      <c r="AJ3132" s="36"/>
      <c r="AK3132" s="36"/>
      <c r="AL3132" s="36"/>
    </row>
    <row r="3133">
      <c r="A3133" s="81" t="s">
        <v>2167</v>
      </c>
      <c r="B3133" s="54" t="s">
        <v>1797</v>
      </c>
      <c r="C3133" s="54" t="s">
        <v>1164</v>
      </c>
      <c r="D3133" s="54" t="s">
        <v>900</v>
      </c>
      <c r="E3133" s="30" t="s">
        <v>41</v>
      </c>
      <c r="F3133" s="41" t="s">
        <v>21</v>
      </c>
      <c r="G3133" s="86"/>
      <c r="H3133" s="117"/>
      <c r="I3133" s="121"/>
      <c r="J3133" s="86"/>
      <c r="K3133" s="42"/>
      <c r="L3133" s="88">
        <v>193.5</v>
      </c>
      <c r="M3133" s="117">
        <v>45014.0</v>
      </c>
      <c r="N3133" s="32">
        <v>0.5416666666666666</v>
      </c>
      <c r="O3133" s="32">
        <v>0.6041666666666666</v>
      </c>
      <c r="P3133" s="34">
        <f t="shared" ref="P3133:P3135" si="264">O3133-N3133</f>
        <v>0.0625</v>
      </c>
      <c r="Q3133" s="113" t="s">
        <v>2180</v>
      </c>
      <c r="R3133" s="36"/>
      <c r="S3133" s="36"/>
      <c r="T3133" s="36"/>
      <c r="U3133" s="36"/>
      <c r="V3133" s="36"/>
      <c r="W3133" s="36"/>
      <c r="X3133" s="36"/>
      <c r="Y3133" s="36"/>
      <c r="Z3133" s="36"/>
      <c r="AA3133" s="36"/>
      <c r="AB3133" s="36"/>
      <c r="AC3133" s="36"/>
      <c r="AD3133" s="36"/>
      <c r="AE3133" s="36"/>
      <c r="AF3133" s="36"/>
      <c r="AG3133" s="36"/>
      <c r="AH3133" s="36"/>
      <c r="AI3133" s="36"/>
      <c r="AJ3133" s="36"/>
      <c r="AK3133" s="36"/>
      <c r="AL3133" s="36"/>
    </row>
    <row r="3134">
      <c r="A3134" s="81" t="s">
        <v>2857</v>
      </c>
      <c r="B3134" s="10" t="s">
        <v>560</v>
      </c>
      <c r="C3134" s="10" t="s">
        <v>1164</v>
      </c>
      <c r="D3134" s="10" t="s">
        <v>900</v>
      </c>
      <c r="E3134" s="30" t="s">
        <v>41</v>
      </c>
      <c r="F3134" s="30" t="s">
        <v>1409</v>
      </c>
      <c r="G3134" s="117">
        <v>44980.0</v>
      </c>
      <c r="H3134" s="117"/>
      <c r="I3134" s="88">
        <v>155.0</v>
      </c>
      <c r="J3134" s="117">
        <v>44981.0</v>
      </c>
      <c r="K3134" s="42"/>
      <c r="L3134" s="88">
        <v>79.5</v>
      </c>
      <c r="M3134" s="117">
        <v>45014.0</v>
      </c>
      <c r="N3134" s="32">
        <v>0.6041666666666666</v>
      </c>
      <c r="O3134" s="32">
        <v>0.8541666666666666</v>
      </c>
      <c r="P3134" s="34">
        <f t="shared" si="264"/>
        <v>0.25</v>
      </c>
      <c r="Q3134" s="113" t="s">
        <v>3089</v>
      </c>
      <c r="R3134" s="36"/>
      <c r="S3134" s="36"/>
      <c r="T3134" s="36"/>
      <c r="U3134" s="36"/>
      <c r="V3134" s="36"/>
      <c r="W3134" s="36"/>
      <c r="X3134" s="36"/>
      <c r="Y3134" s="36"/>
      <c r="Z3134" s="36"/>
      <c r="AA3134" s="36"/>
      <c r="AB3134" s="36"/>
      <c r="AC3134" s="36"/>
      <c r="AD3134" s="36"/>
      <c r="AE3134" s="36"/>
      <c r="AF3134" s="36"/>
      <c r="AG3134" s="36"/>
      <c r="AH3134" s="36"/>
      <c r="AI3134" s="36"/>
      <c r="AJ3134" s="36"/>
      <c r="AK3134" s="36"/>
      <c r="AL3134" s="36"/>
    </row>
    <row r="3135">
      <c r="A3135" s="29" t="s">
        <v>3001</v>
      </c>
      <c r="B3135" s="29" t="s">
        <v>18</v>
      </c>
      <c r="C3135" s="29" t="s">
        <v>1152</v>
      </c>
      <c r="D3135" s="29" t="s">
        <v>508</v>
      </c>
      <c r="E3135" s="30" t="s">
        <v>43</v>
      </c>
      <c r="F3135" s="41" t="s">
        <v>1409</v>
      </c>
      <c r="G3135" s="82">
        <v>45005.0</v>
      </c>
      <c r="H3135" s="82">
        <v>45015.0</v>
      </c>
      <c r="I3135" s="81">
        <v>5.0</v>
      </c>
      <c r="J3135" s="82">
        <v>45015.0</v>
      </c>
      <c r="K3135" s="82">
        <v>45015.0</v>
      </c>
      <c r="L3135" s="81">
        <v>3.0</v>
      </c>
      <c r="M3135" s="100">
        <v>45015.0</v>
      </c>
      <c r="N3135" s="32">
        <v>0.5833333333333334</v>
      </c>
      <c r="O3135" s="32">
        <v>0.6666666666666666</v>
      </c>
      <c r="P3135" s="44">
        <f t="shared" si="264"/>
        <v>0.08333333333</v>
      </c>
      <c r="Q3135" s="131" t="s">
        <v>3090</v>
      </c>
      <c r="R3135" s="36"/>
      <c r="S3135" s="36"/>
      <c r="T3135" s="36"/>
      <c r="U3135" s="36"/>
      <c r="V3135" s="36"/>
      <c r="W3135" s="36"/>
      <c r="X3135" s="36"/>
      <c r="Y3135" s="36"/>
      <c r="Z3135" s="36"/>
      <c r="AA3135" s="36"/>
      <c r="AB3135" s="36"/>
      <c r="AC3135" s="36"/>
      <c r="AD3135" s="36"/>
      <c r="AE3135" s="36"/>
      <c r="AF3135" s="36"/>
      <c r="AG3135" s="36"/>
      <c r="AH3135" s="36"/>
      <c r="AI3135" s="36"/>
      <c r="AJ3135" s="36"/>
      <c r="AK3135" s="36"/>
      <c r="AL3135" s="36"/>
    </row>
    <row r="3136">
      <c r="A3136" s="129" t="s">
        <v>3087</v>
      </c>
      <c r="B3136" s="81" t="s">
        <v>18</v>
      </c>
      <c r="C3136" s="81" t="s">
        <v>1152</v>
      </c>
      <c r="D3136" s="29" t="s">
        <v>2579</v>
      </c>
      <c r="E3136" s="30" t="s">
        <v>43</v>
      </c>
      <c r="F3136" s="41" t="s">
        <v>1423</v>
      </c>
      <c r="G3136" s="82">
        <v>45014.0</v>
      </c>
      <c r="H3136" s="82"/>
      <c r="I3136" s="81"/>
      <c r="J3136" s="117">
        <v>45014.0</v>
      </c>
      <c r="K3136" s="117"/>
      <c r="L3136" s="81">
        <v>6.0</v>
      </c>
      <c r="M3136" s="117">
        <v>45015.0</v>
      </c>
      <c r="N3136" s="32">
        <v>0.625</v>
      </c>
      <c r="O3136" s="32">
        <v>0.7916666666666666</v>
      </c>
      <c r="P3136" s="34">
        <v>0.16666666666666666</v>
      </c>
      <c r="Q3136" s="120" t="s">
        <v>3091</v>
      </c>
      <c r="R3136" s="36"/>
      <c r="S3136" s="36"/>
      <c r="T3136" s="36"/>
      <c r="U3136" s="36"/>
      <c r="V3136" s="36"/>
      <c r="W3136" s="36"/>
      <c r="X3136" s="36"/>
      <c r="Y3136" s="36"/>
      <c r="Z3136" s="36"/>
      <c r="AA3136" s="36"/>
      <c r="AB3136" s="36"/>
      <c r="AC3136" s="36"/>
      <c r="AD3136" s="36"/>
      <c r="AE3136" s="36"/>
      <c r="AF3136" s="36"/>
      <c r="AG3136" s="36"/>
      <c r="AH3136" s="36"/>
      <c r="AI3136" s="36"/>
      <c r="AJ3136" s="36"/>
      <c r="AK3136" s="36"/>
      <c r="AL3136" s="36"/>
    </row>
    <row r="3137">
      <c r="A3137" s="129" t="s">
        <v>3092</v>
      </c>
      <c r="B3137" s="81" t="s">
        <v>18</v>
      </c>
      <c r="C3137" s="81" t="s">
        <v>1152</v>
      </c>
      <c r="D3137" s="29" t="s">
        <v>2579</v>
      </c>
      <c r="E3137" s="30" t="s">
        <v>1478</v>
      </c>
      <c r="F3137" s="41" t="s">
        <v>1423</v>
      </c>
      <c r="G3137" s="82">
        <v>45015.0</v>
      </c>
      <c r="H3137" s="82"/>
      <c r="I3137" s="81"/>
      <c r="J3137" s="117">
        <v>45015.0</v>
      </c>
      <c r="K3137" s="117"/>
      <c r="L3137" s="81"/>
      <c r="M3137" s="117">
        <v>45015.0</v>
      </c>
      <c r="N3137" s="32">
        <v>0.7916666666666666</v>
      </c>
      <c r="O3137" s="32">
        <v>0.875</v>
      </c>
      <c r="P3137" s="34">
        <v>0.08333333333333333</v>
      </c>
      <c r="Q3137" s="120" t="s">
        <v>3093</v>
      </c>
      <c r="R3137" s="36"/>
      <c r="S3137" s="36"/>
      <c r="T3137" s="36"/>
      <c r="U3137" s="36"/>
      <c r="V3137" s="36"/>
      <c r="W3137" s="36"/>
      <c r="X3137" s="36"/>
      <c r="Y3137" s="36"/>
      <c r="Z3137" s="36"/>
      <c r="AA3137" s="36"/>
      <c r="AB3137" s="36"/>
      <c r="AC3137" s="36"/>
      <c r="AD3137" s="36"/>
      <c r="AE3137" s="36"/>
      <c r="AF3137" s="36"/>
      <c r="AG3137" s="36"/>
      <c r="AH3137" s="36"/>
      <c r="AI3137" s="36"/>
      <c r="AJ3137" s="36"/>
      <c r="AK3137" s="36"/>
      <c r="AL3137" s="36"/>
    </row>
    <row r="3138" ht="26.25" customHeight="1">
      <c r="A3138" s="36" t="s">
        <v>2139</v>
      </c>
      <c r="B3138" s="36" t="s">
        <v>1797</v>
      </c>
      <c r="C3138" s="36" t="s">
        <v>21</v>
      </c>
      <c r="D3138" s="36" t="s">
        <v>1790</v>
      </c>
      <c r="E3138" s="116" t="s">
        <v>41</v>
      </c>
      <c r="F3138" s="116" t="s">
        <v>21</v>
      </c>
      <c r="G3138" s="42"/>
      <c r="H3138" s="42"/>
      <c r="I3138" s="36"/>
      <c r="J3138" s="42"/>
      <c r="K3138" s="42"/>
      <c r="L3138" s="36"/>
      <c r="M3138" s="117">
        <v>45015.0</v>
      </c>
      <c r="N3138" s="32">
        <v>0.5833333333333334</v>
      </c>
      <c r="O3138" s="32">
        <v>0.875</v>
      </c>
      <c r="P3138" s="44">
        <f t="shared" ref="P3138:P3143" si="265">O3138-N3138</f>
        <v>0.2916666667</v>
      </c>
      <c r="Q3138" s="81" t="s">
        <v>3094</v>
      </c>
      <c r="R3138" s="36"/>
      <c r="S3138" s="36"/>
      <c r="T3138" s="36"/>
      <c r="U3138" s="36"/>
      <c r="V3138" s="36"/>
      <c r="W3138" s="36"/>
      <c r="X3138" s="36"/>
      <c r="Y3138" s="36"/>
      <c r="Z3138" s="36"/>
      <c r="AA3138" s="36"/>
      <c r="AB3138" s="36"/>
      <c r="AC3138" s="36"/>
      <c r="AD3138" s="36"/>
      <c r="AE3138" s="36"/>
      <c r="AF3138" s="36"/>
      <c r="AG3138" s="36"/>
      <c r="AH3138" s="36"/>
      <c r="AI3138" s="36"/>
      <c r="AJ3138" s="36"/>
      <c r="AK3138" s="36"/>
      <c r="AL3138" s="36"/>
    </row>
    <row r="3139">
      <c r="A3139" s="81" t="s">
        <v>2573</v>
      </c>
      <c r="B3139" s="10" t="s">
        <v>560</v>
      </c>
      <c r="C3139" s="10" t="s">
        <v>1152</v>
      </c>
      <c r="D3139" s="10" t="s">
        <v>3</v>
      </c>
      <c r="E3139" s="11" t="s">
        <v>41</v>
      </c>
      <c r="F3139" s="11" t="s">
        <v>1409</v>
      </c>
      <c r="G3139" s="82">
        <v>44942.0</v>
      </c>
      <c r="H3139" s="82">
        <v>44963.0</v>
      </c>
      <c r="I3139" s="12">
        <v>75.0</v>
      </c>
      <c r="J3139" s="117">
        <v>44943.0</v>
      </c>
      <c r="K3139" s="82"/>
      <c r="L3139" s="12">
        <v>117.0</v>
      </c>
      <c r="M3139" s="117">
        <v>45015.0</v>
      </c>
      <c r="N3139" s="32">
        <v>0.5833333333333334</v>
      </c>
      <c r="O3139" s="32">
        <v>0.7916666666666666</v>
      </c>
      <c r="P3139" s="16">
        <f t="shared" si="265"/>
        <v>0.2083333333</v>
      </c>
      <c r="Q3139" s="113" t="s">
        <v>3095</v>
      </c>
      <c r="R3139" s="36"/>
      <c r="S3139" s="36"/>
      <c r="T3139" s="36"/>
      <c r="U3139" s="36"/>
      <c r="V3139" s="36"/>
      <c r="W3139" s="36"/>
      <c r="X3139" s="36"/>
      <c r="Y3139" s="36"/>
      <c r="Z3139" s="36"/>
      <c r="AA3139" s="36"/>
      <c r="AB3139" s="36"/>
      <c r="AC3139" s="36"/>
      <c r="AD3139" s="36"/>
      <c r="AE3139" s="36"/>
      <c r="AF3139" s="36"/>
      <c r="AG3139" s="36"/>
      <c r="AH3139" s="36"/>
      <c r="AI3139" s="36"/>
      <c r="AJ3139" s="36"/>
      <c r="AK3139" s="36"/>
      <c r="AL3139" s="36"/>
    </row>
    <row r="3140">
      <c r="A3140" s="81" t="s">
        <v>1819</v>
      </c>
      <c r="B3140" s="81" t="s">
        <v>1797</v>
      </c>
      <c r="C3140" s="10" t="s">
        <v>1152</v>
      </c>
      <c r="D3140" s="10" t="s">
        <v>3</v>
      </c>
      <c r="E3140" s="11" t="s">
        <v>41</v>
      </c>
      <c r="F3140" s="11" t="s">
        <v>21</v>
      </c>
      <c r="G3140" s="18"/>
      <c r="H3140" s="18"/>
      <c r="I3140" s="18"/>
      <c r="J3140" s="18"/>
      <c r="K3140" s="18"/>
      <c r="M3140" s="117">
        <v>45015.0</v>
      </c>
      <c r="N3140" s="32">
        <v>0.7916666666666666</v>
      </c>
      <c r="O3140" s="32">
        <v>0.875</v>
      </c>
      <c r="P3140" s="16">
        <f t="shared" si="265"/>
        <v>0.08333333333</v>
      </c>
      <c r="Q3140" s="113" t="s">
        <v>3096</v>
      </c>
      <c r="R3140" s="36"/>
      <c r="S3140" s="36"/>
      <c r="T3140" s="36"/>
      <c r="U3140" s="36"/>
      <c r="V3140" s="36"/>
      <c r="W3140" s="36"/>
      <c r="X3140" s="36"/>
      <c r="Y3140" s="36"/>
      <c r="Z3140" s="36"/>
      <c r="AA3140" s="36"/>
      <c r="AB3140" s="36"/>
      <c r="AC3140" s="36"/>
      <c r="AD3140" s="36"/>
      <c r="AE3140" s="36"/>
      <c r="AF3140" s="36"/>
      <c r="AG3140" s="36"/>
      <c r="AH3140" s="36"/>
      <c r="AI3140" s="36"/>
      <c r="AJ3140" s="36"/>
      <c r="AK3140" s="36"/>
      <c r="AL3140" s="36"/>
    </row>
    <row r="3141">
      <c r="A3141" s="81" t="s">
        <v>3018</v>
      </c>
      <c r="B3141" s="81" t="s">
        <v>560</v>
      </c>
      <c r="C3141" s="29" t="s">
        <v>1152</v>
      </c>
      <c r="D3141" s="29" t="s">
        <v>508</v>
      </c>
      <c r="E3141" s="30" t="s">
        <v>1478</v>
      </c>
      <c r="F3141" s="30" t="s">
        <v>1423</v>
      </c>
      <c r="G3141" s="82"/>
      <c r="H3141" s="82"/>
      <c r="I3141" s="81"/>
      <c r="J3141" s="82"/>
      <c r="K3141" s="82"/>
      <c r="L3141" s="81"/>
      <c r="M3141" s="100">
        <v>45015.0</v>
      </c>
      <c r="N3141" s="32">
        <v>0.6666666666666666</v>
      </c>
      <c r="O3141" s="32">
        <v>0.75</v>
      </c>
      <c r="P3141" s="44">
        <f t="shared" si="265"/>
        <v>0.08333333333</v>
      </c>
      <c r="Q3141" s="131" t="s">
        <v>3097</v>
      </c>
      <c r="R3141" s="36"/>
      <c r="S3141" s="36"/>
      <c r="T3141" s="36"/>
      <c r="U3141" s="36"/>
      <c r="V3141" s="36"/>
      <c r="W3141" s="36"/>
      <c r="X3141" s="36"/>
      <c r="Y3141" s="36"/>
      <c r="Z3141" s="36"/>
      <c r="AA3141" s="36"/>
      <c r="AB3141" s="36"/>
      <c r="AC3141" s="36"/>
      <c r="AD3141" s="36"/>
      <c r="AE3141" s="36"/>
      <c r="AF3141" s="36"/>
      <c r="AG3141" s="36"/>
      <c r="AH3141" s="36"/>
      <c r="AI3141" s="36"/>
      <c r="AJ3141" s="36"/>
      <c r="AK3141" s="36"/>
      <c r="AL3141" s="36"/>
    </row>
    <row r="3142">
      <c r="A3142" s="81" t="s">
        <v>2782</v>
      </c>
      <c r="B3142" s="81" t="s">
        <v>560</v>
      </c>
      <c r="C3142" s="29" t="s">
        <v>1152</v>
      </c>
      <c r="D3142" s="29" t="s">
        <v>508</v>
      </c>
      <c r="E3142" s="30" t="s">
        <v>41</v>
      </c>
      <c r="F3142" s="41" t="s">
        <v>1423</v>
      </c>
      <c r="G3142" s="48">
        <v>44971.0</v>
      </c>
      <c r="H3142" s="47"/>
      <c r="I3142" s="88">
        <v>30.0</v>
      </c>
      <c r="J3142" s="48">
        <v>44971.0</v>
      </c>
      <c r="K3142" s="47"/>
      <c r="L3142" s="88"/>
      <c r="M3142" s="47">
        <v>45015.0</v>
      </c>
      <c r="N3142" s="32">
        <v>0.7916666666666666</v>
      </c>
      <c r="O3142" s="110">
        <v>0.875</v>
      </c>
      <c r="P3142" s="16">
        <f t="shared" si="265"/>
        <v>0.08333333333</v>
      </c>
      <c r="Q3142" s="113" t="s">
        <v>3098</v>
      </c>
      <c r="R3142" s="36"/>
      <c r="S3142" s="36"/>
      <c r="T3142" s="36"/>
      <c r="U3142" s="36"/>
      <c r="V3142" s="36"/>
      <c r="W3142" s="36"/>
      <c r="X3142" s="36"/>
      <c r="Y3142" s="36"/>
      <c r="Z3142" s="36"/>
      <c r="AA3142" s="36"/>
      <c r="AB3142" s="36"/>
      <c r="AC3142" s="36"/>
      <c r="AD3142" s="36"/>
      <c r="AE3142" s="36"/>
      <c r="AF3142" s="36"/>
      <c r="AG3142" s="36"/>
      <c r="AH3142" s="36"/>
      <c r="AI3142" s="36"/>
      <c r="AJ3142" s="36"/>
      <c r="AK3142" s="36"/>
      <c r="AL3142" s="36"/>
    </row>
    <row r="3143" ht="26.25" customHeight="1">
      <c r="A3143" s="36" t="s">
        <v>2139</v>
      </c>
      <c r="B3143" s="36" t="s">
        <v>1797</v>
      </c>
      <c r="C3143" s="36" t="s">
        <v>21</v>
      </c>
      <c r="D3143" s="36" t="s">
        <v>1790</v>
      </c>
      <c r="E3143" s="116" t="s">
        <v>41</v>
      </c>
      <c r="F3143" s="116" t="s">
        <v>21</v>
      </c>
      <c r="G3143" s="42"/>
      <c r="H3143" s="42"/>
      <c r="I3143" s="36"/>
      <c r="J3143" s="42"/>
      <c r="K3143" s="42"/>
      <c r="L3143" s="36"/>
      <c r="M3143" s="117">
        <v>45016.0</v>
      </c>
      <c r="N3143" s="32">
        <v>0.5833333333333334</v>
      </c>
      <c r="O3143" s="32">
        <v>0.875</v>
      </c>
      <c r="P3143" s="44">
        <f t="shared" si="265"/>
        <v>0.2916666667</v>
      </c>
      <c r="Q3143" s="81" t="s">
        <v>3099</v>
      </c>
      <c r="R3143" s="36"/>
      <c r="S3143" s="36"/>
      <c r="T3143" s="36"/>
      <c r="U3143" s="36"/>
      <c r="V3143" s="36"/>
      <c r="W3143" s="36"/>
      <c r="X3143" s="36"/>
      <c r="Y3143" s="36"/>
      <c r="Z3143" s="36"/>
      <c r="AA3143" s="36"/>
      <c r="AB3143" s="36"/>
      <c r="AC3143" s="36"/>
      <c r="AD3143" s="36"/>
      <c r="AE3143" s="36"/>
      <c r="AF3143" s="36"/>
      <c r="AG3143" s="36"/>
      <c r="AH3143" s="36"/>
      <c r="AI3143" s="36"/>
      <c r="AJ3143" s="36"/>
      <c r="AK3143" s="36"/>
      <c r="AL3143" s="36"/>
    </row>
    <row r="3144">
      <c r="A3144" s="129" t="s">
        <v>3092</v>
      </c>
      <c r="B3144" s="81" t="s">
        <v>18</v>
      </c>
      <c r="C3144" s="81" t="s">
        <v>1152</v>
      </c>
      <c r="D3144" s="29" t="s">
        <v>2579</v>
      </c>
      <c r="E3144" s="30" t="s">
        <v>1478</v>
      </c>
      <c r="F3144" s="41" t="s">
        <v>1423</v>
      </c>
      <c r="G3144" s="82">
        <v>45015.0</v>
      </c>
      <c r="H3144" s="82"/>
      <c r="I3144" s="81"/>
      <c r="J3144" s="117">
        <v>45015.0</v>
      </c>
      <c r="K3144" s="117"/>
      <c r="L3144" s="81"/>
      <c r="M3144" s="117">
        <v>45016.0</v>
      </c>
      <c r="N3144" s="32">
        <v>0.7916666666666666</v>
      </c>
      <c r="O3144" s="32">
        <v>0.875</v>
      </c>
      <c r="P3144" s="34">
        <v>0.08333333333333333</v>
      </c>
      <c r="Q3144" s="120" t="s">
        <v>3100</v>
      </c>
      <c r="R3144" s="36"/>
      <c r="S3144" s="36"/>
      <c r="T3144" s="36"/>
      <c r="U3144" s="36"/>
      <c r="V3144" s="36"/>
      <c r="W3144" s="36"/>
      <c r="X3144" s="36"/>
      <c r="Y3144" s="36"/>
      <c r="Z3144" s="36"/>
      <c r="AA3144" s="36"/>
      <c r="AB3144" s="36"/>
      <c r="AC3144" s="36"/>
      <c r="AD3144" s="36"/>
      <c r="AE3144" s="36"/>
      <c r="AF3144" s="36"/>
      <c r="AG3144" s="36"/>
      <c r="AH3144" s="36"/>
      <c r="AI3144" s="36"/>
      <c r="AJ3144" s="36"/>
      <c r="AK3144" s="36"/>
      <c r="AL3144" s="36"/>
    </row>
    <row r="3145">
      <c r="A3145" s="129" t="s">
        <v>2842</v>
      </c>
      <c r="B3145" s="29" t="s">
        <v>18</v>
      </c>
      <c r="C3145" s="29" t="s">
        <v>1152</v>
      </c>
      <c r="D3145" s="29" t="s">
        <v>2579</v>
      </c>
      <c r="E3145" s="30" t="s">
        <v>987</v>
      </c>
      <c r="F3145" s="41" t="s">
        <v>1423</v>
      </c>
      <c r="G3145" s="82">
        <v>44977.0</v>
      </c>
      <c r="H3145" s="82"/>
      <c r="I3145" s="81">
        <v>6.0</v>
      </c>
      <c r="J3145" s="82">
        <v>44977.0</v>
      </c>
      <c r="K3145" s="117">
        <v>44980.0</v>
      </c>
      <c r="L3145" s="81"/>
      <c r="M3145" s="117">
        <v>45016.0</v>
      </c>
      <c r="N3145" s="32">
        <v>0.6666666666666666</v>
      </c>
      <c r="O3145" s="32">
        <v>0.75</v>
      </c>
      <c r="P3145" s="34">
        <v>0.08333333333333333</v>
      </c>
      <c r="Q3145" s="120" t="s">
        <v>3101</v>
      </c>
      <c r="R3145" s="36"/>
      <c r="S3145" s="36"/>
      <c r="T3145" s="36"/>
      <c r="U3145" s="36"/>
      <c r="V3145" s="36"/>
      <c r="W3145" s="36"/>
      <c r="X3145" s="36"/>
      <c r="Y3145" s="36"/>
      <c r="Z3145" s="36"/>
      <c r="AA3145" s="36"/>
      <c r="AB3145" s="36"/>
      <c r="AC3145" s="36"/>
      <c r="AD3145" s="36"/>
      <c r="AE3145" s="36"/>
      <c r="AF3145" s="36"/>
      <c r="AG3145" s="36"/>
      <c r="AH3145" s="36"/>
      <c r="AI3145" s="36"/>
      <c r="AJ3145" s="36"/>
      <c r="AK3145" s="36"/>
      <c r="AL3145" s="36"/>
    </row>
    <row r="3146">
      <c r="A3146" s="129" t="s">
        <v>3024</v>
      </c>
      <c r="B3146" s="81" t="s">
        <v>18</v>
      </c>
      <c r="C3146" s="81" t="s">
        <v>1152</v>
      </c>
      <c r="D3146" s="29" t="s">
        <v>2579</v>
      </c>
      <c r="E3146" s="30" t="s">
        <v>43</v>
      </c>
      <c r="F3146" s="41" t="s">
        <v>1423</v>
      </c>
      <c r="G3146" s="82">
        <v>44978.0</v>
      </c>
      <c r="H3146" s="82"/>
      <c r="I3146" s="81"/>
      <c r="J3146" s="82">
        <v>44978.0</v>
      </c>
      <c r="K3146" s="117"/>
      <c r="L3146" s="81">
        <v>8.0</v>
      </c>
      <c r="M3146" s="117">
        <v>45016.0</v>
      </c>
      <c r="N3146" s="32">
        <v>0.625</v>
      </c>
      <c r="O3146" s="32">
        <v>0.6666666666666666</v>
      </c>
      <c r="P3146" s="34">
        <v>0.041666666666666664</v>
      </c>
      <c r="Q3146" s="120" t="s">
        <v>3102</v>
      </c>
      <c r="R3146" s="36"/>
      <c r="S3146" s="36"/>
      <c r="T3146" s="36"/>
      <c r="U3146" s="36"/>
      <c r="V3146" s="36"/>
      <c r="W3146" s="36"/>
      <c r="X3146" s="36"/>
      <c r="Y3146" s="36"/>
      <c r="Z3146" s="36"/>
      <c r="AA3146" s="36"/>
      <c r="AB3146" s="36"/>
      <c r="AC3146" s="36"/>
      <c r="AD3146" s="36"/>
      <c r="AE3146" s="36"/>
      <c r="AF3146" s="36"/>
      <c r="AG3146" s="36"/>
      <c r="AH3146" s="36"/>
      <c r="AI3146" s="36"/>
      <c r="AJ3146" s="36"/>
      <c r="AK3146" s="36"/>
      <c r="AL3146" s="36"/>
    </row>
    <row r="3147">
      <c r="A3147" s="84" t="s">
        <v>3103</v>
      </c>
      <c r="B3147" s="81" t="s">
        <v>18</v>
      </c>
      <c r="C3147" s="81" t="s">
        <v>1152</v>
      </c>
      <c r="D3147" s="10" t="s">
        <v>3</v>
      </c>
      <c r="E3147" s="30" t="s">
        <v>310</v>
      </c>
      <c r="F3147" s="41" t="s">
        <v>1423</v>
      </c>
      <c r="G3147" s="117">
        <v>45016.0</v>
      </c>
      <c r="H3147" s="86"/>
      <c r="I3147" s="88">
        <v>8.0</v>
      </c>
      <c r="J3147" s="117"/>
      <c r="K3147" s="42"/>
      <c r="L3147" s="121"/>
      <c r="M3147" s="117">
        <v>45016.0</v>
      </c>
      <c r="N3147" s="32">
        <v>0.5833333333333334</v>
      </c>
      <c r="O3147" s="32">
        <v>0.7083333333333334</v>
      </c>
      <c r="P3147" s="44">
        <f t="shared" ref="P3147:P3153" si="266">O3147-N3147</f>
        <v>0.125</v>
      </c>
      <c r="Q3147" s="120" t="s">
        <v>3104</v>
      </c>
      <c r="R3147" s="36"/>
      <c r="S3147" s="36"/>
      <c r="T3147" s="36"/>
      <c r="U3147" s="36"/>
      <c r="V3147" s="36"/>
      <c r="W3147" s="36"/>
      <c r="X3147" s="36"/>
      <c r="Y3147" s="36"/>
      <c r="Z3147" s="36"/>
      <c r="AA3147" s="36"/>
      <c r="AB3147" s="36"/>
      <c r="AC3147" s="36"/>
      <c r="AD3147" s="36"/>
      <c r="AE3147" s="36"/>
      <c r="AF3147" s="36"/>
      <c r="AG3147" s="36"/>
      <c r="AH3147" s="36"/>
      <c r="AI3147" s="36"/>
      <c r="AJ3147" s="36"/>
      <c r="AK3147" s="36"/>
      <c r="AL3147" s="36"/>
    </row>
    <row r="3148">
      <c r="A3148" s="81" t="s">
        <v>1819</v>
      </c>
      <c r="B3148" s="81" t="s">
        <v>1797</v>
      </c>
      <c r="C3148" s="10" t="s">
        <v>1152</v>
      </c>
      <c r="D3148" s="10" t="s">
        <v>3</v>
      </c>
      <c r="E3148" s="11" t="s">
        <v>41</v>
      </c>
      <c r="F3148" s="11" t="s">
        <v>21</v>
      </c>
      <c r="G3148" s="18"/>
      <c r="H3148" s="18"/>
      <c r="I3148" s="18"/>
      <c r="J3148" s="18"/>
      <c r="K3148" s="18"/>
      <c r="M3148" s="117">
        <v>45016.0</v>
      </c>
      <c r="N3148" s="32">
        <v>0.7083333333333334</v>
      </c>
      <c r="O3148" s="32">
        <v>0.875</v>
      </c>
      <c r="P3148" s="44">
        <f t="shared" si="266"/>
        <v>0.1666666667</v>
      </c>
      <c r="Q3148" s="113" t="s">
        <v>3105</v>
      </c>
      <c r="R3148" s="36"/>
      <c r="S3148" s="36"/>
      <c r="T3148" s="36"/>
      <c r="U3148" s="36"/>
      <c r="V3148" s="36"/>
      <c r="W3148" s="36"/>
      <c r="X3148" s="36"/>
      <c r="Y3148" s="36"/>
      <c r="Z3148" s="36"/>
      <c r="AA3148" s="36"/>
      <c r="AB3148" s="36"/>
      <c r="AC3148" s="36"/>
      <c r="AD3148" s="36"/>
      <c r="AE3148" s="36"/>
      <c r="AF3148" s="36"/>
      <c r="AG3148" s="36"/>
      <c r="AH3148" s="36"/>
      <c r="AI3148" s="36"/>
      <c r="AJ3148" s="36"/>
      <c r="AK3148" s="36"/>
      <c r="AL3148" s="36"/>
    </row>
    <row r="3149">
      <c r="A3149" s="81" t="s">
        <v>2782</v>
      </c>
      <c r="B3149" s="81" t="s">
        <v>560</v>
      </c>
      <c r="C3149" s="29" t="s">
        <v>1152</v>
      </c>
      <c r="D3149" s="29" t="s">
        <v>508</v>
      </c>
      <c r="E3149" s="30" t="s">
        <v>41</v>
      </c>
      <c r="F3149" s="41" t="s">
        <v>1423</v>
      </c>
      <c r="G3149" s="48">
        <v>44971.0</v>
      </c>
      <c r="H3149" s="47"/>
      <c r="I3149" s="88">
        <v>30.0</v>
      </c>
      <c r="J3149" s="48">
        <v>44971.0</v>
      </c>
      <c r="K3149" s="47"/>
      <c r="L3149" s="88"/>
      <c r="M3149" s="47">
        <v>45016.0</v>
      </c>
      <c r="N3149" s="32">
        <v>0.625</v>
      </c>
      <c r="O3149" s="110">
        <v>0.875</v>
      </c>
      <c r="P3149" s="16">
        <f t="shared" si="266"/>
        <v>0.25</v>
      </c>
      <c r="Q3149" s="113" t="s">
        <v>3106</v>
      </c>
      <c r="R3149" s="36"/>
      <c r="S3149" s="36"/>
      <c r="T3149" s="36"/>
      <c r="U3149" s="36"/>
      <c r="V3149" s="36"/>
      <c r="W3149" s="36"/>
      <c r="X3149" s="36"/>
      <c r="Y3149" s="36"/>
      <c r="Z3149" s="36"/>
      <c r="AA3149" s="36"/>
      <c r="AB3149" s="36"/>
      <c r="AC3149" s="36"/>
      <c r="AD3149" s="36"/>
      <c r="AE3149" s="36"/>
      <c r="AF3149" s="36"/>
      <c r="AG3149" s="36"/>
      <c r="AH3149" s="36"/>
      <c r="AI3149" s="36"/>
      <c r="AJ3149" s="36"/>
      <c r="AK3149" s="36"/>
      <c r="AL3149" s="36"/>
    </row>
    <row r="3150">
      <c r="A3150" s="81" t="s">
        <v>2167</v>
      </c>
      <c r="B3150" s="54" t="s">
        <v>1797</v>
      </c>
      <c r="C3150" s="54" t="s">
        <v>1164</v>
      </c>
      <c r="D3150" s="54" t="s">
        <v>900</v>
      </c>
      <c r="E3150" s="30" t="s">
        <v>41</v>
      </c>
      <c r="F3150" s="41" t="s">
        <v>21</v>
      </c>
      <c r="G3150" s="86"/>
      <c r="H3150" s="117"/>
      <c r="I3150" s="121"/>
      <c r="J3150" s="86"/>
      <c r="K3150" s="42"/>
      <c r="L3150" s="88">
        <v>193.5</v>
      </c>
      <c r="M3150" s="117">
        <v>45016.0</v>
      </c>
      <c r="N3150" s="32">
        <v>0.5416666666666666</v>
      </c>
      <c r="O3150" s="32">
        <v>0.6875</v>
      </c>
      <c r="P3150" s="34">
        <f t="shared" si="266"/>
        <v>0.1458333333</v>
      </c>
      <c r="Q3150" s="113" t="s">
        <v>3107</v>
      </c>
      <c r="R3150" s="36"/>
      <c r="S3150" s="36"/>
      <c r="T3150" s="36"/>
      <c r="U3150" s="36"/>
      <c r="V3150" s="36"/>
      <c r="W3150" s="36"/>
      <c r="X3150" s="36"/>
      <c r="Y3150" s="36"/>
      <c r="Z3150" s="36"/>
      <c r="AA3150" s="36"/>
      <c r="AB3150" s="36"/>
      <c r="AC3150" s="36"/>
      <c r="AD3150" s="36"/>
      <c r="AE3150" s="36"/>
      <c r="AF3150" s="36"/>
      <c r="AG3150" s="36"/>
      <c r="AH3150" s="36"/>
      <c r="AI3150" s="36"/>
      <c r="AJ3150" s="36"/>
      <c r="AK3150" s="36"/>
      <c r="AL3150" s="36"/>
    </row>
    <row r="3151">
      <c r="A3151" s="81" t="s">
        <v>2857</v>
      </c>
      <c r="B3151" s="10" t="s">
        <v>560</v>
      </c>
      <c r="C3151" s="10" t="s">
        <v>1164</v>
      </c>
      <c r="D3151" s="10" t="s">
        <v>900</v>
      </c>
      <c r="E3151" s="30" t="s">
        <v>46</v>
      </c>
      <c r="F3151" s="30" t="s">
        <v>1409</v>
      </c>
      <c r="G3151" s="117">
        <v>44980.0</v>
      </c>
      <c r="H3151" s="117"/>
      <c r="I3151" s="88">
        <v>155.0</v>
      </c>
      <c r="J3151" s="117">
        <v>44981.0</v>
      </c>
      <c r="K3151" s="42"/>
      <c r="L3151" s="88">
        <v>79.5</v>
      </c>
      <c r="M3151" s="117">
        <v>45016.0</v>
      </c>
      <c r="N3151" s="32"/>
      <c r="O3151" s="32"/>
      <c r="P3151" s="34">
        <f t="shared" si="266"/>
        <v>0</v>
      </c>
      <c r="Q3151" s="113" t="s">
        <v>3108</v>
      </c>
      <c r="R3151" s="36"/>
      <c r="S3151" s="36"/>
      <c r="T3151" s="36"/>
      <c r="U3151" s="36"/>
      <c r="V3151" s="36"/>
      <c r="W3151" s="36"/>
      <c r="X3151" s="36"/>
      <c r="Y3151" s="36"/>
      <c r="Z3151" s="36"/>
      <c r="AA3151" s="36"/>
      <c r="AB3151" s="36"/>
      <c r="AC3151" s="36"/>
      <c r="AD3151" s="36"/>
      <c r="AE3151" s="36"/>
      <c r="AF3151" s="36"/>
      <c r="AG3151" s="36"/>
      <c r="AH3151" s="36"/>
      <c r="AI3151" s="36"/>
      <c r="AJ3151" s="36"/>
      <c r="AK3151" s="36"/>
      <c r="AL3151" s="36"/>
    </row>
    <row r="3152">
      <c r="A3152" s="81" t="s">
        <v>3109</v>
      </c>
      <c r="B3152" s="10" t="s">
        <v>18</v>
      </c>
      <c r="C3152" s="10" t="s">
        <v>1164</v>
      </c>
      <c r="D3152" s="10" t="s">
        <v>900</v>
      </c>
      <c r="E3152" s="30" t="s">
        <v>1478</v>
      </c>
      <c r="F3152" s="30" t="s">
        <v>1423</v>
      </c>
      <c r="G3152" s="117">
        <v>45016.0</v>
      </c>
      <c r="H3152" s="86"/>
      <c r="I3152" s="121"/>
      <c r="J3152" s="117">
        <v>45016.0</v>
      </c>
      <c r="K3152" s="42"/>
      <c r="L3152" s="88">
        <v>4.0</v>
      </c>
      <c r="M3152" s="117">
        <v>45016.0</v>
      </c>
      <c r="N3152" s="32">
        <v>0.6875</v>
      </c>
      <c r="O3152" s="32">
        <v>0.8541666666666666</v>
      </c>
      <c r="P3152" s="16">
        <f t="shared" si="266"/>
        <v>0.1666666667</v>
      </c>
      <c r="Q3152" s="113" t="s">
        <v>3110</v>
      </c>
      <c r="R3152" s="36"/>
      <c r="S3152" s="36"/>
      <c r="T3152" s="36"/>
      <c r="U3152" s="36"/>
      <c r="V3152" s="36"/>
      <c r="W3152" s="36"/>
      <c r="X3152" s="36"/>
      <c r="Y3152" s="36"/>
      <c r="Z3152" s="36"/>
      <c r="AA3152" s="36"/>
      <c r="AB3152" s="36"/>
      <c r="AC3152" s="36"/>
      <c r="AD3152" s="36"/>
      <c r="AE3152" s="36"/>
      <c r="AF3152" s="36"/>
      <c r="AG3152" s="36"/>
      <c r="AH3152" s="36"/>
      <c r="AI3152" s="36"/>
      <c r="AJ3152" s="36"/>
      <c r="AK3152" s="36"/>
      <c r="AL3152" s="36"/>
    </row>
    <row r="3153">
      <c r="A3153" s="81" t="s">
        <v>3111</v>
      </c>
      <c r="B3153" s="54" t="s">
        <v>1797</v>
      </c>
      <c r="C3153" s="10" t="s">
        <v>1152</v>
      </c>
      <c r="D3153" s="10" t="s">
        <v>2579</v>
      </c>
      <c r="E3153" s="30" t="s">
        <v>41</v>
      </c>
      <c r="F3153" s="30" t="s">
        <v>1423</v>
      </c>
      <c r="G3153" s="117"/>
      <c r="H3153" s="86"/>
      <c r="I3153" s="121"/>
      <c r="J3153" s="86"/>
      <c r="K3153" s="42"/>
      <c r="L3153" s="121"/>
      <c r="M3153" s="19">
        <v>45019.0</v>
      </c>
      <c r="N3153" s="32">
        <v>0.5416666666666666</v>
      </c>
      <c r="O3153" s="32">
        <v>0.625</v>
      </c>
      <c r="P3153" s="44">
        <f t="shared" si="266"/>
        <v>0.08333333333</v>
      </c>
      <c r="Q3153" s="132" t="s">
        <v>3112</v>
      </c>
      <c r="R3153" s="36"/>
      <c r="S3153" s="36"/>
      <c r="T3153" s="36"/>
      <c r="U3153" s="36"/>
      <c r="V3153" s="36"/>
      <c r="W3153" s="36"/>
      <c r="X3153" s="36"/>
      <c r="Y3153" s="36"/>
      <c r="Z3153" s="36"/>
      <c r="AA3153" s="36"/>
      <c r="AB3153" s="36"/>
      <c r="AC3153" s="36"/>
      <c r="AD3153" s="36"/>
      <c r="AE3153" s="36"/>
      <c r="AF3153" s="36"/>
      <c r="AG3153" s="36"/>
      <c r="AH3153" s="36"/>
      <c r="AI3153" s="36"/>
      <c r="AJ3153" s="36"/>
      <c r="AK3153" s="36"/>
      <c r="AL3153" s="36"/>
    </row>
    <row r="3154">
      <c r="A3154" s="129" t="s">
        <v>3010</v>
      </c>
      <c r="B3154" s="81" t="s">
        <v>560</v>
      </c>
      <c r="C3154" s="81" t="s">
        <v>1164</v>
      </c>
      <c r="D3154" s="29" t="s">
        <v>2579</v>
      </c>
      <c r="E3154" s="30" t="s">
        <v>41</v>
      </c>
      <c r="F3154" s="41" t="s">
        <v>1423</v>
      </c>
      <c r="G3154" s="82">
        <v>44977.0</v>
      </c>
      <c r="H3154" s="82"/>
      <c r="I3154" s="81"/>
      <c r="J3154" s="82">
        <v>44977.0</v>
      </c>
      <c r="K3154" s="117"/>
      <c r="L3154" s="81"/>
      <c r="M3154" s="117">
        <v>45019.0</v>
      </c>
      <c r="N3154" s="32">
        <v>0.6666666666666666</v>
      </c>
      <c r="O3154" s="32">
        <v>0.875</v>
      </c>
      <c r="P3154" s="34">
        <v>0.20833333333333334</v>
      </c>
      <c r="Q3154" s="120" t="s">
        <v>3113</v>
      </c>
      <c r="R3154" s="36"/>
      <c r="S3154" s="36"/>
      <c r="T3154" s="36"/>
      <c r="U3154" s="36"/>
      <c r="V3154" s="36"/>
      <c r="W3154" s="36"/>
      <c r="X3154" s="36"/>
      <c r="Y3154" s="36"/>
      <c r="Z3154" s="36"/>
      <c r="AA3154" s="36"/>
      <c r="AB3154" s="36"/>
      <c r="AC3154" s="36"/>
      <c r="AD3154" s="36"/>
      <c r="AE3154" s="36"/>
      <c r="AF3154" s="36"/>
      <c r="AG3154" s="36"/>
      <c r="AH3154" s="36"/>
      <c r="AI3154" s="36"/>
      <c r="AJ3154" s="36"/>
      <c r="AK3154" s="36"/>
      <c r="AL3154" s="36"/>
    </row>
    <row r="3155">
      <c r="A3155" s="81" t="s">
        <v>2782</v>
      </c>
      <c r="B3155" s="81" t="s">
        <v>560</v>
      </c>
      <c r="C3155" s="29" t="s">
        <v>1152</v>
      </c>
      <c r="D3155" s="29" t="s">
        <v>508</v>
      </c>
      <c r="E3155" s="30" t="s">
        <v>41</v>
      </c>
      <c r="F3155" s="41" t="s">
        <v>1423</v>
      </c>
      <c r="G3155" s="48">
        <v>44971.0</v>
      </c>
      <c r="H3155" s="47"/>
      <c r="I3155" s="88">
        <v>30.0</v>
      </c>
      <c r="J3155" s="48">
        <v>44971.0</v>
      </c>
      <c r="K3155" s="47"/>
      <c r="L3155" s="88"/>
      <c r="M3155" s="47">
        <v>45019.0</v>
      </c>
      <c r="N3155" s="32">
        <v>0.6041666666666666</v>
      </c>
      <c r="O3155" s="110">
        <v>0.875</v>
      </c>
      <c r="P3155" s="16">
        <f t="shared" ref="P3155:P3164" si="267">O3155-N3155</f>
        <v>0.2708333333</v>
      </c>
      <c r="Q3155" s="113" t="s">
        <v>3114</v>
      </c>
      <c r="R3155" s="36"/>
      <c r="S3155" s="36"/>
      <c r="T3155" s="36"/>
      <c r="U3155" s="36"/>
      <c r="V3155" s="36"/>
      <c r="W3155" s="36"/>
      <c r="X3155" s="36"/>
      <c r="Y3155" s="36"/>
      <c r="Z3155" s="36"/>
      <c r="AA3155" s="36"/>
      <c r="AB3155" s="36"/>
      <c r="AC3155" s="36"/>
      <c r="AD3155" s="36"/>
      <c r="AE3155" s="36"/>
      <c r="AF3155" s="36"/>
      <c r="AG3155" s="36"/>
      <c r="AH3155" s="36"/>
      <c r="AI3155" s="36"/>
      <c r="AJ3155" s="36"/>
      <c r="AK3155" s="36"/>
      <c r="AL3155" s="36"/>
    </row>
    <row r="3156">
      <c r="A3156" s="84" t="s">
        <v>3052</v>
      </c>
      <c r="B3156" s="81" t="s">
        <v>18</v>
      </c>
      <c r="C3156" s="29" t="s">
        <v>1152</v>
      </c>
      <c r="D3156" s="10" t="s">
        <v>3</v>
      </c>
      <c r="E3156" s="30" t="s">
        <v>1281</v>
      </c>
      <c r="F3156" s="30" t="s">
        <v>1423</v>
      </c>
      <c r="G3156" s="117">
        <v>45009.0</v>
      </c>
      <c r="H3156" s="86"/>
      <c r="I3156" s="88">
        <v>4.0</v>
      </c>
      <c r="J3156" s="86"/>
      <c r="K3156" s="42"/>
      <c r="L3156" s="121"/>
      <c r="M3156" s="47">
        <v>45019.0</v>
      </c>
      <c r="N3156" s="32">
        <v>0.5833333333333334</v>
      </c>
      <c r="O3156" s="32">
        <v>0.6666666666666666</v>
      </c>
      <c r="P3156" s="16">
        <f t="shared" si="267"/>
        <v>0.08333333333</v>
      </c>
      <c r="Q3156" s="113" t="s">
        <v>3115</v>
      </c>
      <c r="R3156" s="36"/>
      <c r="S3156" s="36"/>
      <c r="T3156" s="36"/>
      <c r="U3156" s="36"/>
      <c r="V3156" s="36"/>
      <c r="W3156" s="36"/>
      <c r="X3156" s="36"/>
      <c r="Y3156" s="36"/>
      <c r="Z3156" s="36"/>
      <c r="AA3156" s="36"/>
      <c r="AB3156" s="36"/>
      <c r="AC3156" s="36"/>
      <c r="AD3156" s="36"/>
      <c r="AE3156" s="36"/>
      <c r="AF3156" s="36"/>
      <c r="AG3156" s="36"/>
      <c r="AH3156" s="36"/>
      <c r="AI3156" s="36"/>
      <c r="AJ3156" s="36"/>
      <c r="AK3156" s="36"/>
      <c r="AL3156" s="36"/>
    </row>
    <row r="3157">
      <c r="A3157" s="81" t="s">
        <v>2167</v>
      </c>
      <c r="B3157" s="54" t="s">
        <v>1797</v>
      </c>
      <c r="C3157" s="54" t="s">
        <v>1164</v>
      </c>
      <c r="D3157" s="54" t="s">
        <v>900</v>
      </c>
      <c r="E3157" s="30" t="s">
        <v>41</v>
      </c>
      <c r="F3157" s="41" t="s">
        <v>21</v>
      </c>
      <c r="G3157" s="86"/>
      <c r="H3157" s="117"/>
      <c r="I3157" s="121"/>
      <c r="J3157" s="86"/>
      <c r="K3157" s="42"/>
      <c r="L3157" s="88">
        <v>197.0</v>
      </c>
      <c r="M3157" s="117">
        <v>45019.0</v>
      </c>
      <c r="N3157" s="32">
        <v>0.5416666666666666</v>
      </c>
      <c r="O3157" s="32">
        <v>0.6875</v>
      </c>
      <c r="P3157" s="34">
        <f t="shared" si="267"/>
        <v>0.1458333333</v>
      </c>
      <c r="Q3157" s="113" t="s">
        <v>3116</v>
      </c>
      <c r="R3157" s="36"/>
      <c r="S3157" s="36"/>
      <c r="T3157" s="36"/>
      <c r="U3157" s="36"/>
      <c r="V3157" s="36"/>
      <c r="W3157" s="36"/>
      <c r="X3157" s="36"/>
      <c r="Y3157" s="36"/>
      <c r="Z3157" s="36"/>
      <c r="AA3157" s="36"/>
      <c r="AB3157" s="36"/>
      <c r="AC3157" s="36"/>
      <c r="AD3157" s="36"/>
      <c r="AE3157" s="36"/>
      <c r="AF3157" s="36"/>
      <c r="AG3157" s="36"/>
      <c r="AH3157" s="36"/>
      <c r="AI3157" s="36"/>
      <c r="AJ3157" s="36"/>
      <c r="AK3157" s="36"/>
      <c r="AL3157" s="36"/>
    </row>
    <row r="3158">
      <c r="A3158" s="81" t="s">
        <v>2857</v>
      </c>
      <c r="B3158" s="10" t="s">
        <v>560</v>
      </c>
      <c r="C3158" s="10" t="s">
        <v>1164</v>
      </c>
      <c r="D3158" s="10" t="s">
        <v>900</v>
      </c>
      <c r="E3158" s="30" t="s">
        <v>41</v>
      </c>
      <c r="F3158" s="30" t="s">
        <v>1409</v>
      </c>
      <c r="G3158" s="117">
        <v>44980.0</v>
      </c>
      <c r="H3158" s="117"/>
      <c r="I3158" s="88">
        <v>155.0</v>
      </c>
      <c r="J3158" s="117">
        <v>44981.0</v>
      </c>
      <c r="K3158" s="42"/>
      <c r="L3158" s="88">
        <v>83.5</v>
      </c>
      <c r="M3158" s="117">
        <v>45019.0</v>
      </c>
      <c r="N3158" s="32">
        <v>0.6875</v>
      </c>
      <c r="O3158" s="32">
        <v>0.8541666666666666</v>
      </c>
      <c r="P3158" s="34">
        <f t="shared" si="267"/>
        <v>0.1666666667</v>
      </c>
      <c r="Q3158" s="113" t="s">
        <v>3117</v>
      </c>
      <c r="R3158" s="36"/>
      <c r="S3158" s="36"/>
      <c r="T3158" s="36"/>
      <c r="U3158" s="36"/>
      <c r="V3158" s="36"/>
      <c r="W3158" s="36"/>
      <c r="X3158" s="36"/>
      <c r="Y3158" s="36"/>
      <c r="Z3158" s="36"/>
      <c r="AA3158" s="36"/>
      <c r="AB3158" s="36"/>
      <c r="AC3158" s="36"/>
      <c r="AD3158" s="36"/>
      <c r="AE3158" s="36"/>
      <c r="AF3158" s="36"/>
      <c r="AG3158" s="36"/>
      <c r="AH3158" s="36"/>
      <c r="AI3158" s="36"/>
      <c r="AJ3158" s="36"/>
      <c r="AK3158" s="36"/>
      <c r="AL3158" s="36"/>
    </row>
    <row r="3159">
      <c r="A3159" s="81" t="s">
        <v>3109</v>
      </c>
      <c r="B3159" s="10" t="s">
        <v>18</v>
      </c>
      <c r="C3159" s="10" t="s">
        <v>1164</v>
      </c>
      <c r="D3159" s="10" t="s">
        <v>900</v>
      </c>
      <c r="E3159" s="30" t="s">
        <v>46</v>
      </c>
      <c r="F3159" s="30" t="s">
        <v>1423</v>
      </c>
      <c r="G3159" s="117">
        <v>45016.0</v>
      </c>
      <c r="H3159" s="86"/>
      <c r="I3159" s="121"/>
      <c r="J3159" s="117">
        <v>45016.0</v>
      </c>
      <c r="K3159" s="42"/>
      <c r="L3159" s="88">
        <v>4.0</v>
      </c>
      <c r="M3159" s="117">
        <v>45019.0</v>
      </c>
      <c r="N3159" s="32"/>
      <c r="O3159" s="32"/>
      <c r="P3159" s="16">
        <f t="shared" si="267"/>
        <v>0</v>
      </c>
      <c r="Q3159" s="113" t="s">
        <v>3118</v>
      </c>
      <c r="R3159" s="36"/>
      <c r="S3159" s="36"/>
      <c r="T3159" s="36"/>
      <c r="U3159" s="36"/>
      <c r="V3159" s="36"/>
      <c r="W3159" s="36"/>
      <c r="X3159" s="36"/>
      <c r="Y3159" s="36"/>
      <c r="Z3159" s="36"/>
      <c r="AA3159" s="36"/>
      <c r="AB3159" s="36"/>
      <c r="AC3159" s="36"/>
      <c r="AD3159" s="36"/>
      <c r="AE3159" s="36"/>
      <c r="AF3159" s="36"/>
      <c r="AG3159" s="36"/>
      <c r="AH3159" s="36"/>
      <c r="AI3159" s="36"/>
      <c r="AJ3159" s="36"/>
      <c r="AK3159" s="36"/>
      <c r="AL3159" s="36"/>
    </row>
    <row r="3160">
      <c r="A3160" s="81" t="s">
        <v>1819</v>
      </c>
      <c r="B3160" s="81" t="s">
        <v>1797</v>
      </c>
      <c r="C3160" s="10" t="s">
        <v>1152</v>
      </c>
      <c r="D3160" s="10" t="s">
        <v>3</v>
      </c>
      <c r="E3160" s="11" t="s">
        <v>41</v>
      </c>
      <c r="F3160" s="11" t="s">
        <v>21</v>
      </c>
      <c r="G3160" s="18"/>
      <c r="H3160" s="18"/>
      <c r="I3160" s="18"/>
      <c r="J3160" s="18"/>
      <c r="K3160" s="18"/>
      <c r="M3160" s="47">
        <v>45019.0</v>
      </c>
      <c r="N3160" s="32">
        <v>0.6666666666666666</v>
      </c>
      <c r="O3160" s="32">
        <v>0.7916666666666666</v>
      </c>
      <c r="P3160" s="44">
        <f t="shared" si="267"/>
        <v>0.125</v>
      </c>
      <c r="Q3160" s="113" t="s">
        <v>3105</v>
      </c>
      <c r="R3160" s="36"/>
      <c r="S3160" s="36"/>
      <c r="T3160" s="36"/>
      <c r="U3160" s="36"/>
      <c r="V3160" s="36"/>
      <c r="W3160" s="36"/>
      <c r="X3160" s="36"/>
      <c r="Y3160" s="36"/>
      <c r="Z3160" s="36"/>
      <c r="AA3160" s="36"/>
      <c r="AB3160" s="36"/>
      <c r="AC3160" s="36"/>
      <c r="AD3160" s="36"/>
      <c r="AE3160" s="36"/>
      <c r="AF3160" s="36"/>
      <c r="AG3160" s="36"/>
      <c r="AH3160" s="36"/>
      <c r="AI3160" s="36"/>
      <c r="AJ3160" s="36"/>
      <c r="AK3160" s="36"/>
      <c r="AL3160" s="36"/>
    </row>
    <row r="3161">
      <c r="A3161" s="84" t="s">
        <v>3103</v>
      </c>
      <c r="B3161" s="81" t="s">
        <v>18</v>
      </c>
      <c r="C3161" s="81" t="s">
        <v>1152</v>
      </c>
      <c r="D3161" s="10" t="s">
        <v>3</v>
      </c>
      <c r="E3161" s="30" t="s">
        <v>1281</v>
      </c>
      <c r="F3161" s="41" t="s">
        <v>1423</v>
      </c>
      <c r="G3161" s="117">
        <v>45016.0</v>
      </c>
      <c r="H3161" s="86"/>
      <c r="I3161" s="88">
        <v>8.0</v>
      </c>
      <c r="J3161" s="117"/>
      <c r="K3161" s="42"/>
      <c r="L3161" s="121"/>
      <c r="M3161" s="47">
        <v>45019.0</v>
      </c>
      <c r="N3161" s="32">
        <v>0.7916666666666666</v>
      </c>
      <c r="O3161" s="32">
        <v>0.8125</v>
      </c>
      <c r="P3161" s="44">
        <f t="shared" si="267"/>
        <v>0.02083333333</v>
      </c>
      <c r="Q3161" s="120" t="s">
        <v>3119</v>
      </c>
      <c r="R3161" s="36"/>
      <c r="S3161" s="36"/>
      <c r="T3161" s="36"/>
      <c r="U3161" s="36"/>
      <c r="V3161" s="36"/>
      <c r="W3161" s="36"/>
      <c r="X3161" s="36"/>
      <c r="Y3161" s="36"/>
      <c r="Z3161" s="36"/>
      <c r="AA3161" s="36"/>
      <c r="AB3161" s="36"/>
      <c r="AC3161" s="36"/>
      <c r="AD3161" s="36"/>
      <c r="AE3161" s="36"/>
      <c r="AF3161" s="36"/>
      <c r="AG3161" s="36"/>
      <c r="AH3161" s="36"/>
      <c r="AI3161" s="36"/>
      <c r="AJ3161" s="36"/>
      <c r="AK3161" s="36"/>
      <c r="AL3161" s="36"/>
    </row>
    <row r="3162">
      <c r="A3162" s="81" t="s">
        <v>2573</v>
      </c>
      <c r="B3162" s="10" t="s">
        <v>560</v>
      </c>
      <c r="C3162" s="10" t="s">
        <v>1152</v>
      </c>
      <c r="D3162" s="10" t="s">
        <v>3</v>
      </c>
      <c r="E3162" s="11" t="s">
        <v>41</v>
      </c>
      <c r="F3162" s="11" t="s">
        <v>1409</v>
      </c>
      <c r="G3162" s="82">
        <v>44942.0</v>
      </c>
      <c r="H3162" s="82">
        <v>44963.0</v>
      </c>
      <c r="I3162" s="12">
        <v>75.0</v>
      </c>
      <c r="J3162" s="117">
        <v>44943.0</v>
      </c>
      <c r="K3162" s="82"/>
      <c r="L3162" s="12">
        <v>118.5</v>
      </c>
      <c r="M3162" s="47">
        <v>45019.0</v>
      </c>
      <c r="N3162" s="32">
        <v>0.8125</v>
      </c>
      <c r="O3162" s="32">
        <v>0.875</v>
      </c>
      <c r="P3162" s="16">
        <f t="shared" si="267"/>
        <v>0.0625</v>
      </c>
      <c r="Q3162" s="113" t="s">
        <v>3120</v>
      </c>
      <c r="R3162" s="36"/>
      <c r="S3162" s="36"/>
      <c r="T3162" s="36"/>
      <c r="U3162" s="36"/>
      <c r="V3162" s="36"/>
      <c r="W3162" s="36"/>
      <c r="X3162" s="36"/>
      <c r="Y3162" s="36"/>
      <c r="Z3162" s="36"/>
      <c r="AA3162" s="36"/>
      <c r="AB3162" s="36"/>
      <c r="AC3162" s="36"/>
      <c r="AD3162" s="36"/>
      <c r="AE3162" s="36"/>
      <c r="AF3162" s="36"/>
      <c r="AG3162" s="36"/>
      <c r="AH3162" s="36"/>
      <c r="AI3162" s="36"/>
      <c r="AJ3162" s="36"/>
      <c r="AK3162" s="36"/>
      <c r="AL3162" s="36"/>
    </row>
    <row r="3163">
      <c r="A3163" s="81" t="s">
        <v>2782</v>
      </c>
      <c r="B3163" s="81" t="s">
        <v>560</v>
      </c>
      <c r="C3163" s="29" t="s">
        <v>1152</v>
      </c>
      <c r="D3163" s="29" t="s">
        <v>508</v>
      </c>
      <c r="E3163" s="30" t="s">
        <v>41</v>
      </c>
      <c r="F3163" s="41" t="s">
        <v>1423</v>
      </c>
      <c r="G3163" s="48">
        <v>44971.0</v>
      </c>
      <c r="H3163" s="47"/>
      <c r="I3163" s="88">
        <v>30.0</v>
      </c>
      <c r="J3163" s="48">
        <v>44971.0</v>
      </c>
      <c r="K3163" s="47"/>
      <c r="L3163" s="88"/>
      <c r="M3163" s="47">
        <v>45020.0</v>
      </c>
      <c r="N3163" s="32">
        <v>0.6041666666666666</v>
      </c>
      <c r="O3163" s="110">
        <v>0.875</v>
      </c>
      <c r="P3163" s="16">
        <f t="shared" si="267"/>
        <v>0.2708333333</v>
      </c>
      <c r="Q3163" s="113" t="s">
        <v>3121</v>
      </c>
      <c r="R3163" s="36"/>
      <c r="S3163" s="36"/>
      <c r="T3163" s="36"/>
      <c r="U3163" s="36"/>
      <c r="V3163" s="36"/>
      <c r="W3163" s="36"/>
      <c r="X3163" s="36"/>
      <c r="Y3163" s="36"/>
      <c r="Z3163" s="36"/>
      <c r="AA3163" s="36"/>
      <c r="AB3163" s="36"/>
      <c r="AC3163" s="36"/>
      <c r="AD3163" s="36"/>
      <c r="AE3163" s="36"/>
      <c r="AF3163" s="36"/>
      <c r="AG3163" s="36"/>
      <c r="AH3163" s="36"/>
      <c r="AI3163" s="36"/>
      <c r="AJ3163" s="36"/>
      <c r="AK3163" s="36"/>
      <c r="AL3163" s="36"/>
    </row>
    <row r="3164">
      <c r="A3164" s="29" t="s">
        <v>3111</v>
      </c>
      <c r="B3164" s="29" t="s">
        <v>1797</v>
      </c>
      <c r="C3164" s="29" t="s">
        <v>1152</v>
      </c>
      <c r="D3164" s="29" t="s">
        <v>2579</v>
      </c>
      <c r="E3164" s="41" t="s">
        <v>41</v>
      </c>
      <c r="F3164" s="41" t="s">
        <v>1423</v>
      </c>
      <c r="G3164" s="42"/>
      <c r="H3164" s="42"/>
      <c r="I3164" s="36"/>
      <c r="J3164" s="42"/>
      <c r="K3164" s="42"/>
      <c r="L3164" s="36"/>
      <c r="M3164" s="117">
        <v>45020.0</v>
      </c>
      <c r="N3164" s="43">
        <v>0.5416666666666666</v>
      </c>
      <c r="O3164" s="43">
        <v>0.625</v>
      </c>
      <c r="P3164" s="44">
        <f t="shared" si="267"/>
        <v>0.08333333333</v>
      </c>
      <c r="Q3164" s="29" t="s">
        <v>3112</v>
      </c>
      <c r="R3164" s="36"/>
      <c r="S3164" s="36"/>
      <c r="T3164" s="36"/>
      <c r="U3164" s="36"/>
      <c r="V3164" s="36"/>
      <c r="W3164" s="36"/>
      <c r="X3164" s="36"/>
      <c r="Y3164" s="36"/>
      <c r="Z3164" s="36"/>
      <c r="AA3164" s="36"/>
      <c r="AB3164" s="36"/>
      <c r="AC3164" s="36"/>
      <c r="AD3164" s="36"/>
      <c r="AE3164" s="36"/>
      <c r="AF3164" s="36"/>
      <c r="AG3164" s="36"/>
      <c r="AH3164" s="36"/>
      <c r="AI3164" s="36"/>
      <c r="AJ3164" s="36"/>
      <c r="AK3164" s="36"/>
      <c r="AL3164" s="36"/>
    </row>
    <row r="3165">
      <c r="A3165" s="130" t="s">
        <v>3010</v>
      </c>
      <c r="B3165" s="29" t="s">
        <v>560</v>
      </c>
      <c r="C3165" s="29" t="s">
        <v>1164</v>
      </c>
      <c r="D3165" s="29" t="s">
        <v>2579</v>
      </c>
      <c r="E3165" s="41" t="s">
        <v>41</v>
      </c>
      <c r="F3165" s="41" t="s">
        <v>1423</v>
      </c>
      <c r="G3165" s="87">
        <v>44977.0</v>
      </c>
      <c r="H3165" s="87"/>
      <c r="I3165" s="36"/>
      <c r="J3165" s="87">
        <v>44977.0</v>
      </c>
      <c r="K3165" s="42"/>
      <c r="L3165" s="36"/>
      <c r="M3165" s="100">
        <v>45020.0</v>
      </c>
      <c r="N3165" s="43">
        <v>0.6666666666666666</v>
      </c>
      <c r="O3165" s="32">
        <v>0.875</v>
      </c>
      <c r="P3165" s="34">
        <v>0.20833333333333334</v>
      </c>
      <c r="Q3165" s="120" t="s">
        <v>3122</v>
      </c>
      <c r="R3165" s="36"/>
      <c r="S3165" s="36"/>
      <c r="T3165" s="36"/>
      <c r="U3165" s="36"/>
      <c r="V3165" s="36"/>
      <c r="W3165" s="36"/>
      <c r="X3165" s="36"/>
      <c r="Y3165" s="36"/>
      <c r="Z3165" s="36"/>
      <c r="AA3165" s="36"/>
      <c r="AB3165" s="36"/>
      <c r="AC3165" s="36"/>
      <c r="AD3165" s="36"/>
      <c r="AE3165" s="36"/>
      <c r="AF3165" s="36"/>
      <c r="AG3165" s="36"/>
      <c r="AH3165" s="36"/>
      <c r="AI3165" s="36"/>
      <c r="AJ3165" s="36"/>
      <c r="AK3165" s="36"/>
      <c r="AL3165" s="36"/>
    </row>
    <row r="3166">
      <c r="A3166" s="81" t="s">
        <v>1819</v>
      </c>
      <c r="B3166" s="81" t="s">
        <v>1797</v>
      </c>
      <c r="C3166" s="10" t="s">
        <v>1152</v>
      </c>
      <c r="D3166" s="10" t="s">
        <v>3</v>
      </c>
      <c r="E3166" s="11" t="s">
        <v>41</v>
      </c>
      <c r="F3166" s="11" t="s">
        <v>21</v>
      </c>
      <c r="G3166" s="18"/>
      <c r="H3166" s="18"/>
      <c r="I3166" s="18"/>
      <c r="J3166" s="18"/>
      <c r="K3166" s="18"/>
      <c r="M3166" s="47">
        <v>45020.0</v>
      </c>
      <c r="N3166" s="32">
        <v>0.5833333333333334</v>
      </c>
      <c r="O3166" s="32">
        <v>0.6875</v>
      </c>
      <c r="P3166" s="44">
        <f t="shared" ref="P3166:P3170" si="268">O3166-N3166</f>
        <v>0.1041666667</v>
      </c>
      <c r="Q3166" s="113" t="s">
        <v>3105</v>
      </c>
      <c r="R3166" s="36"/>
      <c r="S3166" s="36"/>
      <c r="T3166" s="36"/>
      <c r="U3166" s="36"/>
      <c r="V3166" s="36"/>
      <c r="W3166" s="36"/>
      <c r="X3166" s="36"/>
      <c r="Y3166" s="36"/>
      <c r="Z3166" s="36"/>
      <c r="AA3166" s="36"/>
      <c r="AB3166" s="36"/>
      <c r="AC3166" s="36"/>
      <c r="AD3166" s="36"/>
      <c r="AE3166" s="36"/>
      <c r="AF3166" s="36"/>
      <c r="AG3166" s="36"/>
      <c r="AH3166" s="36"/>
      <c r="AI3166" s="36"/>
      <c r="AJ3166" s="36"/>
      <c r="AK3166" s="36"/>
      <c r="AL3166" s="36"/>
    </row>
    <row r="3167">
      <c r="A3167" s="81" t="s">
        <v>2573</v>
      </c>
      <c r="B3167" s="10" t="s">
        <v>560</v>
      </c>
      <c r="C3167" s="10" t="s">
        <v>1152</v>
      </c>
      <c r="D3167" s="10" t="s">
        <v>3</v>
      </c>
      <c r="E3167" s="11" t="s">
        <v>41</v>
      </c>
      <c r="F3167" s="11" t="s">
        <v>1409</v>
      </c>
      <c r="G3167" s="82">
        <v>44942.0</v>
      </c>
      <c r="H3167" s="82">
        <v>44963.0</v>
      </c>
      <c r="I3167" s="12">
        <v>75.0</v>
      </c>
      <c r="J3167" s="117">
        <v>44943.0</v>
      </c>
      <c r="K3167" s="82"/>
      <c r="L3167" s="12">
        <v>123.0</v>
      </c>
      <c r="M3167" s="47">
        <v>45020.0</v>
      </c>
      <c r="N3167" s="32">
        <v>0.6875</v>
      </c>
      <c r="O3167" s="32">
        <v>0.875</v>
      </c>
      <c r="P3167" s="16">
        <f t="shared" si="268"/>
        <v>0.1875</v>
      </c>
      <c r="Q3167" s="113" t="s">
        <v>3123</v>
      </c>
      <c r="R3167" s="36"/>
      <c r="S3167" s="36"/>
      <c r="T3167" s="36"/>
      <c r="U3167" s="36"/>
      <c r="V3167" s="36"/>
      <c r="W3167" s="36"/>
      <c r="X3167" s="36"/>
      <c r="Y3167" s="36"/>
      <c r="Z3167" s="36"/>
      <c r="AA3167" s="36"/>
      <c r="AB3167" s="36"/>
      <c r="AC3167" s="36"/>
      <c r="AD3167" s="36"/>
      <c r="AE3167" s="36"/>
      <c r="AF3167" s="36"/>
      <c r="AG3167" s="36"/>
      <c r="AH3167" s="36"/>
      <c r="AI3167" s="36"/>
      <c r="AJ3167" s="36"/>
      <c r="AK3167" s="36"/>
      <c r="AL3167" s="36"/>
    </row>
    <row r="3168">
      <c r="A3168" s="81" t="s">
        <v>2167</v>
      </c>
      <c r="B3168" s="54" t="s">
        <v>1797</v>
      </c>
      <c r="C3168" s="54" t="s">
        <v>1164</v>
      </c>
      <c r="D3168" s="54" t="s">
        <v>900</v>
      </c>
      <c r="E3168" s="30" t="s">
        <v>41</v>
      </c>
      <c r="F3168" s="41" t="s">
        <v>21</v>
      </c>
      <c r="G3168" s="86"/>
      <c r="H3168" s="117"/>
      <c r="I3168" s="121"/>
      <c r="J3168" s="86"/>
      <c r="K3168" s="42"/>
      <c r="L3168" s="88">
        <v>200.0</v>
      </c>
      <c r="M3168" s="117">
        <v>45020.0</v>
      </c>
      <c r="N3168" s="32">
        <v>0.5416666666666666</v>
      </c>
      <c r="O3168" s="32">
        <v>0.6666666666666666</v>
      </c>
      <c r="P3168" s="34">
        <f t="shared" si="268"/>
        <v>0.125</v>
      </c>
      <c r="Q3168" s="113" t="s">
        <v>3124</v>
      </c>
      <c r="R3168" s="36"/>
      <c r="S3168" s="36"/>
      <c r="T3168" s="36"/>
      <c r="U3168" s="36"/>
      <c r="V3168" s="36"/>
      <c r="W3168" s="36"/>
      <c r="X3168" s="36"/>
      <c r="Y3168" s="36"/>
      <c r="Z3168" s="36"/>
      <c r="AA3168" s="36"/>
      <c r="AB3168" s="36"/>
      <c r="AC3168" s="36"/>
      <c r="AD3168" s="36"/>
      <c r="AE3168" s="36"/>
      <c r="AF3168" s="36"/>
      <c r="AG3168" s="36"/>
      <c r="AH3168" s="36"/>
      <c r="AI3168" s="36"/>
      <c r="AJ3168" s="36"/>
      <c r="AK3168" s="36"/>
      <c r="AL3168" s="36"/>
    </row>
    <row r="3169">
      <c r="A3169" s="81" t="s">
        <v>2857</v>
      </c>
      <c r="B3169" s="10" t="s">
        <v>560</v>
      </c>
      <c r="C3169" s="10" t="s">
        <v>1164</v>
      </c>
      <c r="D3169" s="10" t="s">
        <v>900</v>
      </c>
      <c r="E3169" s="30" t="s">
        <v>41</v>
      </c>
      <c r="F3169" s="30" t="s">
        <v>1409</v>
      </c>
      <c r="G3169" s="117">
        <v>44980.0</v>
      </c>
      <c r="H3169" s="117"/>
      <c r="I3169" s="88">
        <v>155.0</v>
      </c>
      <c r="J3169" s="117">
        <v>44981.0</v>
      </c>
      <c r="K3169" s="42"/>
      <c r="L3169" s="88">
        <v>87.5</v>
      </c>
      <c r="M3169" s="117">
        <v>45020.0</v>
      </c>
      <c r="N3169" s="32">
        <v>0.6666666666666666</v>
      </c>
      <c r="O3169" s="32">
        <v>0.8333333333333334</v>
      </c>
      <c r="P3169" s="34">
        <f t="shared" si="268"/>
        <v>0.1666666667</v>
      </c>
      <c r="Q3169" s="113" t="s">
        <v>3125</v>
      </c>
      <c r="R3169" s="36"/>
      <c r="S3169" s="36"/>
      <c r="T3169" s="36"/>
      <c r="U3169" s="36"/>
      <c r="V3169" s="36"/>
      <c r="W3169" s="36"/>
      <c r="X3169" s="36"/>
      <c r="Y3169" s="36"/>
      <c r="Z3169" s="36"/>
      <c r="AA3169" s="36"/>
      <c r="AB3169" s="36"/>
      <c r="AC3169" s="36"/>
      <c r="AD3169" s="36"/>
      <c r="AE3169" s="36"/>
      <c r="AF3169" s="36"/>
      <c r="AG3169" s="36"/>
      <c r="AH3169" s="36"/>
      <c r="AI3169" s="36"/>
      <c r="AJ3169" s="36"/>
      <c r="AK3169" s="36"/>
      <c r="AL3169" s="36"/>
    </row>
    <row r="3170">
      <c r="A3170" s="81" t="s">
        <v>2782</v>
      </c>
      <c r="B3170" s="81" t="s">
        <v>560</v>
      </c>
      <c r="C3170" s="29" t="s">
        <v>1152</v>
      </c>
      <c r="D3170" s="29" t="s">
        <v>508</v>
      </c>
      <c r="E3170" s="30" t="s">
        <v>41</v>
      </c>
      <c r="F3170" s="41" t="s">
        <v>1423</v>
      </c>
      <c r="G3170" s="48">
        <v>44971.0</v>
      </c>
      <c r="H3170" s="47"/>
      <c r="I3170" s="88">
        <v>30.0</v>
      </c>
      <c r="J3170" s="48">
        <v>44971.0</v>
      </c>
      <c r="K3170" s="47"/>
      <c r="L3170" s="88"/>
      <c r="M3170" s="47">
        <v>45021.0</v>
      </c>
      <c r="N3170" s="32">
        <v>0.6041666666666666</v>
      </c>
      <c r="O3170" s="110">
        <v>0.875</v>
      </c>
      <c r="P3170" s="16">
        <f t="shared" si="268"/>
        <v>0.2708333333</v>
      </c>
      <c r="Q3170" s="113" t="s">
        <v>3126</v>
      </c>
      <c r="R3170" s="36"/>
      <c r="S3170" s="36"/>
      <c r="T3170" s="36"/>
      <c r="U3170" s="36"/>
      <c r="V3170" s="36"/>
      <c r="W3170" s="36"/>
      <c r="X3170" s="36"/>
      <c r="Y3170" s="36"/>
      <c r="Z3170" s="36"/>
      <c r="AA3170" s="36"/>
      <c r="AB3170" s="36"/>
      <c r="AC3170" s="36"/>
      <c r="AD3170" s="36"/>
      <c r="AE3170" s="36"/>
      <c r="AF3170" s="36"/>
      <c r="AG3170" s="36"/>
      <c r="AH3170" s="36"/>
      <c r="AI3170" s="36"/>
      <c r="AJ3170" s="36"/>
      <c r="AK3170" s="36"/>
      <c r="AL3170" s="36"/>
    </row>
    <row r="3171">
      <c r="A3171" s="81" t="s">
        <v>1819</v>
      </c>
      <c r="B3171" s="81" t="s">
        <v>1797</v>
      </c>
      <c r="C3171" s="10" t="s">
        <v>1152</v>
      </c>
      <c r="D3171" s="10" t="s">
        <v>3</v>
      </c>
      <c r="E3171" s="11" t="s">
        <v>41</v>
      </c>
      <c r="F3171" s="11" t="s">
        <v>21</v>
      </c>
      <c r="G3171" s="18"/>
      <c r="H3171" s="18"/>
      <c r="I3171" s="18"/>
      <c r="J3171" s="18"/>
      <c r="K3171" s="18"/>
      <c r="M3171" s="47">
        <v>45021.0</v>
      </c>
      <c r="N3171" s="32">
        <v>0.5833333333333334</v>
      </c>
      <c r="O3171" s="32">
        <v>0.6666666666666666</v>
      </c>
      <c r="P3171" s="34">
        <v>0.08333333333333333</v>
      </c>
      <c r="Q3171" s="113" t="s">
        <v>3127</v>
      </c>
      <c r="R3171" s="36"/>
      <c r="S3171" s="36"/>
      <c r="T3171" s="36"/>
      <c r="U3171" s="36"/>
      <c r="V3171" s="36"/>
      <c r="W3171" s="36"/>
      <c r="X3171" s="36"/>
      <c r="Y3171" s="36"/>
      <c r="Z3171" s="36"/>
      <c r="AA3171" s="36"/>
      <c r="AB3171" s="36"/>
      <c r="AC3171" s="36"/>
      <c r="AD3171" s="36"/>
      <c r="AE3171" s="36"/>
      <c r="AF3171" s="36"/>
      <c r="AG3171" s="36"/>
      <c r="AH3171" s="36"/>
      <c r="AI3171" s="36"/>
      <c r="AJ3171" s="36"/>
      <c r="AK3171" s="36"/>
      <c r="AL3171" s="36"/>
    </row>
    <row r="3172">
      <c r="A3172" s="81" t="s">
        <v>2573</v>
      </c>
      <c r="B3172" s="10" t="s">
        <v>560</v>
      </c>
      <c r="C3172" s="10" t="s">
        <v>1152</v>
      </c>
      <c r="D3172" s="10" t="s">
        <v>3</v>
      </c>
      <c r="E3172" s="11" t="s">
        <v>41</v>
      </c>
      <c r="F3172" s="11" t="s">
        <v>1409</v>
      </c>
      <c r="G3172" s="82">
        <v>44942.0</v>
      </c>
      <c r="H3172" s="82">
        <v>44963.0</v>
      </c>
      <c r="I3172" s="12">
        <v>75.0</v>
      </c>
      <c r="J3172" s="117">
        <v>44943.0</v>
      </c>
      <c r="K3172" s="82"/>
      <c r="L3172" s="12">
        <v>128.0</v>
      </c>
      <c r="M3172" s="47">
        <v>45021.0</v>
      </c>
      <c r="N3172" s="32">
        <v>0.6666666666666666</v>
      </c>
      <c r="O3172" s="32">
        <v>0.875</v>
      </c>
      <c r="P3172" s="16">
        <f t="shared" ref="P3172:P3173" si="269">O3172-N3172</f>
        <v>0.2083333333</v>
      </c>
      <c r="Q3172" s="113" t="s">
        <v>3128</v>
      </c>
      <c r="R3172" s="36"/>
      <c r="S3172" s="36"/>
      <c r="T3172" s="36"/>
      <c r="U3172" s="36"/>
      <c r="V3172" s="36"/>
      <c r="W3172" s="36"/>
      <c r="X3172" s="36"/>
      <c r="Y3172" s="36"/>
      <c r="Z3172" s="36"/>
      <c r="AA3172" s="36"/>
      <c r="AB3172" s="36"/>
      <c r="AC3172" s="36"/>
      <c r="AD3172" s="36"/>
      <c r="AE3172" s="36"/>
      <c r="AF3172" s="36"/>
      <c r="AG3172" s="36"/>
      <c r="AH3172" s="36"/>
      <c r="AI3172" s="36"/>
      <c r="AJ3172" s="36"/>
      <c r="AK3172" s="36"/>
      <c r="AL3172" s="36"/>
    </row>
    <row r="3173">
      <c r="A3173" s="29" t="s">
        <v>3111</v>
      </c>
      <c r="B3173" s="29" t="s">
        <v>1797</v>
      </c>
      <c r="C3173" s="29" t="s">
        <v>1152</v>
      </c>
      <c r="D3173" s="29" t="s">
        <v>2579</v>
      </c>
      <c r="E3173" s="41" t="s">
        <v>41</v>
      </c>
      <c r="F3173" s="41" t="s">
        <v>1423</v>
      </c>
      <c r="G3173" s="42"/>
      <c r="H3173" s="42"/>
      <c r="I3173" s="36"/>
      <c r="J3173" s="42"/>
      <c r="K3173" s="42"/>
      <c r="L3173" s="36"/>
      <c r="M3173" s="117">
        <v>45021.0</v>
      </c>
      <c r="N3173" s="43">
        <v>0.5416666666666666</v>
      </c>
      <c r="O3173" s="43">
        <v>0.625</v>
      </c>
      <c r="P3173" s="44">
        <f t="shared" si="269"/>
        <v>0.08333333333</v>
      </c>
      <c r="Q3173" s="29" t="s">
        <v>3112</v>
      </c>
      <c r="R3173" s="36"/>
      <c r="S3173" s="36"/>
      <c r="T3173" s="36"/>
      <c r="U3173" s="36"/>
      <c r="V3173" s="36"/>
      <c r="W3173" s="36"/>
      <c r="X3173" s="36"/>
      <c r="Y3173" s="36"/>
      <c r="Z3173" s="36"/>
      <c r="AA3173" s="36"/>
      <c r="AB3173" s="36"/>
      <c r="AC3173" s="36"/>
      <c r="AD3173" s="36"/>
      <c r="AE3173" s="36"/>
      <c r="AF3173" s="36"/>
      <c r="AG3173" s="36"/>
      <c r="AH3173" s="36"/>
      <c r="AI3173" s="36"/>
      <c r="AJ3173" s="36"/>
      <c r="AK3173" s="36"/>
      <c r="AL3173" s="36"/>
    </row>
    <row r="3174">
      <c r="A3174" s="130" t="s">
        <v>3010</v>
      </c>
      <c r="B3174" s="29" t="s">
        <v>560</v>
      </c>
      <c r="C3174" s="29" t="s">
        <v>1164</v>
      </c>
      <c r="D3174" s="29" t="s">
        <v>2579</v>
      </c>
      <c r="E3174" s="41" t="s">
        <v>41</v>
      </c>
      <c r="F3174" s="41" t="s">
        <v>1423</v>
      </c>
      <c r="G3174" s="87">
        <v>44977.0</v>
      </c>
      <c r="H3174" s="87"/>
      <c r="I3174" s="36"/>
      <c r="J3174" s="87">
        <v>44977.0</v>
      </c>
      <c r="K3174" s="42"/>
      <c r="L3174" s="36"/>
      <c r="M3174" s="100">
        <v>45021.0</v>
      </c>
      <c r="N3174" s="43">
        <v>0.6666666666666666</v>
      </c>
      <c r="O3174" s="32">
        <v>0.875</v>
      </c>
      <c r="P3174" s="34">
        <v>0.20833333333333334</v>
      </c>
      <c r="Q3174" s="120" t="s">
        <v>3129</v>
      </c>
      <c r="R3174" s="36"/>
      <c r="S3174" s="36"/>
      <c r="T3174" s="36"/>
      <c r="U3174" s="36"/>
      <c r="V3174" s="36"/>
      <c r="W3174" s="36"/>
      <c r="X3174" s="36"/>
      <c r="Y3174" s="36"/>
      <c r="Z3174" s="36"/>
      <c r="AA3174" s="36"/>
      <c r="AB3174" s="36"/>
      <c r="AC3174" s="36"/>
      <c r="AD3174" s="36"/>
      <c r="AE3174" s="36"/>
      <c r="AF3174" s="36"/>
      <c r="AG3174" s="36"/>
      <c r="AH3174" s="36"/>
      <c r="AI3174" s="36"/>
      <c r="AJ3174" s="36"/>
      <c r="AK3174" s="36"/>
      <c r="AL3174" s="36"/>
    </row>
    <row r="3175">
      <c r="A3175" s="81" t="s">
        <v>2165</v>
      </c>
      <c r="B3175" s="81" t="s">
        <v>1797</v>
      </c>
      <c r="C3175" s="10" t="s">
        <v>1152</v>
      </c>
      <c r="D3175" s="81" t="s">
        <v>508</v>
      </c>
      <c r="E3175" s="30" t="s">
        <v>41</v>
      </c>
      <c r="F3175" s="30" t="s">
        <v>21</v>
      </c>
      <c r="G3175" s="82"/>
      <c r="H3175" s="82"/>
      <c r="I3175" s="88"/>
      <c r="J3175" s="82"/>
      <c r="K3175" s="82"/>
      <c r="L3175" s="88"/>
      <c r="M3175" s="100">
        <v>45021.0</v>
      </c>
      <c r="N3175" s="32">
        <v>0.75</v>
      </c>
      <c r="O3175" s="15">
        <v>0.7708333333333334</v>
      </c>
      <c r="P3175" s="16">
        <f t="shared" ref="P3175:P3179" si="270">O3175-N3175</f>
        <v>0.02083333333</v>
      </c>
      <c r="Q3175" s="10" t="s">
        <v>3130</v>
      </c>
      <c r="R3175" s="36"/>
      <c r="S3175" s="36"/>
      <c r="T3175" s="36"/>
      <c r="U3175" s="36"/>
      <c r="V3175" s="36"/>
      <c r="W3175" s="36"/>
      <c r="X3175" s="36"/>
      <c r="Y3175" s="36"/>
      <c r="Z3175" s="36"/>
      <c r="AA3175" s="36"/>
      <c r="AB3175" s="36"/>
      <c r="AC3175" s="36"/>
      <c r="AD3175" s="36"/>
      <c r="AE3175" s="36"/>
      <c r="AF3175" s="36"/>
      <c r="AG3175" s="36"/>
      <c r="AH3175" s="36"/>
      <c r="AI3175" s="36"/>
      <c r="AJ3175" s="36"/>
      <c r="AK3175" s="36"/>
      <c r="AL3175" s="36"/>
    </row>
    <row r="3176">
      <c r="A3176" s="29" t="s">
        <v>2167</v>
      </c>
      <c r="B3176" s="29" t="s">
        <v>1797</v>
      </c>
      <c r="C3176" s="29" t="s">
        <v>1164</v>
      </c>
      <c r="D3176" s="29" t="s">
        <v>900</v>
      </c>
      <c r="E3176" s="41" t="s">
        <v>41</v>
      </c>
      <c r="F3176" s="41" t="s">
        <v>21</v>
      </c>
      <c r="G3176" s="42"/>
      <c r="H3176" s="42"/>
      <c r="I3176" s="36"/>
      <c r="J3176" s="42"/>
      <c r="K3176" s="42"/>
      <c r="L3176" s="88">
        <v>201.5</v>
      </c>
      <c r="M3176" s="100">
        <v>45021.0</v>
      </c>
      <c r="N3176" s="43">
        <v>0.5416666666666666</v>
      </c>
      <c r="O3176" s="32">
        <v>0.6041666666666666</v>
      </c>
      <c r="P3176" s="44">
        <f t="shared" si="270"/>
        <v>0.0625</v>
      </c>
      <c r="Q3176" s="81" t="s">
        <v>2180</v>
      </c>
      <c r="R3176" s="36"/>
      <c r="S3176" s="36"/>
      <c r="T3176" s="36"/>
      <c r="U3176" s="36"/>
      <c r="V3176" s="36"/>
      <c r="W3176" s="36"/>
      <c r="X3176" s="36"/>
      <c r="Y3176" s="36"/>
      <c r="Z3176" s="36"/>
      <c r="AA3176" s="36"/>
      <c r="AB3176" s="36"/>
      <c r="AC3176" s="36"/>
      <c r="AD3176" s="36"/>
      <c r="AE3176" s="36"/>
      <c r="AF3176" s="36"/>
      <c r="AG3176" s="36"/>
      <c r="AH3176" s="36"/>
      <c r="AI3176" s="36"/>
      <c r="AJ3176" s="36"/>
      <c r="AK3176" s="36"/>
      <c r="AL3176" s="36"/>
    </row>
    <row r="3177">
      <c r="A3177" s="29" t="s">
        <v>2857</v>
      </c>
      <c r="B3177" s="29" t="s">
        <v>560</v>
      </c>
      <c r="C3177" s="29" t="s">
        <v>1164</v>
      </c>
      <c r="D3177" s="29" t="s">
        <v>900</v>
      </c>
      <c r="E3177" s="41" t="s">
        <v>41</v>
      </c>
      <c r="F3177" s="41" t="s">
        <v>1409</v>
      </c>
      <c r="G3177" s="42">
        <v>44980.0</v>
      </c>
      <c r="H3177" s="42"/>
      <c r="I3177" s="121">
        <v>155.0</v>
      </c>
      <c r="J3177" s="42">
        <v>44981.0</v>
      </c>
      <c r="K3177" s="42"/>
      <c r="L3177" s="88">
        <v>93.0</v>
      </c>
      <c r="M3177" s="100">
        <v>45021.0</v>
      </c>
      <c r="N3177" s="32">
        <v>0.6041666666666666</v>
      </c>
      <c r="O3177" s="43">
        <v>0.8333333333333334</v>
      </c>
      <c r="P3177" s="44">
        <f t="shared" si="270"/>
        <v>0.2291666667</v>
      </c>
      <c r="Q3177" s="113" t="s">
        <v>3131</v>
      </c>
      <c r="R3177" s="36"/>
      <c r="S3177" s="36"/>
      <c r="T3177" s="36"/>
      <c r="U3177" s="36"/>
      <c r="V3177" s="36"/>
      <c r="W3177" s="36"/>
      <c r="X3177" s="36"/>
      <c r="Y3177" s="36"/>
      <c r="Z3177" s="36"/>
      <c r="AA3177" s="36"/>
      <c r="AB3177" s="36"/>
      <c r="AC3177" s="36"/>
      <c r="AD3177" s="36"/>
      <c r="AE3177" s="36"/>
      <c r="AF3177" s="36"/>
      <c r="AG3177" s="36"/>
      <c r="AH3177" s="36"/>
      <c r="AI3177" s="36"/>
      <c r="AJ3177" s="36"/>
      <c r="AK3177" s="36"/>
      <c r="AL3177" s="36"/>
    </row>
    <row r="3178">
      <c r="A3178" s="81" t="s">
        <v>3132</v>
      </c>
      <c r="B3178" s="10" t="s">
        <v>18</v>
      </c>
      <c r="C3178" s="29" t="s">
        <v>1152</v>
      </c>
      <c r="D3178" s="10" t="s">
        <v>3</v>
      </c>
      <c r="E3178" s="30" t="s">
        <v>20</v>
      </c>
      <c r="F3178" s="30" t="s">
        <v>1423</v>
      </c>
      <c r="G3178" s="100">
        <v>45022.0</v>
      </c>
      <c r="H3178" s="100"/>
      <c r="I3178" s="88">
        <v>4.0</v>
      </c>
      <c r="J3178" s="86"/>
      <c r="K3178" s="42"/>
      <c r="L3178" s="121"/>
      <c r="M3178" s="100">
        <v>45022.0</v>
      </c>
      <c r="N3178" s="32">
        <v>0.5416666666666666</v>
      </c>
      <c r="O3178" s="32">
        <v>0.625</v>
      </c>
      <c r="P3178" s="16">
        <f t="shared" si="270"/>
        <v>0.08333333333</v>
      </c>
      <c r="Q3178" s="113" t="s">
        <v>3133</v>
      </c>
      <c r="R3178" s="36"/>
      <c r="S3178" s="36"/>
      <c r="T3178" s="36"/>
      <c r="U3178" s="36"/>
      <c r="V3178" s="36"/>
      <c r="W3178" s="36"/>
      <c r="X3178" s="36"/>
      <c r="Y3178" s="36"/>
      <c r="Z3178" s="36"/>
      <c r="AA3178" s="36"/>
      <c r="AB3178" s="36"/>
      <c r="AC3178" s="36"/>
      <c r="AD3178" s="36"/>
      <c r="AE3178" s="36"/>
      <c r="AF3178" s="36"/>
      <c r="AG3178" s="36"/>
      <c r="AH3178" s="36"/>
      <c r="AI3178" s="36"/>
      <c r="AJ3178" s="36"/>
      <c r="AK3178" s="36"/>
      <c r="AL3178" s="36"/>
    </row>
    <row r="3179">
      <c r="A3179" s="81" t="s">
        <v>2994</v>
      </c>
      <c r="B3179" s="81" t="s">
        <v>18</v>
      </c>
      <c r="C3179" s="29" t="s">
        <v>1152</v>
      </c>
      <c r="D3179" s="10" t="s">
        <v>3</v>
      </c>
      <c r="E3179" s="30" t="s">
        <v>20</v>
      </c>
      <c r="F3179" s="30" t="s">
        <v>1423</v>
      </c>
      <c r="G3179" s="82">
        <v>45002.0</v>
      </c>
      <c r="H3179" s="82">
        <v>45005.0</v>
      </c>
      <c r="I3179" s="88">
        <v>6.0</v>
      </c>
      <c r="J3179" s="82">
        <v>45002.0</v>
      </c>
      <c r="K3179" s="82">
        <v>45005.0</v>
      </c>
      <c r="L3179" s="88">
        <v>2.0</v>
      </c>
      <c r="M3179" s="100">
        <v>45022.0</v>
      </c>
      <c r="N3179" s="32">
        <v>0.7083333333333334</v>
      </c>
      <c r="O3179" s="32">
        <v>0.7083333333333334</v>
      </c>
      <c r="P3179" s="16">
        <f t="shared" si="270"/>
        <v>0</v>
      </c>
      <c r="Q3179" s="113" t="s">
        <v>3004</v>
      </c>
      <c r="R3179" s="36"/>
      <c r="S3179" s="36"/>
      <c r="T3179" s="36"/>
      <c r="U3179" s="36"/>
      <c r="V3179" s="36"/>
      <c r="W3179" s="36"/>
      <c r="X3179" s="36"/>
      <c r="Y3179" s="36"/>
      <c r="Z3179" s="36"/>
      <c r="AA3179" s="36"/>
      <c r="AB3179" s="36"/>
      <c r="AC3179" s="36"/>
      <c r="AD3179" s="36"/>
      <c r="AE3179" s="36"/>
      <c r="AF3179" s="36"/>
      <c r="AG3179" s="36"/>
      <c r="AH3179" s="36"/>
      <c r="AI3179" s="36"/>
      <c r="AJ3179" s="36"/>
      <c r="AK3179" s="36"/>
      <c r="AL3179" s="36"/>
    </row>
    <row r="3180">
      <c r="A3180" s="130" t="s">
        <v>3010</v>
      </c>
      <c r="B3180" s="81" t="s">
        <v>18</v>
      </c>
      <c r="C3180" s="81" t="s">
        <v>1152</v>
      </c>
      <c r="D3180" s="81" t="s">
        <v>508</v>
      </c>
      <c r="E3180" s="30" t="s">
        <v>43</v>
      </c>
      <c r="F3180" s="41" t="s">
        <v>1423</v>
      </c>
      <c r="G3180" s="82">
        <v>45022.0</v>
      </c>
      <c r="H3180" s="82">
        <v>45022.0</v>
      </c>
      <c r="I3180" s="81">
        <v>5.0</v>
      </c>
      <c r="J3180" s="82">
        <v>45022.0</v>
      </c>
      <c r="K3180" s="82">
        <v>45022.0</v>
      </c>
      <c r="L3180" s="81">
        <v>4.0</v>
      </c>
      <c r="M3180" s="82">
        <v>45022.0</v>
      </c>
      <c r="N3180" s="32">
        <v>0.625</v>
      </c>
      <c r="O3180" s="32">
        <v>0.7083333333333334</v>
      </c>
      <c r="P3180" s="44">
        <v>0.16666666666666666</v>
      </c>
      <c r="Q3180" s="120" t="s">
        <v>3134</v>
      </c>
      <c r="R3180" s="36"/>
      <c r="S3180" s="36"/>
      <c r="T3180" s="36"/>
      <c r="U3180" s="36"/>
      <c r="V3180" s="36"/>
      <c r="W3180" s="36"/>
      <c r="X3180" s="36"/>
      <c r="Y3180" s="36"/>
      <c r="Z3180" s="36"/>
      <c r="AA3180" s="36"/>
      <c r="AB3180" s="36"/>
      <c r="AC3180" s="36"/>
      <c r="AD3180" s="36"/>
      <c r="AE3180" s="36"/>
      <c r="AF3180" s="36"/>
      <c r="AG3180" s="36"/>
      <c r="AH3180" s="36"/>
      <c r="AI3180" s="36"/>
      <c r="AJ3180" s="36"/>
      <c r="AK3180" s="36"/>
      <c r="AL3180" s="36"/>
    </row>
    <row r="3181">
      <c r="A3181" s="129" t="s">
        <v>3135</v>
      </c>
      <c r="B3181" s="81" t="s">
        <v>18</v>
      </c>
      <c r="C3181" s="81" t="s">
        <v>1152</v>
      </c>
      <c r="D3181" s="81" t="s">
        <v>508</v>
      </c>
      <c r="E3181" s="30" t="s">
        <v>1478</v>
      </c>
      <c r="F3181" s="41" t="s">
        <v>1423</v>
      </c>
      <c r="G3181" s="82"/>
      <c r="H3181" s="82"/>
      <c r="I3181" s="81"/>
      <c r="J3181" s="82"/>
      <c r="K3181" s="82"/>
      <c r="L3181" s="81"/>
      <c r="M3181" s="82">
        <v>45022.0</v>
      </c>
      <c r="N3181" s="32">
        <v>0.7916666666666666</v>
      </c>
      <c r="O3181" s="32">
        <v>0.875</v>
      </c>
      <c r="P3181" s="44">
        <f t="shared" ref="P3181:P3186" si="271">O3181-N3181</f>
        <v>0.08333333333</v>
      </c>
      <c r="Q3181" s="120" t="s">
        <v>3136</v>
      </c>
      <c r="R3181" s="36"/>
      <c r="S3181" s="36"/>
      <c r="T3181" s="36"/>
      <c r="U3181" s="36"/>
      <c r="V3181" s="36"/>
      <c r="W3181" s="36"/>
      <c r="X3181" s="36"/>
      <c r="Y3181" s="36"/>
      <c r="Z3181" s="36"/>
      <c r="AA3181" s="36"/>
      <c r="AB3181" s="36"/>
      <c r="AC3181" s="36"/>
      <c r="AD3181" s="36"/>
      <c r="AE3181" s="36"/>
      <c r="AF3181" s="36"/>
      <c r="AG3181" s="36"/>
      <c r="AH3181" s="36"/>
      <c r="AI3181" s="36"/>
      <c r="AJ3181" s="36"/>
      <c r="AK3181" s="36"/>
      <c r="AL3181" s="36"/>
    </row>
    <row r="3182">
      <c r="A3182" s="81" t="s">
        <v>3007</v>
      </c>
      <c r="B3182" s="29" t="s">
        <v>18</v>
      </c>
      <c r="C3182" s="29" t="s">
        <v>1152</v>
      </c>
      <c r="D3182" s="29" t="s">
        <v>508</v>
      </c>
      <c r="E3182" s="30" t="s">
        <v>1281</v>
      </c>
      <c r="F3182" s="30" t="s">
        <v>1423</v>
      </c>
      <c r="G3182" s="82"/>
      <c r="H3182" s="82"/>
      <c r="I3182" s="81"/>
      <c r="J3182" s="82"/>
      <c r="K3182" s="82"/>
      <c r="L3182" s="81"/>
      <c r="M3182" s="100">
        <v>45022.0</v>
      </c>
      <c r="N3182" s="32">
        <v>0.5833333333333334</v>
      </c>
      <c r="O3182" s="32">
        <v>0.5833333333333334</v>
      </c>
      <c r="P3182" s="44">
        <f t="shared" si="271"/>
        <v>0</v>
      </c>
      <c r="Q3182" s="131" t="s">
        <v>3137</v>
      </c>
      <c r="R3182" s="36"/>
      <c r="S3182" s="36"/>
      <c r="T3182" s="36"/>
      <c r="U3182" s="36"/>
      <c r="V3182" s="36"/>
      <c r="W3182" s="36"/>
      <c r="X3182" s="36"/>
      <c r="Y3182" s="36"/>
      <c r="Z3182" s="36"/>
      <c r="AA3182" s="36"/>
      <c r="AB3182" s="36"/>
      <c r="AC3182" s="36"/>
      <c r="AD3182" s="36"/>
      <c r="AE3182" s="36"/>
      <c r="AF3182" s="36"/>
      <c r="AG3182" s="36"/>
      <c r="AH3182" s="36"/>
      <c r="AI3182" s="36"/>
      <c r="AJ3182" s="36"/>
      <c r="AK3182" s="36"/>
      <c r="AL3182" s="36"/>
    </row>
    <row r="3183">
      <c r="A3183" s="81" t="s">
        <v>3138</v>
      </c>
      <c r="B3183" s="10" t="s">
        <v>18</v>
      </c>
      <c r="C3183" s="29" t="s">
        <v>1152</v>
      </c>
      <c r="D3183" s="10" t="s">
        <v>3</v>
      </c>
      <c r="E3183" s="30" t="s">
        <v>41</v>
      </c>
      <c r="F3183" s="30" t="s">
        <v>1423</v>
      </c>
      <c r="G3183" s="100">
        <v>45022.0</v>
      </c>
      <c r="H3183" s="100"/>
      <c r="I3183" s="88">
        <v>4.0</v>
      </c>
      <c r="J3183" s="86"/>
      <c r="K3183" s="42"/>
      <c r="L3183" s="121"/>
      <c r="M3183" s="100">
        <v>45022.0</v>
      </c>
      <c r="N3183" s="32">
        <v>0.625</v>
      </c>
      <c r="O3183" s="32">
        <v>0.875</v>
      </c>
      <c r="P3183" s="16">
        <f t="shared" si="271"/>
        <v>0.25</v>
      </c>
      <c r="Q3183" s="113" t="s">
        <v>3139</v>
      </c>
      <c r="R3183" s="36"/>
      <c r="S3183" s="36"/>
      <c r="T3183" s="36"/>
      <c r="U3183" s="36"/>
      <c r="V3183" s="36"/>
      <c r="W3183" s="36"/>
      <c r="X3183" s="36"/>
      <c r="Y3183" s="36"/>
      <c r="Z3183" s="36"/>
      <c r="AA3183" s="36"/>
      <c r="AB3183" s="36"/>
      <c r="AC3183" s="36"/>
      <c r="AD3183" s="36"/>
      <c r="AE3183" s="36"/>
      <c r="AF3183" s="36"/>
      <c r="AG3183" s="36"/>
      <c r="AH3183" s="36"/>
      <c r="AI3183" s="36"/>
      <c r="AJ3183" s="36"/>
      <c r="AK3183" s="36"/>
      <c r="AL3183" s="36"/>
    </row>
    <row r="3184">
      <c r="A3184" s="29" t="s">
        <v>2167</v>
      </c>
      <c r="B3184" s="29" t="s">
        <v>1797</v>
      </c>
      <c r="C3184" s="29" t="s">
        <v>1164</v>
      </c>
      <c r="D3184" s="29" t="s">
        <v>900</v>
      </c>
      <c r="E3184" s="41" t="s">
        <v>41</v>
      </c>
      <c r="F3184" s="41" t="s">
        <v>21</v>
      </c>
      <c r="G3184" s="42"/>
      <c r="H3184" s="42"/>
      <c r="I3184" s="36"/>
      <c r="J3184" s="42"/>
      <c r="K3184" s="42"/>
      <c r="L3184" s="88">
        <v>203.0</v>
      </c>
      <c r="M3184" s="100">
        <v>45022.0</v>
      </c>
      <c r="N3184" s="43">
        <v>0.5416666666666666</v>
      </c>
      <c r="O3184" s="32">
        <v>0.6041666666666666</v>
      </c>
      <c r="P3184" s="44">
        <f t="shared" si="271"/>
        <v>0.0625</v>
      </c>
      <c r="Q3184" s="81" t="s">
        <v>2180</v>
      </c>
      <c r="R3184" s="36"/>
      <c r="S3184" s="36"/>
      <c r="T3184" s="36"/>
      <c r="U3184" s="36"/>
      <c r="V3184" s="36"/>
      <c r="W3184" s="36"/>
      <c r="X3184" s="36"/>
      <c r="Y3184" s="36"/>
      <c r="Z3184" s="36"/>
      <c r="AA3184" s="36"/>
      <c r="AB3184" s="36"/>
      <c r="AC3184" s="36"/>
      <c r="AD3184" s="36"/>
      <c r="AE3184" s="36"/>
      <c r="AF3184" s="36"/>
      <c r="AG3184" s="36"/>
      <c r="AH3184" s="36"/>
      <c r="AI3184" s="36"/>
      <c r="AJ3184" s="36"/>
      <c r="AK3184" s="36"/>
      <c r="AL3184" s="36"/>
    </row>
    <row r="3185">
      <c r="A3185" s="29" t="s">
        <v>2857</v>
      </c>
      <c r="B3185" s="29" t="s">
        <v>560</v>
      </c>
      <c r="C3185" s="29" t="s">
        <v>1164</v>
      </c>
      <c r="D3185" s="29" t="s">
        <v>900</v>
      </c>
      <c r="E3185" s="30" t="s">
        <v>46</v>
      </c>
      <c r="F3185" s="41" t="s">
        <v>1409</v>
      </c>
      <c r="G3185" s="42">
        <v>44980.0</v>
      </c>
      <c r="H3185" s="42"/>
      <c r="I3185" s="121">
        <v>155.0</v>
      </c>
      <c r="J3185" s="42">
        <v>44981.0</v>
      </c>
      <c r="K3185" s="42"/>
      <c r="L3185" s="88">
        <v>93.0</v>
      </c>
      <c r="M3185" s="100">
        <v>45022.0</v>
      </c>
      <c r="N3185" s="32"/>
      <c r="O3185" s="43"/>
      <c r="P3185" s="44">
        <f t="shared" si="271"/>
        <v>0</v>
      </c>
      <c r="Q3185" s="113" t="s">
        <v>3108</v>
      </c>
      <c r="R3185" s="36"/>
      <c r="S3185" s="36"/>
      <c r="T3185" s="36"/>
      <c r="U3185" s="36"/>
      <c r="V3185" s="36"/>
      <c r="W3185" s="36"/>
      <c r="X3185" s="36"/>
      <c r="Y3185" s="36"/>
      <c r="Z3185" s="36"/>
      <c r="AA3185" s="36"/>
      <c r="AB3185" s="36"/>
      <c r="AC3185" s="36"/>
      <c r="AD3185" s="36"/>
      <c r="AE3185" s="36"/>
      <c r="AF3185" s="36"/>
      <c r="AG3185" s="36"/>
      <c r="AH3185" s="36"/>
      <c r="AI3185" s="36"/>
      <c r="AJ3185" s="36"/>
      <c r="AK3185" s="36"/>
      <c r="AL3185" s="36"/>
    </row>
    <row r="3186">
      <c r="A3186" s="81" t="s">
        <v>3109</v>
      </c>
      <c r="B3186" s="10" t="s">
        <v>18</v>
      </c>
      <c r="C3186" s="10" t="s">
        <v>1164</v>
      </c>
      <c r="D3186" s="10" t="s">
        <v>900</v>
      </c>
      <c r="E3186" s="30" t="s">
        <v>41</v>
      </c>
      <c r="F3186" s="30" t="s">
        <v>1423</v>
      </c>
      <c r="G3186" s="117">
        <v>45016.0</v>
      </c>
      <c r="H3186" s="86"/>
      <c r="I3186" s="121"/>
      <c r="J3186" s="117">
        <v>45016.0</v>
      </c>
      <c r="K3186" s="42"/>
      <c r="L3186" s="88">
        <v>9.5</v>
      </c>
      <c r="M3186" s="117">
        <v>45022.0</v>
      </c>
      <c r="N3186" s="32">
        <v>0.6041666666666666</v>
      </c>
      <c r="O3186" s="32">
        <v>0.8333333333333334</v>
      </c>
      <c r="P3186" s="16">
        <f t="shared" si="271"/>
        <v>0.2291666667</v>
      </c>
      <c r="Q3186" s="113" t="s">
        <v>3140</v>
      </c>
      <c r="R3186" s="36"/>
      <c r="S3186" s="36"/>
      <c r="T3186" s="36"/>
      <c r="U3186" s="36"/>
      <c r="V3186" s="36"/>
      <c r="W3186" s="36"/>
      <c r="X3186" s="36"/>
      <c r="Y3186" s="36"/>
      <c r="Z3186" s="36"/>
      <c r="AA3186" s="36"/>
      <c r="AB3186" s="36"/>
      <c r="AC3186" s="36"/>
      <c r="AD3186" s="36"/>
      <c r="AE3186" s="36"/>
      <c r="AF3186" s="36"/>
      <c r="AG3186" s="36"/>
      <c r="AH3186" s="36"/>
      <c r="AI3186" s="36"/>
      <c r="AJ3186" s="36"/>
      <c r="AK3186" s="36"/>
      <c r="AL3186" s="36"/>
    </row>
    <row r="3187">
      <c r="A3187" s="129" t="s">
        <v>3092</v>
      </c>
      <c r="B3187" s="81" t="s">
        <v>18</v>
      </c>
      <c r="C3187" s="81" t="s">
        <v>1152</v>
      </c>
      <c r="D3187" s="29" t="s">
        <v>2579</v>
      </c>
      <c r="E3187" s="30" t="s">
        <v>1478</v>
      </c>
      <c r="F3187" s="41" t="s">
        <v>1423</v>
      </c>
      <c r="G3187" s="82">
        <v>45015.0</v>
      </c>
      <c r="H3187" s="82"/>
      <c r="I3187" s="81"/>
      <c r="J3187" s="117">
        <v>45015.0</v>
      </c>
      <c r="K3187" s="117"/>
      <c r="L3187" s="81"/>
      <c r="M3187" s="117">
        <v>45022.0</v>
      </c>
      <c r="N3187" s="32">
        <v>0.7916666666666666</v>
      </c>
      <c r="O3187" s="32">
        <v>0.875</v>
      </c>
      <c r="P3187" s="34">
        <v>0.08333333333333333</v>
      </c>
      <c r="Q3187" s="120" t="s">
        <v>3141</v>
      </c>
      <c r="R3187" s="36"/>
      <c r="S3187" s="36"/>
      <c r="T3187" s="36"/>
      <c r="U3187" s="36"/>
      <c r="V3187" s="36"/>
      <c r="W3187" s="36"/>
      <c r="X3187" s="36"/>
      <c r="Y3187" s="36"/>
      <c r="Z3187" s="36"/>
      <c r="AA3187" s="36"/>
      <c r="AB3187" s="36"/>
      <c r="AC3187" s="36"/>
      <c r="AD3187" s="36"/>
      <c r="AE3187" s="36"/>
      <c r="AF3187" s="36"/>
      <c r="AG3187" s="36"/>
      <c r="AH3187" s="36"/>
      <c r="AI3187" s="36"/>
      <c r="AJ3187" s="36"/>
      <c r="AK3187" s="36"/>
      <c r="AL3187" s="36"/>
    </row>
    <row r="3188">
      <c r="A3188" s="129" t="s">
        <v>3024</v>
      </c>
      <c r="B3188" s="81" t="s">
        <v>18</v>
      </c>
      <c r="C3188" s="81" t="s">
        <v>1152</v>
      </c>
      <c r="D3188" s="29" t="s">
        <v>2579</v>
      </c>
      <c r="E3188" s="30" t="s">
        <v>41</v>
      </c>
      <c r="F3188" s="41" t="s">
        <v>1423</v>
      </c>
      <c r="G3188" s="82">
        <v>44978.0</v>
      </c>
      <c r="H3188" s="82"/>
      <c r="I3188" s="81"/>
      <c r="J3188" s="82">
        <v>44978.0</v>
      </c>
      <c r="K3188" s="117"/>
      <c r="L3188" s="81">
        <v>8.0</v>
      </c>
      <c r="M3188" s="117">
        <v>45022.0</v>
      </c>
      <c r="N3188" s="32">
        <v>0.625</v>
      </c>
      <c r="O3188" s="32">
        <v>0.7916666666666666</v>
      </c>
      <c r="P3188" s="34">
        <v>0.16666666666666666</v>
      </c>
      <c r="Q3188" s="120" t="s">
        <v>3142</v>
      </c>
      <c r="R3188" s="36"/>
      <c r="S3188" s="36"/>
      <c r="T3188" s="36"/>
      <c r="U3188" s="36"/>
      <c r="V3188" s="36"/>
      <c r="W3188" s="36"/>
      <c r="X3188" s="36"/>
      <c r="Y3188" s="36"/>
      <c r="Z3188" s="36"/>
      <c r="AA3188" s="36"/>
      <c r="AB3188" s="36"/>
      <c r="AC3188" s="36"/>
      <c r="AD3188" s="36"/>
      <c r="AE3188" s="36"/>
      <c r="AF3188" s="36"/>
      <c r="AG3188" s="36"/>
      <c r="AH3188" s="36"/>
      <c r="AI3188" s="36"/>
      <c r="AJ3188" s="36"/>
      <c r="AK3188" s="36"/>
      <c r="AL3188" s="36"/>
    </row>
    <row r="3189">
      <c r="A3189" s="81" t="s">
        <v>1819</v>
      </c>
      <c r="B3189" s="81" t="s">
        <v>1797</v>
      </c>
      <c r="C3189" s="10" t="s">
        <v>1152</v>
      </c>
      <c r="D3189" s="10" t="s">
        <v>3</v>
      </c>
      <c r="E3189" s="11" t="s">
        <v>41</v>
      </c>
      <c r="F3189" s="11" t="s">
        <v>21</v>
      </c>
      <c r="G3189" s="18"/>
      <c r="H3189" s="18"/>
      <c r="I3189" s="18"/>
      <c r="J3189" s="18"/>
      <c r="K3189" s="18"/>
      <c r="M3189" s="117">
        <v>45026.0</v>
      </c>
      <c r="N3189" s="32">
        <v>0.5833333333333334</v>
      </c>
      <c r="O3189" s="32">
        <v>0.6666666666666666</v>
      </c>
      <c r="P3189" s="34">
        <v>0.08333333333333333</v>
      </c>
      <c r="Q3189" s="113" t="s">
        <v>3143</v>
      </c>
      <c r="R3189" s="36"/>
      <c r="S3189" s="36"/>
      <c r="T3189" s="36"/>
      <c r="U3189" s="36"/>
      <c r="V3189" s="36"/>
      <c r="W3189" s="36"/>
      <c r="X3189" s="36"/>
      <c r="Y3189" s="36"/>
      <c r="Z3189" s="36"/>
      <c r="AA3189" s="36"/>
      <c r="AB3189" s="36"/>
      <c r="AC3189" s="36"/>
      <c r="AD3189" s="36"/>
      <c r="AE3189" s="36"/>
      <c r="AF3189" s="36"/>
      <c r="AG3189" s="36"/>
      <c r="AH3189" s="36"/>
      <c r="AI3189" s="36"/>
      <c r="AJ3189" s="36"/>
      <c r="AK3189" s="36"/>
      <c r="AL3189" s="36"/>
    </row>
    <row r="3190">
      <c r="A3190" s="81" t="s">
        <v>2573</v>
      </c>
      <c r="B3190" s="10" t="s">
        <v>560</v>
      </c>
      <c r="C3190" s="10" t="s">
        <v>1152</v>
      </c>
      <c r="D3190" s="10" t="s">
        <v>3</v>
      </c>
      <c r="E3190" s="11" t="s">
        <v>41</v>
      </c>
      <c r="F3190" s="11" t="s">
        <v>1409</v>
      </c>
      <c r="G3190" s="82">
        <v>44942.0</v>
      </c>
      <c r="H3190" s="82">
        <v>44963.0</v>
      </c>
      <c r="I3190" s="12">
        <v>75.0</v>
      </c>
      <c r="J3190" s="117">
        <v>44943.0</v>
      </c>
      <c r="K3190" s="82"/>
      <c r="L3190" s="12">
        <v>129.0</v>
      </c>
      <c r="M3190" s="117">
        <v>45026.0</v>
      </c>
      <c r="N3190" s="32">
        <v>0.6666666666666666</v>
      </c>
      <c r="O3190" s="32">
        <v>0.75</v>
      </c>
      <c r="P3190" s="16">
        <f t="shared" ref="P3190:P3218" si="272">O3190-N3190</f>
        <v>0.08333333333</v>
      </c>
      <c r="Q3190" s="113" t="s">
        <v>3144</v>
      </c>
      <c r="R3190" s="36"/>
      <c r="S3190" s="36"/>
      <c r="T3190" s="36"/>
      <c r="U3190" s="36"/>
      <c r="V3190" s="36"/>
      <c r="W3190" s="36"/>
      <c r="X3190" s="36"/>
      <c r="Y3190" s="36"/>
      <c r="Z3190" s="36"/>
      <c r="AA3190" s="36"/>
      <c r="AB3190" s="36"/>
      <c r="AC3190" s="36"/>
      <c r="AD3190" s="36"/>
      <c r="AE3190" s="36"/>
      <c r="AF3190" s="36"/>
      <c r="AG3190" s="36"/>
      <c r="AH3190" s="36"/>
      <c r="AI3190" s="36"/>
      <c r="AJ3190" s="36"/>
      <c r="AK3190" s="36"/>
      <c r="AL3190" s="36"/>
    </row>
    <row r="3191">
      <c r="A3191" s="81" t="s">
        <v>3145</v>
      </c>
      <c r="B3191" s="10" t="s">
        <v>560</v>
      </c>
      <c r="C3191" s="10" t="s">
        <v>1152</v>
      </c>
      <c r="D3191" s="10" t="s">
        <v>3</v>
      </c>
      <c r="E3191" s="30" t="s">
        <v>1478</v>
      </c>
      <c r="F3191" s="11" t="s">
        <v>1409</v>
      </c>
      <c r="G3191" s="117"/>
      <c r="H3191" s="86"/>
      <c r="I3191" s="121"/>
      <c r="J3191" s="117">
        <v>45026.0</v>
      </c>
      <c r="K3191" s="42"/>
      <c r="L3191" s="121"/>
      <c r="M3191" s="117">
        <v>45026.0</v>
      </c>
      <c r="N3191" s="32">
        <v>0.75</v>
      </c>
      <c r="O3191" s="32">
        <v>0.875</v>
      </c>
      <c r="P3191" s="16">
        <f t="shared" si="272"/>
        <v>0.125</v>
      </c>
      <c r="Q3191" s="113" t="s">
        <v>3146</v>
      </c>
      <c r="R3191" s="36"/>
      <c r="S3191" s="36"/>
      <c r="T3191" s="36"/>
      <c r="U3191" s="36"/>
      <c r="V3191" s="36"/>
      <c r="W3191" s="36"/>
      <c r="X3191" s="36"/>
      <c r="Y3191" s="36"/>
      <c r="Z3191" s="36"/>
      <c r="AA3191" s="36"/>
      <c r="AB3191" s="36"/>
      <c r="AC3191" s="36"/>
      <c r="AD3191" s="36"/>
      <c r="AE3191" s="36"/>
      <c r="AF3191" s="36"/>
      <c r="AG3191" s="36"/>
      <c r="AH3191" s="36"/>
      <c r="AI3191" s="36"/>
      <c r="AJ3191" s="36"/>
      <c r="AK3191" s="36"/>
      <c r="AL3191" s="36"/>
    </row>
    <row r="3192">
      <c r="A3192" s="81" t="s">
        <v>2165</v>
      </c>
      <c r="B3192" s="81" t="s">
        <v>1797</v>
      </c>
      <c r="C3192" s="10" t="s">
        <v>1152</v>
      </c>
      <c r="D3192" s="81" t="s">
        <v>508</v>
      </c>
      <c r="E3192" s="30" t="s">
        <v>41</v>
      </c>
      <c r="F3192" s="30" t="s">
        <v>21</v>
      </c>
      <c r="G3192" s="82"/>
      <c r="H3192" s="82"/>
      <c r="I3192" s="88"/>
      <c r="J3192" s="82"/>
      <c r="K3192" s="82"/>
      <c r="L3192" s="88"/>
      <c r="M3192" s="100">
        <v>45026.0</v>
      </c>
      <c r="N3192" s="32">
        <v>0.5833333333333334</v>
      </c>
      <c r="O3192" s="15">
        <v>0.8541666666666666</v>
      </c>
      <c r="P3192" s="16">
        <f t="shared" si="272"/>
        <v>0.2708333333</v>
      </c>
      <c r="Q3192" s="10" t="s">
        <v>3147</v>
      </c>
      <c r="R3192" s="36"/>
      <c r="S3192" s="36"/>
      <c r="T3192" s="36"/>
      <c r="U3192" s="36"/>
      <c r="V3192" s="36"/>
      <c r="W3192" s="36"/>
      <c r="X3192" s="36"/>
      <c r="Y3192" s="36"/>
      <c r="Z3192" s="36"/>
      <c r="AA3192" s="36"/>
      <c r="AB3192" s="36"/>
      <c r="AC3192" s="36"/>
      <c r="AD3192" s="36"/>
      <c r="AE3192" s="36"/>
      <c r="AF3192" s="36"/>
      <c r="AG3192" s="36"/>
      <c r="AH3192" s="36"/>
      <c r="AI3192" s="36"/>
      <c r="AJ3192" s="36"/>
      <c r="AK3192" s="36"/>
      <c r="AL3192" s="36"/>
    </row>
    <row r="3193">
      <c r="A3193" s="81" t="s">
        <v>3148</v>
      </c>
      <c r="B3193" s="10" t="s">
        <v>560</v>
      </c>
      <c r="C3193" s="10" t="s">
        <v>1164</v>
      </c>
      <c r="D3193" s="10" t="s">
        <v>2579</v>
      </c>
      <c r="E3193" s="11" t="s">
        <v>41</v>
      </c>
      <c r="F3193" s="11" t="s">
        <v>1409</v>
      </c>
      <c r="G3193" s="82">
        <v>45026.0</v>
      </c>
      <c r="H3193" s="82">
        <v>45026.0</v>
      </c>
      <c r="I3193" s="12"/>
      <c r="J3193" s="117">
        <v>44943.0</v>
      </c>
      <c r="K3193" s="82"/>
      <c r="L3193" s="12">
        <v>129.0</v>
      </c>
      <c r="M3193" s="117">
        <v>45026.0</v>
      </c>
      <c r="N3193" s="133">
        <v>0.6041666666666666</v>
      </c>
      <c r="O3193" s="110">
        <v>0.8541666666666666</v>
      </c>
      <c r="P3193" s="16">
        <f t="shared" si="272"/>
        <v>0.25</v>
      </c>
      <c r="Q3193" s="113" t="s">
        <v>3149</v>
      </c>
      <c r="R3193" s="36"/>
      <c r="S3193" s="36"/>
      <c r="T3193" s="36"/>
      <c r="U3193" s="36"/>
      <c r="V3193" s="36"/>
      <c r="W3193" s="36"/>
      <c r="X3193" s="36"/>
      <c r="Y3193" s="36"/>
      <c r="Z3193" s="36"/>
      <c r="AA3193" s="36"/>
      <c r="AB3193" s="36"/>
      <c r="AC3193" s="36"/>
      <c r="AD3193" s="36"/>
      <c r="AE3193" s="36"/>
      <c r="AF3193" s="36"/>
      <c r="AG3193" s="36"/>
      <c r="AH3193" s="36"/>
      <c r="AI3193" s="36"/>
      <c r="AJ3193" s="36"/>
      <c r="AK3193" s="36"/>
      <c r="AL3193" s="36"/>
    </row>
    <row r="3194">
      <c r="A3194" s="29" t="s">
        <v>2167</v>
      </c>
      <c r="B3194" s="29" t="s">
        <v>1797</v>
      </c>
      <c r="C3194" s="29" t="s">
        <v>1164</v>
      </c>
      <c r="D3194" s="29" t="s">
        <v>900</v>
      </c>
      <c r="E3194" s="41" t="s">
        <v>41</v>
      </c>
      <c r="F3194" s="41" t="s">
        <v>21</v>
      </c>
      <c r="G3194" s="42"/>
      <c r="H3194" s="42"/>
      <c r="I3194" s="36"/>
      <c r="J3194" s="42"/>
      <c r="K3194" s="42"/>
      <c r="L3194" s="88">
        <v>204.5</v>
      </c>
      <c r="M3194" s="100">
        <v>45026.0</v>
      </c>
      <c r="N3194" s="43">
        <v>0.5416666666666666</v>
      </c>
      <c r="O3194" s="32">
        <v>0.6041666666666666</v>
      </c>
      <c r="P3194" s="44">
        <f t="shared" si="272"/>
        <v>0.0625</v>
      </c>
      <c r="Q3194" s="81" t="s">
        <v>2180</v>
      </c>
      <c r="R3194" s="36"/>
      <c r="S3194" s="36"/>
      <c r="T3194" s="36"/>
      <c r="U3194" s="36"/>
      <c r="V3194" s="36"/>
      <c r="W3194" s="36"/>
      <c r="X3194" s="36"/>
      <c r="Y3194" s="36"/>
      <c r="Z3194" s="36"/>
      <c r="AA3194" s="36"/>
      <c r="AB3194" s="36"/>
      <c r="AC3194" s="36"/>
      <c r="AD3194" s="36"/>
      <c r="AE3194" s="36"/>
      <c r="AF3194" s="36"/>
      <c r="AG3194" s="36"/>
      <c r="AH3194" s="36"/>
      <c r="AI3194" s="36"/>
      <c r="AJ3194" s="36"/>
      <c r="AK3194" s="36"/>
      <c r="AL3194" s="36"/>
    </row>
    <row r="3195">
      <c r="A3195" s="29" t="s">
        <v>2857</v>
      </c>
      <c r="B3195" s="29" t="s">
        <v>560</v>
      </c>
      <c r="C3195" s="29" t="s">
        <v>1164</v>
      </c>
      <c r="D3195" s="29" t="s">
        <v>900</v>
      </c>
      <c r="E3195" s="30" t="s">
        <v>41</v>
      </c>
      <c r="F3195" s="41" t="s">
        <v>1409</v>
      </c>
      <c r="G3195" s="42">
        <v>44980.0</v>
      </c>
      <c r="H3195" s="42"/>
      <c r="I3195" s="121">
        <v>155.0</v>
      </c>
      <c r="J3195" s="42">
        <v>44981.0</v>
      </c>
      <c r="K3195" s="42"/>
      <c r="L3195" s="88">
        <v>98.5</v>
      </c>
      <c r="M3195" s="100">
        <v>45026.0</v>
      </c>
      <c r="N3195" s="32">
        <v>0.6041666666666666</v>
      </c>
      <c r="O3195" s="32">
        <v>0.8333333333333334</v>
      </c>
      <c r="P3195" s="44">
        <f t="shared" si="272"/>
        <v>0.2291666667</v>
      </c>
      <c r="Q3195" s="113" t="s">
        <v>3150</v>
      </c>
      <c r="R3195" s="36"/>
      <c r="S3195" s="36"/>
      <c r="T3195" s="36"/>
      <c r="U3195" s="36"/>
      <c r="V3195" s="36"/>
      <c r="W3195" s="36"/>
      <c r="X3195" s="36"/>
      <c r="Y3195" s="36"/>
      <c r="Z3195" s="36"/>
      <c r="AA3195" s="36"/>
      <c r="AB3195" s="36"/>
      <c r="AC3195" s="36"/>
      <c r="AD3195" s="36"/>
      <c r="AE3195" s="36"/>
      <c r="AF3195" s="36"/>
      <c r="AG3195" s="36"/>
      <c r="AH3195" s="36"/>
      <c r="AI3195" s="36"/>
      <c r="AJ3195" s="36"/>
      <c r="AK3195" s="36"/>
      <c r="AL3195" s="36"/>
    </row>
    <row r="3196">
      <c r="A3196" s="81" t="s">
        <v>3109</v>
      </c>
      <c r="B3196" s="10" t="s">
        <v>18</v>
      </c>
      <c r="C3196" s="10" t="s">
        <v>1164</v>
      </c>
      <c r="D3196" s="10" t="s">
        <v>900</v>
      </c>
      <c r="E3196" s="30" t="s">
        <v>46</v>
      </c>
      <c r="F3196" s="30" t="s">
        <v>1423</v>
      </c>
      <c r="G3196" s="117">
        <v>45016.0</v>
      </c>
      <c r="H3196" s="86"/>
      <c r="I3196" s="121"/>
      <c r="J3196" s="117">
        <v>45016.0</v>
      </c>
      <c r="K3196" s="42"/>
      <c r="L3196" s="88">
        <v>9.5</v>
      </c>
      <c r="M3196" s="117">
        <v>45026.0</v>
      </c>
      <c r="N3196" s="32"/>
      <c r="O3196" s="32"/>
      <c r="P3196" s="16">
        <f t="shared" si="272"/>
        <v>0</v>
      </c>
      <c r="Q3196" s="113" t="s">
        <v>3151</v>
      </c>
      <c r="R3196" s="36"/>
      <c r="S3196" s="36"/>
      <c r="T3196" s="36"/>
      <c r="U3196" s="36"/>
      <c r="V3196" s="36"/>
      <c r="W3196" s="36"/>
      <c r="X3196" s="36"/>
      <c r="Y3196" s="36"/>
      <c r="Z3196" s="36"/>
      <c r="AA3196" s="36"/>
      <c r="AB3196" s="36"/>
      <c r="AC3196" s="36"/>
      <c r="AD3196" s="36"/>
      <c r="AE3196" s="36"/>
      <c r="AF3196" s="36"/>
      <c r="AG3196" s="36"/>
      <c r="AH3196" s="36"/>
      <c r="AI3196" s="36"/>
      <c r="AJ3196" s="36"/>
      <c r="AK3196" s="36"/>
      <c r="AL3196" s="36"/>
    </row>
    <row r="3197">
      <c r="A3197" s="81" t="s">
        <v>3138</v>
      </c>
      <c r="B3197" s="10" t="s">
        <v>18</v>
      </c>
      <c r="C3197" s="29" t="s">
        <v>1152</v>
      </c>
      <c r="D3197" s="10" t="s">
        <v>3</v>
      </c>
      <c r="E3197" s="30" t="s">
        <v>43</v>
      </c>
      <c r="F3197" s="30" t="s">
        <v>1423</v>
      </c>
      <c r="G3197" s="117">
        <v>45022.0</v>
      </c>
      <c r="H3197" s="117">
        <v>45027.0</v>
      </c>
      <c r="I3197" s="88">
        <v>8.0</v>
      </c>
      <c r="J3197" s="117">
        <v>45022.0</v>
      </c>
      <c r="K3197" s="117">
        <v>45027.0</v>
      </c>
      <c r="L3197" s="88">
        <v>6.0</v>
      </c>
      <c r="M3197" s="117">
        <v>45027.0</v>
      </c>
      <c r="N3197" s="32">
        <v>0.5833333333333334</v>
      </c>
      <c r="O3197" s="32">
        <v>0.5833333333333334</v>
      </c>
      <c r="P3197" s="16">
        <f t="shared" si="272"/>
        <v>0</v>
      </c>
      <c r="Q3197" s="113" t="s">
        <v>3152</v>
      </c>
      <c r="R3197" s="36"/>
      <c r="S3197" s="36"/>
      <c r="T3197" s="36"/>
      <c r="U3197" s="36"/>
      <c r="V3197" s="36"/>
      <c r="W3197" s="36"/>
      <c r="X3197" s="36"/>
      <c r="Y3197" s="36"/>
      <c r="Z3197" s="36"/>
      <c r="AA3197" s="36"/>
      <c r="AB3197" s="36"/>
      <c r="AC3197" s="36"/>
      <c r="AD3197" s="36"/>
      <c r="AE3197" s="36"/>
      <c r="AF3197" s="36"/>
      <c r="AG3197" s="36"/>
      <c r="AH3197" s="36"/>
      <c r="AI3197" s="36"/>
      <c r="AJ3197" s="36"/>
      <c r="AK3197" s="36"/>
      <c r="AL3197" s="36"/>
    </row>
    <row r="3198">
      <c r="A3198" s="81" t="s">
        <v>1819</v>
      </c>
      <c r="B3198" s="81" t="s">
        <v>1797</v>
      </c>
      <c r="C3198" s="10" t="s">
        <v>1152</v>
      </c>
      <c r="D3198" s="10" t="s">
        <v>3</v>
      </c>
      <c r="E3198" s="11" t="s">
        <v>41</v>
      </c>
      <c r="F3198" s="11" t="s">
        <v>21</v>
      </c>
      <c r="G3198" s="18"/>
      <c r="H3198" s="18"/>
      <c r="I3198" s="18"/>
      <c r="J3198" s="18"/>
      <c r="K3198" s="18"/>
      <c r="M3198" s="117">
        <v>45027.0</v>
      </c>
      <c r="N3198" s="32">
        <v>0.5833333333333334</v>
      </c>
      <c r="O3198" s="32">
        <v>0.6666666666666666</v>
      </c>
      <c r="P3198" s="16">
        <f t="shared" si="272"/>
        <v>0.08333333333</v>
      </c>
      <c r="Q3198" s="113" t="s">
        <v>3153</v>
      </c>
      <c r="R3198" s="36"/>
      <c r="S3198" s="36"/>
      <c r="T3198" s="36"/>
      <c r="U3198" s="36"/>
      <c r="V3198" s="36"/>
      <c r="W3198" s="36"/>
      <c r="X3198" s="36"/>
      <c r="Y3198" s="36"/>
      <c r="Z3198" s="36"/>
      <c r="AA3198" s="36"/>
      <c r="AB3198" s="36"/>
      <c r="AC3198" s="36"/>
      <c r="AD3198" s="36"/>
      <c r="AE3198" s="36"/>
      <c r="AF3198" s="36"/>
      <c r="AG3198" s="36"/>
      <c r="AH3198" s="36"/>
      <c r="AI3198" s="36"/>
      <c r="AJ3198" s="36"/>
      <c r="AK3198" s="36"/>
      <c r="AL3198" s="36"/>
    </row>
    <row r="3199">
      <c r="A3199" s="81" t="s">
        <v>2573</v>
      </c>
      <c r="B3199" s="10" t="s">
        <v>560</v>
      </c>
      <c r="C3199" s="10" t="s">
        <v>1152</v>
      </c>
      <c r="D3199" s="10" t="s">
        <v>3</v>
      </c>
      <c r="E3199" s="11" t="s">
        <v>41</v>
      </c>
      <c r="F3199" s="11" t="s">
        <v>1409</v>
      </c>
      <c r="G3199" s="82">
        <v>44942.0</v>
      </c>
      <c r="H3199" s="82">
        <v>44963.0</v>
      </c>
      <c r="I3199" s="12">
        <v>75.0</v>
      </c>
      <c r="J3199" s="117">
        <v>44943.0</v>
      </c>
      <c r="K3199" s="82"/>
      <c r="L3199" s="12">
        <v>129.0</v>
      </c>
      <c r="M3199" s="117">
        <v>45027.0</v>
      </c>
      <c r="N3199" s="32">
        <v>0.75</v>
      </c>
      <c r="O3199" s="32">
        <v>0.875</v>
      </c>
      <c r="P3199" s="16">
        <f t="shared" si="272"/>
        <v>0.125</v>
      </c>
      <c r="Q3199" s="113" t="s">
        <v>3154</v>
      </c>
      <c r="R3199" s="36"/>
      <c r="S3199" s="36"/>
      <c r="T3199" s="36"/>
      <c r="U3199" s="36"/>
      <c r="V3199" s="36"/>
      <c r="W3199" s="36"/>
      <c r="X3199" s="36"/>
      <c r="Y3199" s="36"/>
      <c r="Z3199" s="36"/>
      <c r="AA3199" s="36"/>
      <c r="AB3199" s="36"/>
      <c r="AC3199" s="36"/>
      <c r="AD3199" s="36"/>
      <c r="AE3199" s="36"/>
      <c r="AF3199" s="36"/>
      <c r="AG3199" s="36"/>
      <c r="AH3199" s="36"/>
      <c r="AI3199" s="36"/>
      <c r="AJ3199" s="36"/>
      <c r="AK3199" s="36"/>
      <c r="AL3199" s="36"/>
    </row>
    <row r="3200">
      <c r="A3200" s="81" t="s">
        <v>3145</v>
      </c>
      <c r="B3200" s="10" t="s">
        <v>560</v>
      </c>
      <c r="C3200" s="10" t="s">
        <v>1152</v>
      </c>
      <c r="D3200" s="10" t="s">
        <v>3</v>
      </c>
      <c r="E3200" s="30" t="s">
        <v>1478</v>
      </c>
      <c r="F3200" s="11" t="s">
        <v>1409</v>
      </c>
      <c r="G3200" s="117"/>
      <c r="H3200" s="86"/>
      <c r="I3200" s="121"/>
      <c r="J3200" s="117">
        <v>45026.0</v>
      </c>
      <c r="K3200" s="42"/>
      <c r="L3200" s="121"/>
      <c r="M3200" s="117">
        <v>45027.0</v>
      </c>
      <c r="N3200" s="52">
        <v>0.6666666666666666</v>
      </c>
      <c r="O3200" s="32">
        <v>0.75</v>
      </c>
      <c r="P3200" s="16">
        <f t="shared" si="272"/>
        <v>0.08333333333</v>
      </c>
      <c r="Q3200" s="113" t="s">
        <v>3155</v>
      </c>
      <c r="R3200" s="36"/>
      <c r="S3200" s="36"/>
      <c r="T3200" s="36"/>
      <c r="U3200" s="36"/>
      <c r="V3200" s="36"/>
      <c r="W3200" s="36"/>
      <c r="X3200" s="36"/>
      <c r="Y3200" s="36"/>
      <c r="Z3200" s="36"/>
      <c r="AA3200" s="36"/>
      <c r="AB3200" s="36"/>
      <c r="AC3200" s="36"/>
      <c r="AD3200" s="36"/>
      <c r="AE3200" s="36"/>
      <c r="AF3200" s="36"/>
      <c r="AG3200" s="36"/>
      <c r="AH3200" s="36"/>
      <c r="AI3200" s="36"/>
      <c r="AJ3200" s="36"/>
      <c r="AK3200" s="36"/>
      <c r="AL3200" s="36"/>
    </row>
    <row r="3201">
      <c r="A3201" s="81" t="s">
        <v>3018</v>
      </c>
      <c r="B3201" s="81" t="s">
        <v>560</v>
      </c>
      <c r="C3201" s="29" t="s">
        <v>1152</v>
      </c>
      <c r="D3201" s="29" t="s">
        <v>508</v>
      </c>
      <c r="E3201" s="30" t="s">
        <v>41</v>
      </c>
      <c r="F3201" s="30" t="s">
        <v>1423</v>
      </c>
      <c r="G3201" s="82">
        <v>45027.0</v>
      </c>
      <c r="H3201" s="82"/>
      <c r="I3201" s="81">
        <v>75.0</v>
      </c>
      <c r="J3201" s="82">
        <v>45027.0</v>
      </c>
      <c r="K3201" s="82"/>
      <c r="L3201" s="81"/>
      <c r="M3201" s="82">
        <v>45027.0</v>
      </c>
      <c r="N3201" s="32">
        <v>0.6041666666666666</v>
      </c>
      <c r="O3201" s="32">
        <v>0.875</v>
      </c>
      <c r="P3201" s="44">
        <f t="shared" si="272"/>
        <v>0.2708333333</v>
      </c>
      <c r="Q3201" s="131" t="s">
        <v>3156</v>
      </c>
      <c r="R3201" s="36"/>
      <c r="S3201" s="36"/>
      <c r="T3201" s="36"/>
      <c r="U3201" s="36"/>
      <c r="V3201" s="36"/>
      <c r="W3201" s="36"/>
      <c r="X3201" s="36"/>
      <c r="Y3201" s="36"/>
      <c r="Z3201" s="36"/>
      <c r="AA3201" s="36"/>
      <c r="AB3201" s="36"/>
      <c r="AC3201" s="36"/>
      <c r="AD3201" s="36"/>
      <c r="AE3201" s="36"/>
      <c r="AF3201" s="36"/>
      <c r="AG3201" s="36"/>
      <c r="AH3201" s="36"/>
      <c r="AI3201" s="36"/>
      <c r="AJ3201" s="36"/>
      <c r="AK3201" s="36"/>
      <c r="AL3201" s="36"/>
    </row>
    <row r="3202">
      <c r="A3202" s="81" t="s">
        <v>3148</v>
      </c>
      <c r="B3202" s="10" t="s">
        <v>560</v>
      </c>
      <c r="C3202" s="10" t="s">
        <v>1164</v>
      </c>
      <c r="D3202" s="10" t="s">
        <v>2579</v>
      </c>
      <c r="E3202" s="11" t="s">
        <v>41</v>
      </c>
      <c r="F3202" s="11" t="s">
        <v>1409</v>
      </c>
      <c r="G3202" s="82">
        <v>45026.0</v>
      </c>
      <c r="H3202" s="82">
        <v>45026.0</v>
      </c>
      <c r="I3202" s="12"/>
      <c r="J3202" s="117">
        <v>44943.0</v>
      </c>
      <c r="K3202" s="82"/>
      <c r="L3202" s="12">
        <v>129.0</v>
      </c>
      <c r="M3202" s="117">
        <v>45027.0</v>
      </c>
      <c r="N3202" s="133">
        <v>0.6041666666666666</v>
      </c>
      <c r="O3202" s="110">
        <v>0.8125</v>
      </c>
      <c r="P3202" s="16">
        <f t="shared" si="272"/>
        <v>0.2083333333</v>
      </c>
      <c r="Q3202" s="113" t="s">
        <v>3157</v>
      </c>
      <c r="R3202" s="36"/>
      <c r="S3202" s="36"/>
      <c r="T3202" s="36"/>
      <c r="U3202" s="36"/>
      <c r="V3202" s="36"/>
      <c r="W3202" s="36"/>
      <c r="X3202" s="36"/>
      <c r="Y3202" s="36"/>
      <c r="Z3202" s="36"/>
      <c r="AA3202" s="36"/>
      <c r="AB3202" s="36"/>
      <c r="AC3202" s="36"/>
      <c r="AD3202" s="36"/>
      <c r="AE3202" s="36"/>
      <c r="AF3202" s="36"/>
      <c r="AG3202" s="36"/>
      <c r="AH3202" s="36"/>
      <c r="AI3202" s="36"/>
      <c r="AJ3202" s="36"/>
      <c r="AK3202" s="36"/>
      <c r="AL3202" s="36"/>
    </row>
    <row r="3203">
      <c r="A3203" s="10" t="s">
        <v>2964</v>
      </c>
      <c r="B3203" s="10" t="s">
        <v>18</v>
      </c>
      <c r="C3203" s="10" t="s">
        <v>1164</v>
      </c>
      <c r="D3203" s="10" t="s">
        <v>2579</v>
      </c>
      <c r="E3203" s="11" t="s">
        <v>987</v>
      </c>
      <c r="F3203" s="30" t="s">
        <v>1423</v>
      </c>
      <c r="G3203" s="82">
        <v>44999.0</v>
      </c>
      <c r="H3203" s="82"/>
      <c r="I3203" s="10">
        <v>8.0</v>
      </c>
      <c r="J3203" s="82">
        <v>44999.0</v>
      </c>
      <c r="M3203" s="82">
        <v>45027.0</v>
      </c>
      <c r="N3203" s="52">
        <v>0.8125</v>
      </c>
      <c r="O3203" s="52">
        <v>0.8541666666666666</v>
      </c>
      <c r="P3203" s="16">
        <f t="shared" si="272"/>
        <v>0.04166666667</v>
      </c>
      <c r="Q3203" s="113" t="s">
        <v>3158</v>
      </c>
      <c r="R3203" s="36"/>
      <c r="S3203" s="36"/>
      <c r="T3203" s="36"/>
      <c r="U3203" s="36"/>
      <c r="V3203" s="36"/>
      <c r="W3203" s="36"/>
      <c r="X3203" s="36"/>
      <c r="Y3203" s="36"/>
      <c r="Z3203" s="36"/>
      <c r="AA3203" s="36"/>
      <c r="AB3203" s="36"/>
      <c r="AC3203" s="36"/>
      <c r="AD3203" s="36"/>
      <c r="AE3203" s="36"/>
      <c r="AF3203" s="36"/>
      <c r="AG3203" s="36"/>
      <c r="AH3203" s="36"/>
      <c r="AI3203" s="36"/>
      <c r="AJ3203" s="36"/>
      <c r="AK3203" s="36"/>
      <c r="AL3203" s="36"/>
    </row>
    <row r="3204">
      <c r="A3204" s="29" t="s">
        <v>2167</v>
      </c>
      <c r="B3204" s="29" t="s">
        <v>1797</v>
      </c>
      <c r="C3204" s="29" t="s">
        <v>1164</v>
      </c>
      <c r="D3204" s="29" t="s">
        <v>900</v>
      </c>
      <c r="E3204" s="41" t="s">
        <v>41</v>
      </c>
      <c r="F3204" s="41" t="s">
        <v>21</v>
      </c>
      <c r="G3204" s="42"/>
      <c r="H3204" s="42"/>
      <c r="I3204" s="36"/>
      <c r="J3204" s="42"/>
      <c r="K3204" s="42"/>
      <c r="L3204" s="88">
        <v>204.5</v>
      </c>
      <c r="M3204" s="100">
        <v>45027.0</v>
      </c>
      <c r="N3204" s="43">
        <v>0.5416666666666666</v>
      </c>
      <c r="O3204" s="32">
        <v>0.6041666666666666</v>
      </c>
      <c r="P3204" s="44">
        <f t="shared" si="272"/>
        <v>0.0625</v>
      </c>
      <c r="Q3204" s="81" t="s">
        <v>2180</v>
      </c>
      <c r="R3204" s="36"/>
      <c r="S3204" s="36"/>
      <c r="T3204" s="36"/>
      <c r="U3204" s="36"/>
      <c r="V3204" s="36"/>
      <c r="W3204" s="36"/>
      <c r="X3204" s="36"/>
      <c r="Y3204" s="36"/>
      <c r="Z3204" s="36"/>
      <c r="AA3204" s="36"/>
      <c r="AB3204" s="36"/>
      <c r="AC3204" s="36"/>
      <c r="AD3204" s="36"/>
      <c r="AE3204" s="36"/>
      <c r="AF3204" s="36"/>
      <c r="AG3204" s="36"/>
      <c r="AH3204" s="36"/>
      <c r="AI3204" s="36"/>
      <c r="AJ3204" s="36"/>
      <c r="AK3204" s="36"/>
      <c r="AL3204" s="36"/>
    </row>
    <row r="3205">
      <c r="A3205" s="29" t="s">
        <v>2857</v>
      </c>
      <c r="B3205" s="29" t="s">
        <v>560</v>
      </c>
      <c r="C3205" s="29" t="s">
        <v>1164</v>
      </c>
      <c r="D3205" s="29" t="s">
        <v>900</v>
      </c>
      <c r="E3205" s="30" t="s">
        <v>41</v>
      </c>
      <c r="F3205" s="41" t="s">
        <v>1409</v>
      </c>
      <c r="G3205" s="42">
        <v>44980.0</v>
      </c>
      <c r="H3205" s="42"/>
      <c r="I3205" s="121">
        <v>155.0</v>
      </c>
      <c r="J3205" s="42">
        <v>44981.0</v>
      </c>
      <c r="K3205" s="42"/>
      <c r="L3205" s="88">
        <v>104.0</v>
      </c>
      <c r="M3205" s="100">
        <v>45027.0</v>
      </c>
      <c r="N3205" s="32">
        <v>0.6041666666666666</v>
      </c>
      <c r="O3205" s="32">
        <v>0.8333333333333334</v>
      </c>
      <c r="P3205" s="44">
        <f t="shared" si="272"/>
        <v>0.2291666667</v>
      </c>
      <c r="Q3205" s="113" t="s">
        <v>3159</v>
      </c>
      <c r="R3205" s="36"/>
      <c r="S3205" s="36"/>
      <c r="T3205" s="36"/>
      <c r="U3205" s="36"/>
      <c r="V3205" s="36"/>
      <c r="W3205" s="36"/>
      <c r="X3205" s="36"/>
      <c r="Y3205" s="36"/>
      <c r="Z3205" s="36"/>
      <c r="AA3205" s="36"/>
      <c r="AB3205" s="36"/>
      <c r="AC3205" s="36"/>
      <c r="AD3205" s="36"/>
      <c r="AE3205" s="36"/>
      <c r="AF3205" s="36"/>
      <c r="AG3205" s="36"/>
      <c r="AH3205" s="36"/>
      <c r="AI3205" s="36"/>
      <c r="AJ3205" s="36"/>
      <c r="AK3205" s="36"/>
      <c r="AL3205" s="36"/>
    </row>
    <row r="3206">
      <c r="A3206" s="81" t="s">
        <v>2849</v>
      </c>
      <c r="B3206" s="29" t="s">
        <v>18</v>
      </c>
      <c r="C3206" s="10" t="s">
        <v>1152</v>
      </c>
      <c r="D3206" s="10" t="s">
        <v>3</v>
      </c>
      <c r="E3206" s="30" t="s">
        <v>987</v>
      </c>
      <c r="F3206" s="11" t="s">
        <v>21</v>
      </c>
      <c r="G3206" s="47">
        <v>44981.0</v>
      </c>
      <c r="H3206" s="47"/>
      <c r="I3206" s="121"/>
      <c r="J3206" s="47">
        <v>44981.0</v>
      </c>
      <c r="K3206" s="47"/>
      <c r="L3206" s="121"/>
      <c r="M3206" s="100">
        <v>45028.0</v>
      </c>
      <c r="N3206" s="32">
        <v>0.5833333333333334</v>
      </c>
      <c r="O3206" s="32">
        <v>0.7083333333333334</v>
      </c>
      <c r="P3206" s="16">
        <f t="shared" si="272"/>
        <v>0.125</v>
      </c>
      <c r="Q3206" s="113" t="s">
        <v>3160</v>
      </c>
      <c r="R3206" s="36"/>
      <c r="S3206" s="36"/>
      <c r="T3206" s="36"/>
      <c r="U3206" s="36"/>
      <c r="V3206" s="36"/>
      <c r="W3206" s="36"/>
      <c r="X3206" s="36"/>
      <c r="Y3206" s="36"/>
      <c r="Z3206" s="36"/>
      <c r="AA3206" s="36"/>
      <c r="AB3206" s="36"/>
      <c r="AC3206" s="36"/>
      <c r="AD3206" s="36"/>
      <c r="AE3206" s="36"/>
      <c r="AF3206" s="36"/>
      <c r="AG3206" s="36"/>
      <c r="AH3206" s="36"/>
      <c r="AI3206" s="36"/>
      <c r="AJ3206" s="36"/>
      <c r="AK3206" s="36"/>
      <c r="AL3206" s="36"/>
    </row>
    <row r="3207">
      <c r="A3207" s="81" t="s">
        <v>2573</v>
      </c>
      <c r="B3207" s="10" t="s">
        <v>560</v>
      </c>
      <c r="C3207" s="10" t="s">
        <v>1152</v>
      </c>
      <c r="D3207" s="10" t="s">
        <v>3</v>
      </c>
      <c r="E3207" s="11" t="s">
        <v>41</v>
      </c>
      <c r="F3207" s="11" t="s">
        <v>1409</v>
      </c>
      <c r="G3207" s="82">
        <v>44942.0</v>
      </c>
      <c r="H3207" s="82">
        <v>44963.0</v>
      </c>
      <c r="I3207" s="12">
        <v>75.0</v>
      </c>
      <c r="J3207" s="117">
        <v>44943.0</v>
      </c>
      <c r="K3207" s="82"/>
      <c r="L3207" s="12">
        <v>134.0</v>
      </c>
      <c r="M3207" s="100">
        <v>45028.0</v>
      </c>
      <c r="N3207" s="32">
        <v>0.7916666666666666</v>
      </c>
      <c r="O3207" s="32">
        <v>0.8333333333333334</v>
      </c>
      <c r="P3207" s="16">
        <f t="shared" si="272"/>
        <v>0.04166666667</v>
      </c>
      <c r="Q3207" s="113" t="s">
        <v>3161</v>
      </c>
      <c r="R3207" s="36"/>
      <c r="S3207" s="36"/>
      <c r="T3207" s="36"/>
      <c r="U3207" s="36"/>
      <c r="V3207" s="36"/>
      <c r="W3207" s="36"/>
      <c r="X3207" s="36"/>
      <c r="Y3207" s="36"/>
      <c r="Z3207" s="36"/>
      <c r="AA3207" s="36"/>
      <c r="AB3207" s="36"/>
      <c r="AC3207" s="36"/>
      <c r="AD3207" s="36"/>
      <c r="AE3207" s="36"/>
      <c r="AF3207" s="36"/>
      <c r="AG3207" s="36"/>
      <c r="AH3207" s="36"/>
      <c r="AI3207" s="36"/>
      <c r="AJ3207" s="36"/>
      <c r="AK3207" s="36"/>
      <c r="AL3207" s="36"/>
    </row>
    <row r="3208">
      <c r="A3208" s="81" t="s">
        <v>3145</v>
      </c>
      <c r="B3208" s="10" t="s">
        <v>560</v>
      </c>
      <c r="C3208" s="10" t="s">
        <v>1152</v>
      </c>
      <c r="D3208" s="10" t="s">
        <v>3</v>
      </c>
      <c r="E3208" s="30" t="s">
        <v>1478</v>
      </c>
      <c r="F3208" s="11" t="s">
        <v>1409</v>
      </c>
      <c r="G3208" s="117"/>
      <c r="H3208" s="86"/>
      <c r="I3208" s="121"/>
      <c r="J3208" s="117">
        <v>45026.0</v>
      </c>
      <c r="K3208" s="42"/>
      <c r="L3208" s="121"/>
      <c r="M3208" s="100">
        <v>45028.0</v>
      </c>
      <c r="N3208" s="32">
        <v>0.7083333333333334</v>
      </c>
      <c r="O3208" s="32">
        <v>0.7916666666666666</v>
      </c>
      <c r="P3208" s="16">
        <f t="shared" si="272"/>
        <v>0.08333333333</v>
      </c>
      <c r="Q3208" s="113" t="s">
        <v>3162</v>
      </c>
      <c r="R3208" s="36"/>
      <c r="S3208" s="36"/>
      <c r="T3208" s="36"/>
      <c r="U3208" s="36"/>
      <c r="V3208" s="36"/>
      <c r="W3208" s="36"/>
      <c r="X3208" s="36"/>
      <c r="Y3208" s="36"/>
      <c r="Z3208" s="36"/>
      <c r="AA3208" s="36"/>
      <c r="AB3208" s="36"/>
      <c r="AC3208" s="36"/>
      <c r="AD3208" s="36"/>
      <c r="AE3208" s="36"/>
      <c r="AF3208" s="36"/>
      <c r="AG3208" s="36"/>
      <c r="AH3208" s="36"/>
      <c r="AI3208" s="36"/>
      <c r="AJ3208" s="36"/>
      <c r="AK3208" s="36"/>
      <c r="AL3208" s="36"/>
    </row>
    <row r="3209">
      <c r="A3209" s="81" t="s">
        <v>1819</v>
      </c>
      <c r="B3209" s="81" t="s">
        <v>1797</v>
      </c>
      <c r="C3209" s="10" t="s">
        <v>1152</v>
      </c>
      <c r="D3209" s="10" t="s">
        <v>3</v>
      </c>
      <c r="E3209" s="11" t="s">
        <v>41</v>
      </c>
      <c r="F3209" s="11" t="s">
        <v>21</v>
      </c>
      <c r="G3209" s="18"/>
      <c r="H3209" s="18"/>
      <c r="I3209" s="18"/>
      <c r="J3209" s="18"/>
      <c r="K3209" s="18"/>
      <c r="M3209" s="100">
        <v>45028.0</v>
      </c>
      <c r="N3209" s="32">
        <v>0.8333333333333334</v>
      </c>
      <c r="O3209" s="32">
        <v>0.875</v>
      </c>
      <c r="P3209" s="16">
        <f t="shared" si="272"/>
        <v>0.04166666667</v>
      </c>
      <c r="Q3209" s="113" t="s">
        <v>3163</v>
      </c>
      <c r="R3209" s="36"/>
      <c r="S3209" s="36"/>
      <c r="T3209" s="36"/>
      <c r="U3209" s="36"/>
      <c r="V3209" s="36"/>
      <c r="W3209" s="36"/>
      <c r="X3209" s="36"/>
      <c r="Y3209" s="36"/>
      <c r="Z3209" s="36"/>
      <c r="AA3209" s="36"/>
      <c r="AB3209" s="36"/>
      <c r="AC3209" s="36"/>
      <c r="AD3209" s="36"/>
      <c r="AE3209" s="36"/>
      <c r="AF3209" s="36"/>
      <c r="AG3209" s="36"/>
      <c r="AH3209" s="36"/>
      <c r="AI3209" s="36"/>
      <c r="AJ3209" s="36"/>
      <c r="AK3209" s="36"/>
      <c r="AL3209" s="36"/>
    </row>
    <row r="3210">
      <c r="A3210" s="10" t="s">
        <v>2964</v>
      </c>
      <c r="B3210" s="10" t="s">
        <v>18</v>
      </c>
      <c r="C3210" s="10" t="s">
        <v>1164</v>
      </c>
      <c r="D3210" s="10" t="s">
        <v>2579</v>
      </c>
      <c r="E3210" s="11" t="s">
        <v>987</v>
      </c>
      <c r="F3210" s="30" t="s">
        <v>1423</v>
      </c>
      <c r="G3210" s="82">
        <v>44999.0</v>
      </c>
      <c r="H3210" s="82"/>
      <c r="I3210" s="10">
        <v>8.0</v>
      </c>
      <c r="J3210" s="82">
        <v>44999.0</v>
      </c>
      <c r="M3210" s="82">
        <v>45028.0</v>
      </c>
      <c r="N3210" s="52">
        <v>0.5833333333333334</v>
      </c>
      <c r="O3210" s="52">
        <v>0.75</v>
      </c>
      <c r="P3210" s="16">
        <f t="shared" si="272"/>
        <v>0.1666666667</v>
      </c>
      <c r="Q3210" s="113" t="s">
        <v>3164</v>
      </c>
      <c r="R3210" s="36"/>
      <c r="S3210" s="36"/>
      <c r="T3210" s="36"/>
      <c r="U3210" s="36"/>
      <c r="V3210" s="36"/>
      <c r="W3210" s="36"/>
      <c r="X3210" s="36"/>
      <c r="Y3210" s="36"/>
      <c r="Z3210" s="36"/>
      <c r="AA3210" s="36"/>
      <c r="AB3210" s="36"/>
      <c r="AC3210" s="36"/>
      <c r="AD3210" s="36"/>
      <c r="AE3210" s="36"/>
      <c r="AF3210" s="36"/>
      <c r="AG3210" s="36"/>
      <c r="AH3210" s="36"/>
      <c r="AI3210" s="36"/>
      <c r="AJ3210" s="36"/>
      <c r="AK3210" s="36"/>
      <c r="AL3210" s="36"/>
    </row>
    <row r="3211">
      <c r="A3211" s="81" t="s">
        <v>3148</v>
      </c>
      <c r="B3211" s="10" t="s">
        <v>560</v>
      </c>
      <c r="C3211" s="10" t="s">
        <v>1164</v>
      </c>
      <c r="D3211" s="10" t="s">
        <v>2579</v>
      </c>
      <c r="E3211" s="11" t="s">
        <v>41</v>
      </c>
      <c r="F3211" s="11" t="s">
        <v>1409</v>
      </c>
      <c r="G3211" s="82">
        <v>45026.0</v>
      </c>
      <c r="H3211" s="82">
        <v>45026.0</v>
      </c>
      <c r="I3211" s="12"/>
      <c r="J3211" s="117">
        <v>44943.0</v>
      </c>
      <c r="K3211" s="82"/>
      <c r="L3211" s="12">
        <v>136.0</v>
      </c>
      <c r="M3211" s="117">
        <v>45028.0</v>
      </c>
      <c r="N3211" s="133">
        <v>0.75</v>
      </c>
      <c r="O3211" s="110">
        <v>0.8333333333333334</v>
      </c>
      <c r="P3211" s="16">
        <f t="shared" si="272"/>
        <v>0.08333333333</v>
      </c>
      <c r="Q3211" s="113" t="s">
        <v>3165</v>
      </c>
      <c r="R3211" s="36"/>
      <c r="S3211" s="36"/>
      <c r="T3211" s="36"/>
      <c r="U3211" s="36"/>
      <c r="V3211" s="36"/>
      <c r="W3211" s="36"/>
      <c r="X3211" s="36"/>
      <c r="Y3211" s="36"/>
      <c r="Z3211" s="36"/>
      <c r="AA3211" s="36"/>
      <c r="AB3211" s="36"/>
      <c r="AC3211" s="36"/>
      <c r="AD3211" s="36"/>
      <c r="AE3211" s="36"/>
      <c r="AF3211" s="36"/>
      <c r="AG3211" s="36"/>
      <c r="AH3211" s="36"/>
      <c r="AI3211" s="36"/>
      <c r="AJ3211" s="36"/>
      <c r="AK3211" s="36"/>
      <c r="AL3211" s="36"/>
    </row>
    <row r="3212">
      <c r="A3212" s="81" t="s">
        <v>2535</v>
      </c>
      <c r="B3212" s="81" t="s">
        <v>560</v>
      </c>
      <c r="C3212" s="29" t="s">
        <v>1152</v>
      </c>
      <c r="D3212" s="29" t="s">
        <v>508</v>
      </c>
      <c r="E3212" s="30" t="s">
        <v>41</v>
      </c>
      <c r="F3212" s="41" t="s">
        <v>1423</v>
      </c>
      <c r="G3212" s="47">
        <v>44937.0</v>
      </c>
      <c r="H3212" s="19">
        <v>44964.0</v>
      </c>
      <c r="I3212" s="88"/>
      <c r="J3212" s="47">
        <v>44937.0</v>
      </c>
      <c r="K3212" s="19">
        <v>44964.0</v>
      </c>
      <c r="L3212" s="88"/>
      <c r="M3212" s="47">
        <v>45028.0</v>
      </c>
      <c r="N3212" s="110">
        <v>0.75</v>
      </c>
      <c r="O3212" s="110">
        <v>0.875</v>
      </c>
      <c r="P3212" s="44">
        <f t="shared" si="272"/>
        <v>0.125</v>
      </c>
      <c r="Q3212" s="113" t="s">
        <v>3166</v>
      </c>
      <c r="R3212" s="36"/>
      <c r="S3212" s="36"/>
      <c r="T3212" s="36"/>
      <c r="U3212" s="36"/>
      <c r="V3212" s="36"/>
      <c r="W3212" s="36"/>
      <c r="X3212" s="36"/>
      <c r="Y3212" s="36"/>
      <c r="Z3212" s="36"/>
      <c r="AA3212" s="36"/>
      <c r="AB3212" s="36"/>
      <c r="AC3212" s="36"/>
      <c r="AD3212" s="36"/>
      <c r="AE3212" s="36"/>
      <c r="AF3212" s="36"/>
      <c r="AG3212" s="36"/>
      <c r="AH3212" s="36"/>
      <c r="AI3212" s="36"/>
      <c r="AJ3212" s="36"/>
      <c r="AK3212" s="36"/>
      <c r="AL3212" s="36"/>
    </row>
    <row r="3213">
      <c r="A3213" s="81" t="s">
        <v>3018</v>
      </c>
      <c r="B3213" s="81" t="s">
        <v>560</v>
      </c>
      <c r="C3213" s="29" t="s">
        <v>1152</v>
      </c>
      <c r="D3213" s="29" t="s">
        <v>508</v>
      </c>
      <c r="E3213" s="30" t="s">
        <v>310</v>
      </c>
      <c r="F3213" s="30" t="s">
        <v>1423</v>
      </c>
      <c r="G3213" s="82">
        <v>45027.0</v>
      </c>
      <c r="H3213" s="82"/>
      <c r="I3213" s="81">
        <v>75.0</v>
      </c>
      <c r="J3213" s="82">
        <v>45027.0</v>
      </c>
      <c r="K3213" s="82"/>
      <c r="L3213" s="81"/>
      <c r="M3213" s="82">
        <v>45028.0</v>
      </c>
      <c r="N3213" s="32">
        <v>0.6041666666666666</v>
      </c>
      <c r="O3213" s="32">
        <v>0.75</v>
      </c>
      <c r="P3213" s="44">
        <f t="shared" si="272"/>
        <v>0.1458333333</v>
      </c>
      <c r="Q3213" s="131" t="s">
        <v>3167</v>
      </c>
      <c r="R3213" s="36"/>
      <c r="S3213" s="36"/>
      <c r="T3213" s="36"/>
      <c r="U3213" s="36"/>
      <c r="V3213" s="36"/>
      <c r="W3213" s="36"/>
      <c r="X3213" s="36"/>
      <c r="Y3213" s="36"/>
      <c r="Z3213" s="36"/>
      <c r="AA3213" s="36"/>
      <c r="AB3213" s="36"/>
      <c r="AC3213" s="36"/>
      <c r="AD3213" s="36"/>
      <c r="AE3213" s="36"/>
      <c r="AF3213" s="36"/>
      <c r="AG3213" s="36"/>
      <c r="AH3213" s="36"/>
      <c r="AI3213" s="36"/>
      <c r="AJ3213" s="36"/>
      <c r="AK3213" s="36"/>
      <c r="AL3213" s="36"/>
    </row>
    <row r="3214">
      <c r="A3214" s="29" t="s">
        <v>2167</v>
      </c>
      <c r="B3214" s="29" t="s">
        <v>1797</v>
      </c>
      <c r="C3214" s="29" t="s">
        <v>1164</v>
      </c>
      <c r="D3214" s="29" t="s">
        <v>900</v>
      </c>
      <c r="E3214" s="41" t="s">
        <v>41</v>
      </c>
      <c r="F3214" s="41" t="s">
        <v>21</v>
      </c>
      <c r="G3214" s="42"/>
      <c r="H3214" s="42"/>
      <c r="I3214" s="36"/>
      <c r="J3214" s="42"/>
      <c r="K3214" s="42"/>
      <c r="L3214" s="88">
        <v>206.0</v>
      </c>
      <c r="M3214" s="100">
        <v>45028.0</v>
      </c>
      <c r="N3214" s="43">
        <v>0.5416666666666666</v>
      </c>
      <c r="O3214" s="32">
        <v>0.6041666666666666</v>
      </c>
      <c r="P3214" s="44">
        <f t="shared" si="272"/>
        <v>0.0625</v>
      </c>
      <c r="Q3214" s="81" t="s">
        <v>2180</v>
      </c>
      <c r="R3214" s="36"/>
      <c r="S3214" s="36"/>
      <c r="T3214" s="36"/>
      <c r="U3214" s="36"/>
      <c r="V3214" s="36"/>
      <c r="W3214" s="36"/>
      <c r="X3214" s="36"/>
      <c r="Y3214" s="36"/>
      <c r="Z3214" s="36"/>
      <c r="AA3214" s="36"/>
      <c r="AB3214" s="36"/>
      <c r="AC3214" s="36"/>
      <c r="AD3214" s="36"/>
      <c r="AE3214" s="36"/>
      <c r="AF3214" s="36"/>
      <c r="AG3214" s="36"/>
      <c r="AH3214" s="36"/>
      <c r="AI3214" s="36"/>
      <c r="AJ3214" s="36"/>
      <c r="AK3214" s="36"/>
      <c r="AL3214" s="36"/>
    </row>
    <row r="3215">
      <c r="A3215" s="29" t="s">
        <v>2857</v>
      </c>
      <c r="B3215" s="29" t="s">
        <v>560</v>
      </c>
      <c r="C3215" s="29" t="s">
        <v>1164</v>
      </c>
      <c r="D3215" s="29" t="s">
        <v>900</v>
      </c>
      <c r="E3215" s="30" t="s">
        <v>41</v>
      </c>
      <c r="F3215" s="41" t="s">
        <v>1409</v>
      </c>
      <c r="G3215" s="42">
        <v>44980.0</v>
      </c>
      <c r="H3215" s="42"/>
      <c r="I3215" s="121">
        <v>155.0</v>
      </c>
      <c r="J3215" s="42">
        <v>44981.0</v>
      </c>
      <c r="K3215" s="42"/>
      <c r="L3215" s="88">
        <v>104.0</v>
      </c>
      <c r="M3215" s="100">
        <v>45028.0</v>
      </c>
      <c r="N3215" s="32">
        <v>0.6041666666666666</v>
      </c>
      <c r="O3215" s="32">
        <v>0.8333333333333334</v>
      </c>
      <c r="P3215" s="44">
        <f t="shared" si="272"/>
        <v>0.2291666667</v>
      </c>
      <c r="Q3215" s="113" t="s">
        <v>3168</v>
      </c>
      <c r="R3215" s="36"/>
      <c r="S3215" s="36"/>
      <c r="T3215" s="36"/>
      <c r="U3215" s="36"/>
      <c r="V3215" s="36"/>
      <c r="W3215" s="36"/>
      <c r="X3215" s="36"/>
      <c r="Y3215" s="36"/>
      <c r="Z3215" s="36"/>
      <c r="AA3215" s="36"/>
      <c r="AB3215" s="36"/>
      <c r="AC3215" s="36"/>
      <c r="AD3215" s="36"/>
      <c r="AE3215" s="36"/>
      <c r="AF3215" s="36"/>
      <c r="AG3215" s="36"/>
      <c r="AH3215" s="36"/>
      <c r="AI3215" s="36"/>
      <c r="AJ3215" s="36"/>
      <c r="AK3215" s="36"/>
      <c r="AL3215" s="36"/>
    </row>
    <row r="3216">
      <c r="A3216" s="81" t="s">
        <v>1819</v>
      </c>
      <c r="B3216" s="81" t="s">
        <v>1797</v>
      </c>
      <c r="C3216" s="10" t="s">
        <v>1152</v>
      </c>
      <c r="D3216" s="10" t="s">
        <v>3</v>
      </c>
      <c r="E3216" s="11" t="s">
        <v>41</v>
      </c>
      <c r="F3216" s="11" t="s">
        <v>21</v>
      </c>
      <c r="G3216" s="18"/>
      <c r="H3216" s="18"/>
      <c r="I3216" s="18"/>
      <c r="J3216" s="18"/>
      <c r="K3216" s="18"/>
      <c r="M3216" s="100">
        <v>45029.0</v>
      </c>
      <c r="N3216" s="32">
        <v>0.5833333333333334</v>
      </c>
      <c r="O3216" s="32">
        <v>0.6666666666666666</v>
      </c>
      <c r="P3216" s="16">
        <f t="shared" si="272"/>
        <v>0.08333333333</v>
      </c>
      <c r="Q3216" s="113" t="s">
        <v>3163</v>
      </c>
      <c r="R3216" s="36"/>
      <c r="S3216" s="36"/>
      <c r="T3216" s="36"/>
      <c r="U3216" s="36"/>
      <c r="V3216" s="36"/>
      <c r="W3216" s="36"/>
      <c r="X3216" s="36"/>
      <c r="Y3216" s="36"/>
      <c r="Z3216" s="36"/>
      <c r="AA3216" s="36"/>
      <c r="AB3216" s="36"/>
      <c r="AC3216" s="36"/>
      <c r="AD3216" s="36"/>
      <c r="AE3216" s="36"/>
      <c r="AF3216" s="36"/>
      <c r="AG3216" s="36"/>
      <c r="AH3216" s="36"/>
      <c r="AI3216" s="36"/>
      <c r="AJ3216" s="36"/>
      <c r="AK3216" s="36"/>
      <c r="AL3216" s="36"/>
    </row>
    <row r="3217">
      <c r="A3217" s="81" t="s">
        <v>2573</v>
      </c>
      <c r="B3217" s="10" t="s">
        <v>560</v>
      </c>
      <c r="C3217" s="10" t="s">
        <v>1152</v>
      </c>
      <c r="D3217" s="10" t="s">
        <v>3</v>
      </c>
      <c r="E3217" s="11" t="s">
        <v>41</v>
      </c>
      <c r="F3217" s="11" t="s">
        <v>1409</v>
      </c>
      <c r="G3217" s="82">
        <v>44942.0</v>
      </c>
      <c r="H3217" s="82">
        <v>44963.0</v>
      </c>
      <c r="I3217" s="12">
        <v>75.0</v>
      </c>
      <c r="J3217" s="117">
        <v>44943.0</v>
      </c>
      <c r="K3217" s="82"/>
      <c r="L3217" s="12">
        <v>141.0</v>
      </c>
      <c r="M3217" s="100">
        <v>45029.0</v>
      </c>
      <c r="N3217" s="32">
        <v>0.6666666666666666</v>
      </c>
      <c r="O3217" s="32">
        <v>0.875</v>
      </c>
      <c r="P3217" s="16">
        <f t="shared" si="272"/>
        <v>0.2083333333</v>
      </c>
      <c r="Q3217" s="113" t="s">
        <v>3169</v>
      </c>
      <c r="R3217" s="36"/>
      <c r="S3217" s="36"/>
      <c r="T3217" s="36"/>
      <c r="U3217" s="36"/>
      <c r="V3217" s="36"/>
      <c r="W3217" s="36"/>
      <c r="X3217" s="36"/>
      <c r="Y3217" s="36"/>
      <c r="Z3217" s="36"/>
      <c r="AA3217" s="36"/>
      <c r="AB3217" s="36"/>
      <c r="AC3217" s="36"/>
      <c r="AD3217" s="36"/>
      <c r="AE3217" s="36"/>
      <c r="AF3217" s="36"/>
      <c r="AG3217" s="36"/>
      <c r="AH3217" s="36"/>
      <c r="AI3217" s="36"/>
      <c r="AJ3217" s="36"/>
      <c r="AK3217" s="36"/>
      <c r="AL3217" s="36"/>
    </row>
    <row r="3218">
      <c r="A3218" s="81" t="s">
        <v>3148</v>
      </c>
      <c r="B3218" s="10" t="s">
        <v>560</v>
      </c>
      <c r="C3218" s="10" t="s">
        <v>1164</v>
      </c>
      <c r="D3218" s="10" t="s">
        <v>2579</v>
      </c>
      <c r="E3218" s="11" t="s">
        <v>41</v>
      </c>
      <c r="F3218" s="11" t="s">
        <v>1409</v>
      </c>
      <c r="G3218" s="82">
        <v>45026.0</v>
      </c>
      <c r="H3218" s="82">
        <v>45026.0</v>
      </c>
      <c r="I3218" s="12"/>
      <c r="J3218" s="117">
        <v>44943.0</v>
      </c>
      <c r="K3218" s="82"/>
      <c r="L3218" s="12">
        <v>136.0</v>
      </c>
      <c r="M3218" s="117">
        <v>45029.0</v>
      </c>
      <c r="N3218" s="133">
        <v>0.625</v>
      </c>
      <c r="O3218" s="110">
        <v>0.7916666666666666</v>
      </c>
      <c r="P3218" s="16">
        <f t="shared" si="272"/>
        <v>0.1666666667</v>
      </c>
      <c r="Q3218" s="113" t="s">
        <v>3170</v>
      </c>
      <c r="R3218" s="36"/>
      <c r="S3218" s="36"/>
      <c r="T3218" s="36"/>
      <c r="U3218" s="36"/>
      <c r="V3218" s="36"/>
      <c r="W3218" s="36"/>
      <c r="X3218" s="36"/>
      <c r="Y3218" s="36"/>
      <c r="Z3218" s="36"/>
      <c r="AA3218" s="36"/>
      <c r="AB3218" s="36"/>
      <c r="AC3218" s="36"/>
      <c r="AD3218" s="36"/>
      <c r="AE3218" s="36"/>
      <c r="AF3218" s="36"/>
      <c r="AG3218" s="36"/>
      <c r="AH3218" s="36"/>
      <c r="AI3218" s="36"/>
      <c r="AJ3218" s="36"/>
      <c r="AK3218" s="36"/>
      <c r="AL3218" s="36"/>
    </row>
    <row r="3219">
      <c r="A3219" s="130" t="s">
        <v>3010</v>
      </c>
      <c r="B3219" s="29" t="s">
        <v>560</v>
      </c>
      <c r="C3219" s="29" t="s">
        <v>1164</v>
      </c>
      <c r="D3219" s="29" t="s">
        <v>2579</v>
      </c>
      <c r="E3219" s="41" t="s">
        <v>41</v>
      </c>
      <c r="F3219" s="30" t="s">
        <v>1409</v>
      </c>
      <c r="G3219" s="87">
        <v>44977.0</v>
      </c>
      <c r="H3219" s="87"/>
      <c r="I3219" s="36"/>
      <c r="J3219" s="87">
        <v>44977.0</v>
      </c>
      <c r="K3219" s="42"/>
      <c r="L3219" s="36"/>
      <c r="M3219" s="100">
        <v>45029.0</v>
      </c>
      <c r="N3219" s="32">
        <v>0.7916666666666666</v>
      </c>
      <c r="O3219" s="32">
        <v>0.875</v>
      </c>
      <c r="P3219" s="34">
        <v>0.08333333333333333</v>
      </c>
      <c r="Q3219" s="120" t="s">
        <v>3171</v>
      </c>
      <c r="R3219" s="36"/>
      <c r="S3219" s="36"/>
      <c r="T3219" s="36"/>
      <c r="U3219" s="36"/>
      <c r="V3219" s="36"/>
      <c r="W3219" s="36"/>
      <c r="X3219" s="36"/>
      <c r="Y3219" s="36"/>
      <c r="Z3219" s="36"/>
      <c r="AA3219" s="36"/>
      <c r="AB3219" s="36"/>
      <c r="AC3219" s="36"/>
      <c r="AD3219" s="36"/>
      <c r="AE3219" s="36"/>
      <c r="AF3219" s="36"/>
      <c r="AG3219" s="36"/>
      <c r="AH3219" s="36"/>
      <c r="AI3219" s="36"/>
      <c r="AJ3219" s="36"/>
      <c r="AK3219" s="36"/>
      <c r="AL3219" s="36"/>
    </row>
    <row r="3220">
      <c r="A3220" s="29" t="s">
        <v>2167</v>
      </c>
      <c r="B3220" s="54" t="s">
        <v>1797</v>
      </c>
      <c r="C3220" s="54" t="s">
        <v>1164</v>
      </c>
      <c r="D3220" s="54" t="s">
        <v>900</v>
      </c>
      <c r="E3220" s="41" t="s">
        <v>41</v>
      </c>
      <c r="F3220" s="41" t="s">
        <v>21</v>
      </c>
      <c r="G3220" s="86"/>
      <c r="H3220" s="86"/>
      <c r="I3220" s="121"/>
      <c r="J3220" s="86"/>
      <c r="K3220" s="42"/>
      <c r="L3220" s="88">
        <v>207.5</v>
      </c>
      <c r="M3220" s="117">
        <v>45029.0</v>
      </c>
      <c r="N3220" s="43">
        <v>0.5416666666666666</v>
      </c>
      <c r="O3220" s="32">
        <v>0.6041666666666666</v>
      </c>
      <c r="P3220" s="16">
        <v>0.0625</v>
      </c>
      <c r="Q3220" s="113" t="s">
        <v>2180</v>
      </c>
      <c r="R3220" s="36"/>
      <c r="S3220" s="36"/>
      <c r="T3220" s="36"/>
      <c r="U3220" s="36"/>
      <c r="V3220" s="36"/>
      <c r="W3220" s="36"/>
      <c r="X3220" s="36"/>
      <c r="Y3220" s="36"/>
      <c r="Z3220" s="36"/>
      <c r="AA3220" s="36"/>
      <c r="AB3220" s="36"/>
      <c r="AC3220" s="36"/>
      <c r="AD3220" s="36"/>
      <c r="AE3220" s="36"/>
      <c r="AF3220" s="36"/>
      <c r="AG3220" s="36"/>
      <c r="AH3220" s="36"/>
      <c r="AI3220" s="36"/>
      <c r="AJ3220" s="36"/>
      <c r="AK3220" s="36"/>
      <c r="AL3220" s="36"/>
    </row>
    <row r="3221">
      <c r="A3221" s="29" t="s">
        <v>2857</v>
      </c>
      <c r="B3221" s="54" t="s">
        <v>560</v>
      </c>
      <c r="C3221" s="54" t="s">
        <v>1164</v>
      </c>
      <c r="D3221" s="54" t="s">
        <v>900</v>
      </c>
      <c r="E3221" s="30" t="s">
        <v>41</v>
      </c>
      <c r="F3221" s="41" t="s">
        <v>1409</v>
      </c>
      <c r="G3221" s="86">
        <v>44980.0</v>
      </c>
      <c r="H3221" s="86"/>
      <c r="I3221" s="121">
        <v>155.0</v>
      </c>
      <c r="J3221" s="86">
        <v>44981.0</v>
      </c>
      <c r="K3221" s="42"/>
      <c r="L3221" s="88">
        <v>109.5</v>
      </c>
      <c r="M3221" s="117">
        <v>45029.0</v>
      </c>
      <c r="N3221" s="32">
        <v>0.6041666666666666</v>
      </c>
      <c r="O3221" s="32">
        <v>0.8333333333333334</v>
      </c>
      <c r="P3221" s="16">
        <v>0.22916666666666674</v>
      </c>
      <c r="Q3221" s="113" t="s">
        <v>3172</v>
      </c>
      <c r="R3221" s="36"/>
      <c r="S3221" s="36"/>
      <c r="T3221" s="36"/>
      <c r="U3221" s="36"/>
      <c r="V3221" s="36"/>
      <c r="W3221" s="36"/>
      <c r="X3221" s="36"/>
      <c r="Y3221" s="36"/>
      <c r="Z3221" s="36"/>
      <c r="AA3221" s="36"/>
      <c r="AB3221" s="36"/>
      <c r="AC3221" s="36"/>
      <c r="AD3221" s="36"/>
      <c r="AE3221" s="36"/>
      <c r="AF3221" s="36"/>
      <c r="AG3221" s="36"/>
      <c r="AH3221" s="36"/>
      <c r="AI3221" s="36"/>
      <c r="AJ3221" s="36"/>
      <c r="AK3221" s="36"/>
      <c r="AL3221" s="36"/>
    </row>
    <row r="3222">
      <c r="A3222" s="81" t="s">
        <v>2535</v>
      </c>
      <c r="B3222" s="81" t="s">
        <v>560</v>
      </c>
      <c r="C3222" s="29" t="s">
        <v>1152</v>
      </c>
      <c r="D3222" s="29" t="s">
        <v>508</v>
      </c>
      <c r="E3222" s="30" t="s">
        <v>41</v>
      </c>
      <c r="F3222" s="41" t="s">
        <v>1423</v>
      </c>
      <c r="G3222" s="47">
        <v>44937.0</v>
      </c>
      <c r="H3222" s="19">
        <v>44964.0</v>
      </c>
      <c r="I3222" s="88"/>
      <c r="J3222" s="47">
        <v>44937.0</v>
      </c>
      <c r="K3222" s="19">
        <v>44964.0</v>
      </c>
      <c r="L3222" s="88"/>
      <c r="M3222" s="47">
        <v>45029.0</v>
      </c>
      <c r="N3222" s="110">
        <v>0.6041666666666666</v>
      </c>
      <c r="O3222" s="110">
        <v>0.875</v>
      </c>
      <c r="P3222" s="44">
        <f t="shared" ref="P3222:P3229" si="273">O3222-N3222</f>
        <v>0.2708333333</v>
      </c>
      <c r="Q3222" s="113" t="s">
        <v>3173</v>
      </c>
      <c r="R3222" s="36"/>
      <c r="S3222" s="36"/>
      <c r="T3222" s="36"/>
      <c r="U3222" s="36"/>
      <c r="V3222" s="36"/>
      <c r="W3222" s="36"/>
      <c r="X3222" s="36"/>
      <c r="Y3222" s="36"/>
      <c r="Z3222" s="36"/>
      <c r="AA3222" s="36"/>
      <c r="AB3222" s="36"/>
      <c r="AC3222" s="36"/>
      <c r="AD3222" s="36"/>
      <c r="AE3222" s="36"/>
      <c r="AF3222" s="36"/>
      <c r="AG3222" s="36"/>
      <c r="AH3222" s="36"/>
      <c r="AI3222" s="36"/>
      <c r="AJ3222" s="36"/>
      <c r="AK3222" s="36"/>
      <c r="AL3222" s="36"/>
    </row>
    <row r="3223">
      <c r="A3223" s="81" t="s">
        <v>3174</v>
      </c>
      <c r="B3223" s="10" t="s">
        <v>18</v>
      </c>
      <c r="C3223" s="29" t="s">
        <v>1152</v>
      </c>
      <c r="D3223" s="10" t="s">
        <v>3</v>
      </c>
      <c r="E3223" s="30" t="s">
        <v>43</v>
      </c>
      <c r="F3223" s="30" t="s">
        <v>1432</v>
      </c>
      <c r="G3223" s="47">
        <v>45030.0</v>
      </c>
      <c r="H3223" s="47">
        <v>45030.0</v>
      </c>
      <c r="I3223" s="88">
        <v>4.0</v>
      </c>
      <c r="J3223" s="47">
        <v>45030.0</v>
      </c>
      <c r="K3223" s="47">
        <v>45030.0</v>
      </c>
      <c r="L3223" s="88">
        <v>2.0</v>
      </c>
      <c r="M3223" s="47">
        <v>45030.0</v>
      </c>
      <c r="N3223" s="110">
        <v>0.5833333333333334</v>
      </c>
      <c r="O3223" s="32">
        <v>0.6666666666666666</v>
      </c>
      <c r="P3223" s="44">
        <f t="shared" si="273"/>
        <v>0.08333333333</v>
      </c>
      <c r="Q3223" s="113" t="s">
        <v>3175</v>
      </c>
      <c r="R3223" s="36"/>
      <c r="S3223" s="36"/>
      <c r="T3223" s="36"/>
      <c r="U3223" s="36"/>
      <c r="V3223" s="36"/>
      <c r="W3223" s="36"/>
      <c r="X3223" s="36"/>
      <c r="Y3223" s="36"/>
      <c r="Z3223" s="36"/>
      <c r="AA3223" s="36"/>
      <c r="AB3223" s="36"/>
      <c r="AC3223" s="36"/>
      <c r="AD3223" s="36"/>
      <c r="AE3223" s="36"/>
      <c r="AF3223" s="36"/>
      <c r="AG3223" s="36"/>
      <c r="AH3223" s="36"/>
      <c r="AI3223" s="36"/>
      <c r="AJ3223" s="36"/>
      <c r="AK3223" s="36"/>
      <c r="AL3223" s="36"/>
    </row>
    <row r="3224">
      <c r="A3224" s="81" t="s">
        <v>3176</v>
      </c>
      <c r="B3224" s="10" t="s">
        <v>18</v>
      </c>
      <c r="C3224" s="29" t="s">
        <v>1152</v>
      </c>
      <c r="D3224" s="10" t="s">
        <v>3</v>
      </c>
      <c r="E3224" s="30" t="s">
        <v>41</v>
      </c>
      <c r="F3224" s="30" t="s">
        <v>1409</v>
      </c>
      <c r="G3224" s="47">
        <v>45030.0</v>
      </c>
      <c r="H3224" s="86"/>
      <c r="I3224" s="88">
        <v>8.0</v>
      </c>
      <c r="J3224" s="47">
        <v>45030.0</v>
      </c>
      <c r="K3224" s="42"/>
      <c r="L3224" s="88">
        <v>4.0</v>
      </c>
      <c r="M3224" s="47">
        <v>45030.0</v>
      </c>
      <c r="N3224" s="32">
        <v>0.6666666666666666</v>
      </c>
      <c r="O3224" s="32">
        <v>0.8333333333333334</v>
      </c>
      <c r="P3224" s="44">
        <f t="shared" si="273"/>
        <v>0.1666666667</v>
      </c>
      <c r="Q3224" s="113" t="s">
        <v>3177</v>
      </c>
      <c r="R3224" s="36"/>
      <c r="S3224" s="36"/>
      <c r="T3224" s="36"/>
      <c r="U3224" s="36"/>
      <c r="V3224" s="36"/>
      <c r="W3224" s="36"/>
      <c r="X3224" s="36"/>
      <c r="Y3224" s="36"/>
      <c r="Z3224" s="36"/>
      <c r="AA3224" s="36"/>
      <c r="AB3224" s="36"/>
      <c r="AC3224" s="36"/>
      <c r="AD3224" s="36"/>
      <c r="AE3224" s="36"/>
      <c r="AF3224" s="36"/>
      <c r="AG3224" s="36"/>
      <c r="AH3224" s="36"/>
      <c r="AI3224" s="36"/>
      <c r="AJ3224" s="36"/>
      <c r="AK3224" s="36"/>
      <c r="AL3224" s="36"/>
    </row>
    <row r="3225">
      <c r="A3225" s="81" t="s">
        <v>1819</v>
      </c>
      <c r="B3225" s="81" t="s">
        <v>1797</v>
      </c>
      <c r="C3225" s="10" t="s">
        <v>1152</v>
      </c>
      <c r="D3225" s="10" t="s">
        <v>3</v>
      </c>
      <c r="E3225" s="11" t="s">
        <v>41</v>
      </c>
      <c r="F3225" s="11" t="s">
        <v>21</v>
      </c>
      <c r="G3225" s="18"/>
      <c r="H3225" s="18"/>
      <c r="I3225" s="18"/>
      <c r="J3225" s="18"/>
      <c r="K3225" s="18"/>
      <c r="M3225" s="47">
        <v>45030.0</v>
      </c>
      <c r="N3225" s="32">
        <v>0.8333333333333334</v>
      </c>
      <c r="O3225" s="32">
        <v>0.875</v>
      </c>
      <c r="P3225" s="16">
        <f t="shared" si="273"/>
        <v>0.04166666667</v>
      </c>
      <c r="Q3225" s="113" t="s">
        <v>3163</v>
      </c>
      <c r="R3225" s="36"/>
      <c r="S3225" s="36"/>
      <c r="T3225" s="36"/>
      <c r="U3225" s="36"/>
      <c r="V3225" s="36"/>
      <c r="W3225" s="36"/>
      <c r="X3225" s="36"/>
      <c r="Y3225" s="36"/>
      <c r="Z3225" s="36"/>
      <c r="AA3225" s="36"/>
      <c r="AB3225" s="36"/>
      <c r="AC3225" s="36"/>
      <c r="AD3225" s="36"/>
      <c r="AE3225" s="36"/>
      <c r="AF3225" s="36"/>
      <c r="AG3225" s="36"/>
      <c r="AH3225" s="36"/>
      <c r="AI3225" s="36"/>
      <c r="AJ3225" s="36"/>
      <c r="AK3225" s="36"/>
      <c r="AL3225" s="36"/>
    </row>
    <row r="3226">
      <c r="A3226" s="81" t="s">
        <v>2535</v>
      </c>
      <c r="B3226" s="81" t="s">
        <v>560</v>
      </c>
      <c r="C3226" s="29" t="s">
        <v>1152</v>
      </c>
      <c r="D3226" s="29" t="s">
        <v>508</v>
      </c>
      <c r="E3226" s="30" t="s">
        <v>41</v>
      </c>
      <c r="F3226" s="41" t="s">
        <v>1423</v>
      </c>
      <c r="G3226" s="47">
        <v>44937.0</v>
      </c>
      <c r="H3226" s="19">
        <v>44964.0</v>
      </c>
      <c r="I3226" s="88"/>
      <c r="J3226" s="47">
        <v>44937.0</v>
      </c>
      <c r="K3226" s="19">
        <v>44964.0</v>
      </c>
      <c r="L3226" s="88"/>
      <c r="M3226" s="47">
        <v>45030.0</v>
      </c>
      <c r="N3226" s="110">
        <v>0.5833333333333334</v>
      </c>
      <c r="O3226" s="110">
        <v>0.75</v>
      </c>
      <c r="P3226" s="44">
        <f t="shared" si="273"/>
        <v>0.1666666667</v>
      </c>
      <c r="Q3226" s="113" t="s">
        <v>3178</v>
      </c>
      <c r="R3226" s="36"/>
      <c r="S3226" s="36"/>
      <c r="T3226" s="36"/>
      <c r="U3226" s="36"/>
      <c r="V3226" s="36"/>
      <c r="W3226" s="36"/>
      <c r="X3226" s="36"/>
      <c r="Y3226" s="36"/>
      <c r="Z3226" s="36"/>
      <c r="AA3226" s="36"/>
      <c r="AB3226" s="36"/>
      <c r="AC3226" s="36"/>
      <c r="AD3226" s="36"/>
      <c r="AE3226" s="36"/>
      <c r="AF3226" s="36"/>
      <c r="AG3226" s="36"/>
      <c r="AH3226" s="36"/>
      <c r="AI3226" s="36"/>
      <c r="AJ3226" s="36"/>
      <c r="AK3226" s="36"/>
      <c r="AL3226" s="36"/>
    </row>
    <row r="3227">
      <c r="A3227" s="129" t="s">
        <v>3135</v>
      </c>
      <c r="B3227" s="81" t="s">
        <v>18</v>
      </c>
      <c r="C3227" s="81" t="s">
        <v>1152</v>
      </c>
      <c r="D3227" s="81" t="s">
        <v>508</v>
      </c>
      <c r="E3227" s="30" t="s">
        <v>1478</v>
      </c>
      <c r="F3227" s="41" t="s">
        <v>1423</v>
      </c>
      <c r="G3227" s="82"/>
      <c r="H3227" s="82"/>
      <c r="I3227" s="81"/>
      <c r="J3227" s="82"/>
      <c r="K3227" s="82"/>
      <c r="L3227" s="81"/>
      <c r="M3227" s="82">
        <v>45030.0</v>
      </c>
      <c r="N3227" s="32">
        <v>0.7916666666666666</v>
      </c>
      <c r="O3227" s="32">
        <v>0.875</v>
      </c>
      <c r="P3227" s="16">
        <f t="shared" si="273"/>
        <v>0.08333333333</v>
      </c>
      <c r="Q3227" s="120" t="s">
        <v>3179</v>
      </c>
      <c r="R3227" s="36"/>
      <c r="S3227" s="36"/>
      <c r="T3227" s="36"/>
      <c r="U3227" s="36"/>
      <c r="V3227" s="36"/>
      <c r="W3227" s="36"/>
      <c r="X3227" s="36"/>
      <c r="Y3227" s="36"/>
      <c r="Z3227" s="36"/>
      <c r="AA3227" s="36"/>
      <c r="AB3227" s="36"/>
      <c r="AC3227" s="36"/>
      <c r="AD3227" s="36"/>
      <c r="AE3227" s="36"/>
      <c r="AF3227" s="36"/>
      <c r="AG3227" s="36"/>
      <c r="AH3227" s="36"/>
      <c r="AI3227" s="36"/>
      <c r="AJ3227" s="36"/>
      <c r="AK3227" s="36"/>
      <c r="AL3227" s="36"/>
    </row>
    <row r="3228">
      <c r="A3228" s="81" t="s">
        <v>2165</v>
      </c>
      <c r="B3228" s="81" t="s">
        <v>1797</v>
      </c>
      <c r="C3228" s="10" t="s">
        <v>1152</v>
      </c>
      <c r="D3228" s="81" t="s">
        <v>508</v>
      </c>
      <c r="E3228" s="30" t="s">
        <v>41</v>
      </c>
      <c r="F3228" s="30" t="s">
        <v>21</v>
      </c>
      <c r="G3228" s="82"/>
      <c r="H3228" s="82"/>
      <c r="I3228" s="88"/>
      <c r="J3228" s="82"/>
      <c r="K3228" s="82"/>
      <c r="L3228" s="88"/>
      <c r="M3228" s="100">
        <v>45030.0</v>
      </c>
      <c r="N3228" s="32">
        <v>0.75</v>
      </c>
      <c r="O3228" s="15">
        <v>0.7916666666666666</v>
      </c>
      <c r="P3228" s="16">
        <f t="shared" si="273"/>
        <v>0.04166666667</v>
      </c>
      <c r="Q3228" s="10" t="s">
        <v>3180</v>
      </c>
      <c r="R3228" s="36"/>
      <c r="S3228" s="36"/>
      <c r="T3228" s="36"/>
      <c r="U3228" s="36"/>
      <c r="V3228" s="36"/>
      <c r="W3228" s="36"/>
      <c r="X3228" s="36"/>
      <c r="Y3228" s="36"/>
      <c r="Z3228" s="36"/>
      <c r="AA3228" s="36"/>
      <c r="AB3228" s="36"/>
      <c r="AC3228" s="36"/>
      <c r="AD3228" s="36"/>
      <c r="AE3228" s="36"/>
      <c r="AF3228" s="36"/>
      <c r="AG3228" s="36"/>
      <c r="AH3228" s="36"/>
      <c r="AI3228" s="36"/>
      <c r="AJ3228" s="36"/>
      <c r="AK3228" s="36"/>
      <c r="AL3228" s="36"/>
    </row>
    <row r="3229">
      <c r="A3229" s="81" t="s">
        <v>3181</v>
      </c>
      <c r="B3229" s="10" t="s">
        <v>18</v>
      </c>
      <c r="C3229" s="10" t="s">
        <v>1152</v>
      </c>
      <c r="D3229" s="10" t="s">
        <v>2579</v>
      </c>
      <c r="E3229" s="30" t="s">
        <v>1478</v>
      </c>
      <c r="F3229" s="30" t="s">
        <v>1423</v>
      </c>
      <c r="G3229" s="47">
        <v>45030.0</v>
      </c>
      <c r="H3229" s="86"/>
      <c r="I3229" s="121"/>
      <c r="J3229" s="47">
        <v>45030.0</v>
      </c>
      <c r="K3229" s="42"/>
      <c r="L3229" s="121"/>
      <c r="M3229" s="47">
        <v>45030.0</v>
      </c>
      <c r="N3229" s="32">
        <v>0.7083333333333334</v>
      </c>
      <c r="O3229" s="32">
        <v>0.875</v>
      </c>
      <c r="P3229" s="44">
        <f t="shared" si="273"/>
        <v>0.1666666667</v>
      </c>
      <c r="Q3229" s="120" t="s">
        <v>3182</v>
      </c>
      <c r="R3229" s="36"/>
      <c r="S3229" s="36"/>
      <c r="T3229" s="36"/>
      <c r="U3229" s="36"/>
      <c r="V3229" s="36"/>
      <c r="W3229" s="36"/>
      <c r="X3229" s="36"/>
      <c r="Y3229" s="36"/>
      <c r="Z3229" s="36"/>
      <c r="AA3229" s="36"/>
      <c r="AB3229" s="36"/>
      <c r="AC3229" s="36"/>
      <c r="AD3229" s="36"/>
      <c r="AE3229" s="36"/>
      <c r="AF3229" s="36"/>
      <c r="AG3229" s="36"/>
      <c r="AH3229" s="36"/>
      <c r="AI3229" s="36"/>
      <c r="AJ3229" s="36"/>
      <c r="AK3229" s="36"/>
      <c r="AL3229" s="36"/>
    </row>
    <row r="3230">
      <c r="A3230" s="29" t="s">
        <v>2167</v>
      </c>
      <c r="B3230" s="54" t="s">
        <v>1797</v>
      </c>
      <c r="C3230" s="54" t="s">
        <v>1164</v>
      </c>
      <c r="D3230" s="54" t="s">
        <v>900</v>
      </c>
      <c r="E3230" s="41" t="s">
        <v>41</v>
      </c>
      <c r="F3230" s="41" t="s">
        <v>21</v>
      </c>
      <c r="G3230" s="86"/>
      <c r="H3230" s="86"/>
      <c r="I3230" s="121"/>
      <c r="J3230" s="86"/>
      <c r="K3230" s="42"/>
      <c r="L3230" s="88">
        <v>209.0</v>
      </c>
      <c r="M3230" s="117">
        <v>45030.0</v>
      </c>
      <c r="N3230" s="43">
        <v>0.5416666666666666</v>
      </c>
      <c r="O3230" s="32">
        <v>0.6041666666666666</v>
      </c>
      <c r="P3230" s="16">
        <v>0.0625</v>
      </c>
      <c r="Q3230" s="113" t="s">
        <v>2180</v>
      </c>
      <c r="R3230" s="36"/>
      <c r="S3230" s="36"/>
      <c r="T3230" s="36"/>
      <c r="U3230" s="36"/>
      <c r="V3230" s="36"/>
      <c r="W3230" s="36"/>
      <c r="X3230" s="36"/>
      <c r="Y3230" s="36"/>
      <c r="Z3230" s="36"/>
      <c r="AA3230" s="36"/>
      <c r="AB3230" s="36"/>
      <c r="AC3230" s="36"/>
      <c r="AD3230" s="36"/>
      <c r="AE3230" s="36"/>
      <c r="AF3230" s="36"/>
      <c r="AG3230" s="36"/>
      <c r="AH3230" s="36"/>
      <c r="AI3230" s="36"/>
      <c r="AJ3230" s="36"/>
      <c r="AK3230" s="36"/>
      <c r="AL3230" s="36"/>
    </row>
    <row r="3231">
      <c r="A3231" s="29" t="s">
        <v>2857</v>
      </c>
      <c r="B3231" s="54" t="s">
        <v>560</v>
      </c>
      <c r="C3231" s="54" t="s">
        <v>1164</v>
      </c>
      <c r="D3231" s="54" t="s">
        <v>900</v>
      </c>
      <c r="E3231" s="30" t="s">
        <v>46</v>
      </c>
      <c r="F3231" s="41" t="s">
        <v>1409</v>
      </c>
      <c r="G3231" s="86">
        <v>44980.0</v>
      </c>
      <c r="H3231" s="86"/>
      <c r="I3231" s="121">
        <v>155.0</v>
      </c>
      <c r="J3231" s="86">
        <v>44981.0</v>
      </c>
      <c r="K3231" s="42"/>
      <c r="L3231" s="88">
        <v>109.5</v>
      </c>
      <c r="M3231" s="117">
        <v>45030.0</v>
      </c>
      <c r="N3231" s="32"/>
      <c r="O3231" s="32"/>
      <c r="P3231" s="16"/>
      <c r="Q3231" s="113" t="s">
        <v>3108</v>
      </c>
      <c r="R3231" s="36"/>
      <c r="S3231" s="36"/>
      <c r="T3231" s="36"/>
      <c r="U3231" s="36"/>
      <c r="V3231" s="36"/>
      <c r="W3231" s="36"/>
      <c r="X3231" s="36"/>
      <c r="Y3231" s="36"/>
      <c r="Z3231" s="36"/>
      <c r="AA3231" s="36"/>
      <c r="AB3231" s="36"/>
      <c r="AC3231" s="36"/>
      <c r="AD3231" s="36"/>
      <c r="AE3231" s="36"/>
      <c r="AF3231" s="36"/>
      <c r="AG3231" s="36"/>
      <c r="AH3231" s="36"/>
      <c r="AI3231" s="36"/>
      <c r="AJ3231" s="36"/>
      <c r="AK3231" s="36"/>
      <c r="AL3231" s="36"/>
    </row>
    <row r="3232">
      <c r="A3232" s="81" t="s">
        <v>3109</v>
      </c>
      <c r="B3232" s="10" t="s">
        <v>18</v>
      </c>
      <c r="C3232" s="10" t="s">
        <v>1164</v>
      </c>
      <c r="D3232" s="10" t="s">
        <v>900</v>
      </c>
      <c r="E3232" s="30" t="s">
        <v>41</v>
      </c>
      <c r="F3232" s="30" t="s">
        <v>1423</v>
      </c>
      <c r="G3232" s="117">
        <v>45016.0</v>
      </c>
      <c r="H3232" s="86"/>
      <c r="I3232" s="121"/>
      <c r="J3232" s="117">
        <v>45016.0</v>
      </c>
      <c r="K3232" s="42"/>
      <c r="L3232" s="88">
        <v>15.0</v>
      </c>
      <c r="M3232" s="117">
        <v>45030.0</v>
      </c>
      <c r="N3232" s="32">
        <v>0.6041666666666666</v>
      </c>
      <c r="O3232" s="32">
        <v>0.8333333333333334</v>
      </c>
      <c r="P3232" s="16">
        <f t="shared" ref="P3232:P3235" si="274">O3232-N3232</f>
        <v>0.2291666667</v>
      </c>
      <c r="Q3232" s="113" t="s">
        <v>3183</v>
      </c>
      <c r="R3232" s="36"/>
      <c r="S3232" s="36"/>
      <c r="T3232" s="36"/>
      <c r="U3232" s="36"/>
      <c r="V3232" s="36"/>
      <c r="W3232" s="36"/>
      <c r="X3232" s="36"/>
      <c r="Y3232" s="36"/>
      <c r="Z3232" s="36"/>
      <c r="AA3232" s="36"/>
      <c r="AB3232" s="36"/>
      <c r="AC3232" s="36"/>
      <c r="AD3232" s="36"/>
      <c r="AE3232" s="36"/>
      <c r="AF3232" s="36"/>
      <c r="AG3232" s="36"/>
      <c r="AH3232" s="36"/>
      <c r="AI3232" s="36"/>
      <c r="AJ3232" s="36"/>
      <c r="AK3232" s="36"/>
      <c r="AL3232" s="36"/>
    </row>
    <row r="3233">
      <c r="A3233" s="81" t="s">
        <v>2535</v>
      </c>
      <c r="B3233" s="81" t="s">
        <v>560</v>
      </c>
      <c r="C3233" s="29" t="s">
        <v>1152</v>
      </c>
      <c r="D3233" s="81" t="s">
        <v>2579</v>
      </c>
      <c r="E3233" s="30" t="s">
        <v>41</v>
      </c>
      <c r="F3233" s="41" t="s">
        <v>1423</v>
      </c>
      <c r="G3233" s="47">
        <v>44937.0</v>
      </c>
      <c r="H3233" s="19">
        <v>44964.0</v>
      </c>
      <c r="I3233" s="88"/>
      <c r="J3233" s="47">
        <v>44937.0</v>
      </c>
      <c r="K3233" s="19">
        <v>44964.0</v>
      </c>
      <c r="L3233" s="88"/>
      <c r="M3233" s="47">
        <v>45030.0</v>
      </c>
      <c r="N3233" s="110">
        <v>0.5833333333333334</v>
      </c>
      <c r="O3233" s="110">
        <v>0.7083333333333334</v>
      </c>
      <c r="P3233" s="44">
        <f t="shared" si="274"/>
        <v>0.125</v>
      </c>
      <c r="Q3233" s="113" t="s">
        <v>3184</v>
      </c>
      <c r="R3233" s="36"/>
      <c r="S3233" s="36"/>
      <c r="T3233" s="36"/>
      <c r="U3233" s="36"/>
      <c r="V3233" s="36"/>
      <c r="W3233" s="36"/>
      <c r="X3233" s="36"/>
      <c r="Y3233" s="36"/>
      <c r="Z3233" s="36"/>
      <c r="AA3233" s="36"/>
      <c r="AB3233" s="36"/>
      <c r="AC3233" s="36"/>
      <c r="AD3233" s="36"/>
      <c r="AE3233" s="36"/>
      <c r="AF3233" s="36"/>
      <c r="AG3233" s="36"/>
      <c r="AH3233" s="36"/>
      <c r="AI3233" s="36"/>
      <c r="AJ3233" s="36"/>
      <c r="AK3233" s="36"/>
      <c r="AL3233" s="36"/>
    </row>
    <row r="3234">
      <c r="A3234" s="81" t="s">
        <v>3018</v>
      </c>
      <c r="B3234" s="81" t="s">
        <v>560</v>
      </c>
      <c r="C3234" s="29" t="s">
        <v>1152</v>
      </c>
      <c r="D3234" s="29" t="s">
        <v>508</v>
      </c>
      <c r="E3234" s="30" t="s">
        <v>41</v>
      </c>
      <c r="F3234" s="30" t="s">
        <v>1423</v>
      </c>
      <c r="G3234" s="82">
        <v>45027.0</v>
      </c>
      <c r="H3234" s="82"/>
      <c r="I3234" s="81">
        <v>75.0</v>
      </c>
      <c r="J3234" s="82">
        <v>45027.0</v>
      </c>
      <c r="K3234" s="82"/>
      <c r="L3234" s="81"/>
      <c r="M3234" s="82">
        <v>45033.0</v>
      </c>
      <c r="N3234" s="32">
        <v>0.6458333333333334</v>
      </c>
      <c r="O3234" s="32">
        <v>0.8333333333333334</v>
      </c>
      <c r="P3234" s="44">
        <f t="shared" si="274"/>
        <v>0.1875</v>
      </c>
      <c r="Q3234" s="131" t="s">
        <v>3185</v>
      </c>
      <c r="R3234" s="36"/>
      <c r="S3234" s="36"/>
      <c r="T3234" s="36"/>
      <c r="U3234" s="36"/>
      <c r="V3234" s="36"/>
      <c r="W3234" s="36"/>
      <c r="X3234" s="36"/>
      <c r="Y3234" s="36"/>
      <c r="Z3234" s="36"/>
      <c r="AA3234" s="36"/>
      <c r="AB3234" s="36"/>
      <c r="AC3234" s="36"/>
      <c r="AD3234" s="36"/>
      <c r="AE3234" s="36"/>
      <c r="AF3234" s="36"/>
      <c r="AG3234" s="36"/>
      <c r="AH3234" s="36"/>
      <c r="AI3234" s="36"/>
      <c r="AJ3234" s="36"/>
      <c r="AK3234" s="36"/>
      <c r="AL3234" s="36"/>
    </row>
    <row r="3235">
      <c r="A3235" s="81" t="s">
        <v>2535</v>
      </c>
      <c r="B3235" s="81" t="s">
        <v>560</v>
      </c>
      <c r="C3235" s="29" t="s">
        <v>1152</v>
      </c>
      <c r="D3235" s="29" t="s">
        <v>508</v>
      </c>
      <c r="E3235" s="30" t="s">
        <v>1255</v>
      </c>
      <c r="F3235" s="41" t="s">
        <v>1423</v>
      </c>
      <c r="G3235" s="47">
        <v>44937.0</v>
      </c>
      <c r="H3235" s="19">
        <v>44964.0</v>
      </c>
      <c r="I3235" s="88"/>
      <c r="J3235" s="47">
        <v>44937.0</v>
      </c>
      <c r="K3235" s="19">
        <v>44964.0</v>
      </c>
      <c r="L3235" s="88"/>
      <c r="M3235" s="47">
        <v>45033.0</v>
      </c>
      <c r="N3235" s="110">
        <v>0.5833333333333334</v>
      </c>
      <c r="O3235" s="110">
        <v>0.6458333333333334</v>
      </c>
      <c r="P3235" s="44">
        <f t="shared" si="274"/>
        <v>0.0625</v>
      </c>
      <c r="Q3235" s="113" t="s">
        <v>3186</v>
      </c>
      <c r="R3235" s="36"/>
      <c r="S3235" s="36"/>
      <c r="T3235" s="36"/>
      <c r="U3235" s="36"/>
      <c r="V3235" s="36"/>
      <c r="W3235" s="36"/>
      <c r="X3235" s="36"/>
      <c r="Y3235" s="36"/>
      <c r="Z3235" s="36"/>
      <c r="AA3235" s="36"/>
      <c r="AB3235" s="36"/>
      <c r="AC3235" s="36"/>
      <c r="AD3235" s="36"/>
      <c r="AE3235" s="36"/>
      <c r="AF3235" s="36"/>
      <c r="AG3235" s="36"/>
      <c r="AH3235" s="36"/>
      <c r="AI3235" s="36"/>
      <c r="AJ3235" s="36"/>
      <c r="AK3235" s="36"/>
      <c r="AL3235" s="36"/>
    </row>
    <row r="3236">
      <c r="A3236" s="129" t="s">
        <v>3024</v>
      </c>
      <c r="B3236" s="81" t="s">
        <v>18</v>
      </c>
      <c r="C3236" s="81" t="s">
        <v>1152</v>
      </c>
      <c r="D3236" s="29" t="s">
        <v>2579</v>
      </c>
      <c r="E3236" s="30" t="s">
        <v>43</v>
      </c>
      <c r="F3236" s="41" t="s">
        <v>1423</v>
      </c>
      <c r="G3236" s="82">
        <v>44978.0</v>
      </c>
      <c r="H3236" s="82"/>
      <c r="I3236" s="81"/>
      <c r="J3236" s="82">
        <v>44978.0</v>
      </c>
      <c r="K3236" s="117"/>
      <c r="L3236" s="81">
        <v>8.0</v>
      </c>
      <c r="M3236" s="117">
        <v>45033.0</v>
      </c>
      <c r="N3236" s="32">
        <v>0.625</v>
      </c>
      <c r="O3236" s="32">
        <v>0.6666666666666666</v>
      </c>
      <c r="P3236" s="34">
        <v>0.041666666666666664</v>
      </c>
      <c r="Q3236" s="120" t="s">
        <v>3187</v>
      </c>
      <c r="R3236" s="36"/>
      <c r="S3236" s="36"/>
      <c r="T3236" s="36"/>
      <c r="U3236" s="36"/>
      <c r="V3236" s="36"/>
      <c r="W3236" s="36"/>
      <c r="X3236" s="36"/>
      <c r="Y3236" s="36"/>
      <c r="Z3236" s="36"/>
      <c r="AA3236" s="36"/>
      <c r="AB3236" s="36"/>
      <c r="AC3236" s="36"/>
      <c r="AD3236" s="36"/>
      <c r="AE3236" s="36"/>
      <c r="AF3236" s="36"/>
      <c r="AG3236" s="36"/>
      <c r="AH3236" s="36"/>
      <c r="AI3236" s="36"/>
      <c r="AJ3236" s="36"/>
      <c r="AK3236" s="36"/>
      <c r="AL3236" s="36"/>
    </row>
    <row r="3237">
      <c r="A3237" s="81" t="s">
        <v>3148</v>
      </c>
      <c r="B3237" s="10" t="s">
        <v>560</v>
      </c>
      <c r="C3237" s="10" t="s">
        <v>1164</v>
      </c>
      <c r="D3237" s="10" t="s">
        <v>2579</v>
      </c>
      <c r="E3237" s="11" t="s">
        <v>41</v>
      </c>
      <c r="F3237" s="11" t="s">
        <v>1409</v>
      </c>
      <c r="G3237" s="82">
        <v>45026.0</v>
      </c>
      <c r="H3237" s="82">
        <v>45026.0</v>
      </c>
      <c r="I3237" s="12"/>
      <c r="J3237" s="117">
        <v>44943.0</v>
      </c>
      <c r="K3237" s="82"/>
      <c r="L3237" s="12">
        <v>136.0</v>
      </c>
      <c r="M3237" s="117">
        <v>45033.0</v>
      </c>
      <c r="N3237" s="133">
        <v>0.6666666666666666</v>
      </c>
      <c r="O3237" s="110">
        <v>0.875</v>
      </c>
      <c r="P3237" s="16">
        <f t="shared" ref="P3237:P3241" si="275">O3237-N3237</f>
        <v>0.2083333333</v>
      </c>
      <c r="Q3237" s="113" t="s">
        <v>3188</v>
      </c>
      <c r="R3237" s="36"/>
      <c r="S3237" s="36"/>
      <c r="T3237" s="36"/>
      <c r="U3237" s="36"/>
      <c r="V3237" s="36"/>
      <c r="W3237" s="36"/>
      <c r="X3237" s="36"/>
      <c r="Y3237" s="36"/>
      <c r="Z3237" s="36"/>
      <c r="AA3237" s="36"/>
      <c r="AB3237" s="36"/>
      <c r="AC3237" s="36"/>
      <c r="AD3237" s="36"/>
      <c r="AE3237" s="36"/>
      <c r="AF3237" s="36"/>
      <c r="AG3237" s="36"/>
      <c r="AH3237" s="36"/>
      <c r="AI3237" s="36"/>
      <c r="AJ3237" s="36"/>
      <c r="AK3237" s="36"/>
      <c r="AL3237" s="36"/>
    </row>
    <row r="3238">
      <c r="A3238" s="81" t="s">
        <v>2165</v>
      </c>
      <c r="B3238" s="81" t="s">
        <v>1797</v>
      </c>
      <c r="C3238" s="10" t="s">
        <v>1152</v>
      </c>
      <c r="D3238" s="81" t="s">
        <v>508</v>
      </c>
      <c r="E3238" s="30" t="s">
        <v>41</v>
      </c>
      <c r="F3238" s="30" t="s">
        <v>21</v>
      </c>
      <c r="G3238" s="82"/>
      <c r="H3238" s="82"/>
      <c r="I3238" s="88"/>
      <c r="J3238" s="82"/>
      <c r="K3238" s="82"/>
      <c r="L3238" s="88"/>
      <c r="M3238" s="19">
        <v>45033.0</v>
      </c>
      <c r="N3238" s="32">
        <v>0.75</v>
      </c>
      <c r="O3238" s="15">
        <v>0.7916666666666666</v>
      </c>
      <c r="P3238" s="16">
        <f t="shared" si="275"/>
        <v>0.04166666667</v>
      </c>
      <c r="Q3238" s="10" t="s">
        <v>3189</v>
      </c>
      <c r="R3238" s="36"/>
      <c r="S3238" s="36"/>
      <c r="T3238" s="36"/>
      <c r="U3238" s="36"/>
      <c r="V3238" s="36"/>
      <c r="W3238" s="36"/>
      <c r="X3238" s="36"/>
      <c r="Y3238" s="36"/>
      <c r="Z3238" s="36"/>
      <c r="AA3238" s="36"/>
      <c r="AB3238" s="36"/>
      <c r="AC3238" s="36"/>
      <c r="AD3238" s="36"/>
      <c r="AE3238" s="36"/>
      <c r="AF3238" s="36"/>
      <c r="AG3238" s="36"/>
      <c r="AH3238" s="36"/>
      <c r="AI3238" s="36"/>
      <c r="AJ3238" s="36"/>
      <c r="AK3238" s="36"/>
      <c r="AL3238" s="36"/>
    </row>
    <row r="3239">
      <c r="A3239" s="81" t="s">
        <v>3176</v>
      </c>
      <c r="B3239" s="10" t="s">
        <v>18</v>
      </c>
      <c r="C3239" s="29" t="s">
        <v>1152</v>
      </c>
      <c r="D3239" s="10" t="s">
        <v>3</v>
      </c>
      <c r="E3239" s="30" t="s">
        <v>43</v>
      </c>
      <c r="F3239" s="30" t="s">
        <v>1409</v>
      </c>
      <c r="G3239" s="47">
        <v>45030.0</v>
      </c>
      <c r="H3239" s="19">
        <v>45033.0</v>
      </c>
      <c r="I3239" s="88">
        <v>8.0</v>
      </c>
      <c r="J3239" s="47">
        <v>45030.0</v>
      </c>
      <c r="K3239" s="19">
        <v>45033.0</v>
      </c>
      <c r="L3239" s="88">
        <v>6.0</v>
      </c>
      <c r="M3239" s="19">
        <v>45033.0</v>
      </c>
      <c r="N3239" s="32">
        <v>0.5833333333333334</v>
      </c>
      <c r="O3239" s="32">
        <v>0.6666666666666666</v>
      </c>
      <c r="P3239" s="44">
        <f t="shared" si="275"/>
        <v>0.08333333333</v>
      </c>
      <c r="Q3239" s="113" t="s">
        <v>3190</v>
      </c>
      <c r="R3239" s="36"/>
      <c r="S3239" s="36"/>
      <c r="T3239" s="36"/>
      <c r="U3239" s="36"/>
      <c r="V3239" s="36"/>
      <c r="W3239" s="36"/>
      <c r="X3239" s="36"/>
      <c r="Y3239" s="36"/>
      <c r="Z3239" s="36"/>
      <c r="AA3239" s="36"/>
      <c r="AB3239" s="36"/>
      <c r="AC3239" s="36"/>
      <c r="AD3239" s="36"/>
      <c r="AE3239" s="36"/>
      <c r="AF3239" s="36"/>
      <c r="AG3239" s="36"/>
      <c r="AH3239" s="36"/>
      <c r="AI3239" s="36"/>
      <c r="AJ3239" s="36"/>
      <c r="AK3239" s="36"/>
      <c r="AL3239" s="36"/>
    </row>
    <row r="3240">
      <c r="A3240" s="81" t="s">
        <v>3174</v>
      </c>
      <c r="B3240" s="10" t="s">
        <v>18</v>
      </c>
      <c r="C3240" s="29" t="s">
        <v>1152</v>
      </c>
      <c r="D3240" s="10" t="s">
        <v>3</v>
      </c>
      <c r="E3240" s="30" t="s">
        <v>41</v>
      </c>
      <c r="F3240" s="30" t="s">
        <v>1432</v>
      </c>
      <c r="G3240" s="47">
        <v>45030.0</v>
      </c>
      <c r="H3240" s="47">
        <v>45030.0</v>
      </c>
      <c r="I3240" s="88">
        <v>4.0</v>
      </c>
      <c r="J3240" s="47">
        <v>45030.0</v>
      </c>
      <c r="K3240" s="47">
        <v>45030.0</v>
      </c>
      <c r="L3240" s="88">
        <v>6.0</v>
      </c>
      <c r="M3240" s="19">
        <v>45033.0</v>
      </c>
      <c r="N3240" s="32">
        <v>0.6666666666666666</v>
      </c>
      <c r="O3240" s="32">
        <v>0.8333333333333334</v>
      </c>
      <c r="P3240" s="44">
        <f t="shared" si="275"/>
        <v>0.1666666667</v>
      </c>
      <c r="Q3240" s="113" t="s">
        <v>3191</v>
      </c>
      <c r="R3240" s="36"/>
      <c r="S3240" s="36"/>
      <c r="T3240" s="36"/>
      <c r="U3240" s="36"/>
      <c r="V3240" s="36"/>
      <c r="W3240" s="36"/>
      <c r="X3240" s="36"/>
      <c r="Y3240" s="36"/>
      <c r="Z3240" s="36"/>
      <c r="AA3240" s="36"/>
      <c r="AB3240" s="36"/>
      <c r="AC3240" s="36"/>
      <c r="AD3240" s="36"/>
      <c r="AE3240" s="36"/>
      <c r="AF3240" s="36"/>
      <c r="AG3240" s="36"/>
      <c r="AH3240" s="36"/>
      <c r="AI3240" s="36"/>
      <c r="AJ3240" s="36"/>
      <c r="AK3240" s="36"/>
      <c r="AL3240" s="36"/>
    </row>
    <row r="3241">
      <c r="A3241" s="81" t="s">
        <v>1819</v>
      </c>
      <c r="B3241" s="81" t="s">
        <v>1797</v>
      </c>
      <c r="C3241" s="10" t="s">
        <v>1152</v>
      </c>
      <c r="D3241" s="10" t="s">
        <v>3</v>
      </c>
      <c r="E3241" s="11" t="s">
        <v>41</v>
      </c>
      <c r="F3241" s="11" t="s">
        <v>21</v>
      </c>
      <c r="G3241" s="18"/>
      <c r="H3241" s="18"/>
      <c r="I3241" s="18"/>
      <c r="J3241" s="18"/>
      <c r="K3241" s="18"/>
      <c r="M3241" s="19">
        <v>45033.0</v>
      </c>
      <c r="N3241" s="32">
        <v>0.8333333333333334</v>
      </c>
      <c r="O3241" s="32">
        <v>0.875</v>
      </c>
      <c r="P3241" s="16">
        <f t="shared" si="275"/>
        <v>0.04166666667</v>
      </c>
      <c r="Q3241" s="113" t="s">
        <v>3163</v>
      </c>
      <c r="R3241" s="36"/>
      <c r="S3241" s="36"/>
      <c r="T3241" s="36"/>
      <c r="U3241" s="36"/>
      <c r="V3241" s="36"/>
      <c r="W3241" s="36"/>
      <c r="X3241" s="36"/>
      <c r="Y3241" s="36"/>
      <c r="Z3241" s="36"/>
      <c r="AA3241" s="36"/>
      <c r="AB3241" s="36"/>
      <c r="AC3241" s="36"/>
      <c r="AD3241" s="36"/>
      <c r="AE3241" s="36"/>
      <c r="AF3241" s="36"/>
      <c r="AG3241" s="36"/>
      <c r="AH3241" s="36"/>
      <c r="AI3241" s="36"/>
      <c r="AJ3241" s="36"/>
      <c r="AK3241" s="36"/>
      <c r="AL3241" s="36"/>
    </row>
    <row r="3242">
      <c r="A3242" s="29" t="s">
        <v>2167</v>
      </c>
      <c r="B3242" s="54" t="s">
        <v>1797</v>
      </c>
      <c r="C3242" s="54" t="s">
        <v>1164</v>
      </c>
      <c r="D3242" s="54" t="s">
        <v>900</v>
      </c>
      <c r="E3242" s="41" t="s">
        <v>41</v>
      </c>
      <c r="F3242" s="41" t="s">
        <v>21</v>
      </c>
      <c r="G3242" s="86"/>
      <c r="H3242" s="86"/>
      <c r="I3242" s="121"/>
      <c r="J3242" s="86"/>
      <c r="K3242" s="42"/>
      <c r="L3242" s="88">
        <v>210.5</v>
      </c>
      <c r="M3242" s="117">
        <v>45033.0</v>
      </c>
      <c r="N3242" s="43">
        <v>0.5416666666666666</v>
      </c>
      <c r="O3242" s="32">
        <v>0.6041666666666666</v>
      </c>
      <c r="P3242" s="16">
        <v>0.0625</v>
      </c>
      <c r="Q3242" s="113" t="s">
        <v>2180</v>
      </c>
      <c r="R3242" s="36"/>
      <c r="S3242" s="36"/>
      <c r="T3242" s="36"/>
      <c r="U3242" s="36"/>
      <c r="V3242" s="36"/>
      <c r="W3242" s="36"/>
      <c r="X3242" s="36"/>
      <c r="Y3242" s="36"/>
      <c r="Z3242" s="36"/>
      <c r="AA3242" s="36"/>
      <c r="AB3242" s="36"/>
      <c r="AC3242" s="36"/>
      <c r="AD3242" s="36"/>
      <c r="AE3242" s="36"/>
      <c r="AF3242" s="36"/>
      <c r="AG3242" s="36"/>
      <c r="AH3242" s="36"/>
      <c r="AI3242" s="36"/>
      <c r="AJ3242" s="36"/>
      <c r="AK3242" s="36"/>
      <c r="AL3242" s="36"/>
    </row>
    <row r="3243">
      <c r="A3243" s="29" t="s">
        <v>2857</v>
      </c>
      <c r="B3243" s="54" t="s">
        <v>560</v>
      </c>
      <c r="C3243" s="54" t="s">
        <v>1164</v>
      </c>
      <c r="D3243" s="54" t="s">
        <v>900</v>
      </c>
      <c r="E3243" s="30" t="s">
        <v>41</v>
      </c>
      <c r="F3243" s="41" t="s">
        <v>1409</v>
      </c>
      <c r="G3243" s="86">
        <v>44980.0</v>
      </c>
      <c r="H3243" s="86"/>
      <c r="I3243" s="121">
        <v>155.0</v>
      </c>
      <c r="J3243" s="86">
        <v>44981.0</v>
      </c>
      <c r="K3243" s="42"/>
      <c r="L3243" s="88">
        <v>115.0</v>
      </c>
      <c r="M3243" s="117">
        <v>45033.0</v>
      </c>
      <c r="N3243" s="32">
        <v>0.6041666666666666</v>
      </c>
      <c r="O3243" s="32">
        <v>0.8333333333333334</v>
      </c>
      <c r="P3243" s="16">
        <f t="shared" ref="P3243:P3250" si="276">O3243-N3243</f>
        <v>0.2291666667</v>
      </c>
      <c r="Q3243" s="113" t="s">
        <v>3192</v>
      </c>
      <c r="R3243" s="36"/>
      <c r="S3243" s="36"/>
      <c r="T3243" s="36"/>
      <c r="U3243" s="36"/>
      <c r="V3243" s="36"/>
      <c r="W3243" s="36"/>
      <c r="X3243" s="36"/>
      <c r="Y3243" s="36"/>
      <c r="Z3243" s="36"/>
      <c r="AA3243" s="36"/>
      <c r="AB3243" s="36"/>
      <c r="AC3243" s="36"/>
      <c r="AD3243" s="36"/>
      <c r="AE3243" s="36"/>
      <c r="AF3243" s="36"/>
      <c r="AG3243" s="36"/>
      <c r="AH3243" s="36"/>
      <c r="AI3243" s="36"/>
      <c r="AJ3243" s="36"/>
      <c r="AK3243" s="36"/>
      <c r="AL3243" s="36"/>
    </row>
    <row r="3244">
      <c r="A3244" s="81" t="s">
        <v>3109</v>
      </c>
      <c r="B3244" s="10" t="s">
        <v>18</v>
      </c>
      <c r="C3244" s="10" t="s">
        <v>1164</v>
      </c>
      <c r="D3244" s="10" t="s">
        <v>900</v>
      </c>
      <c r="E3244" s="30" t="s">
        <v>28</v>
      </c>
      <c r="F3244" s="30" t="s">
        <v>1423</v>
      </c>
      <c r="G3244" s="117">
        <v>45016.0</v>
      </c>
      <c r="H3244" s="86"/>
      <c r="I3244" s="121"/>
      <c r="J3244" s="117">
        <v>45016.0</v>
      </c>
      <c r="K3244" s="42"/>
      <c r="L3244" s="88">
        <v>15.0</v>
      </c>
      <c r="M3244" s="117">
        <v>45033.0</v>
      </c>
      <c r="N3244" s="32"/>
      <c r="O3244" s="32"/>
      <c r="P3244" s="16">
        <f t="shared" si="276"/>
        <v>0</v>
      </c>
      <c r="Q3244" s="113" t="s">
        <v>3193</v>
      </c>
      <c r="R3244" s="36"/>
      <c r="S3244" s="36"/>
      <c r="T3244" s="36"/>
      <c r="U3244" s="36"/>
      <c r="V3244" s="36"/>
      <c r="W3244" s="36"/>
      <c r="X3244" s="36"/>
      <c r="Y3244" s="36"/>
      <c r="Z3244" s="36"/>
      <c r="AA3244" s="36"/>
      <c r="AB3244" s="36"/>
      <c r="AC3244" s="36"/>
      <c r="AD3244" s="36"/>
      <c r="AE3244" s="36"/>
      <c r="AF3244" s="36"/>
      <c r="AG3244" s="36"/>
      <c r="AH3244" s="36"/>
      <c r="AI3244" s="36"/>
      <c r="AJ3244" s="36"/>
      <c r="AK3244" s="36"/>
      <c r="AL3244" s="36"/>
    </row>
    <row r="3245">
      <c r="A3245" s="81" t="s">
        <v>3174</v>
      </c>
      <c r="B3245" s="10" t="s">
        <v>18</v>
      </c>
      <c r="C3245" s="29" t="s">
        <v>1152</v>
      </c>
      <c r="D3245" s="10" t="s">
        <v>3</v>
      </c>
      <c r="E3245" s="30" t="s">
        <v>987</v>
      </c>
      <c r="F3245" s="30" t="s">
        <v>1423</v>
      </c>
      <c r="G3245" s="47">
        <v>45030.0</v>
      </c>
      <c r="H3245" s="47">
        <v>45030.0</v>
      </c>
      <c r="I3245" s="88">
        <v>10.0</v>
      </c>
      <c r="J3245" s="47">
        <v>45030.0</v>
      </c>
      <c r="K3245" s="19">
        <v>45034.0</v>
      </c>
      <c r="L3245" s="88">
        <v>8.0</v>
      </c>
      <c r="M3245" s="19">
        <v>45034.0</v>
      </c>
      <c r="N3245" s="32">
        <v>0.5416666666666666</v>
      </c>
      <c r="O3245" s="32">
        <v>0.625</v>
      </c>
      <c r="P3245" s="44">
        <f t="shared" si="276"/>
        <v>0.08333333333</v>
      </c>
      <c r="Q3245" s="113" t="s">
        <v>3194</v>
      </c>
      <c r="R3245" s="36"/>
      <c r="S3245" s="36"/>
      <c r="T3245" s="36"/>
      <c r="U3245" s="36"/>
      <c r="V3245" s="36"/>
      <c r="W3245" s="36"/>
      <c r="X3245" s="36"/>
      <c r="Y3245" s="36"/>
      <c r="Z3245" s="36"/>
      <c r="AA3245" s="36"/>
      <c r="AB3245" s="36"/>
      <c r="AC3245" s="36"/>
      <c r="AD3245" s="36"/>
      <c r="AE3245" s="36"/>
      <c r="AF3245" s="36"/>
      <c r="AG3245" s="36"/>
      <c r="AH3245" s="36"/>
      <c r="AI3245" s="36"/>
      <c r="AJ3245" s="36"/>
      <c r="AK3245" s="36"/>
      <c r="AL3245" s="36"/>
    </row>
    <row r="3246">
      <c r="A3246" s="81" t="s">
        <v>3195</v>
      </c>
      <c r="B3246" s="10" t="s">
        <v>18</v>
      </c>
      <c r="C3246" s="29" t="s">
        <v>1152</v>
      </c>
      <c r="D3246" s="10" t="s">
        <v>3</v>
      </c>
      <c r="E3246" s="30" t="s">
        <v>1478</v>
      </c>
      <c r="F3246" s="30" t="s">
        <v>1423</v>
      </c>
      <c r="G3246" s="19">
        <v>45034.0</v>
      </c>
      <c r="H3246" s="86"/>
      <c r="I3246" s="121"/>
      <c r="J3246" s="19">
        <v>45034.0</v>
      </c>
      <c r="K3246" s="42"/>
      <c r="L3246" s="121"/>
      <c r="M3246" s="19">
        <v>45034.0</v>
      </c>
      <c r="N3246" s="32">
        <v>0.625</v>
      </c>
      <c r="O3246" s="32">
        <v>0.7916666666666666</v>
      </c>
      <c r="P3246" s="44">
        <f t="shared" si="276"/>
        <v>0.1666666667</v>
      </c>
      <c r="Q3246" s="113" t="s">
        <v>3196</v>
      </c>
      <c r="R3246" s="36"/>
      <c r="S3246" s="36"/>
      <c r="T3246" s="36"/>
      <c r="U3246" s="36"/>
      <c r="V3246" s="36"/>
      <c r="W3246" s="36"/>
      <c r="X3246" s="36"/>
      <c r="Y3246" s="36"/>
      <c r="Z3246" s="36"/>
      <c r="AA3246" s="36"/>
      <c r="AB3246" s="36"/>
      <c r="AC3246" s="36"/>
      <c r="AD3246" s="36"/>
      <c r="AE3246" s="36"/>
      <c r="AF3246" s="36"/>
      <c r="AG3246" s="36"/>
      <c r="AH3246" s="36"/>
      <c r="AI3246" s="36"/>
      <c r="AJ3246" s="36"/>
      <c r="AK3246" s="36"/>
      <c r="AL3246" s="36"/>
    </row>
    <row r="3247">
      <c r="A3247" s="81" t="s">
        <v>3148</v>
      </c>
      <c r="B3247" s="10" t="s">
        <v>560</v>
      </c>
      <c r="C3247" s="10" t="s">
        <v>1164</v>
      </c>
      <c r="D3247" s="10" t="s">
        <v>2579</v>
      </c>
      <c r="E3247" s="11" t="s">
        <v>41</v>
      </c>
      <c r="F3247" s="11" t="s">
        <v>1409</v>
      </c>
      <c r="G3247" s="82">
        <v>45026.0</v>
      </c>
      <c r="H3247" s="82">
        <v>45026.0</v>
      </c>
      <c r="I3247" s="12"/>
      <c r="J3247" s="117">
        <v>44943.0</v>
      </c>
      <c r="K3247" s="82"/>
      <c r="L3247" s="12">
        <v>136.0</v>
      </c>
      <c r="M3247" s="117">
        <v>45034.0</v>
      </c>
      <c r="N3247" s="133">
        <v>0.625</v>
      </c>
      <c r="O3247" s="110">
        <v>0.875</v>
      </c>
      <c r="P3247" s="16">
        <f t="shared" si="276"/>
        <v>0.25</v>
      </c>
      <c r="Q3247" s="113" t="s">
        <v>3197</v>
      </c>
      <c r="R3247" s="36"/>
      <c r="S3247" s="36"/>
      <c r="T3247" s="36"/>
      <c r="U3247" s="36"/>
      <c r="V3247" s="36"/>
      <c r="W3247" s="36"/>
      <c r="X3247" s="36"/>
      <c r="Y3247" s="36"/>
      <c r="Z3247" s="36"/>
      <c r="AA3247" s="36"/>
      <c r="AB3247" s="36"/>
      <c r="AC3247" s="36"/>
      <c r="AD3247" s="36"/>
      <c r="AE3247" s="36"/>
      <c r="AF3247" s="36"/>
      <c r="AG3247" s="36"/>
      <c r="AH3247" s="36"/>
      <c r="AI3247" s="36"/>
      <c r="AJ3247" s="36"/>
      <c r="AK3247" s="36"/>
      <c r="AL3247" s="36"/>
    </row>
    <row r="3248">
      <c r="A3248" s="81" t="s">
        <v>3018</v>
      </c>
      <c r="B3248" s="81" t="s">
        <v>560</v>
      </c>
      <c r="C3248" s="29" t="s">
        <v>1152</v>
      </c>
      <c r="D3248" s="29" t="s">
        <v>508</v>
      </c>
      <c r="E3248" s="30" t="s">
        <v>41</v>
      </c>
      <c r="F3248" s="30" t="s">
        <v>1423</v>
      </c>
      <c r="G3248" s="82">
        <v>45027.0</v>
      </c>
      <c r="H3248" s="82"/>
      <c r="I3248" s="81">
        <v>75.0</v>
      </c>
      <c r="J3248" s="82">
        <v>45027.0</v>
      </c>
      <c r="K3248" s="82"/>
      <c r="L3248" s="81"/>
      <c r="M3248" s="82">
        <v>45034.0</v>
      </c>
      <c r="N3248" s="32">
        <v>0.5833333333333334</v>
      </c>
      <c r="O3248" s="32">
        <v>0.8333333333333334</v>
      </c>
      <c r="P3248" s="44">
        <f t="shared" si="276"/>
        <v>0.25</v>
      </c>
      <c r="Q3248" s="131" t="s">
        <v>3198</v>
      </c>
      <c r="R3248" s="36"/>
      <c r="S3248" s="36"/>
      <c r="T3248" s="36"/>
      <c r="U3248" s="36"/>
      <c r="V3248" s="36"/>
      <c r="W3248" s="36"/>
      <c r="X3248" s="36"/>
      <c r="Y3248" s="36"/>
      <c r="Z3248" s="36"/>
      <c r="AA3248" s="36"/>
      <c r="AB3248" s="36"/>
      <c r="AC3248" s="36"/>
      <c r="AD3248" s="36"/>
      <c r="AE3248" s="36"/>
      <c r="AF3248" s="36"/>
      <c r="AG3248" s="36"/>
      <c r="AH3248" s="36"/>
      <c r="AI3248" s="36"/>
      <c r="AJ3248" s="36"/>
      <c r="AK3248" s="36"/>
      <c r="AL3248" s="36"/>
    </row>
    <row r="3249">
      <c r="A3249" s="81" t="s">
        <v>2165</v>
      </c>
      <c r="B3249" s="81" t="s">
        <v>1797</v>
      </c>
      <c r="C3249" s="10" t="s">
        <v>1152</v>
      </c>
      <c r="D3249" s="81" t="s">
        <v>508</v>
      </c>
      <c r="E3249" s="30" t="s">
        <v>41</v>
      </c>
      <c r="F3249" s="30" t="s">
        <v>21</v>
      </c>
      <c r="G3249" s="82"/>
      <c r="H3249" s="82"/>
      <c r="I3249" s="88"/>
      <c r="J3249" s="82"/>
      <c r="K3249" s="82"/>
      <c r="L3249" s="88"/>
      <c r="M3249" s="19">
        <v>45034.0</v>
      </c>
      <c r="N3249" s="32">
        <v>0.75</v>
      </c>
      <c r="O3249" s="15">
        <v>0.7916666666666666</v>
      </c>
      <c r="P3249" s="16">
        <f t="shared" si="276"/>
        <v>0.04166666667</v>
      </c>
      <c r="Q3249" s="10" t="s">
        <v>3189</v>
      </c>
      <c r="R3249" s="36"/>
      <c r="S3249" s="36"/>
      <c r="T3249" s="36"/>
      <c r="U3249" s="36"/>
      <c r="V3249" s="36"/>
      <c r="W3249" s="36"/>
      <c r="X3249" s="36"/>
      <c r="Y3249" s="36"/>
      <c r="Z3249" s="36"/>
      <c r="AA3249" s="36"/>
      <c r="AB3249" s="36"/>
      <c r="AC3249" s="36"/>
      <c r="AD3249" s="36"/>
      <c r="AE3249" s="36"/>
      <c r="AF3249" s="36"/>
      <c r="AG3249" s="36"/>
      <c r="AH3249" s="36"/>
      <c r="AI3249" s="36"/>
      <c r="AJ3249" s="36"/>
      <c r="AK3249" s="36"/>
      <c r="AL3249" s="36"/>
    </row>
    <row r="3250">
      <c r="A3250" s="81" t="s">
        <v>1819</v>
      </c>
      <c r="B3250" s="81" t="s">
        <v>1797</v>
      </c>
      <c r="C3250" s="10" t="s">
        <v>1152</v>
      </c>
      <c r="D3250" s="10" t="s">
        <v>3</v>
      </c>
      <c r="E3250" s="11" t="s">
        <v>41</v>
      </c>
      <c r="F3250" s="11" t="s">
        <v>21</v>
      </c>
      <c r="G3250" s="18"/>
      <c r="H3250" s="18"/>
      <c r="I3250" s="18"/>
      <c r="J3250" s="18"/>
      <c r="K3250" s="18"/>
      <c r="M3250" s="19">
        <v>45034.0</v>
      </c>
      <c r="N3250" s="32">
        <v>0.7916666666666666</v>
      </c>
      <c r="O3250" s="32">
        <v>0.875</v>
      </c>
      <c r="P3250" s="16">
        <f t="shared" si="276"/>
        <v>0.08333333333</v>
      </c>
      <c r="Q3250" s="113" t="s">
        <v>3199</v>
      </c>
      <c r="R3250" s="36"/>
      <c r="S3250" s="36"/>
      <c r="T3250" s="36"/>
      <c r="U3250" s="36"/>
      <c r="V3250" s="36"/>
      <c r="W3250" s="36"/>
      <c r="X3250" s="36"/>
      <c r="Y3250" s="36"/>
      <c r="Z3250" s="36"/>
      <c r="AA3250" s="36"/>
      <c r="AB3250" s="36"/>
      <c r="AC3250" s="36"/>
      <c r="AD3250" s="36"/>
      <c r="AE3250" s="36"/>
      <c r="AF3250" s="36"/>
      <c r="AG3250" s="36"/>
      <c r="AH3250" s="36"/>
      <c r="AI3250" s="36"/>
      <c r="AJ3250" s="36"/>
      <c r="AK3250" s="36"/>
      <c r="AL3250" s="36"/>
    </row>
    <row r="3251">
      <c r="A3251" s="29" t="s">
        <v>2167</v>
      </c>
      <c r="B3251" s="54" t="s">
        <v>1797</v>
      </c>
      <c r="C3251" s="54" t="s">
        <v>1164</v>
      </c>
      <c r="D3251" s="54" t="s">
        <v>900</v>
      </c>
      <c r="E3251" s="41" t="s">
        <v>41</v>
      </c>
      <c r="F3251" s="41" t="s">
        <v>21</v>
      </c>
      <c r="G3251" s="86"/>
      <c r="H3251" s="86"/>
      <c r="I3251" s="121"/>
      <c r="J3251" s="86"/>
      <c r="K3251" s="42"/>
      <c r="L3251" s="88">
        <v>212.0</v>
      </c>
      <c r="M3251" s="117">
        <v>45034.0</v>
      </c>
      <c r="N3251" s="43">
        <v>0.5416666666666666</v>
      </c>
      <c r="O3251" s="32">
        <v>0.6041666666666666</v>
      </c>
      <c r="P3251" s="16">
        <v>0.0625</v>
      </c>
      <c r="Q3251" s="113" t="s">
        <v>2180</v>
      </c>
      <c r="R3251" s="36"/>
      <c r="S3251" s="36"/>
      <c r="T3251" s="36"/>
      <c r="U3251" s="36"/>
      <c r="V3251" s="36"/>
      <c r="W3251" s="36"/>
      <c r="X3251" s="36"/>
      <c r="Y3251" s="36"/>
      <c r="Z3251" s="36"/>
      <c r="AA3251" s="36"/>
      <c r="AB3251" s="36"/>
      <c r="AC3251" s="36"/>
      <c r="AD3251" s="36"/>
      <c r="AE3251" s="36"/>
      <c r="AF3251" s="36"/>
      <c r="AG3251" s="36"/>
      <c r="AH3251" s="36"/>
      <c r="AI3251" s="36"/>
      <c r="AJ3251" s="36"/>
      <c r="AK3251" s="36"/>
      <c r="AL3251" s="36"/>
    </row>
    <row r="3252">
      <c r="A3252" s="29" t="s">
        <v>2857</v>
      </c>
      <c r="B3252" s="54" t="s">
        <v>560</v>
      </c>
      <c r="C3252" s="54" t="s">
        <v>1164</v>
      </c>
      <c r="D3252" s="54" t="s">
        <v>900</v>
      </c>
      <c r="E3252" s="30" t="s">
        <v>41</v>
      </c>
      <c r="F3252" s="41" t="s">
        <v>1409</v>
      </c>
      <c r="G3252" s="86">
        <v>44980.0</v>
      </c>
      <c r="H3252" s="86"/>
      <c r="I3252" s="121">
        <v>155.0</v>
      </c>
      <c r="J3252" s="86">
        <v>44981.0</v>
      </c>
      <c r="K3252" s="42"/>
      <c r="L3252" s="88">
        <v>119.5</v>
      </c>
      <c r="M3252" s="117">
        <v>45034.0</v>
      </c>
      <c r="N3252" s="32">
        <v>0.6041666666666666</v>
      </c>
      <c r="O3252" s="32">
        <v>0.8333333333333334</v>
      </c>
      <c r="P3252" s="16">
        <f t="shared" ref="P3252:P3254" si="277">O3252-N3252</f>
        <v>0.2291666667</v>
      </c>
      <c r="Q3252" s="113" t="s">
        <v>3200</v>
      </c>
      <c r="R3252" s="36"/>
      <c r="S3252" s="36"/>
      <c r="T3252" s="36"/>
      <c r="U3252" s="36"/>
      <c r="V3252" s="36"/>
      <c r="W3252" s="36"/>
      <c r="X3252" s="36"/>
      <c r="Y3252" s="36"/>
      <c r="Z3252" s="36"/>
      <c r="AA3252" s="36"/>
      <c r="AB3252" s="36"/>
      <c r="AC3252" s="36"/>
      <c r="AD3252" s="36"/>
      <c r="AE3252" s="36"/>
      <c r="AF3252" s="36"/>
      <c r="AG3252" s="36"/>
      <c r="AH3252" s="36"/>
      <c r="AI3252" s="36"/>
      <c r="AJ3252" s="36"/>
      <c r="AK3252" s="36"/>
      <c r="AL3252" s="36"/>
    </row>
    <row r="3253">
      <c r="A3253" s="81" t="s">
        <v>2849</v>
      </c>
      <c r="B3253" s="29" t="s">
        <v>18</v>
      </c>
      <c r="C3253" s="10" t="s">
        <v>1152</v>
      </c>
      <c r="D3253" s="10" t="s">
        <v>3</v>
      </c>
      <c r="E3253" s="30" t="s">
        <v>28</v>
      </c>
      <c r="F3253" s="11" t="s">
        <v>21</v>
      </c>
      <c r="G3253" s="47">
        <v>44981.0</v>
      </c>
      <c r="H3253" s="47"/>
      <c r="I3253" s="121"/>
      <c r="J3253" s="47">
        <v>44981.0</v>
      </c>
      <c r="K3253" s="47"/>
      <c r="L3253" s="121"/>
      <c r="M3253" s="117">
        <v>45034.0</v>
      </c>
      <c r="N3253" s="32">
        <v>0.5833333333333334</v>
      </c>
      <c r="O3253" s="32">
        <v>0.5833333333333334</v>
      </c>
      <c r="P3253" s="16">
        <f t="shared" si="277"/>
        <v>0</v>
      </c>
      <c r="Q3253" s="113" t="s">
        <v>3201</v>
      </c>
      <c r="R3253" s="36"/>
      <c r="S3253" s="36"/>
      <c r="T3253" s="36"/>
      <c r="U3253" s="36"/>
      <c r="V3253" s="36"/>
      <c r="W3253" s="36"/>
      <c r="X3253" s="36"/>
      <c r="Y3253" s="36"/>
      <c r="Z3253" s="36"/>
      <c r="AA3253" s="36"/>
      <c r="AB3253" s="36"/>
      <c r="AC3253" s="36"/>
      <c r="AD3253" s="36"/>
      <c r="AE3253" s="36"/>
      <c r="AF3253" s="36"/>
      <c r="AG3253" s="36"/>
      <c r="AH3253" s="36"/>
      <c r="AI3253" s="36"/>
      <c r="AJ3253" s="36"/>
      <c r="AK3253" s="36"/>
      <c r="AL3253" s="36"/>
    </row>
    <row r="3254">
      <c r="A3254" s="81" t="s">
        <v>3018</v>
      </c>
      <c r="B3254" s="81" t="s">
        <v>560</v>
      </c>
      <c r="C3254" s="29" t="s">
        <v>1152</v>
      </c>
      <c r="D3254" s="29" t="s">
        <v>508</v>
      </c>
      <c r="E3254" s="30" t="s">
        <v>41</v>
      </c>
      <c r="F3254" s="30" t="s">
        <v>1423</v>
      </c>
      <c r="G3254" s="82">
        <v>45027.0</v>
      </c>
      <c r="H3254" s="82"/>
      <c r="I3254" s="81">
        <v>75.0</v>
      </c>
      <c r="J3254" s="82">
        <v>45027.0</v>
      </c>
      <c r="K3254" s="82"/>
      <c r="L3254" s="81"/>
      <c r="M3254" s="82">
        <v>45035.0</v>
      </c>
      <c r="N3254" s="32">
        <v>0.6041666666666666</v>
      </c>
      <c r="O3254" s="32">
        <v>0.875</v>
      </c>
      <c r="P3254" s="44">
        <f t="shared" si="277"/>
        <v>0.2708333333</v>
      </c>
      <c r="Q3254" s="131" t="s">
        <v>3202</v>
      </c>
      <c r="R3254" s="36"/>
      <c r="S3254" s="36"/>
      <c r="T3254" s="36"/>
      <c r="U3254" s="36"/>
      <c r="V3254" s="36"/>
      <c r="W3254" s="36"/>
      <c r="X3254" s="36"/>
      <c r="Y3254" s="36"/>
      <c r="Z3254" s="36"/>
      <c r="AA3254" s="36"/>
      <c r="AB3254" s="36"/>
      <c r="AC3254" s="36"/>
      <c r="AD3254" s="36"/>
      <c r="AE3254" s="36"/>
      <c r="AF3254" s="36"/>
      <c r="AG3254" s="36"/>
      <c r="AH3254" s="36"/>
      <c r="AI3254" s="36"/>
      <c r="AJ3254" s="36"/>
      <c r="AK3254" s="36"/>
      <c r="AL3254" s="36"/>
    </row>
    <row r="3255">
      <c r="A3255" s="130" t="s">
        <v>2883</v>
      </c>
      <c r="B3255" s="29" t="s">
        <v>560</v>
      </c>
      <c r="C3255" s="29" t="s">
        <v>1152</v>
      </c>
      <c r="D3255" s="29" t="s">
        <v>2579</v>
      </c>
      <c r="E3255" s="30" t="s">
        <v>987</v>
      </c>
      <c r="F3255" s="41" t="s">
        <v>1423</v>
      </c>
      <c r="G3255" s="86">
        <v>44987.0</v>
      </c>
      <c r="H3255" s="42"/>
      <c r="I3255" s="116">
        <v>15.0</v>
      </c>
      <c r="J3255" s="42"/>
      <c r="K3255" s="86"/>
      <c r="L3255" s="36"/>
      <c r="M3255" s="117">
        <v>45035.0</v>
      </c>
      <c r="N3255" s="32">
        <v>0.625</v>
      </c>
      <c r="O3255" s="32">
        <v>0.7916666666666666</v>
      </c>
      <c r="P3255" s="34">
        <v>0.16666666666666666</v>
      </c>
      <c r="Q3255" s="120" t="s">
        <v>3203</v>
      </c>
      <c r="R3255" s="36"/>
      <c r="S3255" s="36"/>
      <c r="T3255" s="36"/>
      <c r="U3255" s="36"/>
      <c r="V3255" s="36"/>
      <c r="W3255" s="36"/>
      <c r="X3255" s="36"/>
      <c r="Y3255" s="36"/>
      <c r="Z3255" s="36"/>
      <c r="AA3255" s="36"/>
      <c r="AB3255" s="36"/>
      <c r="AC3255" s="36"/>
      <c r="AD3255" s="36"/>
      <c r="AE3255" s="36"/>
      <c r="AF3255" s="36"/>
      <c r="AG3255" s="36"/>
      <c r="AH3255" s="36"/>
      <c r="AI3255" s="36"/>
      <c r="AJ3255" s="36"/>
      <c r="AK3255" s="36"/>
      <c r="AL3255" s="36"/>
    </row>
    <row r="3256">
      <c r="A3256" s="29" t="s">
        <v>2167</v>
      </c>
      <c r="B3256" s="54" t="s">
        <v>1797</v>
      </c>
      <c r="C3256" s="54" t="s">
        <v>1164</v>
      </c>
      <c r="D3256" s="54" t="s">
        <v>900</v>
      </c>
      <c r="E3256" s="41" t="s">
        <v>41</v>
      </c>
      <c r="F3256" s="41" t="s">
        <v>21</v>
      </c>
      <c r="G3256" s="86"/>
      <c r="H3256" s="86"/>
      <c r="I3256" s="121"/>
      <c r="J3256" s="86"/>
      <c r="K3256" s="42"/>
      <c r="L3256" s="88">
        <v>213.5</v>
      </c>
      <c r="M3256" s="117">
        <v>45035.0</v>
      </c>
      <c r="N3256" s="43">
        <v>0.5416666666666666</v>
      </c>
      <c r="O3256" s="32">
        <v>0.6041666666666666</v>
      </c>
      <c r="P3256" s="16">
        <v>0.0625</v>
      </c>
      <c r="Q3256" s="113" t="s">
        <v>2180</v>
      </c>
      <c r="R3256" s="36"/>
      <c r="S3256" s="36"/>
      <c r="T3256" s="36"/>
      <c r="U3256" s="36"/>
      <c r="V3256" s="36"/>
      <c r="W3256" s="36"/>
      <c r="X3256" s="36"/>
      <c r="Y3256" s="36"/>
      <c r="Z3256" s="36"/>
      <c r="AA3256" s="36"/>
      <c r="AB3256" s="36"/>
      <c r="AC3256" s="36"/>
      <c r="AD3256" s="36"/>
      <c r="AE3256" s="36"/>
      <c r="AF3256" s="36"/>
      <c r="AG3256" s="36"/>
      <c r="AH3256" s="36"/>
      <c r="AI3256" s="36"/>
      <c r="AJ3256" s="36"/>
      <c r="AK3256" s="36"/>
      <c r="AL3256" s="36"/>
    </row>
    <row r="3257">
      <c r="A3257" s="29" t="s">
        <v>2857</v>
      </c>
      <c r="B3257" s="54" t="s">
        <v>560</v>
      </c>
      <c r="C3257" s="54" t="s">
        <v>1164</v>
      </c>
      <c r="D3257" s="54" t="s">
        <v>900</v>
      </c>
      <c r="E3257" s="30" t="s">
        <v>41</v>
      </c>
      <c r="F3257" s="41" t="s">
        <v>1409</v>
      </c>
      <c r="G3257" s="86">
        <v>44980.0</v>
      </c>
      <c r="H3257" s="86"/>
      <c r="I3257" s="121">
        <v>155.0</v>
      </c>
      <c r="J3257" s="86">
        <v>44981.0</v>
      </c>
      <c r="K3257" s="42"/>
      <c r="L3257" s="88">
        <v>125.0</v>
      </c>
      <c r="M3257" s="117">
        <v>45035.0</v>
      </c>
      <c r="N3257" s="32">
        <v>0.6041666666666666</v>
      </c>
      <c r="O3257" s="32">
        <v>0.8333333333333334</v>
      </c>
      <c r="P3257" s="16">
        <f t="shared" ref="P3257:P3260" si="278">O3257-N3257</f>
        <v>0.2291666667</v>
      </c>
      <c r="Q3257" s="113" t="s">
        <v>3204</v>
      </c>
      <c r="R3257" s="36"/>
      <c r="S3257" s="36"/>
      <c r="T3257" s="36"/>
      <c r="U3257" s="36"/>
      <c r="V3257" s="36"/>
      <c r="W3257" s="36"/>
      <c r="X3257" s="36"/>
      <c r="Y3257" s="36"/>
      <c r="Z3257" s="36"/>
      <c r="AA3257" s="36"/>
      <c r="AB3257" s="36"/>
      <c r="AC3257" s="36"/>
      <c r="AD3257" s="36"/>
      <c r="AE3257" s="36"/>
      <c r="AF3257" s="36"/>
      <c r="AG3257" s="36"/>
      <c r="AH3257" s="36"/>
      <c r="AI3257" s="36"/>
      <c r="AJ3257" s="36"/>
      <c r="AK3257" s="36"/>
      <c r="AL3257" s="36"/>
    </row>
    <row r="3258">
      <c r="A3258" s="10" t="s">
        <v>3040</v>
      </c>
      <c r="B3258" s="10" t="s">
        <v>18</v>
      </c>
      <c r="C3258" s="10" t="s">
        <v>1152</v>
      </c>
      <c r="D3258" s="10" t="s">
        <v>3</v>
      </c>
      <c r="E3258" s="11" t="s">
        <v>41</v>
      </c>
      <c r="F3258" s="11" t="s">
        <v>1432</v>
      </c>
      <c r="G3258" s="82">
        <v>45008.0</v>
      </c>
      <c r="H3258" s="82">
        <v>45014.0</v>
      </c>
      <c r="I3258" s="12">
        <v>18.0</v>
      </c>
      <c r="J3258" s="82">
        <v>45009.0</v>
      </c>
      <c r="K3258" s="82"/>
      <c r="L3258" s="12"/>
      <c r="M3258" s="117">
        <v>45035.0</v>
      </c>
      <c r="N3258" s="32">
        <v>0.5833333333333334</v>
      </c>
      <c r="O3258" s="32">
        <v>0.75</v>
      </c>
      <c r="P3258" s="16">
        <f t="shared" si="278"/>
        <v>0.1666666667</v>
      </c>
      <c r="Q3258" s="131" t="s">
        <v>3205</v>
      </c>
      <c r="R3258" s="36"/>
      <c r="S3258" s="36"/>
      <c r="T3258" s="36"/>
      <c r="U3258" s="36"/>
      <c r="V3258" s="36"/>
      <c r="W3258" s="36"/>
      <c r="X3258" s="36"/>
      <c r="Y3258" s="36"/>
      <c r="Z3258" s="36"/>
      <c r="AA3258" s="36"/>
      <c r="AB3258" s="36"/>
      <c r="AC3258" s="36"/>
      <c r="AD3258" s="36"/>
      <c r="AE3258" s="36"/>
      <c r="AF3258" s="36"/>
      <c r="AG3258" s="36"/>
      <c r="AH3258" s="36"/>
      <c r="AI3258" s="36"/>
      <c r="AJ3258" s="36"/>
      <c r="AK3258" s="36"/>
      <c r="AL3258" s="36"/>
    </row>
    <row r="3259">
      <c r="A3259" s="81" t="s">
        <v>1819</v>
      </c>
      <c r="B3259" s="81" t="s">
        <v>1797</v>
      </c>
      <c r="C3259" s="10" t="s">
        <v>1152</v>
      </c>
      <c r="D3259" s="10" t="s">
        <v>3</v>
      </c>
      <c r="E3259" s="11" t="s">
        <v>41</v>
      </c>
      <c r="F3259" s="11" t="s">
        <v>21</v>
      </c>
      <c r="G3259" s="18"/>
      <c r="H3259" s="18"/>
      <c r="I3259" s="18"/>
      <c r="J3259" s="18"/>
      <c r="K3259" s="18"/>
      <c r="M3259" s="117">
        <v>45035.0</v>
      </c>
      <c r="N3259" s="32">
        <v>0.75</v>
      </c>
      <c r="O3259" s="32">
        <v>0.875</v>
      </c>
      <c r="P3259" s="16">
        <f t="shared" si="278"/>
        <v>0.125</v>
      </c>
      <c r="Q3259" s="113" t="s">
        <v>3206</v>
      </c>
      <c r="R3259" s="36"/>
      <c r="S3259" s="36"/>
      <c r="T3259" s="36"/>
      <c r="U3259" s="36"/>
      <c r="V3259" s="36"/>
      <c r="W3259" s="36"/>
      <c r="X3259" s="36"/>
      <c r="Y3259" s="36"/>
      <c r="Z3259" s="36"/>
      <c r="AA3259" s="36"/>
      <c r="AB3259" s="36"/>
      <c r="AC3259" s="36"/>
      <c r="AD3259" s="36"/>
      <c r="AE3259" s="36"/>
      <c r="AF3259" s="36"/>
      <c r="AG3259" s="36"/>
      <c r="AH3259" s="36"/>
      <c r="AI3259" s="36"/>
      <c r="AJ3259" s="36"/>
      <c r="AK3259" s="36"/>
      <c r="AL3259" s="36"/>
    </row>
    <row r="3260">
      <c r="A3260" s="81" t="s">
        <v>1819</v>
      </c>
      <c r="B3260" s="81" t="s">
        <v>1797</v>
      </c>
      <c r="C3260" s="10" t="s">
        <v>1152</v>
      </c>
      <c r="D3260" s="10" t="s">
        <v>3</v>
      </c>
      <c r="E3260" s="11" t="s">
        <v>41</v>
      </c>
      <c r="F3260" s="11" t="s">
        <v>21</v>
      </c>
      <c r="G3260" s="18"/>
      <c r="H3260" s="18"/>
      <c r="I3260" s="18"/>
      <c r="J3260" s="18"/>
      <c r="K3260" s="18"/>
      <c r="M3260" s="117">
        <v>45036.0</v>
      </c>
      <c r="N3260" s="32">
        <v>0.5833333333333334</v>
      </c>
      <c r="O3260" s="32">
        <v>0.875</v>
      </c>
      <c r="P3260" s="16">
        <f t="shared" si="278"/>
        <v>0.2916666667</v>
      </c>
      <c r="Q3260" s="113" t="s">
        <v>3207</v>
      </c>
      <c r="R3260" s="36"/>
      <c r="S3260" s="36"/>
      <c r="T3260" s="36"/>
      <c r="U3260" s="36"/>
      <c r="V3260" s="36"/>
      <c r="W3260" s="36"/>
      <c r="X3260" s="36"/>
      <c r="Y3260" s="36"/>
      <c r="Z3260" s="36"/>
      <c r="AA3260" s="36"/>
      <c r="AB3260" s="36"/>
      <c r="AC3260" s="36"/>
      <c r="AD3260" s="36"/>
      <c r="AE3260" s="36"/>
      <c r="AF3260" s="36"/>
      <c r="AG3260" s="36"/>
      <c r="AH3260" s="36"/>
      <c r="AI3260" s="36"/>
      <c r="AJ3260" s="36"/>
      <c r="AK3260" s="36"/>
      <c r="AL3260" s="36"/>
    </row>
    <row r="3261">
      <c r="A3261" s="130" t="s">
        <v>2883</v>
      </c>
      <c r="B3261" s="29" t="s">
        <v>560</v>
      </c>
      <c r="C3261" s="29" t="s">
        <v>1152</v>
      </c>
      <c r="D3261" s="29" t="s">
        <v>2579</v>
      </c>
      <c r="E3261" s="30" t="s">
        <v>987</v>
      </c>
      <c r="F3261" s="41" t="s">
        <v>1423</v>
      </c>
      <c r="G3261" s="86">
        <v>44987.0</v>
      </c>
      <c r="H3261" s="42"/>
      <c r="I3261" s="116">
        <v>15.0</v>
      </c>
      <c r="J3261" s="42"/>
      <c r="K3261" s="86"/>
      <c r="L3261" s="36"/>
      <c r="M3261" s="117">
        <v>45036.0</v>
      </c>
      <c r="N3261" s="32">
        <v>0.625</v>
      </c>
      <c r="O3261" s="32">
        <v>0.7916666666666666</v>
      </c>
      <c r="P3261" s="34">
        <v>0.16666666666666666</v>
      </c>
      <c r="Q3261" s="120" t="s">
        <v>3208</v>
      </c>
      <c r="R3261" s="36"/>
      <c r="S3261" s="36"/>
      <c r="T3261" s="36"/>
      <c r="U3261" s="36"/>
      <c r="V3261" s="36"/>
      <c r="W3261" s="36"/>
      <c r="X3261" s="36"/>
      <c r="Y3261" s="36"/>
      <c r="Z3261" s="36"/>
      <c r="AA3261" s="36"/>
      <c r="AB3261" s="36"/>
      <c r="AC3261" s="36"/>
      <c r="AD3261" s="36"/>
      <c r="AE3261" s="36"/>
      <c r="AF3261" s="36"/>
      <c r="AG3261" s="36"/>
      <c r="AH3261" s="36"/>
      <c r="AI3261" s="36"/>
      <c r="AJ3261" s="36"/>
      <c r="AK3261" s="36"/>
      <c r="AL3261" s="36"/>
    </row>
    <row r="3262">
      <c r="A3262" s="81" t="s">
        <v>3209</v>
      </c>
      <c r="B3262" s="81" t="s">
        <v>18</v>
      </c>
      <c r="C3262" s="10" t="s">
        <v>1152</v>
      </c>
      <c r="D3262" s="81" t="s">
        <v>508</v>
      </c>
      <c r="E3262" s="30" t="s">
        <v>20</v>
      </c>
      <c r="F3262" s="30" t="s">
        <v>21</v>
      </c>
      <c r="G3262" s="117">
        <v>45022.0</v>
      </c>
      <c r="H3262" s="117">
        <v>45022.0</v>
      </c>
      <c r="I3262" s="88">
        <v>5.0</v>
      </c>
      <c r="J3262" s="117">
        <v>45022.0</v>
      </c>
      <c r="K3262" s="117">
        <v>45022.0</v>
      </c>
      <c r="L3262" s="88">
        <v>4.0</v>
      </c>
      <c r="M3262" s="19">
        <v>45036.0</v>
      </c>
      <c r="N3262" s="32">
        <v>0.7916666666666666</v>
      </c>
      <c r="O3262" s="15">
        <v>0.7916666666666666</v>
      </c>
      <c r="P3262" s="16">
        <f t="shared" ref="P3262:P3303" si="279">O3262-N3262</f>
        <v>0</v>
      </c>
      <c r="Q3262" s="10" t="s">
        <v>655</v>
      </c>
      <c r="R3262" s="36"/>
      <c r="S3262" s="36"/>
      <c r="T3262" s="36"/>
      <c r="U3262" s="36"/>
      <c r="V3262" s="36"/>
      <c r="W3262" s="36"/>
      <c r="X3262" s="36"/>
      <c r="Y3262" s="36"/>
      <c r="Z3262" s="36"/>
      <c r="AA3262" s="36"/>
      <c r="AB3262" s="36"/>
      <c r="AC3262" s="36"/>
      <c r="AD3262" s="36"/>
      <c r="AE3262" s="36"/>
      <c r="AF3262" s="36"/>
      <c r="AG3262" s="36"/>
      <c r="AH3262" s="36"/>
      <c r="AI3262" s="36"/>
      <c r="AJ3262" s="36"/>
      <c r="AK3262" s="36"/>
      <c r="AL3262" s="36"/>
    </row>
    <row r="3263">
      <c r="A3263" s="81" t="s">
        <v>3018</v>
      </c>
      <c r="B3263" s="81" t="s">
        <v>560</v>
      </c>
      <c r="C3263" s="29" t="s">
        <v>1152</v>
      </c>
      <c r="D3263" s="29" t="s">
        <v>508</v>
      </c>
      <c r="E3263" s="30" t="s">
        <v>41</v>
      </c>
      <c r="F3263" s="30" t="s">
        <v>1423</v>
      </c>
      <c r="G3263" s="82">
        <v>45027.0</v>
      </c>
      <c r="H3263" s="82"/>
      <c r="I3263" s="81">
        <v>75.0</v>
      </c>
      <c r="J3263" s="82">
        <v>45027.0</v>
      </c>
      <c r="K3263" s="82"/>
      <c r="L3263" s="81"/>
      <c r="M3263" s="82">
        <v>45036.0</v>
      </c>
      <c r="N3263" s="32">
        <v>0.6041666666666666</v>
      </c>
      <c r="O3263" s="32">
        <v>0.875</v>
      </c>
      <c r="P3263" s="44">
        <f t="shared" si="279"/>
        <v>0.2708333333</v>
      </c>
      <c r="Q3263" s="131" t="s">
        <v>3210</v>
      </c>
      <c r="R3263" s="36"/>
      <c r="S3263" s="36"/>
      <c r="T3263" s="36"/>
      <c r="U3263" s="36"/>
      <c r="V3263" s="36"/>
      <c r="W3263" s="36"/>
      <c r="X3263" s="36"/>
      <c r="Y3263" s="36"/>
      <c r="Z3263" s="36"/>
      <c r="AA3263" s="36"/>
      <c r="AB3263" s="36"/>
      <c r="AC3263" s="36"/>
      <c r="AD3263" s="36"/>
      <c r="AE3263" s="36"/>
      <c r="AF3263" s="36"/>
      <c r="AG3263" s="36"/>
      <c r="AH3263" s="36"/>
      <c r="AI3263" s="36"/>
      <c r="AJ3263" s="36"/>
      <c r="AK3263" s="36"/>
      <c r="AL3263" s="36"/>
    </row>
    <row r="3264">
      <c r="A3264" s="29" t="s">
        <v>2167</v>
      </c>
      <c r="B3264" s="54" t="s">
        <v>1797</v>
      </c>
      <c r="C3264" s="54" t="s">
        <v>1164</v>
      </c>
      <c r="D3264" s="54" t="s">
        <v>900</v>
      </c>
      <c r="E3264" s="41" t="s">
        <v>41</v>
      </c>
      <c r="F3264" s="41" t="s">
        <v>21</v>
      </c>
      <c r="G3264" s="86"/>
      <c r="H3264" s="86"/>
      <c r="I3264" s="121"/>
      <c r="J3264" s="86"/>
      <c r="K3264" s="42"/>
      <c r="L3264" s="88">
        <v>213.5</v>
      </c>
      <c r="M3264" s="117">
        <v>45036.0</v>
      </c>
      <c r="N3264" s="43">
        <v>0.5416666666666666</v>
      </c>
      <c r="O3264" s="32">
        <v>0.6041666666666666</v>
      </c>
      <c r="P3264" s="44">
        <f t="shared" si="279"/>
        <v>0.0625</v>
      </c>
      <c r="Q3264" s="113" t="s">
        <v>2180</v>
      </c>
      <c r="R3264" s="36"/>
      <c r="S3264" s="36"/>
      <c r="T3264" s="36"/>
      <c r="U3264" s="36"/>
      <c r="V3264" s="36"/>
      <c r="W3264" s="36"/>
      <c r="X3264" s="36"/>
      <c r="Y3264" s="36"/>
      <c r="Z3264" s="36"/>
      <c r="AA3264" s="36"/>
      <c r="AB3264" s="36"/>
      <c r="AC3264" s="36"/>
      <c r="AD3264" s="36"/>
      <c r="AE3264" s="36"/>
      <c r="AF3264" s="36"/>
      <c r="AG3264" s="36"/>
      <c r="AH3264" s="36"/>
      <c r="AI3264" s="36"/>
      <c r="AJ3264" s="36"/>
      <c r="AK3264" s="36"/>
      <c r="AL3264" s="36"/>
    </row>
    <row r="3265">
      <c r="A3265" s="29" t="s">
        <v>2857</v>
      </c>
      <c r="B3265" s="54" t="s">
        <v>560</v>
      </c>
      <c r="C3265" s="54" t="s">
        <v>1164</v>
      </c>
      <c r="D3265" s="54" t="s">
        <v>900</v>
      </c>
      <c r="E3265" s="30" t="s">
        <v>41</v>
      </c>
      <c r="F3265" s="41" t="s">
        <v>1409</v>
      </c>
      <c r="G3265" s="86">
        <v>44980.0</v>
      </c>
      <c r="H3265" s="86"/>
      <c r="I3265" s="121">
        <v>155.0</v>
      </c>
      <c r="J3265" s="86">
        <v>44981.0</v>
      </c>
      <c r="K3265" s="42"/>
      <c r="L3265" s="88">
        <v>125.0</v>
      </c>
      <c r="M3265" s="117">
        <v>45036.0</v>
      </c>
      <c r="N3265" s="32">
        <v>0.7916666666666666</v>
      </c>
      <c r="O3265" s="32">
        <v>0.875</v>
      </c>
      <c r="P3265" s="44">
        <f t="shared" si="279"/>
        <v>0.08333333333</v>
      </c>
      <c r="Q3265" s="113" t="s">
        <v>3211</v>
      </c>
      <c r="R3265" s="36"/>
      <c r="S3265" s="36"/>
      <c r="T3265" s="36"/>
      <c r="U3265" s="36"/>
      <c r="V3265" s="36"/>
      <c r="W3265" s="36"/>
      <c r="X3265" s="36"/>
      <c r="Y3265" s="36"/>
      <c r="Z3265" s="36"/>
      <c r="AA3265" s="36"/>
      <c r="AB3265" s="36"/>
      <c r="AC3265" s="36"/>
      <c r="AD3265" s="36"/>
      <c r="AE3265" s="36"/>
      <c r="AF3265" s="36"/>
      <c r="AG3265" s="36"/>
      <c r="AH3265" s="36"/>
      <c r="AI3265" s="36"/>
      <c r="AJ3265" s="36"/>
      <c r="AK3265" s="36"/>
      <c r="AL3265" s="36"/>
    </row>
    <row r="3266">
      <c r="A3266" s="130" t="s">
        <v>3010</v>
      </c>
      <c r="B3266" s="29" t="s">
        <v>560</v>
      </c>
      <c r="C3266" s="29" t="s">
        <v>1164</v>
      </c>
      <c r="D3266" s="29" t="s">
        <v>2579</v>
      </c>
      <c r="E3266" s="41" t="s">
        <v>41</v>
      </c>
      <c r="F3266" s="30" t="s">
        <v>1409</v>
      </c>
      <c r="G3266" s="87">
        <v>44977.0</v>
      </c>
      <c r="H3266" s="87"/>
      <c r="I3266" s="36"/>
      <c r="J3266" s="87">
        <v>44977.0</v>
      </c>
      <c r="K3266" s="42"/>
      <c r="L3266" s="36"/>
      <c r="M3266" s="100">
        <v>45036.0</v>
      </c>
      <c r="N3266" s="32">
        <v>0.7916666666666666</v>
      </c>
      <c r="O3266" s="32">
        <v>0.875</v>
      </c>
      <c r="P3266" s="44">
        <f t="shared" si="279"/>
        <v>0.08333333333</v>
      </c>
      <c r="Q3266" s="120" t="s">
        <v>3212</v>
      </c>
      <c r="R3266" s="36"/>
      <c r="S3266" s="36"/>
      <c r="T3266" s="36"/>
      <c r="U3266" s="36"/>
      <c r="V3266" s="36"/>
      <c r="W3266" s="36"/>
      <c r="X3266" s="36"/>
      <c r="Y3266" s="36"/>
      <c r="Z3266" s="36"/>
      <c r="AA3266" s="36"/>
      <c r="AB3266" s="36"/>
      <c r="AC3266" s="36"/>
      <c r="AD3266" s="36"/>
      <c r="AE3266" s="36"/>
      <c r="AF3266" s="36"/>
      <c r="AG3266" s="36"/>
      <c r="AH3266" s="36"/>
      <c r="AI3266" s="36"/>
      <c r="AJ3266" s="36"/>
      <c r="AK3266" s="36"/>
      <c r="AL3266" s="36"/>
    </row>
    <row r="3267">
      <c r="A3267" s="81" t="s">
        <v>3213</v>
      </c>
      <c r="B3267" s="10" t="s">
        <v>18</v>
      </c>
      <c r="C3267" s="10" t="s">
        <v>1152</v>
      </c>
      <c r="D3267" s="10" t="s">
        <v>3</v>
      </c>
      <c r="E3267" s="30" t="s">
        <v>46</v>
      </c>
      <c r="F3267" s="30" t="s">
        <v>1432</v>
      </c>
      <c r="G3267" s="100">
        <v>45037.0</v>
      </c>
      <c r="H3267" s="100"/>
      <c r="I3267" s="121"/>
      <c r="J3267" s="100">
        <v>45037.0</v>
      </c>
      <c r="K3267" s="42"/>
      <c r="L3267" s="121"/>
      <c r="M3267" s="100">
        <v>45037.0</v>
      </c>
      <c r="N3267" s="32">
        <v>0.5416666666666666</v>
      </c>
      <c r="O3267" s="32">
        <v>0.625</v>
      </c>
      <c r="P3267" s="44">
        <f t="shared" si="279"/>
        <v>0.08333333333</v>
      </c>
      <c r="Q3267" s="113" t="s">
        <v>3214</v>
      </c>
      <c r="R3267" s="36"/>
      <c r="S3267" s="36"/>
      <c r="T3267" s="36"/>
      <c r="U3267" s="36"/>
      <c r="V3267" s="36"/>
      <c r="W3267" s="36"/>
      <c r="X3267" s="36"/>
      <c r="Y3267" s="36"/>
      <c r="Z3267" s="36"/>
      <c r="AA3267" s="36"/>
      <c r="AB3267" s="36"/>
      <c r="AC3267" s="36"/>
      <c r="AD3267" s="36"/>
      <c r="AE3267" s="36"/>
      <c r="AF3267" s="36"/>
      <c r="AG3267" s="36"/>
      <c r="AH3267" s="36"/>
      <c r="AI3267" s="36"/>
      <c r="AJ3267" s="36"/>
      <c r="AK3267" s="36"/>
      <c r="AL3267" s="36"/>
    </row>
    <row r="3268">
      <c r="A3268" s="81" t="s">
        <v>3215</v>
      </c>
      <c r="B3268" s="10" t="s">
        <v>18</v>
      </c>
      <c r="C3268" s="10" t="s">
        <v>1152</v>
      </c>
      <c r="D3268" s="10" t="s">
        <v>3</v>
      </c>
      <c r="E3268" s="30" t="s">
        <v>43</v>
      </c>
      <c r="F3268" s="30" t="s">
        <v>1432</v>
      </c>
      <c r="G3268" s="100">
        <v>45037.0</v>
      </c>
      <c r="H3268" s="100">
        <v>45037.0</v>
      </c>
      <c r="I3268" s="88">
        <v>6.0</v>
      </c>
      <c r="J3268" s="100">
        <v>45037.0</v>
      </c>
      <c r="K3268" s="100">
        <v>45037.0</v>
      </c>
      <c r="L3268" s="88">
        <v>3.0</v>
      </c>
      <c r="M3268" s="100">
        <v>45037.0</v>
      </c>
      <c r="N3268" s="32">
        <v>0.625</v>
      </c>
      <c r="O3268" s="32">
        <v>0.75</v>
      </c>
      <c r="P3268" s="44">
        <f t="shared" si="279"/>
        <v>0.125</v>
      </c>
      <c r="Q3268" s="113" t="s">
        <v>3216</v>
      </c>
      <c r="R3268" s="36"/>
      <c r="S3268" s="36"/>
      <c r="T3268" s="36"/>
      <c r="U3268" s="36"/>
      <c r="V3268" s="36"/>
      <c r="W3268" s="36"/>
      <c r="X3268" s="36"/>
      <c r="Y3268" s="36"/>
      <c r="Z3268" s="36"/>
      <c r="AA3268" s="36"/>
      <c r="AB3268" s="36"/>
      <c r="AC3268" s="36"/>
      <c r="AD3268" s="36"/>
      <c r="AE3268" s="36"/>
      <c r="AF3268" s="36"/>
      <c r="AG3268" s="36"/>
      <c r="AH3268" s="36"/>
      <c r="AI3268" s="36"/>
      <c r="AJ3268" s="36"/>
      <c r="AK3268" s="36"/>
      <c r="AL3268" s="36"/>
    </row>
    <row r="3269">
      <c r="A3269" s="81" t="s">
        <v>3007</v>
      </c>
      <c r="B3269" s="29" t="s">
        <v>18</v>
      </c>
      <c r="C3269" s="29" t="s">
        <v>1152</v>
      </c>
      <c r="D3269" s="29" t="s">
        <v>508</v>
      </c>
      <c r="E3269" s="30" t="s">
        <v>28</v>
      </c>
      <c r="F3269" s="30" t="s">
        <v>1423</v>
      </c>
      <c r="G3269" s="82"/>
      <c r="H3269" s="82"/>
      <c r="I3269" s="81"/>
      <c r="J3269" s="82"/>
      <c r="K3269" s="82"/>
      <c r="L3269" s="81"/>
      <c r="M3269" s="100">
        <v>45037.0</v>
      </c>
      <c r="N3269" s="32">
        <v>0.5833333333333334</v>
      </c>
      <c r="O3269" s="32">
        <v>0.8333333333333334</v>
      </c>
      <c r="P3269" s="44">
        <f t="shared" si="279"/>
        <v>0.25</v>
      </c>
      <c r="Q3269" s="131" t="s">
        <v>3217</v>
      </c>
      <c r="R3269" s="36"/>
      <c r="S3269" s="36"/>
      <c r="T3269" s="36"/>
      <c r="U3269" s="36"/>
      <c r="V3269" s="36"/>
      <c r="W3269" s="36"/>
      <c r="X3269" s="36"/>
      <c r="Y3269" s="36"/>
      <c r="Z3269" s="36"/>
      <c r="AA3269" s="36"/>
      <c r="AB3269" s="36"/>
      <c r="AC3269" s="36"/>
      <c r="AD3269" s="36"/>
      <c r="AE3269" s="36"/>
      <c r="AF3269" s="36"/>
      <c r="AG3269" s="36"/>
      <c r="AH3269" s="36"/>
      <c r="AI3269" s="36"/>
      <c r="AJ3269" s="36"/>
      <c r="AK3269" s="36"/>
      <c r="AL3269" s="36"/>
    </row>
    <row r="3270">
      <c r="A3270" s="81" t="s">
        <v>3218</v>
      </c>
      <c r="B3270" s="29" t="s">
        <v>18</v>
      </c>
      <c r="C3270" s="29" t="s">
        <v>1152</v>
      </c>
      <c r="D3270" s="29" t="s">
        <v>508</v>
      </c>
      <c r="E3270" s="30" t="s">
        <v>1478</v>
      </c>
      <c r="F3270" s="30" t="s">
        <v>1423</v>
      </c>
      <c r="G3270" s="82"/>
      <c r="H3270" s="82"/>
      <c r="I3270" s="81"/>
      <c r="J3270" s="82"/>
      <c r="K3270" s="82"/>
      <c r="L3270" s="81"/>
      <c r="M3270" s="100">
        <v>45037.0</v>
      </c>
      <c r="N3270" s="32">
        <v>0.8333333333333334</v>
      </c>
      <c r="O3270" s="32">
        <v>0.875</v>
      </c>
      <c r="P3270" s="44">
        <f t="shared" si="279"/>
        <v>0.04166666667</v>
      </c>
      <c r="Q3270" s="131" t="s">
        <v>3219</v>
      </c>
      <c r="R3270" s="36"/>
      <c r="S3270" s="36"/>
      <c r="T3270" s="36"/>
      <c r="U3270" s="36"/>
      <c r="V3270" s="36"/>
      <c r="W3270" s="36"/>
      <c r="X3270" s="36"/>
      <c r="Y3270" s="36"/>
      <c r="Z3270" s="36"/>
      <c r="AA3270" s="36"/>
      <c r="AB3270" s="36"/>
      <c r="AC3270" s="36"/>
      <c r="AD3270" s="36"/>
      <c r="AE3270" s="36"/>
      <c r="AF3270" s="36"/>
      <c r="AG3270" s="36"/>
      <c r="AH3270" s="36"/>
      <c r="AI3270" s="36"/>
      <c r="AJ3270" s="36"/>
      <c r="AK3270" s="36"/>
      <c r="AL3270" s="36"/>
    </row>
    <row r="3271">
      <c r="A3271" s="129" t="s">
        <v>3220</v>
      </c>
      <c r="B3271" s="81" t="s">
        <v>18</v>
      </c>
      <c r="C3271" s="81" t="s">
        <v>1152</v>
      </c>
      <c r="D3271" s="29" t="s">
        <v>2579</v>
      </c>
      <c r="E3271" s="30" t="s">
        <v>1478</v>
      </c>
      <c r="F3271" s="30" t="s">
        <v>1423</v>
      </c>
      <c r="G3271" s="82">
        <v>45037.0</v>
      </c>
      <c r="H3271" s="87"/>
      <c r="I3271" s="36"/>
      <c r="J3271" s="82">
        <v>45037.0</v>
      </c>
      <c r="K3271" s="42"/>
      <c r="L3271" s="36"/>
      <c r="M3271" s="82">
        <v>45037.0</v>
      </c>
      <c r="N3271" s="32">
        <v>0.625</v>
      </c>
      <c r="O3271" s="32">
        <v>0.875</v>
      </c>
      <c r="P3271" s="44">
        <f t="shared" si="279"/>
        <v>0.25</v>
      </c>
      <c r="Q3271" s="120" t="s">
        <v>3221</v>
      </c>
      <c r="R3271" s="36"/>
      <c r="S3271" s="36"/>
      <c r="T3271" s="36"/>
      <c r="U3271" s="36"/>
      <c r="V3271" s="36"/>
      <c r="W3271" s="36"/>
      <c r="X3271" s="36"/>
      <c r="Y3271" s="36"/>
      <c r="Z3271" s="36"/>
      <c r="AA3271" s="36"/>
      <c r="AB3271" s="36"/>
      <c r="AC3271" s="36"/>
      <c r="AD3271" s="36"/>
      <c r="AE3271" s="36"/>
      <c r="AF3271" s="36"/>
      <c r="AG3271" s="36"/>
      <c r="AH3271" s="36"/>
      <c r="AI3271" s="36"/>
      <c r="AJ3271" s="36"/>
      <c r="AK3271" s="36"/>
      <c r="AL3271" s="36"/>
    </row>
    <row r="3272">
      <c r="A3272" s="81" t="s">
        <v>1819</v>
      </c>
      <c r="B3272" s="81" t="s">
        <v>1797</v>
      </c>
      <c r="C3272" s="10" t="s">
        <v>1152</v>
      </c>
      <c r="D3272" s="10" t="s">
        <v>3</v>
      </c>
      <c r="E3272" s="11" t="s">
        <v>41</v>
      </c>
      <c r="F3272" s="11" t="s">
        <v>21</v>
      </c>
      <c r="G3272" s="18"/>
      <c r="H3272" s="18"/>
      <c r="I3272" s="18"/>
      <c r="J3272" s="18"/>
      <c r="K3272" s="18"/>
      <c r="M3272" s="82">
        <v>45037.0</v>
      </c>
      <c r="N3272" s="32">
        <v>0.75</v>
      </c>
      <c r="O3272" s="32">
        <v>0.875</v>
      </c>
      <c r="P3272" s="16">
        <f t="shared" si="279"/>
        <v>0.125</v>
      </c>
      <c r="Q3272" s="113" t="s">
        <v>3222</v>
      </c>
      <c r="R3272" s="36"/>
      <c r="S3272" s="36"/>
      <c r="T3272" s="36"/>
      <c r="U3272" s="36"/>
      <c r="V3272" s="36"/>
      <c r="W3272" s="36"/>
      <c r="X3272" s="36"/>
      <c r="Y3272" s="36"/>
      <c r="Z3272" s="36"/>
      <c r="AA3272" s="36"/>
      <c r="AB3272" s="36"/>
      <c r="AC3272" s="36"/>
      <c r="AD3272" s="36"/>
      <c r="AE3272" s="36"/>
      <c r="AF3272" s="36"/>
      <c r="AG3272" s="36"/>
      <c r="AH3272" s="36"/>
      <c r="AI3272" s="36"/>
      <c r="AJ3272" s="36"/>
      <c r="AK3272" s="36"/>
      <c r="AL3272" s="36"/>
    </row>
    <row r="3273">
      <c r="A3273" s="10" t="s">
        <v>3040</v>
      </c>
      <c r="B3273" s="10" t="s">
        <v>18</v>
      </c>
      <c r="C3273" s="10" t="s">
        <v>1152</v>
      </c>
      <c r="D3273" s="10" t="s">
        <v>3</v>
      </c>
      <c r="E3273" s="11" t="s">
        <v>20</v>
      </c>
      <c r="F3273" s="11" t="s">
        <v>1432</v>
      </c>
      <c r="G3273" s="82">
        <v>45008.0</v>
      </c>
      <c r="H3273" s="82">
        <v>45014.0</v>
      </c>
      <c r="I3273" s="12">
        <v>18.0</v>
      </c>
      <c r="J3273" s="82">
        <v>45009.0</v>
      </c>
      <c r="K3273" s="82"/>
      <c r="L3273" s="12"/>
      <c r="M3273" s="82">
        <v>45037.0</v>
      </c>
      <c r="N3273" s="32">
        <v>0.75</v>
      </c>
      <c r="O3273" s="32">
        <v>0.75</v>
      </c>
      <c r="P3273" s="16">
        <f t="shared" si="279"/>
        <v>0</v>
      </c>
      <c r="Q3273" s="131" t="s">
        <v>3223</v>
      </c>
      <c r="R3273" s="36"/>
      <c r="S3273" s="36"/>
      <c r="T3273" s="36"/>
      <c r="U3273" s="36"/>
      <c r="V3273" s="36"/>
      <c r="W3273" s="36"/>
      <c r="X3273" s="36"/>
      <c r="Y3273" s="36"/>
      <c r="Z3273" s="36"/>
      <c r="AA3273" s="36"/>
      <c r="AB3273" s="36"/>
      <c r="AC3273" s="36"/>
      <c r="AD3273" s="36"/>
      <c r="AE3273" s="36"/>
      <c r="AF3273" s="36"/>
      <c r="AG3273" s="36"/>
      <c r="AH3273" s="36"/>
      <c r="AI3273" s="36"/>
      <c r="AJ3273" s="36"/>
      <c r="AK3273" s="36"/>
      <c r="AL3273" s="36"/>
    </row>
    <row r="3274">
      <c r="A3274" s="81" t="s">
        <v>2990</v>
      </c>
      <c r="B3274" s="81" t="s">
        <v>18</v>
      </c>
      <c r="C3274" s="29" t="s">
        <v>1152</v>
      </c>
      <c r="D3274" s="10" t="s">
        <v>3</v>
      </c>
      <c r="E3274" s="30" t="s">
        <v>20</v>
      </c>
      <c r="F3274" s="30" t="s">
        <v>1423</v>
      </c>
      <c r="G3274" s="82">
        <v>45002.0</v>
      </c>
      <c r="H3274" s="82">
        <v>45005.0</v>
      </c>
      <c r="I3274" s="88">
        <v>6.0</v>
      </c>
      <c r="J3274" s="82">
        <v>45002.0</v>
      </c>
      <c r="K3274" s="82">
        <v>45005.0</v>
      </c>
      <c r="L3274" s="88">
        <v>6.0</v>
      </c>
      <c r="M3274" s="82">
        <v>45040.0</v>
      </c>
      <c r="N3274" s="32">
        <v>0.625</v>
      </c>
      <c r="O3274" s="32">
        <v>0.625</v>
      </c>
      <c r="P3274" s="16">
        <f t="shared" si="279"/>
        <v>0</v>
      </c>
      <c r="Q3274" s="113" t="s">
        <v>3224</v>
      </c>
      <c r="R3274" s="36"/>
      <c r="S3274" s="36"/>
      <c r="T3274" s="36"/>
      <c r="U3274" s="36"/>
      <c r="V3274" s="36"/>
      <c r="W3274" s="36"/>
      <c r="X3274" s="36"/>
      <c r="Y3274" s="36"/>
      <c r="Z3274" s="36"/>
      <c r="AA3274" s="36"/>
      <c r="AB3274" s="36"/>
      <c r="AC3274" s="36"/>
      <c r="AD3274" s="36"/>
      <c r="AE3274" s="36"/>
      <c r="AF3274" s="36"/>
      <c r="AG3274" s="36"/>
      <c r="AH3274" s="36"/>
      <c r="AI3274" s="36"/>
      <c r="AJ3274" s="36"/>
      <c r="AK3274" s="36"/>
      <c r="AL3274" s="36"/>
    </row>
    <row r="3275">
      <c r="A3275" s="81" t="s">
        <v>3225</v>
      </c>
      <c r="B3275" s="81" t="s">
        <v>18</v>
      </c>
      <c r="C3275" s="29" t="s">
        <v>1152</v>
      </c>
      <c r="D3275" s="10" t="s">
        <v>3</v>
      </c>
      <c r="E3275" s="30" t="s">
        <v>1281</v>
      </c>
      <c r="F3275" s="30" t="s">
        <v>1423</v>
      </c>
      <c r="G3275" s="82">
        <v>45040.0</v>
      </c>
      <c r="H3275" s="86"/>
      <c r="I3275" s="121"/>
      <c r="J3275" s="82">
        <v>45040.0</v>
      </c>
      <c r="K3275" s="42"/>
      <c r="L3275" s="121"/>
      <c r="M3275" s="82">
        <v>45040.0</v>
      </c>
      <c r="N3275" s="32">
        <v>0.625</v>
      </c>
      <c r="O3275" s="32">
        <v>0.7916666666666666</v>
      </c>
      <c r="P3275" s="16">
        <f t="shared" si="279"/>
        <v>0.1666666667</v>
      </c>
      <c r="Q3275" s="120" t="s">
        <v>3226</v>
      </c>
      <c r="R3275" s="36"/>
      <c r="S3275" s="36"/>
      <c r="T3275" s="36"/>
      <c r="U3275" s="36"/>
      <c r="V3275" s="36"/>
      <c r="W3275" s="36"/>
      <c r="X3275" s="36"/>
      <c r="Y3275" s="36"/>
      <c r="Z3275" s="36"/>
      <c r="AA3275" s="36"/>
      <c r="AB3275" s="36"/>
      <c r="AC3275" s="36"/>
      <c r="AD3275" s="36"/>
      <c r="AE3275" s="36"/>
      <c r="AF3275" s="36"/>
      <c r="AG3275" s="36"/>
      <c r="AH3275" s="36"/>
      <c r="AI3275" s="36"/>
      <c r="AJ3275" s="36"/>
      <c r="AK3275" s="36"/>
      <c r="AL3275" s="36"/>
    </row>
    <row r="3276">
      <c r="A3276" s="81" t="s">
        <v>3227</v>
      </c>
      <c r="B3276" s="81" t="s">
        <v>18</v>
      </c>
      <c r="C3276" s="29" t="s">
        <v>1152</v>
      </c>
      <c r="D3276" s="10" t="s">
        <v>3</v>
      </c>
      <c r="E3276" s="30" t="s">
        <v>1478</v>
      </c>
      <c r="F3276" s="30" t="s">
        <v>1423</v>
      </c>
      <c r="G3276" s="82">
        <v>45040.0</v>
      </c>
      <c r="H3276" s="86"/>
      <c r="I3276" s="121"/>
      <c r="J3276" s="82">
        <v>45040.0</v>
      </c>
      <c r="K3276" s="42"/>
      <c r="L3276" s="121"/>
      <c r="M3276" s="82">
        <v>45040.0</v>
      </c>
      <c r="N3276" s="32">
        <v>0.7916666666666666</v>
      </c>
      <c r="O3276" s="32">
        <v>0.875</v>
      </c>
      <c r="P3276" s="16">
        <f t="shared" si="279"/>
        <v>0.08333333333</v>
      </c>
      <c r="Q3276" s="120" t="s">
        <v>3228</v>
      </c>
      <c r="R3276" s="36"/>
      <c r="S3276" s="36"/>
      <c r="T3276" s="36"/>
      <c r="U3276" s="36"/>
      <c r="V3276" s="36"/>
      <c r="W3276" s="36"/>
      <c r="X3276" s="36"/>
      <c r="Y3276" s="36"/>
      <c r="Z3276" s="36"/>
      <c r="AA3276" s="36"/>
      <c r="AB3276" s="36"/>
      <c r="AC3276" s="36"/>
      <c r="AD3276" s="36"/>
      <c r="AE3276" s="36"/>
      <c r="AF3276" s="36"/>
      <c r="AG3276" s="36"/>
      <c r="AH3276" s="36"/>
      <c r="AI3276" s="36"/>
      <c r="AJ3276" s="36"/>
      <c r="AK3276" s="36"/>
      <c r="AL3276" s="36"/>
    </row>
    <row r="3277">
      <c r="A3277" s="81" t="s">
        <v>1819</v>
      </c>
      <c r="B3277" s="81" t="s">
        <v>1797</v>
      </c>
      <c r="C3277" s="10" t="s">
        <v>1152</v>
      </c>
      <c r="D3277" s="10" t="s">
        <v>3</v>
      </c>
      <c r="E3277" s="11" t="s">
        <v>41</v>
      </c>
      <c r="F3277" s="11" t="s">
        <v>21</v>
      </c>
      <c r="G3277" s="18"/>
      <c r="H3277" s="18"/>
      <c r="I3277" s="18"/>
      <c r="J3277" s="18"/>
      <c r="K3277" s="18"/>
      <c r="M3277" s="82">
        <v>45040.0</v>
      </c>
      <c r="N3277" s="32">
        <v>0.5416666666666666</v>
      </c>
      <c r="O3277" s="32">
        <v>0.625</v>
      </c>
      <c r="P3277" s="16">
        <f t="shared" si="279"/>
        <v>0.08333333333</v>
      </c>
      <c r="Q3277" s="113" t="s">
        <v>3229</v>
      </c>
      <c r="R3277" s="36"/>
      <c r="S3277" s="36"/>
      <c r="T3277" s="36"/>
      <c r="U3277" s="36"/>
      <c r="V3277" s="36"/>
      <c r="W3277" s="36"/>
      <c r="X3277" s="36"/>
      <c r="Y3277" s="36"/>
      <c r="Z3277" s="36"/>
      <c r="AA3277" s="36"/>
      <c r="AB3277" s="36"/>
      <c r="AC3277" s="36"/>
      <c r="AD3277" s="36"/>
      <c r="AE3277" s="36"/>
      <c r="AF3277" s="36"/>
      <c r="AG3277" s="36"/>
      <c r="AH3277" s="36"/>
      <c r="AI3277" s="36"/>
      <c r="AJ3277" s="36"/>
      <c r="AK3277" s="36"/>
      <c r="AL3277" s="36"/>
    </row>
    <row r="3278">
      <c r="A3278" s="81" t="s">
        <v>3018</v>
      </c>
      <c r="B3278" s="81" t="s">
        <v>560</v>
      </c>
      <c r="C3278" s="29" t="s">
        <v>1152</v>
      </c>
      <c r="D3278" s="29" t="s">
        <v>508</v>
      </c>
      <c r="E3278" s="30" t="s">
        <v>41</v>
      </c>
      <c r="F3278" s="30" t="s">
        <v>1423</v>
      </c>
      <c r="G3278" s="82">
        <v>45027.0</v>
      </c>
      <c r="H3278" s="82"/>
      <c r="I3278" s="81">
        <v>75.0</v>
      </c>
      <c r="J3278" s="82">
        <v>45027.0</v>
      </c>
      <c r="K3278" s="82"/>
      <c r="L3278" s="81"/>
      <c r="M3278" s="82">
        <v>45040.0</v>
      </c>
      <c r="N3278" s="32">
        <v>0.6041666666666666</v>
      </c>
      <c r="O3278" s="32">
        <v>0.875</v>
      </c>
      <c r="P3278" s="44">
        <f t="shared" si="279"/>
        <v>0.2708333333</v>
      </c>
      <c r="Q3278" s="131" t="s">
        <v>3230</v>
      </c>
      <c r="R3278" s="36"/>
      <c r="S3278" s="36"/>
      <c r="T3278" s="36"/>
      <c r="U3278" s="36"/>
      <c r="V3278" s="36"/>
      <c r="W3278" s="36"/>
      <c r="X3278" s="36"/>
      <c r="Y3278" s="36"/>
      <c r="Z3278" s="36"/>
      <c r="AA3278" s="36"/>
      <c r="AB3278" s="36"/>
      <c r="AC3278" s="36"/>
      <c r="AD3278" s="36"/>
      <c r="AE3278" s="36"/>
      <c r="AF3278" s="36"/>
      <c r="AG3278" s="36"/>
      <c r="AH3278" s="36"/>
      <c r="AI3278" s="36"/>
      <c r="AJ3278" s="36"/>
      <c r="AK3278" s="36"/>
      <c r="AL3278" s="36"/>
    </row>
    <row r="3279" ht="21.0" customHeight="1">
      <c r="A3279" s="130" t="s">
        <v>3010</v>
      </c>
      <c r="B3279" s="29" t="s">
        <v>560</v>
      </c>
      <c r="C3279" s="29" t="s">
        <v>1164</v>
      </c>
      <c r="D3279" s="29" t="s">
        <v>2579</v>
      </c>
      <c r="E3279" s="41" t="s">
        <v>41</v>
      </c>
      <c r="F3279" s="30" t="s">
        <v>1409</v>
      </c>
      <c r="G3279" s="87">
        <v>44977.0</v>
      </c>
      <c r="H3279" s="87"/>
      <c r="I3279" s="36"/>
      <c r="J3279" s="87">
        <v>44977.0</v>
      </c>
      <c r="K3279" s="42"/>
      <c r="L3279" s="36"/>
      <c r="M3279" s="100">
        <v>45040.0</v>
      </c>
      <c r="N3279" s="32">
        <v>0.625</v>
      </c>
      <c r="O3279" s="32">
        <v>0.875</v>
      </c>
      <c r="P3279" s="44">
        <f t="shared" si="279"/>
        <v>0.25</v>
      </c>
      <c r="Q3279" s="120" t="s">
        <v>3231</v>
      </c>
      <c r="R3279" s="36"/>
      <c r="S3279" s="36"/>
      <c r="T3279" s="36"/>
      <c r="U3279" s="36"/>
      <c r="V3279" s="36"/>
      <c r="W3279" s="36"/>
      <c r="X3279" s="36"/>
      <c r="Y3279" s="36"/>
      <c r="Z3279" s="36"/>
      <c r="AA3279" s="36"/>
      <c r="AB3279" s="36"/>
      <c r="AC3279" s="36"/>
      <c r="AD3279" s="36"/>
      <c r="AE3279" s="36"/>
      <c r="AF3279" s="36"/>
      <c r="AG3279" s="36"/>
      <c r="AH3279" s="36"/>
      <c r="AI3279" s="36"/>
      <c r="AJ3279" s="36"/>
      <c r="AK3279" s="36"/>
      <c r="AL3279" s="36"/>
    </row>
    <row r="3280">
      <c r="A3280" s="29" t="s">
        <v>2167</v>
      </c>
      <c r="B3280" s="54" t="s">
        <v>1797</v>
      </c>
      <c r="C3280" s="54" t="s">
        <v>1164</v>
      </c>
      <c r="D3280" s="54" t="s">
        <v>900</v>
      </c>
      <c r="E3280" s="41" t="s">
        <v>41</v>
      </c>
      <c r="F3280" s="41" t="s">
        <v>21</v>
      </c>
      <c r="G3280" s="86"/>
      <c r="H3280" s="86"/>
      <c r="I3280" s="121"/>
      <c r="J3280" s="86"/>
      <c r="K3280" s="42"/>
      <c r="L3280" s="88">
        <v>215.0</v>
      </c>
      <c r="M3280" s="117">
        <v>45040.0</v>
      </c>
      <c r="N3280" s="43">
        <v>0.5416666666666666</v>
      </c>
      <c r="O3280" s="32">
        <v>0.6041666666666666</v>
      </c>
      <c r="P3280" s="44">
        <f t="shared" si="279"/>
        <v>0.0625</v>
      </c>
      <c r="Q3280" s="113" t="s">
        <v>2180</v>
      </c>
      <c r="R3280" s="36"/>
      <c r="S3280" s="36"/>
      <c r="T3280" s="36"/>
      <c r="U3280" s="36"/>
      <c r="V3280" s="36"/>
      <c r="W3280" s="36"/>
      <c r="X3280" s="36"/>
      <c r="Y3280" s="36"/>
      <c r="Z3280" s="36"/>
      <c r="AA3280" s="36"/>
      <c r="AB3280" s="36"/>
      <c r="AC3280" s="36"/>
      <c r="AD3280" s="36"/>
      <c r="AE3280" s="36"/>
      <c r="AF3280" s="36"/>
      <c r="AG3280" s="36"/>
      <c r="AH3280" s="36"/>
      <c r="AI3280" s="36"/>
      <c r="AJ3280" s="36"/>
      <c r="AK3280" s="36"/>
      <c r="AL3280" s="36"/>
    </row>
    <row r="3281">
      <c r="A3281" s="29" t="s">
        <v>2857</v>
      </c>
      <c r="B3281" s="54" t="s">
        <v>560</v>
      </c>
      <c r="C3281" s="54" t="s">
        <v>1164</v>
      </c>
      <c r="D3281" s="54" t="s">
        <v>900</v>
      </c>
      <c r="E3281" s="30" t="s">
        <v>46</v>
      </c>
      <c r="F3281" s="41" t="s">
        <v>1409</v>
      </c>
      <c r="G3281" s="86">
        <v>44980.0</v>
      </c>
      <c r="H3281" s="86"/>
      <c r="I3281" s="121">
        <v>155.0</v>
      </c>
      <c r="J3281" s="86">
        <v>44981.0</v>
      </c>
      <c r="K3281" s="42"/>
      <c r="L3281" s="88">
        <v>125.0</v>
      </c>
      <c r="M3281" s="117">
        <v>45040.0</v>
      </c>
      <c r="N3281" s="32"/>
      <c r="O3281" s="32"/>
      <c r="P3281" s="44">
        <f t="shared" si="279"/>
        <v>0</v>
      </c>
      <c r="Q3281" s="113" t="s">
        <v>3232</v>
      </c>
      <c r="R3281" s="36"/>
      <c r="S3281" s="36"/>
      <c r="T3281" s="36"/>
      <c r="U3281" s="36"/>
      <c r="V3281" s="36"/>
      <c r="W3281" s="36"/>
      <c r="X3281" s="36"/>
      <c r="Y3281" s="36"/>
      <c r="Z3281" s="36"/>
      <c r="AA3281" s="36"/>
      <c r="AB3281" s="36"/>
      <c r="AC3281" s="36"/>
      <c r="AD3281" s="36"/>
      <c r="AE3281" s="36"/>
      <c r="AF3281" s="36"/>
      <c r="AG3281" s="36"/>
      <c r="AH3281" s="36"/>
      <c r="AI3281" s="36"/>
      <c r="AJ3281" s="36"/>
      <c r="AK3281" s="36"/>
      <c r="AL3281" s="36"/>
    </row>
    <row r="3282">
      <c r="A3282" s="81" t="s">
        <v>3233</v>
      </c>
      <c r="B3282" s="10" t="s">
        <v>560</v>
      </c>
      <c r="C3282" s="10" t="s">
        <v>1164</v>
      </c>
      <c r="D3282" s="10" t="s">
        <v>900</v>
      </c>
      <c r="E3282" s="30" t="s">
        <v>1478</v>
      </c>
      <c r="F3282" s="30" t="s">
        <v>1409</v>
      </c>
      <c r="G3282" s="117">
        <v>45040.0</v>
      </c>
      <c r="H3282" s="86"/>
      <c r="I3282" s="121"/>
      <c r="J3282" s="117">
        <v>45040.0</v>
      </c>
      <c r="K3282" s="42"/>
      <c r="L3282" s="88">
        <v>5.5</v>
      </c>
      <c r="M3282" s="117">
        <v>45040.0</v>
      </c>
      <c r="N3282" s="32">
        <v>0.6041666666666666</v>
      </c>
      <c r="O3282" s="32">
        <v>0.8333333333333334</v>
      </c>
      <c r="P3282" s="44">
        <f t="shared" si="279"/>
        <v>0.2291666667</v>
      </c>
      <c r="Q3282" s="113" t="s">
        <v>3234</v>
      </c>
      <c r="R3282" s="36"/>
      <c r="S3282" s="36"/>
      <c r="T3282" s="36"/>
      <c r="U3282" s="36"/>
      <c r="V3282" s="36"/>
      <c r="W3282" s="36"/>
      <c r="X3282" s="36"/>
      <c r="Y3282" s="36"/>
      <c r="Z3282" s="36"/>
      <c r="AA3282" s="36"/>
      <c r="AB3282" s="36"/>
      <c r="AC3282" s="36"/>
      <c r="AD3282" s="36"/>
      <c r="AE3282" s="36"/>
      <c r="AF3282" s="36"/>
      <c r="AG3282" s="36"/>
      <c r="AH3282" s="36"/>
      <c r="AI3282" s="36"/>
      <c r="AJ3282" s="36"/>
      <c r="AK3282" s="36"/>
      <c r="AL3282" s="36"/>
    </row>
    <row r="3283" ht="30.75" customHeight="1">
      <c r="A3283" s="81" t="s">
        <v>3235</v>
      </c>
      <c r="B3283" s="10" t="s">
        <v>18</v>
      </c>
      <c r="C3283" s="10" t="s">
        <v>1152</v>
      </c>
      <c r="D3283" s="10" t="s">
        <v>3236</v>
      </c>
      <c r="E3283" s="30" t="s">
        <v>1478</v>
      </c>
      <c r="F3283" s="30" t="s">
        <v>1423</v>
      </c>
      <c r="G3283" s="117"/>
      <c r="H3283" s="86"/>
      <c r="I3283" s="121"/>
      <c r="J3283" s="86"/>
      <c r="K3283" s="42"/>
      <c r="L3283" s="121"/>
      <c r="M3283" s="117">
        <v>45040.0</v>
      </c>
      <c r="N3283" s="32">
        <v>0.5833333333333334</v>
      </c>
      <c r="O3283" s="32">
        <v>0.8333333333333334</v>
      </c>
      <c r="P3283" s="44">
        <f t="shared" si="279"/>
        <v>0.25</v>
      </c>
      <c r="Q3283" s="113" t="s">
        <v>3237</v>
      </c>
      <c r="R3283" s="36"/>
      <c r="S3283" s="36"/>
      <c r="T3283" s="36"/>
      <c r="U3283" s="36"/>
      <c r="V3283" s="36"/>
      <c r="W3283" s="36"/>
      <c r="X3283" s="36"/>
      <c r="Y3283" s="36"/>
      <c r="Z3283" s="36"/>
      <c r="AA3283" s="36"/>
      <c r="AB3283" s="36"/>
      <c r="AC3283" s="36"/>
      <c r="AD3283" s="36"/>
      <c r="AE3283" s="36"/>
      <c r="AF3283" s="36"/>
      <c r="AG3283" s="36"/>
      <c r="AH3283" s="36"/>
      <c r="AI3283" s="36"/>
      <c r="AJ3283" s="36"/>
      <c r="AK3283" s="36"/>
      <c r="AL3283" s="36"/>
    </row>
    <row r="3284">
      <c r="A3284" s="84" t="s">
        <v>3227</v>
      </c>
      <c r="B3284" s="81" t="s">
        <v>18</v>
      </c>
      <c r="C3284" s="29" t="s">
        <v>1152</v>
      </c>
      <c r="D3284" s="10" t="s">
        <v>3</v>
      </c>
      <c r="E3284" s="30" t="s">
        <v>310</v>
      </c>
      <c r="F3284" s="30" t="s">
        <v>1423</v>
      </c>
      <c r="G3284" s="82">
        <v>45040.0</v>
      </c>
      <c r="H3284" s="86"/>
      <c r="I3284" s="121"/>
      <c r="J3284" s="82">
        <v>45040.0</v>
      </c>
      <c r="K3284" s="42"/>
      <c r="L3284" s="88">
        <v>6.0</v>
      </c>
      <c r="M3284" s="82">
        <v>45041.0</v>
      </c>
      <c r="N3284" s="32">
        <v>0.5833333333333334</v>
      </c>
      <c r="O3284" s="32">
        <v>0.75</v>
      </c>
      <c r="P3284" s="16">
        <f t="shared" si="279"/>
        <v>0.1666666667</v>
      </c>
      <c r="Q3284" s="113" t="s">
        <v>3238</v>
      </c>
      <c r="R3284" s="36"/>
      <c r="S3284" s="36"/>
      <c r="T3284" s="36"/>
      <c r="U3284" s="36"/>
      <c r="V3284" s="36"/>
      <c r="W3284" s="36"/>
      <c r="X3284" s="36"/>
      <c r="Y3284" s="36"/>
      <c r="Z3284" s="36"/>
      <c r="AA3284" s="36"/>
      <c r="AB3284" s="36"/>
      <c r="AC3284" s="36"/>
      <c r="AD3284" s="36"/>
      <c r="AE3284" s="36"/>
      <c r="AF3284" s="36"/>
      <c r="AG3284" s="36"/>
      <c r="AH3284" s="36"/>
      <c r="AI3284" s="36"/>
      <c r="AJ3284" s="36"/>
      <c r="AK3284" s="36"/>
      <c r="AL3284" s="36"/>
    </row>
    <row r="3285">
      <c r="A3285" s="81" t="s">
        <v>1819</v>
      </c>
      <c r="B3285" s="81" t="s">
        <v>1797</v>
      </c>
      <c r="C3285" s="10" t="s">
        <v>1152</v>
      </c>
      <c r="D3285" s="10" t="s">
        <v>3</v>
      </c>
      <c r="E3285" s="11" t="s">
        <v>41</v>
      </c>
      <c r="F3285" s="11" t="s">
        <v>21</v>
      </c>
      <c r="G3285" s="18"/>
      <c r="H3285" s="18"/>
      <c r="I3285" s="18"/>
      <c r="J3285" s="18"/>
      <c r="K3285" s="18"/>
      <c r="M3285" s="82">
        <v>45041.0</v>
      </c>
      <c r="N3285" s="32">
        <v>0.75</v>
      </c>
      <c r="O3285" s="32">
        <v>0.7916666666666666</v>
      </c>
      <c r="P3285" s="16">
        <f t="shared" si="279"/>
        <v>0.04166666667</v>
      </c>
      <c r="Q3285" s="113" t="s">
        <v>3239</v>
      </c>
      <c r="R3285" s="36"/>
      <c r="S3285" s="36"/>
      <c r="T3285" s="36"/>
      <c r="U3285" s="36"/>
      <c r="V3285" s="36"/>
      <c r="W3285" s="36"/>
      <c r="X3285" s="36"/>
      <c r="Y3285" s="36"/>
      <c r="Z3285" s="36"/>
      <c r="AA3285" s="36"/>
      <c r="AB3285" s="36"/>
      <c r="AC3285" s="36"/>
      <c r="AD3285" s="36"/>
      <c r="AE3285" s="36"/>
      <c r="AF3285" s="36"/>
      <c r="AG3285" s="36"/>
      <c r="AH3285" s="36"/>
      <c r="AI3285" s="36"/>
      <c r="AJ3285" s="36"/>
      <c r="AK3285" s="36"/>
      <c r="AL3285" s="36"/>
    </row>
    <row r="3286">
      <c r="A3286" s="81" t="s">
        <v>3018</v>
      </c>
      <c r="B3286" s="81" t="s">
        <v>560</v>
      </c>
      <c r="C3286" s="29" t="s">
        <v>1152</v>
      </c>
      <c r="D3286" s="29" t="s">
        <v>508</v>
      </c>
      <c r="E3286" s="30" t="s">
        <v>43</v>
      </c>
      <c r="F3286" s="30" t="s">
        <v>1423</v>
      </c>
      <c r="G3286" s="82">
        <v>45027.0</v>
      </c>
      <c r="H3286" s="82">
        <v>45041.0</v>
      </c>
      <c r="I3286" s="81">
        <v>75.0</v>
      </c>
      <c r="J3286" s="82">
        <v>45027.0</v>
      </c>
      <c r="K3286" s="82">
        <v>45041.0</v>
      </c>
      <c r="L3286" s="81">
        <v>48.0</v>
      </c>
      <c r="M3286" s="82">
        <v>45041.0</v>
      </c>
      <c r="N3286" s="32">
        <v>0.5833333333333334</v>
      </c>
      <c r="O3286" s="32">
        <v>0.7916666666666666</v>
      </c>
      <c r="P3286" s="44">
        <f t="shared" si="279"/>
        <v>0.2083333333</v>
      </c>
      <c r="Q3286" s="131" t="s">
        <v>3240</v>
      </c>
      <c r="R3286" s="36"/>
      <c r="S3286" s="36"/>
      <c r="T3286" s="36"/>
      <c r="U3286" s="36"/>
      <c r="V3286" s="36"/>
      <c r="W3286" s="36"/>
      <c r="X3286" s="36"/>
      <c r="Y3286" s="36"/>
      <c r="Z3286" s="36"/>
      <c r="AA3286" s="36"/>
      <c r="AB3286" s="36"/>
      <c r="AC3286" s="36"/>
      <c r="AD3286" s="36"/>
      <c r="AE3286" s="36"/>
      <c r="AF3286" s="36"/>
      <c r="AG3286" s="36"/>
      <c r="AH3286" s="36"/>
      <c r="AI3286" s="36"/>
      <c r="AJ3286" s="36"/>
      <c r="AK3286" s="36"/>
      <c r="AL3286" s="36"/>
    </row>
    <row r="3287">
      <c r="A3287" s="81" t="s">
        <v>2535</v>
      </c>
      <c r="B3287" s="81" t="s">
        <v>560</v>
      </c>
      <c r="C3287" s="29" t="s">
        <v>1152</v>
      </c>
      <c r="D3287" s="29" t="s">
        <v>508</v>
      </c>
      <c r="E3287" s="30" t="s">
        <v>1255</v>
      </c>
      <c r="F3287" s="41" t="s">
        <v>1423</v>
      </c>
      <c r="G3287" s="47">
        <v>44937.0</v>
      </c>
      <c r="H3287" s="19">
        <v>44964.0</v>
      </c>
      <c r="I3287" s="88"/>
      <c r="J3287" s="47">
        <v>44937.0</v>
      </c>
      <c r="K3287" s="19">
        <v>44964.0</v>
      </c>
      <c r="L3287" s="88"/>
      <c r="M3287" s="47">
        <v>45041.0</v>
      </c>
      <c r="N3287" s="110">
        <v>0.7916666666666666</v>
      </c>
      <c r="O3287" s="110">
        <v>0.8194444444444444</v>
      </c>
      <c r="P3287" s="44">
        <f t="shared" si="279"/>
        <v>0.02777777778</v>
      </c>
      <c r="Q3287" s="113" t="s">
        <v>3241</v>
      </c>
      <c r="R3287" s="36"/>
      <c r="S3287" s="36"/>
      <c r="T3287" s="36"/>
      <c r="U3287" s="36"/>
      <c r="V3287" s="36"/>
      <c r="W3287" s="36"/>
      <c r="X3287" s="36"/>
      <c r="Y3287" s="36"/>
      <c r="Z3287" s="36"/>
      <c r="AA3287" s="36"/>
      <c r="AB3287" s="36"/>
      <c r="AC3287" s="36"/>
      <c r="AD3287" s="36"/>
      <c r="AE3287" s="36"/>
      <c r="AF3287" s="36"/>
      <c r="AG3287" s="36"/>
      <c r="AH3287" s="36"/>
      <c r="AI3287" s="36"/>
      <c r="AJ3287" s="36"/>
      <c r="AK3287" s="36"/>
      <c r="AL3287" s="36"/>
    </row>
    <row r="3288">
      <c r="A3288" s="81" t="s">
        <v>3242</v>
      </c>
      <c r="B3288" s="81" t="s">
        <v>18</v>
      </c>
      <c r="C3288" s="29" t="s">
        <v>1152</v>
      </c>
      <c r="D3288" s="10" t="s">
        <v>3</v>
      </c>
      <c r="E3288" s="30" t="s">
        <v>1478</v>
      </c>
      <c r="F3288" s="30" t="s">
        <v>1423</v>
      </c>
      <c r="G3288" s="82">
        <v>45041.0</v>
      </c>
      <c r="H3288" s="86"/>
      <c r="I3288" s="121"/>
      <c r="J3288" s="82">
        <v>45041.0</v>
      </c>
      <c r="K3288" s="42"/>
      <c r="L3288" s="88">
        <v>2.0</v>
      </c>
      <c r="M3288" s="82">
        <v>45041.0</v>
      </c>
      <c r="N3288" s="32">
        <v>0.7916666666666666</v>
      </c>
      <c r="O3288" s="32">
        <v>0.875</v>
      </c>
      <c r="P3288" s="16">
        <f t="shared" si="279"/>
        <v>0.08333333333</v>
      </c>
      <c r="Q3288" s="113" t="s">
        <v>3243</v>
      </c>
      <c r="R3288" s="36"/>
      <c r="S3288" s="36"/>
      <c r="T3288" s="36"/>
      <c r="U3288" s="36"/>
      <c r="V3288" s="36"/>
      <c r="W3288" s="36"/>
      <c r="X3288" s="36"/>
      <c r="Y3288" s="36"/>
      <c r="Z3288" s="36"/>
      <c r="AA3288" s="36"/>
      <c r="AB3288" s="36"/>
      <c r="AC3288" s="36"/>
      <c r="AD3288" s="36"/>
      <c r="AE3288" s="36"/>
      <c r="AF3288" s="36"/>
      <c r="AG3288" s="36"/>
      <c r="AH3288" s="36"/>
      <c r="AI3288" s="36"/>
      <c r="AJ3288" s="36"/>
      <c r="AK3288" s="36"/>
      <c r="AL3288" s="36"/>
    </row>
    <row r="3289">
      <c r="A3289" s="81" t="s">
        <v>3235</v>
      </c>
      <c r="B3289" s="10" t="s">
        <v>18</v>
      </c>
      <c r="C3289" s="10" t="s">
        <v>1152</v>
      </c>
      <c r="D3289" s="10" t="s">
        <v>3236</v>
      </c>
      <c r="E3289" s="30" t="s">
        <v>28</v>
      </c>
      <c r="F3289" s="30" t="s">
        <v>1423</v>
      </c>
      <c r="G3289" s="117">
        <v>45040.0</v>
      </c>
      <c r="H3289" s="86"/>
      <c r="I3289" s="121"/>
      <c r="J3289" s="86"/>
      <c r="K3289" s="42"/>
      <c r="L3289" s="121"/>
      <c r="M3289" s="117">
        <v>45041.0</v>
      </c>
      <c r="N3289" s="32">
        <v>0.5833333333333334</v>
      </c>
      <c r="O3289" s="32">
        <v>0.6666666666666666</v>
      </c>
      <c r="P3289" s="44">
        <f t="shared" si="279"/>
        <v>0.08333333333</v>
      </c>
      <c r="Q3289" s="113" t="s">
        <v>3244</v>
      </c>
      <c r="R3289" s="36"/>
      <c r="S3289" s="36"/>
      <c r="T3289" s="36"/>
      <c r="U3289" s="36"/>
      <c r="V3289" s="36"/>
      <c r="W3289" s="36"/>
      <c r="X3289" s="36"/>
      <c r="Y3289" s="36"/>
      <c r="Z3289" s="36"/>
      <c r="AA3289" s="36"/>
      <c r="AB3289" s="36"/>
      <c r="AC3289" s="36"/>
      <c r="AD3289" s="36"/>
      <c r="AE3289" s="36"/>
      <c r="AF3289" s="36"/>
      <c r="AG3289" s="36"/>
      <c r="AH3289" s="36"/>
      <c r="AI3289" s="36"/>
      <c r="AJ3289" s="36"/>
      <c r="AK3289" s="36"/>
      <c r="AL3289" s="36"/>
    </row>
    <row r="3290">
      <c r="A3290" s="81" t="s">
        <v>3245</v>
      </c>
      <c r="B3290" s="10" t="s">
        <v>18</v>
      </c>
      <c r="C3290" s="10" t="s">
        <v>1152</v>
      </c>
      <c r="D3290" s="10" t="s">
        <v>3236</v>
      </c>
      <c r="E3290" s="30" t="s">
        <v>1478</v>
      </c>
      <c r="F3290" s="30" t="s">
        <v>1423</v>
      </c>
      <c r="G3290" s="117">
        <v>45041.0</v>
      </c>
      <c r="H3290" s="86"/>
      <c r="I3290" s="121"/>
      <c r="J3290" s="86"/>
      <c r="K3290" s="42"/>
      <c r="L3290" s="121"/>
      <c r="M3290" s="117">
        <v>45041.0</v>
      </c>
      <c r="N3290" s="32">
        <v>0.6666666666666666</v>
      </c>
      <c r="O3290" s="32">
        <v>0.8333333333333334</v>
      </c>
      <c r="P3290" s="44">
        <f t="shared" si="279"/>
        <v>0.1666666667</v>
      </c>
      <c r="Q3290" s="113" t="s">
        <v>3246</v>
      </c>
      <c r="R3290" s="36"/>
      <c r="S3290" s="36"/>
      <c r="T3290" s="36"/>
      <c r="U3290" s="36"/>
      <c r="V3290" s="36"/>
      <c r="W3290" s="36"/>
      <c r="X3290" s="36"/>
      <c r="Y3290" s="36"/>
      <c r="Z3290" s="36"/>
      <c r="AA3290" s="36"/>
      <c r="AB3290" s="36"/>
      <c r="AC3290" s="36"/>
      <c r="AD3290" s="36"/>
      <c r="AE3290" s="36"/>
      <c r="AF3290" s="36"/>
      <c r="AG3290" s="36"/>
      <c r="AH3290" s="36"/>
      <c r="AI3290" s="36"/>
      <c r="AJ3290" s="36"/>
      <c r="AK3290" s="36"/>
      <c r="AL3290" s="36"/>
    </row>
    <row r="3291" ht="38.25" customHeight="1">
      <c r="A3291" s="130" t="s">
        <v>3010</v>
      </c>
      <c r="B3291" s="29" t="s">
        <v>560</v>
      </c>
      <c r="C3291" s="29" t="s">
        <v>1164</v>
      </c>
      <c r="D3291" s="29" t="s">
        <v>2579</v>
      </c>
      <c r="E3291" s="41" t="s">
        <v>41</v>
      </c>
      <c r="F3291" s="30" t="s">
        <v>1409</v>
      </c>
      <c r="G3291" s="87">
        <v>44977.0</v>
      </c>
      <c r="H3291" s="87"/>
      <c r="I3291" s="36"/>
      <c r="J3291" s="87">
        <v>44977.0</v>
      </c>
      <c r="K3291" s="42"/>
      <c r="L3291" s="36"/>
      <c r="M3291" s="100">
        <v>45041.0</v>
      </c>
      <c r="N3291" s="32">
        <v>0.625</v>
      </c>
      <c r="O3291" s="32">
        <v>0.875</v>
      </c>
      <c r="P3291" s="44">
        <f t="shared" si="279"/>
        <v>0.25</v>
      </c>
      <c r="Q3291" s="120" t="s">
        <v>3247</v>
      </c>
      <c r="R3291" s="36"/>
      <c r="S3291" s="36"/>
      <c r="T3291" s="36"/>
      <c r="U3291" s="36"/>
      <c r="V3291" s="36"/>
      <c r="W3291" s="36"/>
      <c r="X3291" s="36"/>
      <c r="Y3291" s="36"/>
      <c r="Z3291" s="36"/>
      <c r="AA3291" s="36"/>
      <c r="AB3291" s="36"/>
      <c r="AC3291" s="36"/>
      <c r="AD3291" s="36"/>
      <c r="AE3291" s="36"/>
      <c r="AF3291" s="36"/>
      <c r="AG3291" s="36"/>
      <c r="AH3291" s="36"/>
      <c r="AI3291" s="36"/>
      <c r="AJ3291" s="36"/>
      <c r="AK3291" s="36"/>
      <c r="AL3291" s="36"/>
    </row>
    <row r="3292">
      <c r="A3292" s="29" t="s">
        <v>2167</v>
      </c>
      <c r="B3292" s="54" t="s">
        <v>1797</v>
      </c>
      <c r="C3292" s="54" t="s">
        <v>1164</v>
      </c>
      <c r="D3292" s="54" t="s">
        <v>900</v>
      </c>
      <c r="E3292" s="41" t="s">
        <v>41</v>
      </c>
      <c r="F3292" s="41" t="s">
        <v>21</v>
      </c>
      <c r="G3292" s="86"/>
      <c r="H3292" s="86"/>
      <c r="I3292" s="121"/>
      <c r="J3292" s="86"/>
      <c r="K3292" s="42"/>
      <c r="L3292" s="88">
        <v>216.5</v>
      </c>
      <c r="M3292" s="117">
        <v>45041.0</v>
      </c>
      <c r="N3292" s="43">
        <v>0.5416666666666666</v>
      </c>
      <c r="O3292" s="32">
        <v>0.6041666666666666</v>
      </c>
      <c r="P3292" s="44">
        <f t="shared" si="279"/>
        <v>0.0625</v>
      </c>
      <c r="Q3292" s="113" t="s">
        <v>2180</v>
      </c>
      <c r="R3292" s="36"/>
      <c r="S3292" s="36"/>
      <c r="T3292" s="36"/>
      <c r="U3292" s="36"/>
      <c r="V3292" s="36"/>
      <c r="W3292" s="36"/>
      <c r="X3292" s="36"/>
      <c r="Y3292" s="36"/>
      <c r="Z3292" s="36"/>
      <c r="AA3292" s="36"/>
      <c r="AB3292" s="36"/>
      <c r="AC3292" s="36"/>
      <c r="AD3292" s="36"/>
      <c r="AE3292" s="36"/>
      <c r="AF3292" s="36"/>
      <c r="AG3292" s="36"/>
      <c r="AH3292" s="36"/>
      <c r="AI3292" s="36"/>
      <c r="AJ3292" s="36"/>
      <c r="AK3292" s="36"/>
      <c r="AL3292" s="36"/>
    </row>
    <row r="3293">
      <c r="A3293" s="81" t="s">
        <v>3233</v>
      </c>
      <c r="B3293" s="10" t="s">
        <v>560</v>
      </c>
      <c r="C3293" s="10" t="s">
        <v>1164</v>
      </c>
      <c r="D3293" s="10" t="s">
        <v>900</v>
      </c>
      <c r="E3293" s="30" t="s">
        <v>1478</v>
      </c>
      <c r="F3293" s="30" t="s">
        <v>1409</v>
      </c>
      <c r="G3293" s="117">
        <v>45040.0</v>
      </c>
      <c r="H3293" s="86"/>
      <c r="I3293" s="121"/>
      <c r="J3293" s="117">
        <v>45040.0</v>
      </c>
      <c r="K3293" s="42"/>
      <c r="L3293" s="88">
        <v>11.0</v>
      </c>
      <c r="M3293" s="117">
        <v>45041.0</v>
      </c>
      <c r="N3293" s="32">
        <v>0.6041666666666666</v>
      </c>
      <c r="O3293" s="32">
        <v>0.8333333333333334</v>
      </c>
      <c r="P3293" s="44">
        <f t="shared" si="279"/>
        <v>0.2291666667</v>
      </c>
      <c r="Q3293" s="113" t="s">
        <v>3248</v>
      </c>
      <c r="R3293" s="36"/>
      <c r="S3293" s="36"/>
      <c r="T3293" s="36"/>
      <c r="U3293" s="36"/>
      <c r="V3293" s="36"/>
      <c r="W3293" s="36"/>
      <c r="X3293" s="36"/>
      <c r="Y3293" s="36"/>
      <c r="Z3293" s="36"/>
      <c r="AA3293" s="36"/>
      <c r="AB3293" s="36"/>
      <c r="AC3293" s="36"/>
      <c r="AD3293" s="36"/>
      <c r="AE3293" s="36"/>
      <c r="AF3293" s="36"/>
      <c r="AG3293" s="36"/>
      <c r="AH3293" s="36"/>
      <c r="AI3293" s="36"/>
      <c r="AJ3293" s="36"/>
      <c r="AK3293" s="36"/>
      <c r="AL3293" s="36"/>
    </row>
    <row r="3294">
      <c r="A3294" s="81" t="s">
        <v>3007</v>
      </c>
      <c r="B3294" s="29" t="s">
        <v>18</v>
      </c>
      <c r="C3294" s="29" t="s">
        <v>1152</v>
      </c>
      <c r="D3294" s="29" t="s">
        <v>508</v>
      </c>
      <c r="E3294" s="30" t="s">
        <v>1478</v>
      </c>
      <c r="F3294" s="30" t="s">
        <v>1423</v>
      </c>
      <c r="G3294" s="82"/>
      <c r="H3294" s="82"/>
      <c r="I3294" s="81"/>
      <c r="J3294" s="82"/>
      <c r="K3294" s="82"/>
      <c r="L3294" s="81"/>
      <c r="M3294" s="100">
        <v>45041.0</v>
      </c>
      <c r="N3294" s="32">
        <v>0.8333333333333334</v>
      </c>
      <c r="O3294" s="32">
        <v>0.875</v>
      </c>
      <c r="P3294" s="44">
        <f t="shared" si="279"/>
        <v>0.04166666667</v>
      </c>
      <c r="Q3294" s="131" t="s">
        <v>3249</v>
      </c>
      <c r="R3294" s="36"/>
      <c r="S3294" s="36"/>
      <c r="T3294" s="36"/>
      <c r="U3294" s="36"/>
      <c r="V3294" s="36"/>
      <c r="W3294" s="36"/>
      <c r="X3294" s="36"/>
      <c r="Y3294" s="36"/>
      <c r="Z3294" s="36"/>
      <c r="AA3294" s="36"/>
      <c r="AB3294" s="36"/>
      <c r="AC3294" s="36"/>
      <c r="AD3294" s="36"/>
      <c r="AE3294" s="36"/>
      <c r="AF3294" s="36"/>
      <c r="AG3294" s="36"/>
      <c r="AH3294" s="36"/>
      <c r="AI3294" s="36"/>
      <c r="AJ3294" s="36"/>
      <c r="AK3294" s="36"/>
      <c r="AL3294" s="36"/>
    </row>
    <row r="3295">
      <c r="A3295" s="81" t="s">
        <v>3250</v>
      </c>
      <c r="B3295" s="10" t="s">
        <v>18</v>
      </c>
      <c r="C3295" s="10" t="s">
        <v>1152</v>
      </c>
      <c r="D3295" s="10" t="s">
        <v>3251</v>
      </c>
      <c r="E3295" s="30" t="s">
        <v>1478</v>
      </c>
      <c r="F3295" s="30" t="s">
        <v>21</v>
      </c>
      <c r="G3295" s="117">
        <v>45041.0</v>
      </c>
      <c r="H3295" s="86"/>
      <c r="I3295" s="88">
        <v>4.0</v>
      </c>
      <c r="J3295" s="117">
        <v>45041.0</v>
      </c>
      <c r="K3295" s="42"/>
      <c r="L3295" s="121"/>
      <c r="M3295" s="117">
        <v>45041.0</v>
      </c>
      <c r="N3295" s="32">
        <v>0.8958333333333334</v>
      </c>
      <c r="O3295" s="32">
        <v>0.9583333333333334</v>
      </c>
      <c r="P3295" s="44">
        <f t="shared" si="279"/>
        <v>0.0625</v>
      </c>
      <c r="Q3295" s="113" t="s">
        <v>3252</v>
      </c>
      <c r="R3295" s="36"/>
      <c r="S3295" s="36"/>
      <c r="T3295" s="36"/>
      <c r="U3295" s="36"/>
      <c r="V3295" s="36"/>
      <c r="W3295" s="36"/>
      <c r="X3295" s="36"/>
      <c r="Y3295" s="36"/>
      <c r="Z3295" s="36"/>
      <c r="AA3295" s="36"/>
      <c r="AB3295" s="36"/>
      <c r="AC3295" s="36"/>
      <c r="AD3295" s="36"/>
      <c r="AE3295" s="36"/>
      <c r="AF3295" s="36"/>
      <c r="AG3295" s="36"/>
      <c r="AH3295" s="36"/>
      <c r="AI3295" s="36"/>
      <c r="AJ3295" s="36"/>
      <c r="AK3295" s="36"/>
      <c r="AL3295" s="36"/>
    </row>
    <row r="3296">
      <c r="A3296" s="81" t="s">
        <v>3225</v>
      </c>
      <c r="B3296" s="81" t="s">
        <v>18</v>
      </c>
      <c r="C3296" s="29" t="s">
        <v>1152</v>
      </c>
      <c r="D3296" s="10" t="s">
        <v>3</v>
      </c>
      <c r="E3296" s="30" t="s">
        <v>20</v>
      </c>
      <c r="F3296" s="30" t="s">
        <v>1423</v>
      </c>
      <c r="G3296" s="82">
        <v>45040.0</v>
      </c>
      <c r="H3296" s="86"/>
      <c r="I3296" s="121"/>
      <c r="J3296" s="82">
        <v>45040.0</v>
      </c>
      <c r="K3296" s="42"/>
      <c r="L3296" s="121"/>
      <c r="M3296" s="100">
        <v>45042.0</v>
      </c>
      <c r="N3296" s="32">
        <v>0.625</v>
      </c>
      <c r="O3296" s="32">
        <v>0.625</v>
      </c>
      <c r="P3296" s="16">
        <f t="shared" si="279"/>
        <v>0</v>
      </c>
      <c r="Q3296" s="120" t="s">
        <v>3224</v>
      </c>
      <c r="R3296" s="36"/>
      <c r="S3296" s="36"/>
      <c r="T3296" s="36"/>
      <c r="U3296" s="36"/>
      <c r="V3296" s="36"/>
      <c r="W3296" s="36"/>
      <c r="X3296" s="36"/>
      <c r="Y3296" s="36"/>
      <c r="Z3296" s="36"/>
      <c r="AA3296" s="36"/>
      <c r="AB3296" s="36"/>
      <c r="AC3296" s="36"/>
      <c r="AD3296" s="36"/>
      <c r="AE3296" s="36"/>
      <c r="AF3296" s="36"/>
      <c r="AG3296" s="36"/>
      <c r="AH3296" s="36"/>
      <c r="AI3296" s="36"/>
      <c r="AJ3296" s="36"/>
      <c r="AK3296" s="36"/>
      <c r="AL3296" s="36"/>
    </row>
    <row r="3297">
      <c r="A3297" s="81" t="s">
        <v>3138</v>
      </c>
      <c r="B3297" s="10" t="s">
        <v>18</v>
      </c>
      <c r="C3297" s="29" t="s">
        <v>1152</v>
      </c>
      <c r="D3297" s="10" t="s">
        <v>3</v>
      </c>
      <c r="E3297" s="30" t="s">
        <v>20</v>
      </c>
      <c r="F3297" s="30" t="s">
        <v>1423</v>
      </c>
      <c r="G3297" s="117">
        <v>45022.0</v>
      </c>
      <c r="H3297" s="117">
        <v>45027.0</v>
      </c>
      <c r="I3297" s="88">
        <v>8.0</v>
      </c>
      <c r="J3297" s="117">
        <v>45022.0</v>
      </c>
      <c r="K3297" s="117">
        <v>45027.0</v>
      </c>
      <c r="L3297" s="88">
        <v>6.0</v>
      </c>
      <c r="M3297" s="100">
        <v>45042.0</v>
      </c>
      <c r="N3297" s="32">
        <v>0.5833333333333334</v>
      </c>
      <c r="O3297" s="32">
        <v>0.5833333333333334</v>
      </c>
      <c r="P3297" s="16">
        <f t="shared" si="279"/>
        <v>0</v>
      </c>
      <c r="Q3297" s="120" t="s">
        <v>3224</v>
      </c>
      <c r="R3297" s="36"/>
      <c r="S3297" s="36"/>
      <c r="T3297" s="36"/>
      <c r="U3297" s="36"/>
      <c r="V3297" s="36"/>
      <c r="W3297" s="36"/>
      <c r="X3297" s="36"/>
      <c r="Y3297" s="36"/>
      <c r="Z3297" s="36"/>
      <c r="AA3297" s="36"/>
      <c r="AB3297" s="36"/>
      <c r="AC3297" s="36"/>
      <c r="AD3297" s="36"/>
      <c r="AE3297" s="36"/>
      <c r="AF3297" s="36"/>
      <c r="AG3297" s="36"/>
      <c r="AH3297" s="36"/>
      <c r="AI3297" s="36"/>
      <c r="AJ3297" s="36"/>
      <c r="AK3297" s="36"/>
      <c r="AL3297" s="36"/>
    </row>
    <row r="3298">
      <c r="A3298" s="81" t="s">
        <v>3007</v>
      </c>
      <c r="B3298" s="29" t="s">
        <v>18</v>
      </c>
      <c r="C3298" s="29" t="s">
        <v>1152</v>
      </c>
      <c r="D3298" s="29" t="s">
        <v>508</v>
      </c>
      <c r="E3298" s="30" t="s">
        <v>1281</v>
      </c>
      <c r="F3298" s="30" t="s">
        <v>1423</v>
      </c>
      <c r="G3298" s="82"/>
      <c r="H3298" s="82"/>
      <c r="I3298" s="81"/>
      <c r="J3298" s="82"/>
      <c r="K3298" s="82"/>
      <c r="L3298" s="81"/>
      <c r="M3298" s="100">
        <v>45042.0</v>
      </c>
      <c r="N3298" s="32">
        <v>0.5833333333333334</v>
      </c>
      <c r="O3298" s="32">
        <v>0.7916666666666666</v>
      </c>
      <c r="P3298" s="44">
        <f t="shared" si="279"/>
        <v>0.2083333333</v>
      </c>
      <c r="Q3298" s="131" t="s">
        <v>3253</v>
      </c>
      <c r="R3298" s="36"/>
      <c r="S3298" s="36"/>
      <c r="T3298" s="36"/>
      <c r="U3298" s="36"/>
      <c r="V3298" s="36"/>
      <c r="W3298" s="36"/>
      <c r="X3298" s="36"/>
      <c r="Y3298" s="36"/>
      <c r="Z3298" s="36"/>
      <c r="AA3298" s="36"/>
      <c r="AB3298" s="36"/>
      <c r="AC3298" s="36"/>
      <c r="AD3298" s="36"/>
      <c r="AE3298" s="36"/>
      <c r="AF3298" s="36"/>
      <c r="AG3298" s="36"/>
      <c r="AH3298" s="36"/>
      <c r="AI3298" s="36"/>
      <c r="AJ3298" s="36"/>
      <c r="AK3298" s="36"/>
      <c r="AL3298" s="36"/>
    </row>
    <row r="3299">
      <c r="A3299" s="81" t="s">
        <v>3254</v>
      </c>
      <c r="B3299" s="81" t="s">
        <v>560</v>
      </c>
      <c r="C3299" s="29" t="s">
        <v>1152</v>
      </c>
      <c r="D3299" s="29" t="s">
        <v>508</v>
      </c>
      <c r="E3299" s="30" t="s">
        <v>1478</v>
      </c>
      <c r="F3299" s="30" t="s">
        <v>1423</v>
      </c>
      <c r="G3299" s="82"/>
      <c r="H3299" s="82"/>
      <c r="I3299" s="81"/>
      <c r="J3299" s="82"/>
      <c r="K3299" s="82"/>
      <c r="L3299" s="81"/>
      <c r="M3299" s="100">
        <v>45042.0</v>
      </c>
      <c r="N3299" s="32">
        <v>0.8333333333333334</v>
      </c>
      <c r="O3299" s="32">
        <v>0.875</v>
      </c>
      <c r="P3299" s="44">
        <f t="shared" si="279"/>
        <v>0.04166666667</v>
      </c>
      <c r="Q3299" s="131" t="s">
        <v>3255</v>
      </c>
      <c r="R3299" s="36"/>
      <c r="S3299" s="36"/>
      <c r="T3299" s="36"/>
      <c r="U3299" s="36"/>
      <c r="V3299" s="36"/>
      <c r="W3299" s="36"/>
      <c r="X3299" s="36"/>
      <c r="Y3299" s="36"/>
      <c r="Z3299" s="36"/>
      <c r="AA3299" s="36"/>
      <c r="AB3299" s="36"/>
      <c r="AC3299" s="36"/>
      <c r="AD3299" s="36"/>
      <c r="AE3299" s="36"/>
      <c r="AF3299" s="36"/>
      <c r="AG3299" s="36"/>
      <c r="AH3299" s="36"/>
      <c r="AI3299" s="36"/>
      <c r="AJ3299" s="36"/>
      <c r="AK3299" s="36"/>
      <c r="AL3299" s="36"/>
    </row>
    <row r="3300">
      <c r="A3300" s="81" t="s">
        <v>3256</v>
      </c>
      <c r="B3300" s="81" t="s">
        <v>18</v>
      </c>
      <c r="C3300" s="29" t="s">
        <v>1152</v>
      </c>
      <c r="D3300" s="10" t="s">
        <v>3</v>
      </c>
      <c r="E3300" s="30" t="s">
        <v>1478</v>
      </c>
      <c r="F3300" s="30" t="s">
        <v>1423</v>
      </c>
      <c r="G3300" s="100">
        <v>45042.0</v>
      </c>
      <c r="H3300" s="86"/>
      <c r="I3300" s="88"/>
      <c r="J3300" s="100">
        <v>45042.0</v>
      </c>
      <c r="K3300" s="42"/>
      <c r="L3300" s="121"/>
      <c r="M3300" s="100">
        <v>45042.0</v>
      </c>
      <c r="N3300" s="32">
        <v>0.7083333333333334</v>
      </c>
      <c r="O3300" s="32">
        <v>0.875</v>
      </c>
      <c r="P3300" s="16">
        <f t="shared" si="279"/>
        <v>0.1666666667</v>
      </c>
      <c r="Q3300" s="131" t="s">
        <v>3257</v>
      </c>
      <c r="R3300" s="36"/>
      <c r="S3300" s="36"/>
      <c r="T3300" s="36"/>
      <c r="U3300" s="36"/>
      <c r="V3300" s="36"/>
      <c r="W3300" s="36"/>
      <c r="X3300" s="36"/>
      <c r="Y3300" s="36"/>
      <c r="Z3300" s="36"/>
      <c r="AA3300" s="36"/>
      <c r="AB3300" s="36"/>
      <c r="AC3300" s="36"/>
      <c r="AD3300" s="36"/>
      <c r="AE3300" s="36"/>
      <c r="AF3300" s="36"/>
      <c r="AG3300" s="36"/>
      <c r="AH3300" s="36"/>
      <c r="AI3300" s="36"/>
      <c r="AJ3300" s="36"/>
      <c r="AK3300" s="36"/>
      <c r="AL3300" s="36"/>
    </row>
    <row r="3301">
      <c r="A3301" s="81" t="s">
        <v>1819</v>
      </c>
      <c r="B3301" s="81" t="s">
        <v>1797</v>
      </c>
      <c r="C3301" s="10" t="s">
        <v>1152</v>
      </c>
      <c r="D3301" s="10" t="s">
        <v>3</v>
      </c>
      <c r="E3301" s="11" t="s">
        <v>41</v>
      </c>
      <c r="F3301" s="11" t="s">
        <v>21</v>
      </c>
      <c r="G3301" s="18"/>
      <c r="H3301" s="18"/>
      <c r="I3301" s="18"/>
      <c r="J3301" s="18"/>
      <c r="K3301" s="18"/>
      <c r="M3301" s="100">
        <v>45042.0</v>
      </c>
      <c r="N3301" s="32">
        <v>0.5833333333333334</v>
      </c>
      <c r="O3301" s="32">
        <v>0.7083333333333334</v>
      </c>
      <c r="P3301" s="16">
        <f t="shared" si="279"/>
        <v>0.125</v>
      </c>
      <c r="Q3301" s="113" t="s">
        <v>3258</v>
      </c>
      <c r="R3301" s="36"/>
      <c r="S3301" s="36"/>
      <c r="T3301" s="36"/>
      <c r="U3301" s="36"/>
      <c r="V3301" s="36"/>
      <c r="W3301" s="36"/>
      <c r="X3301" s="36"/>
      <c r="Y3301" s="36"/>
      <c r="Z3301" s="36"/>
      <c r="AA3301" s="36"/>
      <c r="AB3301" s="36"/>
      <c r="AC3301" s="36"/>
      <c r="AD3301" s="36"/>
      <c r="AE3301" s="36"/>
      <c r="AF3301" s="36"/>
      <c r="AG3301" s="36"/>
      <c r="AH3301" s="36"/>
      <c r="AI3301" s="36"/>
      <c r="AJ3301" s="36"/>
      <c r="AK3301" s="36"/>
      <c r="AL3301" s="36"/>
    </row>
    <row r="3302" ht="38.25" customHeight="1">
      <c r="A3302" s="130" t="s">
        <v>3010</v>
      </c>
      <c r="B3302" s="29" t="s">
        <v>560</v>
      </c>
      <c r="C3302" s="29" t="s">
        <v>1164</v>
      </c>
      <c r="D3302" s="29" t="s">
        <v>2579</v>
      </c>
      <c r="E3302" s="41" t="s">
        <v>41</v>
      </c>
      <c r="F3302" s="30" t="s">
        <v>1409</v>
      </c>
      <c r="G3302" s="87">
        <v>44977.0</v>
      </c>
      <c r="H3302" s="87"/>
      <c r="I3302" s="36"/>
      <c r="J3302" s="87">
        <v>44977.0</v>
      </c>
      <c r="K3302" s="42"/>
      <c r="L3302" s="36"/>
      <c r="M3302" s="100">
        <v>45042.0</v>
      </c>
      <c r="N3302" s="32">
        <v>0.625</v>
      </c>
      <c r="O3302" s="32">
        <v>0.875</v>
      </c>
      <c r="P3302" s="44">
        <f t="shared" si="279"/>
        <v>0.25</v>
      </c>
      <c r="Q3302" s="120" t="s">
        <v>3259</v>
      </c>
      <c r="R3302" s="36"/>
      <c r="S3302" s="36"/>
      <c r="T3302" s="36"/>
      <c r="U3302" s="36"/>
      <c r="V3302" s="36"/>
      <c r="W3302" s="36"/>
      <c r="X3302" s="36"/>
      <c r="Y3302" s="36"/>
      <c r="Z3302" s="36"/>
      <c r="AA3302" s="36"/>
      <c r="AB3302" s="36"/>
      <c r="AC3302" s="36"/>
      <c r="AD3302" s="36"/>
      <c r="AE3302" s="36"/>
      <c r="AF3302" s="36"/>
      <c r="AG3302" s="36"/>
      <c r="AH3302" s="36"/>
      <c r="AI3302" s="36"/>
      <c r="AJ3302" s="36"/>
      <c r="AK3302" s="36"/>
      <c r="AL3302" s="36"/>
    </row>
    <row r="3303">
      <c r="A3303" s="29" t="s">
        <v>2167</v>
      </c>
      <c r="B3303" s="54" t="s">
        <v>1797</v>
      </c>
      <c r="C3303" s="54" t="s">
        <v>1164</v>
      </c>
      <c r="D3303" s="54" t="s">
        <v>900</v>
      </c>
      <c r="E3303" s="41" t="s">
        <v>41</v>
      </c>
      <c r="F3303" s="41" t="s">
        <v>21</v>
      </c>
      <c r="G3303" s="86"/>
      <c r="H3303" s="86"/>
      <c r="I3303" s="121"/>
      <c r="J3303" s="86"/>
      <c r="K3303" s="42"/>
      <c r="L3303" s="88">
        <v>218.5</v>
      </c>
      <c r="M3303" s="117">
        <v>45042.0</v>
      </c>
      <c r="N3303" s="43">
        <v>0.5416666666666666</v>
      </c>
      <c r="O3303" s="32">
        <v>0.625</v>
      </c>
      <c r="P3303" s="44">
        <f t="shared" si="279"/>
        <v>0.08333333333</v>
      </c>
      <c r="Q3303" s="113" t="s">
        <v>2180</v>
      </c>
      <c r="R3303" s="36"/>
      <c r="S3303" s="36"/>
      <c r="T3303" s="36"/>
      <c r="U3303" s="36"/>
      <c r="V3303" s="36"/>
      <c r="W3303" s="36"/>
      <c r="X3303" s="36"/>
      <c r="Y3303" s="36"/>
      <c r="Z3303" s="36"/>
      <c r="AA3303" s="36"/>
      <c r="AB3303" s="36"/>
      <c r="AC3303" s="36"/>
      <c r="AD3303" s="36"/>
      <c r="AE3303" s="36"/>
      <c r="AF3303" s="36"/>
      <c r="AG3303" s="36"/>
      <c r="AH3303" s="36"/>
      <c r="AI3303" s="36"/>
      <c r="AJ3303" s="36"/>
      <c r="AK3303" s="36"/>
      <c r="AL3303" s="36"/>
    </row>
    <row r="3304">
      <c r="A3304" s="81" t="s">
        <v>3233</v>
      </c>
      <c r="B3304" s="10" t="s">
        <v>560</v>
      </c>
      <c r="C3304" s="10" t="s">
        <v>1164</v>
      </c>
      <c r="D3304" s="10" t="s">
        <v>900</v>
      </c>
      <c r="E3304" s="30" t="s">
        <v>46</v>
      </c>
      <c r="F3304" s="30" t="s">
        <v>1409</v>
      </c>
      <c r="G3304" s="117">
        <v>45040.0</v>
      </c>
      <c r="H3304" s="86"/>
      <c r="I3304" s="121"/>
      <c r="J3304" s="117">
        <v>45040.0</v>
      </c>
      <c r="K3304" s="42"/>
      <c r="L3304" s="88">
        <v>11.0</v>
      </c>
      <c r="M3304" s="117">
        <v>45042.0</v>
      </c>
      <c r="N3304" s="32"/>
      <c r="O3304" s="32"/>
      <c r="P3304" s="44"/>
      <c r="Q3304" s="113" t="s">
        <v>3260</v>
      </c>
      <c r="R3304" s="36"/>
      <c r="S3304" s="36"/>
      <c r="T3304" s="36"/>
      <c r="U3304" s="36"/>
      <c r="V3304" s="36"/>
      <c r="W3304" s="36"/>
      <c r="X3304" s="36"/>
      <c r="Y3304" s="36"/>
      <c r="Z3304" s="36"/>
      <c r="AA3304" s="36"/>
      <c r="AB3304" s="36"/>
      <c r="AC3304" s="36"/>
      <c r="AD3304" s="36"/>
      <c r="AE3304" s="36"/>
      <c r="AF3304" s="36"/>
      <c r="AG3304" s="36"/>
      <c r="AH3304" s="36"/>
      <c r="AI3304" s="36"/>
      <c r="AJ3304" s="36"/>
      <c r="AK3304" s="36"/>
      <c r="AL3304" s="36"/>
    </row>
    <row r="3305">
      <c r="A3305" s="29" t="s">
        <v>2857</v>
      </c>
      <c r="B3305" s="54" t="s">
        <v>560</v>
      </c>
      <c r="C3305" s="54" t="s">
        <v>1164</v>
      </c>
      <c r="D3305" s="54" t="s">
        <v>900</v>
      </c>
      <c r="E3305" s="30" t="s">
        <v>41</v>
      </c>
      <c r="F3305" s="41" t="s">
        <v>1409</v>
      </c>
      <c r="G3305" s="86">
        <v>44980.0</v>
      </c>
      <c r="H3305" s="86"/>
      <c r="I3305" s="121">
        <v>155.0</v>
      </c>
      <c r="J3305" s="86">
        <v>44981.0</v>
      </c>
      <c r="K3305" s="42"/>
      <c r="L3305" s="88">
        <v>130.0</v>
      </c>
      <c r="M3305" s="117">
        <v>45042.0</v>
      </c>
      <c r="N3305" s="32">
        <v>0.625</v>
      </c>
      <c r="O3305" s="32">
        <v>0.8333333333333334</v>
      </c>
      <c r="P3305" s="44">
        <f t="shared" ref="P3305:P3315" si="280">O3305-N3305</f>
        <v>0.2083333333</v>
      </c>
      <c r="Q3305" s="113" t="s">
        <v>3261</v>
      </c>
      <c r="R3305" s="36"/>
      <c r="S3305" s="36"/>
      <c r="T3305" s="36"/>
      <c r="U3305" s="36"/>
      <c r="V3305" s="36"/>
      <c r="W3305" s="36"/>
      <c r="X3305" s="36"/>
      <c r="Y3305" s="36"/>
      <c r="Z3305" s="36"/>
      <c r="AA3305" s="36"/>
      <c r="AB3305" s="36"/>
      <c r="AC3305" s="36"/>
      <c r="AD3305" s="36"/>
      <c r="AE3305" s="36"/>
      <c r="AF3305" s="36"/>
      <c r="AG3305" s="36"/>
      <c r="AH3305" s="36"/>
      <c r="AI3305" s="36"/>
      <c r="AJ3305" s="36"/>
      <c r="AK3305" s="36"/>
      <c r="AL3305" s="36"/>
    </row>
    <row r="3306" ht="30.75" customHeight="1">
      <c r="A3306" s="81" t="s">
        <v>3235</v>
      </c>
      <c r="B3306" s="10" t="s">
        <v>18</v>
      </c>
      <c r="C3306" s="10" t="s">
        <v>1152</v>
      </c>
      <c r="D3306" s="10" t="s">
        <v>3236</v>
      </c>
      <c r="E3306" s="30" t="s">
        <v>41</v>
      </c>
      <c r="F3306" s="30" t="s">
        <v>1423</v>
      </c>
      <c r="G3306" s="117"/>
      <c r="H3306" s="86"/>
      <c r="I3306" s="121"/>
      <c r="J3306" s="117">
        <v>45040.0</v>
      </c>
      <c r="K3306" s="42"/>
      <c r="L3306" s="121"/>
      <c r="M3306" s="117">
        <v>45042.0</v>
      </c>
      <c r="N3306" s="32">
        <v>0.5833333333333334</v>
      </c>
      <c r="O3306" s="32">
        <v>0.8333333333333334</v>
      </c>
      <c r="P3306" s="44">
        <f t="shared" si="280"/>
        <v>0.25</v>
      </c>
      <c r="Q3306" s="113" t="s">
        <v>3262</v>
      </c>
      <c r="R3306" s="36"/>
      <c r="S3306" s="36"/>
      <c r="T3306" s="36"/>
      <c r="U3306" s="36"/>
      <c r="V3306" s="36"/>
      <c r="W3306" s="36"/>
      <c r="X3306" s="36"/>
      <c r="Y3306" s="36"/>
      <c r="Z3306" s="36"/>
      <c r="AA3306" s="36"/>
      <c r="AB3306" s="36"/>
      <c r="AC3306" s="36"/>
      <c r="AD3306" s="36"/>
      <c r="AE3306" s="36"/>
      <c r="AF3306" s="36"/>
      <c r="AG3306" s="36"/>
      <c r="AH3306" s="36"/>
      <c r="AI3306" s="36"/>
      <c r="AJ3306" s="36"/>
      <c r="AK3306" s="36"/>
      <c r="AL3306" s="36"/>
    </row>
    <row r="3307">
      <c r="A3307" s="81" t="s">
        <v>3242</v>
      </c>
      <c r="B3307" s="81" t="s">
        <v>18</v>
      </c>
      <c r="C3307" s="29" t="s">
        <v>1152</v>
      </c>
      <c r="D3307" s="10" t="s">
        <v>3</v>
      </c>
      <c r="E3307" s="30" t="s">
        <v>43</v>
      </c>
      <c r="F3307" s="30" t="s">
        <v>1423</v>
      </c>
      <c r="G3307" s="82">
        <v>45041.0</v>
      </c>
      <c r="H3307" s="82">
        <v>45043.0</v>
      </c>
      <c r="I3307" s="88">
        <v>8.0</v>
      </c>
      <c r="J3307" s="82">
        <v>45041.0</v>
      </c>
      <c r="K3307" s="82">
        <v>45043.0</v>
      </c>
      <c r="L3307" s="88">
        <v>3.0</v>
      </c>
      <c r="M3307" s="82">
        <v>45043.0</v>
      </c>
      <c r="N3307" s="32">
        <v>0.5833333333333334</v>
      </c>
      <c r="O3307" s="32">
        <v>0.625</v>
      </c>
      <c r="P3307" s="16">
        <f t="shared" si="280"/>
        <v>0.04166666667</v>
      </c>
      <c r="Q3307" s="113" t="s">
        <v>3263</v>
      </c>
      <c r="R3307" s="36"/>
      <c r="S3307" s="36"/>
      <c r="T3307" s="36"/>
      <c r="U3307" s="36"/>
      <c r="V3307" s="36"/>
      <c r="W3307" s="36"/>
      <c r="X3307" s="36"/>
      <c r="Y3307" s="36"/>
      <c r="Z3307" s="36"/>
      <c r="AA3307" s="36"/>
      <c r="AB3307" s="36"/>
      <c r="AC3307" s="36"/>
      <c r="AD3307" s="36"/>
      <c r="AE3307" s="36"/>
      <c r="AF3307" s="36"/>
      <c r="AG3307" s="36"/>
      <c r="AH3307" s="36"/>
      <c r="AI3307" s="36"/>
      <c r="AJ3307" s="36"/>
      <c r="AK3307" s="36"/>
      <c r="AL3307" s="36"/>
    </row>
    <row r="3308">
      <c r="A3308" s="81" t="s">
        <v>3256</v>
      </c>
      <c r="B3308" s="81" t="s">
        <v>18</v>
      </c>
      <c r="C3308" s="29" t="s">
        <v>1152</v>
      </c>
      <c r="D3308" s="10" t="s">
        <v>3</v>
      </c>
      <c r="E3308" s="30" t="s">
        <v>43</v>
      </c>
      <c r="F3308" s="30" t="s">
        <v>1423</v>
      </c>
      <c r="G3308" s="100">
        <v>45042.0</v>
      </c>
      <c r="H3308" s="82">
        <v>45043.0</v>
      </c>
      <c r="I3308" s="88">
        <v>8.0</v>
      </c>
      <c r="J3308" s="100">
        <v>45042.0</v>
      </c>
      <c r="K3308" s="82">
        <v>45043.0</v>
      </c>
      <c r="L3308" s="88">
        <v>6.0</v>
      </c>
      <c r="M3308" s="82">
        <v>45043.0</v>
      </c>
      <c r="N3308" s="32">
        <v>0.625</v>
      </c>
      <c r="O3308" s="32">
        <v>0.7083333333333334</v>
      </c>
      <c r="P3308" s="16">
        <f t="shared" si="280"/>
        <v>0.08333333333</v>
      </c>
      <c r="Q3308" s="131" t="s">
        <v>3264</v>
      </c>
      <c r="R3308" s="36"/>
      <c r="S3308" s="36"/>
      <c r="T3308" s="36"/>
      <c r="U3308" s="36"/>
      <c r="V3308" s="36"/>
      <c r="W3308" s="36"/>
      <c r="X3308" s="36"/>
      <c r="Y3308" s="36"/>
      <c r="Z3308" s="36"/>
      <c r="AA3308" s="36"/>
      <c r="AB3308" s="36"/>
      <c r="AC3308" s="36"/>
      <c r="AD3308" s="36"/>
      <c r="AE3308" s="36"/>
      <c r="AF3308" s="36"/>
      <c r="AG3308" s="36"/>
      <c r="AH3308" s="36"/>
      <c r="AI3308" s="36"/>
      <c r="AJ3308" s="36"/>
      <c r="AK3308" s="36"/>
      <c r="AL3308" s="36"/>
    </row>
    <row r="3309">
      <c r="A3309" s="81" t="s">
        <v>3245</v>
      </c>
      <c r="B3309" s="10" t="s">
        <v>18</v>
      </c>
      <c r="C3309" s="10" t="s">
        <v>1152</v>
      </c>
      <c r="D3309" s="10" t="s">
        <v>3236</v>
      </c>
      <c r="E3309" s="30" t="s">
        <v>43</v>
      </c>
      <c r="F3309" s="30" t="s">
        <v>1423</v>
      </c>
      <c r="G3309" s="117">
        <v>45041.0</v>
      </c>
      <c r="H3309" s="86"/>
      <c r="I3309" s="121"/>
      <c r="J3309" s="86"/>
      <c r="K3309" s="42"/>
      <c r="L3309" s="121"/>
      <c r="M3309" s="117">
        <v>45043.0</v>
      </c>
      <c r="N3309" s="32">
        <v>0.6041666666666666</v>
      </c>
      <c r="O3309" s="32">
        <v>0.8125</v>
      </c>
      <c r="P3309" s="44">
        <f t="shared" si="280"/>
        <v>0.2083333333</v>
      </c>
      <c r="Q3309" s="113" t="s">
        <v>3265</v>
      </c>
      <c r="R3309" s="36"/>
      <c r="S3309" s="36"/>
      <c r="T3309" s="36"/>
      <c r="U3309" s="36"/>
      <c r="V3309" s="36"/>
      <c r="W3309" s="36"/>
      <c r="X3309" s="36"/>
      <c r="Y3309" s="36"/>
      <c r="Z3309" s="36"/>
      <c r="AA3309" s="36"/>
      <c r="AB3309" s="36"/>
      <c r="AC3309" s="36"/>
      <c r="AD3309" s="36"/>
      <c r="AE3309" s="36"/>
      <c r="AF3309" s="36"/>
      <c r="AG3309" s="36"/>
      <c r="AH3309" s="36"/>
      <c r="AI3309" s="36"/>
      <c r="AJ3309" s="36"/>
      <c r="AK3309" s="36"/>
      <c r="AL3309" s="36"/>
    </row>
    <row r="3310">
      <c r="A3310" s="81" t="s">
        <v>3266</v>
      </c>
      <c r="B3310" s="81" t="s">
        <v>18</v>
      </c>
      <c r="C3310" s="29" t="s">
        <v>1152</v>
      </c>
      <c r="D3310" s="10" t="s">
        <v>3</v>
      </c>
      <c r="E3310" s="30" t="s">
        <v>1478</v>
      </c>
      <c r="F3310" s="30" t="s">
        <v>1423</v>
      </c>
      <c r="G3310" s="117">
        <v>45043.0</v>
      </c>
      <c r="H3310" s="82"/>
      <c r="I3310" s="88">
        <v>4.0</v>
      </c>
      <c r="J3310" s="100"/>
      <c r="K3310" s="82"/>
      <c r="L3310" s="88">
        <v>3.0</v>
      </c>
      <c r="M3310" s="117">
        <v>45043.0</v>
      </c>
      <c r="N3310" s="32">
        <v>0.75</v>
      </c>
      <c r="O3310" s="32">
        <v>0.875</v>
      </c>
      <c r="P3310" s="16">
        <f t="shared" si="280"/>
        <v>0.125</v>
      </c>
      <c r="Q3310" s="131" t="s">
        <v>3267</v>
      </c>
      <c r="R3310" s="36"/>
      <c r="S3310" s="36"/>
      <c r="T3310" s="36"/>
      <c r="U3310" s="36"/>
      <c r="V3310" s="36"/>
      <c r="W3310" s="36"/>
      <c r="X3310" s="36"/>
      <c r="Y3310" s="36"/>
      <c r="Z3310" s="36"/>
      <c r="AA3310" s="36"/>
      <c r="AB3310" s="36"/>
      <c r="AC3310" s="36"/>
      <c r="AD3310" s="36"/>
      <c r="AE3310" s="36"/>
      <c r="AF3310" s="36"/>
      <c r="AG3310" s="36"/>
      <c r="AH3310" s="36"/>
      <c r="AI3310" s="36"/>
      <c r="AJ3310" s="36"/>
      <c r="AK3310" s="36"/>
      <c r="AL3310" s="36"/>
    </row>
    <row r="3311">
      <c r="A3311" s="81" t="s">
        <v>1819</v>
      </c>
      <c r="B3311" s="81" t="s">
        <v>1797</v>
      </c>
      <c r="C3311" s="10" t="s">
        <v>1152</v>
      </c>
      <c r="D3311" s="10" t="s">
        <v>3</v>
      </c>
      <c r="E3311" s="11" t="s">
        <v>41</v>
      </c>
      <c r="F3311" s="11" t="s">
        <v>21</v>
      </c>
      <c r="G3311" s="18"/>
      <c r="H3311" s="18"/>
      <c r="I3311" s="18"/>
      <c r="J3311" s="18"/>
      <c r="K3311" s="18"/>
      <c r="M3311" s="117">
        <v>45043.0</v>
      </c>
      <c r="N3311" s="32">
        <v>0.7083333333333334</v>
      </c>
      <c r="O3311" s="32">
        <v>0.75</v>
      </c>
      <c r="P3311" s="16">
        <f t="shared" si="280"/>
        <v>0.04166666667</v>
      </c>
      <c r="Q3311" s="113" t="s">
        <v>3268</v>
      </c>
      <c r="R3311" s="36"/>
      <c r="S3311" s="36"/>
      <c r="T3311" s="36"/>
      <c r="U3311" s="36"/>
      <c r="V3311" s="36"/>
      <c r="W3311" s="36"/>
      <c r="X3311" s="36"/>
      <c r="Y3311" s="36"/>
      <c r="Z3311" s="36"/>
      <c r="AA3311" s="36"/>
      <c r="AB3311" s="36"/>
      <c r="AC3311" s="36"/>
      <c r="AD3311" s="36"/>
      <c r="AE3311" s="36"/>
      <c r="AF3311" s="36"/>
      <c r="AG3311" s="36"/>
      <c r="AH3311" s="36"/>
      <c r="AI3311" s="36"/>
      <c r="AJ3311" s="36"/>
      <c r="AK3311" s="36"/>
      <c r="AL3311" s="36"/>
    </row>
    <row r="3312">
      <c r="A3312" s="81" t="s">
        <v>3254</v>
      </c>
      <c r="B3312" s="81" t="s">
        <v>560</v>
      </c>
      <c r="C3312" s="29" t="s">
        <v>1152</v>
      </c>
      <c r="D3312" s="29" t="s">
        <v>508</v>
      </c>
      <c r="E3312" s="30" t="s">
        <v>41</v>
      </c>
      <c r="F3312" s="30" t="s">
        <v>1423</v>
      </c>
      <c r="G3312" s="82"/>
      <c r="H3312" s="82"/>
      <c r="I3312" s="81"/>
      <c r="J3312" s="82"/>
      <c r="K3312" s="82"/>
      <c r="L3312" s="81"/>
      <c r="M3312" s="100">
        <v>45043.0</v>
      </c>
      <c r="N3312" s="32">
        <v>0.6041666666666666</v>
      </c>
      <c r="O3312" s="32">
        <v>0.875</v>
      </c>
      <c r="P3312" s="44">
        <f t="shared" si="280"/>
        <v>0.2708333333</v>
      </c>
      <c r="Q3312" s="131" t="s">
        <v>3269</v>
      </c>
      <c r="R3312" s="36"/>
      <c r="S3312" s="36"/>
      <c r="T3312" s="36"/>
      <c r="U3312" s="36"/>
      <c r="V3312" s="36"/>
      <c r="W3312" s="36"/>
      <c r="X3312" s="36"/>
      <c r="Y3312" s="36"/>
      <c r="Z3312" s="36"/>
      <c r="AA3312" s="36"/>
      <c r="AB3312" s="36"/>
      <c r="AC3312" s="36"/>
      <c r="AD3312" s="36"/>
      <c r="AE3312" s="36"/>
      <c r="AF3312" s="36"/>
      <c r="AG3312" s="36"/>
      <c r="AH3312" s="36"/>
      <c r="AI3312" s="36"/>
      <c r="AJ3312" s="36"/>
      <c r="AK3312" s="36"/>
      <c r="AL3312" s="36"/>
    </row>
    <row r="3313" ht="38.25" customHeight="1">
      <c r="A3313" s="130" t="s">
        <v>3010</v>
      </c>
      <c r="B3313" s="29" t="s">
        <v>560</v>
      </c>
      <c r="C3313" s="29" t="s">
        <v>1164</v>
      </c>
      <c r="D3313" s="29" t="s">
        <v>2579</v>
      </c>
      <c r="E3313" s="41" t="s">
        <v>41</v>
      </c>
      <c r="F3313" s="30" t="s">
        <v>1409</v>
      </c>
      <c r="G3313" s="87">
        <v>44977.0</v>
      </c>
      <c r="H3313" s="87"/>
      <c r="I3313" s="36"/>
      <c r="J3313" s="87">
        <v>44977.0</v>
      </c>
      <c r="K3313" s="42"/>
      <c r="L3313" s="36"/>
      <c r="M3313" s="100">
        <v>45043.0</v>
      </c>
      <c r="N3313" s="32">
        <v>0.625</v>
      </c>
      <c r="O3313" s="32">
        <v>0.875</v>
      </c>
      <c r="P3313" s="44">
        <f t="shared" si="280"/>
        <v>0.25</v>
      </c>
      <c r="Q3313" s="120" t="s">
        <v>3270</v>
      </c>
      <c r="R3313" s="36"/>
      <c r="S3313" s="36"/>
      <c r="T3313" s="36"/>
      <c r="U3313" s="36"/>
      <c r="V3313" s="36"/>
      <c r="W3313" s="36"/>
      <c r="X3313" s="36"/>
      <c r="Y3313" s="36"/>
      <c r="Z3313" s="36"/>
      <c r="AA3313" s="36"/>
      <c r="AB3313" s="36"/>
      <c r="AC3313" s="36"/>
      <c r="AD3313" s="36"/>
      <c r="AE3313" s="36"/>
      <c r="AF3313" s="36"/>
      <c r="AG3313" s="36"/>
      <c r="AH3313" s="36"/>
      <c r="AI3313" s="36"/>
      <c r="AJ3313" s="36"/>
      <c r="AK3313" s="36"/>
      <c r="AL3313" s="36"/>
    </row>
    <row r="3314">
      <c r="A3314" s="29" t="s">
        <v>2167</v>
      </c>
      <c r="B3314" s="54" t="s">
        <v>1797</v>
      </c>
      <c r="C3314" s="54" t="s">
        <v>1164</v>
      </c>
      <c r="D3314" s="54" t="s">
        <v>900</v>
      </c>
      <c r="E3314" s="41" t="s">
        <v>41</v>
      </c>
      <c r="F3314" s="41" t="s">
        <v>21</v>
      </c>
      <c r="G3314" s="86"/>
      <c r="H3314" s="86"/>
      <c r="I3314" s="121"/>
      <c r="J3314" s="86"/>
      <c r="K3314" s="42"/>
      <c r="L3314" s="88">
        <v>220.0</v>
      </c>
      <c r="M3314" s="117">
        <v>45043.0</v>
      </c>
      <c r="N3314" s="43">
        <v>0.5416666666666666</v>
      </c>
      <c r="O3314" s="32">
        <v>0.6041666666666666</v>
      </c>
      <c r="P3314" s="44">
        <f t="shared" si="280"/>
        <v>0.0625</v>
      </c>
      <c r="Q3314" s="113" t="s">
        <v>2180</v>
      </c>
      <c r="R3314" s="36"/>
      <c r="S3314" s="36"/>
      <c r="T3314" s="36"/>
      <c r="U3314" s="36"/>
      <c r="V3314" s="36"/>
      <c r="W3314" s="36"/>
      <c r="X3314" s="36"/>
      <c r="Y3314" s="36"/>
      <c r="Z3314" s="36"/>
      <c r="AA3314" s="36"/>
      <c r="AB3314" s="36"/>
      <c r="AC3314" s="36"/>
      <c r="AD3314" s="36"/>
      <c r="AE3314" s="36"/>
      <c r="AF3314" s="36"/>
      <c r="AG3314" s="36"/>
      <c r="AH3314" s="36"/>
      <c r="AI3314" s="36"/>
      <c r="AJ3314" s="36"/>
      <c r="AK3314" s="36"/>
      <c r="AL3314" s="36"/>
    </row>
    <row r="3315">
      <c r="A3315" s="29" t="s">
        <v>2857</v>
      </c>
      <c r="B3315" s="54" t="s">
        <v>560</v>
      </c>
      <c r="C3315" s="54" t="s">
        <v>1164</v>
      </c>
      <c r="D3315" s="54" t="s">
        <v>900</v>
      </c>
      <c r="E3315" s="30" t="s">
        <v>41</v>
      </c>
      <c r="F3315" s="41" t="s">
        <v>1409</v>
      </c>
      <c r="G3315" s="86">
        <v>44980.0</v>
      </c>
      <c r="H3315" s="86"/>
      <c r="I3315" s="121">
        <v>155.0</v>
      </c>
      <c r="J3315" s="86">
        <v>44981.0</v>
      </c>
      <c r="K3315" s="42"/>
      <c r="L3315" s="88">
        <v>135.5</v>
      </c>
      <c r="M3315" s="117">
        <v>45043.0</v>
      </c>
      <c r="N3315" s="32">
        <v>0.6041666666666666</v>
      </c>
      <c r="O3315" s="32">
        <v>0.8333333333333334</v>
      </c>
      <c r="P3315" s="44">
        <f t="shared" si="280"/>
        <v>0.2291666667</v>
      </c>
      <c r="Q3315" s="113" t="s">
        <v>3271</v>
      </c>
      <c r="R3315" s="36"/>
      <c r="S3315" s="36"/>
      <c r="T3315" s="36"/>
      <c r="U3315" s="36"/>
      <c r="V3315" s="36"/>
      <c r="W3315" s="36"/>
      <c r="X3315" s="36"/>
      <c r="Y3315" s="36"/>
      <c r="Z3315" s="36"/>
      <c r="AA3315" s="36"/>
      <c r="AB3315" s="36"/>
      <c r="AC3315" s="36"/>
      <c r="AD3315" s="36"/>
      <c r="AE3315" s="36"/>
      <c r="AF3315" s="36"/>
      <c r="AG3315" s="36"/>
      <c r="AH3315" s="36"/>
      <c r="AI3315" s="36"/>
      <c r="AJ3315" s="36"/>
      <c r="AK3315" s="36"/>
      <c r="AL3315" s="36"/>
    </row>
    <row r="3316">
      <c r="A3316" s="81" t="s">
        <v>3250</v>
      </c>
      <c r="B3316" s="10" t="s">
        <v>18</v>
      </c>
      <c r="C3316" s="10" t="s">
        <v>1152</v>
      </c>
      <c r="D3316" s="10" t="s">
        <v>3251</v>
      </c>
      <c r="E3316" s="30" t="s">
        <v>1478</v>
      </c>
      <c r="F3316" s="30" t="s">
        <v>21</v>
      </c>
      <c r="G3316" s="117">
        <v>45041.0</v>
      </c>
      <c r="H3316" s="86"/>
      <c r="I3316" s="88">
        <v>4.0</v>
      </c>
      <c r="J3316" s="117">
        <v>45041.0</v>
      </c>
      <c r="K3316" s="42"/>
      <c r="L3316" s="121"/>
      <c r="M3316" s="117">
        <v>45043.0</v>
      </c>
      <c r="N3316" s="32">
        <v>0.7916666666666666</v>
      </c>
      <c r="O3316" s="32"/>
      <c r="P3316" s="25">
        <v>0.08333333333333333</v>
      </c>
      <c r="Q3316" s="120" t="s">
        <v>3272</v>
      </c>
      <c r="R3316" s="36"/>
      <c r="S3316" s="36"/>
      <c r="T3316" s="36"/>
      <c r="U3316" s="36"/>
      <c r="V3316" s="36"/>
      <c r="W3316" s="36"/>
      <c r="X3316" s="36"/>
      <c r="Y3316" s="36"/>
      <c r="Z3316" s="36"/>
      <c r="AA3316" s="36"/>
      <c r="AB3316" s="36"/>
      <c r="AC3316" s="36"/>
      <c r="AD3316" s="36"/>
      <c r="AE3316" s="36"/>
      <c r="AF3316" s="36"/>
      <c r="AG3316" s="36"/>
      <c r="AH3316" s="36"/>
      <c r="AI3316" s="36"/>
      <c r="AJ3316" s="36"/>
      <c r="AK3316" s="36"/>
      <c r="AL3316" s="36"/>
    </row>
    <row r="3317">
      <c r="A3317" s="81" t="s">
        <v>3250</v>
      </c>
      <c r="B3317" s="10" t="s">
        <v>18</v>
      </c>
      <c r="C3317" s="10" t="s">
        <v>1152</v>
      </c>
      <c r="D3317" s="10" t="s">
        <v>3251</v>
      </c>
      <c r="E3317" s="30" t="s">
        <v>43</v>
      </c>
      <c r="F3317" s="30" t="s">
        <v>1432</v>
      </c>
      <c r="G3317" s="117">
        <v>45041.0</v>
      </c>
      <c r="H3317" s="86"/>
      <c r="I3317" s="121"/>
      <c r="J3317" s="117">
        <v>45041.0</v>
      </c>
      <c r="K3317" s="42"/>
      <c r="L3317" s="121"/>
      <c r="M3317" s="117">
        <v>45044.0</v>
      </c>
      <c r="N3317" s="32">
        <v>0.6875</v>
      </c>
      <c r="O3317" s="32">
        <v>0.7986111111111112</v>
      </c>
      <c r="P3317" s="25">
        <v>0.1111111111111111</v>
      </c>
      <c r="Q3317" s="113" t="s">
        <v>3273</v>
      </c>
      <c r="R3317" s="36"/>
      <c r="S3317" s="36"/>
      <c r="T3317" s="36"/>
      <c r="U3317" s="36"/>
      <c r="V3317" s="36"/>
      <c r="W3317" s="36"/>
      <c r="X3317" s="36"/>
      <c r="Y3317" s="36"/>
      <c r="Z3317" s="36"/>
      <c r="AA3317" s="36"/>
      <c r="AB3317" s="36"/>
      <c r="AC3317" s="36"/>
      <c r="AD3317" s="36"/>
      <c r="AE3317" s="36"/>
      <c r="AF3317" s="36"/>
      <c r="AG3317" s="36"/>
      <c r="AH3317" s="36"/>
      <c r="AI3317" s="36"/>
      <c r="AJ3317" s="36"/>
      <c r="AK3317" s="36"/>
      <c r="AL3317" s="36"/>
    </row>
    <row r="3318">
      <c r="A3318" s="84" t="s">
        <v>2947</v>
      </c>
      <c r="B3318" s="81" t="s">
        <v>18</v>
      </c>
      <c r="C3318" s="10" t="s">
        <v>1152</v>
      </c>
      <c r="D3318" s="10" t="s">
        <v>3</v>
      </c>
      <c r="E3318" s="30" t="s">
        <v>20</v>
      </c>
      <c r="F3318" s="11" t="s">
        <v>1409</v>
      </c>
      <c r="G3318" s="47">
        <v>44998.0</v>
      </c>
      <c r="H3318" s="48"/>
      <c r="I3318" s="88"/>
      <c r="J3318" s="47">
        <v>44998.0</v>
      </c>
      <c r="K3318" s="42"/>
      <c r="L3318" s="12">
        <v>6.0</v>
      </c>
      <c r="M3318" s="117">
        <v>45044.0</v>
      </c>
      <c r="N3318" s="32">
        <v>0.5833333333333334</v>
      </c>
      <c r="O3318" s="32">
        <v>0.7083333333333334</v>
      </c>
      <c r="P3318" s="16">
        <f t="shared" ref="P3318:P3339" si="281">O3318-N3318</f>
        <v>0.125</v>
      </c>
      <c r="Q3318" s="120" t="s">
        <v>3274</v>
      </c>
      <c r="R3318" s="36"/>
      <c r="S3318" s="36"/>
      <c r="T3318" s="36"/>
      <c r="U3318" s="36"/>
      <c r="V3318" s="36"/>
      <c r="W3318" s="36"/>
      <c r="X3318" s="36"/>
      <c r="Y3318" s="36"/>
      <c r="Z3318" s="36"/>
      <c r="AA3318" s="36"/>
      <c r="AB3318" s="36"/>
      <c r="AC3318" s="36"/>
      <c r="AD3318" s="36"/>
      <c r="AE3318" s="36"/>
      <c r="AF3318" s="36"/>
      <c r="AG3318" s="36"/>
      <c r="AH3318" s="36"/>
      <c r="AI3318" s="36"/>
      <c r="AJ3318" s="36"/>
      <c r="AK3318" s="36"/>
      <c r="AL3318" s="36"/>
    </row>
    <row r="3319">
      <c r="A3319" s="81" t="s">
        <v>3218</v>
      </c>
      <c r="B3319" s="29" t="s">
        <v>18</v>
      </c>
      <c r="C3319" s="29" t="s">
        <v>1152</v>
      </c>
      <c r="D3319" s="29" t="s">
        <v>508</v>
      </c>
      <c r="E3319" s="30" t="s">
        <v>1281</v>
      </c>
      <c r="F3319" s="30" t="s">
        <v>1423</v>
      </c>
      <c r="G3319" s="82"/>
      <c r="H3319" s="82"/>
      <c r="I3319" s="81"/>
      <c r="J3319" s="82"/>
      <c r="K3319" s="82"/>
      <c r="L3319" s="81"/>
      <c r="M3319" s="100">
        <v>45044.0</v>
      </c>
      <c r="N3319" s="32">
        <v>0.5833333333333334</v>
      </c>
      <c r="O3319" s="32">
        <v>0.75</v>
      </c>
      <c r="P3319" s="44">
        <f t="shared" si="281"/>
        <v>0.1666666667</v>
      </c>
      <c r="Q3319" s="131" t="s">
        <v>3275</v>
      </c>
      <c r="R3319" s="36"/>
      <c r="S3319" s="36"/>
      <c r="T3319" s="36"/>
      <c r="U3319" s="36"/>
      <c r="V3319" s="36"/>
      <c r="W3319" s="36"/>
      <c r="X3319" s="36"/>
      <c r="Y3319" s="36"/>
      <c r="Z3319" s="36"/>
      <c r="AA3319" s="36"/>
      <c r="AB3319" s="36"/>
      <c r="AC3319" s="36"/>
      <c r="AD3319" s="36"/>
      <c r="AE3319" s="36"/>
      <c r="AF3319" s="36"/>
      <c r="AG3319" s="36"/>
      <c r="AH3319" s="36"/>
      <c r="AI3319" s="36"/>
      <c r="AJ3319" s="36"/>
      <c r="AK3319" s="36"/>
      <c r="AL3319" s="36"/>
    </row>
    <row r="3320">
      <c r="A3320" s="81" t="s">
        <v>3276</v>
      </c>
      <c r="B3320" s="29" t="s">
        <v>18</v>
      </c>
      <c r="C3320" s="29" t="s">
        <v>1152</v>
      </c>
      <c r="D3320" s="29" t="s">
        <v>508</v>
      </c>
      <c r="E3320" s="30" t="s">
        <v>1478</v>
      </c>
      <c r="F3320" s="30" t="s">
        <v>1423</v>
      </c>
      <c r="G3320" s="82"/>
      <c r="H3320" s="82"/>
      <c r="I3320" s="81"/>
      <c r="J3320" s="82"/>
      <c r="K3320" s="82"/>
      <c r="L3320" s="81"/>
      <c r="M3320" s="100">
        <v>45044.0</v>
      </c>
      <c r="N3320" s="32">
        <v>0.7708333333333334</v>
      </c>
      <c r="O3320" s="32">
        <v>0.875</v>
      </c>
      <c r="P3320" s="44">
        <f t="shared" si="281"/>
        <v>0.1041666667</v>
      </c>
      <c r="Q3320" s="131" t="s">
        <v>3277</v>
      </c>
      <c r="R3320" s="36"/>
      <c r="S3320" s="36"/>
      <c r="T3320" s="36"/>
      <c r="U3320" s="36"/>
      <c r="V3320" s="36"/>
      <c r="W3320" s="36"/>
      <c r="X3320" s="36"/>
      <c r="Y3320" s="36"/>
      <c r="Z3320" s="36"/>
      <c r="AA3320" s="36"/>
      <c r="AB3320" s="36"/>
      <c r="AC3320" s="36"/>
      <c r="AD3320" s="36"/>
      <c r="AE3320" s="36"/>
      <c r="AF3320" s="36"/>
      <c r="AG3320" s="36"/>
      <c r="AH3320" s="36"/>
      <c r="AI3320" s="36"/>
      <c r="AJ3320" s="36"/>
      <c r="AK3320" s="36"/>
      <c r="AL3320" s="36"/>
    </row>
    <row r="3321" ht="38.25" customHeight="1">
      <c r="A3321" s="129" t="s">
        <v>3278</v>
      </c>
      <c r="B3321" s="81" t="s">
        <v>18</v>
      </c>
      <c r="C3321" s="81" t="s">
        <v>1152</v>
      </c>
      <c r="D3321" s="29" t="s">
        <v>2579</v>
      </c>
      <c r="E3321" s="30" t="s">
        <v>1281</v>
      </c>
      <c r="F3321" s="30" t="s">
        <v>1432</v>
      </c>
      <c r="G3321" s="82">
        <v>45044.0</v>
      </c>
      <c r="H3321" s="87"/>
      <c r="I3321" s="36"/>
      <c r="J3321" s="82">
        <v>45044.0</v>
      </c>
      <c r="K3321" s="42"/>
      <c r="L3321" s="36"/>
      <c r="M3321" s="82">
        <v>45044.0</v>
      </c>
      <c r="N3321" s="32">
        <v>0.625</v>
      </c>
      <c r="O3321" s="32">
        <v>0.7916666666666666</v>
      </c>
      <c r="P3321" s="44">
        <f t="shared" si="281"/>
        <v>0.1666666667</v>
      </c>
      <c r="Q3321" s="120" t="s">
        <v>3279</v>
      </c>
      <c r="R3321" s="36"/>
      <c r="S3321" s="36"/>
      <c r="T3321" s="36"/>
      <c r="U3321" s="36"/>
      <c r="V3321" s="36"/>
      <c r="W3321" s="36"/>
      <c r="X3321" s="36"/>
      <c r="Y3321" s="36"/>
      <c r="Z3321" s="36"/>
      <c r="AA3321" s="36"/>
      <c r="AB3321" s="36"/>
      <c r="AC3321" s="36"/>
      <c r="AD3321" s="36"/>
      <c r="AE3321" s="36"/>
      <c r="AF3321" s="36"/>
      <c r="AG3321" s="36"/>
      <c r="AH3321" s="36"/>
      <c r="AI3321" s="36"/>
      <c r="AJ3321" s="36"/>
      <c r="AK3321" s="36"/>
      <c r="AL3321" s="36"/>
    </row>
    <row r="3322">
      <c r="A3322" s="29" t="s">
        <v>2167</v>
      </c>
      <c r="B3322" s="54" t="s">
        <v>1797</v>
      </c>
      <c r="C3322" s="54" t="s">
        <v>1164</v>
      </c>
      <c r="D3322" s="54" t="s">
        <v>900</v>
      </c>
      <c r="E3322" s="41" t="s">
        <v>41</v>
      </c>
      <c r="F3322" s="41" t="s">
        <v>21</v>
      </c>
      <c r="G3322" s="86"/>
      <c r="H3322" s="86"/>
      <c r="I3322" s="121"/>
      <c r="J3322" s="86"/>
      <c r="K3322" s="42"/>
      <c r="L3322" s="88">
        <v>220.0</v>
      </c>
      <c r="M3322" s="117">
        <v>45044.0</v>
      </c>
      <c r="N3322" s="43">
        <v>0.5416666666666666</v>
      </c>
      <c r="O3322" s="32">
        <v>0.6041666666666666</v>
      </c>
      <c r="P3322" s="44">
        <f t="shared" si="281"/>
        <v>0.0625</v>
      </c>
      <c r="Q3322" s="113" t="s">
        <v>2180</v>
      </c>
      <c r="R3322" s="36"/>
      <c r="S3322" s="36"/>
      <c r="T3322" s="36"/>
      <c r="U3322" s="36"/>
      <c r="V3322" s="36"/>
      <c r="W3322" s="36"/>
      <c r="X3322" s="36"/>
      <c r="Y3322" s="36"/>
      <c r="Z3322" s="36"/>
      <c r="AA3322" s="36"/>
      <c r="AB3322" s="36"/>
      <c r="AC3322" s="36"/>
      <c r="AD3322" s="36"/>
      <c r="AE3322" s="36"/>
      <c r="AF3322" s="36"/>
      <c r="AG3322" s="36"/>
      <c r="AH3322" s="36"/>
      <c r="AI3322" s="36"/>
      <c r="AJ3322" s="36"/>
      <c r="AK3322" s="36"/>
      <c r="AL3322" s="36"/>
    </row>
    <row r="3323">
      <c r="A3323" s="29" t="s">
        <v>2857</v>
      </c>
      <c r="B3323" s="54" t="s">
        <v>560</v>
      </c>
      <c r="C3323" s="54" t="s">
        <v>1164</v>
      </c>
      <c r="D3323" s="54" t="s">
        <v>900</v>
      </c>
      <c r="E3323" s="30" t="s">
        <v>46</v>
      </c>
      <c r="F3323" s="41" t="s">
        <v>1409</v>
      </c>
      <c r="G3323" s="86">
        <v>44980.0</v>
      </c>
      <c r="H3323" s="86"/>
      <c r="I3323" s="121">
        <v>155.0</v>
      </c>
      <c r="J3323" s="86">
        <v>44981.0</v>
      </c>
      <c r="K3323" s="42"/>
      <c r="L3323" s="88">
        <v>135.5</v>
      </c>
      <c r="M3323" s="117">
        <v>45044.0</v>
      </c>
      <c r="N3323" s="32"/>
      <c r="O3323" s="32"/>
      <c r="P3323" s="44">
        <f t="shared" si="281"/>
        <v>0</v>
      </c>
      <c r="Q3323" s="113" t="s">
        <v>3280</v>
      </c>
      <c r="R3323" s="36"/>
      <c r="S3323" s="36"/>
      <c r="T3323" s="36"/>
      <c r="U3323" s="36"/>
      <c r="V3323" s="36"/>
      <c r="W3323" s="36"/>
      <c r="X3323" s="36"/>
      <c r="Y3323" s="36"/>
      <c r="Z3323" s="36"/>
      <c r="AA3323" s="36"/>
      <c r="AB3323" s="36"/>
      <c r="AC3323" s="36"/>
      <c r="AD3323" s="36"/>
      <c r="AE3323" s="36"/>
      <c r="AF3323" s="36"/>
      <c r="AG3323" s="36"/>
      <c r="AH3323" s="36"/>
      <c r="AI3323" s="36"/>
      <c r="AJ3323" s="36"/>
      <c r="AK3323" s="36"/>
      <c r="AL3323" s="36"/>
    </row>
    <row r="3324">
      <c r="A3324" s="81" t="s">
        <v>3281</v>
      </c>
      <c r="B3324" s="10" t="s">
        <v>18</v>
      </c>
      <c r="C3324" s="10" t="s">
        <v>1164</v>
      </c>
      <c r="D3324" s="10" t="s">
        <v>900</v>
      </c>
      <c r="E3324" s="30" t="s">
        <v>41</v>
      </c>
      <c r="F3324" s="30" t="s">
        <v>1423</v>
      </c>
      <c r="G3324" s="117">
        <v>45044.0</v>
      </c>
      <c r="H3324" s="86"/>
      <c r="I3324" s="121"/>
      <c r="J3324" s="117">
        <v>45044.0</v>
      </c>
      <c r="K3324" s="42"/>
      <c r="L3324" s="88">
        <v>5.5</v>
      </c>
      <c r="M3324" s="117">
        <v>45044.0</v>
      </c>
      <c r="N3324" s="32">
        <v>0.6041666666666666</v>
      </c>
      <c r="O3324" s="32">
        <v>0.8333333333333334</v>
      </c>
      <c r="P3324" s="44">
        <f t="shared" si="281"/>
        <v>0.2291666667</v>
      </c>
      <c r="Q3324" s="113" t="s">
        <v>3282</v>
      </c>
      <c r="R3324" s="36"/>
      <c r="S3324" s="36"/>
      <c r="T3324" s="36"/>
      <c r="U3324" s="36"/>
      <c r="V3324" s="36"/>
      <c r="W3324" s="36"/>
      <c r="X3324" s="36"/>
      <c r="Y3324" s="36"/>
      <c r="Z3324" s="36"/>
      <c r="AA3324" s="36"/>
      <c r="AB3324" s="36"/>
      <c r="AC3324" s="36"/>
      <c r="AD3324" s="36"/>
      <c r="AE3324" s="36"/>
      <c r="AF3324" s="36"/>
      <c r="AG3324" s="36"/>
      <c r="AH3324" s="36"/>
      <c r="AI3324" s="36"/>
      <c r="AJ3324" s="36"/>
      <c r="AK3324" s="36"/>
      <c r="AL3324" s="36"/>
    </row>
    <row r="3325">
      <c r="A3325" s="81" t="s">
        <v>3266</v>
      </c>
      <c r="B3325" s="81" t="s">
        <v>18</v>
      </c>
      <c r="C3325" s="29" t="s">
        <v>1152</v>
      </c>
      <c r="D3325" s="10" t="s">
        <v>3</v>
      </c>
      <c r="E3325" s="30" t="s">
        <v>41</v>
      </c>
      <c r="F3325" s="30" t="s">
        <v>1423</v>
      </c>
      <c r="G3325" s="117">
        <v>45043.0</v>
      </c>
      <c r="H3325" s="82"/>
      <c r="I3325" s="88">
        <v>10.0</v>
      </c>
      <c r="J3325" s="100"/>
      <c r="K3325" s="82"/>
      <c r="L3325" s="88">
        <v>5.0</v>
      </c>
      <c r="M3325" s="117">
        <v>45044.0</v>
      </c>
      <c r="N3325" s="32">
        <v>0.7083333333333334</v>
      </c>
      <c r="O3325" s="32">
        <v>0.7916666666666666</v>
      </c>
      <c r="P3325" s="16">
        <f t="shared" si="281"/>
        <v>0.08333333333</v>
      </c>
      <c r="Q3325" s="113" t="s">
        <v>3283</v>
      </c>
      <c r="R3325" s="36"/>
      <c r="S3325" s="36"/>
      <c r="T3325" s="36"/>
      <c r="U3325" s="36"/>
      <c r="V3325" s="36"/>
      <c r="W3325" s="36"/>
      <c r="X3325" s="36"/>
      <c r="Y3325" s="36"/>
      <c r="Z3325" s="36"/>
      <c r="AA3325" s="36"/>
      <c r="AB3325" s="36"/>
      <c r="AC3325" s="36"/>
      <c r="AD3325" s="36"/>
      <c r="AE3325" s="36"/>
      <c r="AF3325" s="36"/>
      <c r="AG3325" s="36"/>
      <c r="AH3325" s="36"/>
      <c r="AI3325" s="36"/>
      <c r="AJ3325" s="36"/>
      <c r="AK3325" s="36"/>
      <c r="AL3325" s="36"/>
    </row>
    <row r="3326">
      <c r="A3326" s="81" t="s">
        <v>1819</v>
      </c>
      <c r="B3326" s="81" t="s">
        <v>1797</v>
      </c>
      <c r="C3326" s="10" t="s">
        <v>1152</v>
      </c>
      <c r="D3326" s="10" t="s">
        <v>3</v>
      </c>
      <c r="E3326" s="11" t="s">
        <v>41</v>
      </c>
      <c r="F3326" s="11" t="s">
        <v>21</v>
      </c>
      <c r="G3326" s="18"/>
      <c r="H3326" s="18"/>
      <c r="I3326" s="18"/>
      <c r="J3326" s="18"/>
      <c r="K3326" s="18"/>
      <c r="M3326" s="117">
        <v>45044.0</v>
      </c>
      <c r="N3326" s="32">
        <v>0.7916666666666666</v>
      </c>
      <c r="O3326" s="32">
        <v>0.875</v>
      </c>
      <c r="P3326" s="16">
        <f t="shared" si="281"/>
        <v>0.08333333333</v>
      </c>
      <c r="Q3326" s="113" t="s">
        <v>3284</v>
      </c>
      <c r="R3326" s="36"/>
      <c r="S3326" s="36"/>
      <c r="T3326" s="36"/>
      <c r="U3326" s="36"/>
      <c r="V3326" s="36"/>
      <c r="W3326" s="36"/>
      <c r="X3326" s="36"/>
      <c r="Y3326" s="36"/>
      <c r="Z3326" s="36"/>
      <c r="AA3326" s="36"/>
      <c r="AB3326" s="36"/>
      <c r="AC3326" s="36"/>
      <c r="AD3326" s="36"/>
      <c r="AE3326" s="36"/>
      <c r="AF3326" s="36"/>
      <c r="AG3326" s="36"/>
      <c r="AH3326" s="36"/>
      <c r="AI3326" s="36"/>
      <c r="AJ3326" s="36"/>
      <c r="AK3326" s="36"/>
      <c r="AL3326" s="36"/>
    </row>
    <row r="3327">
      <c r="A3327" s="129" t="s">
        <v>3220</v>
      </c>
      <c r="B3327" s="81" t="s">
        <v>18</v>
      </c>
      <c r="C3327" s="81" t="s">
        <v>1152</v>
      </c>
      <c r="D3327" s="29" t="s">
        <v>2579</v>
      </c>
      <c r="E3327" s="30" t="s">
        <v>1478</v>
      </c>
      <c r="F3327" s="30" t="s">
        <v>1423</v>
      </c>
      <c r="G3327" s="82">
        <v>45037.0</v>
      </c>
      <c r="H3327" s="87"/>
      <c r="I3327" s="36"/>
      <c r="J3327" s="82">
        <v>45037.0</v>
      </c>
      <c r="K3327" s="42"/>
      <c r="L3327" s="36"/>
      <c r="M3327" s="82">
        <v>45037.0</v>
      </c>
      <c r="N3327" s="32">
        <v>0.7916666666666666</v>
      </c>
      <c r="O3327" s="32">
        <v>0.875</v>
      </c>
      <c r="P3327" s="44">
        <f t="shared" si="281"/>
        <v>0.08333333333</v>
      </c>
      <c r="Q3327" s="120" t="s">
        <v>3285</v>
      </c>
      <c r="R3327" s="36"/>
      <c r="S3327" s="36"/>
      <c r="T3327" s="36"/>
      <c r="U3327" s="36"/>
      <c r="V3327" s="36"/>
      <c r="W3327" s="36"/>
      <c r="X3327" s="36"/>
      <c r="Y3327" s="36"/>
      <c r="Z3327" s="36"/>
      <c r="AA3327" s="36"/>
      <c r="AB3327" s="36"/>
      <c r="AC3327" s="36"/>
      <c r="AD3327" s="36"/>
      <c r="AE3327" s="36"/>
      <c r="AF3327" s="36"/>
      <c r="AG3327" s="36"/>
      <c r="AH3327" s="36"/>
      <c r="AI3327" s="36"/>
      <c r="AJ3327" s="36"/>
      <c r="AK3327" s="36"/>
      <c r="AL3327" s="36"/>
    </row>
    <row r="3328">
      <c r="A3328" s="81" t="s">
        <v>3286</v>
      </c>
      <c r="B3328" s="10" t="s">
        <v>18</v>
      </c>
      <c r="C3328" s="10" t="s">
        <v>1152</v>
      </c>
      <c r="D3328" s="10" t="s">
        <v>3236</v>
      </c>
      <c r="E3328" s="30" t="s">
        <v>1478</v>
      </c>
      <c r="F3328" s="30" t="s">
        <v>1423</v>
      </c>
      <c r="G3328" s="117">
        <v>45044.0</v>
      </c>
      <c r="H3328" s="86"/>
      <c r="I3328" s="121"/>
      <c r="J3328" s="86"/>
      <c r="K3328" s="42"/>
      <c r="L3328" s="121"/>
      <c r="M3328" s="117">
        <v>45044.0</v>
      </c>
      <c r="N3328" s="32">
        <v>0.6041666666666666</v>
      </c>
      <c r="O3328" s="32">
        <v>0.8125</v>
      </c>
      <c r="P3328" s="44">
        <f t="shared" si="281"/>
        <v>0.2083333333</v>
      </c>
      <c r="Q3328" s="113" t="s">
        <v>3287</v>
      </c>
      <c r="R3328" s="36"/>
      <c r="S3328" s="36"/>
      <c r="T3328" s="36"/>
      <c r="U3328" s="36"/>
      <c r="V3328" s="36"/>
      <c r="W3328" s="36"/>
      <c r="X3328" s="36"/>
      <c r="Y3328" s="36"/>
      <c r="Z3328" s="36"/>
      <c r="AA3328" s="36"/>
      <c r="AB3328" s="36"/>
      <c r="AC3328" s="36"/>
      <c r="AD3328" s="36"/>
      <c r="AE3328" s="36"/>
      <c r="AF3328" s="36"/>
      <c r="AG3328" s="36"/>
      <c r="AH3328" s="36"/>
      <c r="AI3328" s="36"/>
      <c r="AJ3328" s="36"/>
      <c r="AK3328" s="36"/>
      <c r="AL3328" s="36"/>
    </row>
    <row r="3329">
      <c r="A3329" s="81" t="s">
        <v>3266</v>
      </c>
      <c r="B3329" s="81" t="s">
        <v>18</v>
      </c>
      <c r="C3329" s="29" t="s">
        <v>1152</v>
      </c>
      <c r="D3329" s="10" t="s">
        <v>3</v>
      </c>
      <c r="E3329" s="30" t="s">
        <v>43</v>
      </c>
      <c r="F3329" s="30" t="s">
        <v>1423</v>
      </c>
      <c r="G3329" s="117">
        <v>45043.0</v>
      </c>
      <c r="H3329" s="82"/>
      <c r="I3329" s="88">
        <v>10.0</v>
      </c>
      <c r="J3329" s="100"/>
      <c r="K3329" s="82"/>
      <c r="L3329" s="88">
        <v>7.0</v>
      </c>
      <c r="M3329" s="117">
        <v>45047.0</v>
      </c>
      <c r="N3329" s="32">
        <v>0.5833333333333334</v>
      </c>
      <c r="O3329" s="32">
        <v>0.6666666666666666</v>
      </c>
      <c r="P3329" s="16">
        <f t="shared" si="281"/>
        <v>0.08333333333</v>
      </c>
      <c r="Q3329" s="113" t="s">
        <v>3288</v>
      </c>
      <c r="R3329" s="36"/>
      <c r="S3329" s="36"/>
      <c r="T3329" s="36"/>
      <c r="U3329" s="36"/>
      <c r="V3329" s="36"/>
      <c r="W3329" s="36"/>
      <c r="X3329" s="36"/>
      <c r="Y3329" s="36"/>
      <c r="Z3329" s="36"/>
      <c r="AA3329" s="36"/>
      <c r="AB3329" s="36"/>
      <c r="AC3329" s="36"/>
      <c r="AD3329" s="36"/>
      <c r="AE3329" s="36"/>
      <c r="AF3329" s="36"/>
      <c r="AG3329" s="36"/>
      <c r="AH3329" s="36"/>
      <c r="AI3329" s="36"/>
      <c r="AJ3329" s="36"/>
      <c r="AK3329" s="36"/>
      <c r="AL3329" s="36"/>
    </row>
    <row r="3330">
      <c r="A3330" s="81" t="s">
        <v>3235</v>
      </c>
      <c r="B3330" s="10" t="s">
        <v>18</v>
      </c>
      <c r="C3330" s="10" t="s">
        <v>1152</v>
      </c>
      <c r="D3330" s="10" t="s">
        <v>3236</v>
      </c>
      <c r="E3330" s="30" t="s">
        <v>43</v>
      </c>
      <c r="F3330" s="30" t="s">
        <v>1423</v>
      </c>
      <c r="G3330" s="117">
        <v>45040.0</v>
      </c>
      <c r="H3330" s="86"/>
      <c r="I3330" s="121"/>
      <c r="J3330" s="86"/>
      <c r="K3330" s="42"/>
      <c r="L3330" s="121"/>
      <c r="M3330" s="117">
        <v>45047.0</v>
      </c>
      <c r="N3330" s="32">
        <v>0.5833333333333334</v>
      </c>
      <c r="O3330" s="32">
        <v>0.7916666666666666</v>
      </c>
      <c r="P3330" s="16">
        <f t="shared" si="281"/>
        <v>0.2083333333</v>
      </c>
      <c r="Q3330" s="113" t="s">
        <v>3289</v>
      </c>
      <c r="R3330" s="36"/>
      <c r="S3330" s="36"/>
      <c r="T3330" s="36"/>
      <c r="U3330" s="36"/>
      <c r="V3330" s="36"/>
      <c r="W3330" s="36"/>
      <c r="X3330" s="36"/>
      <c r="Y3330" s="36"/>
      <c r="Z3330" s="36"/>
      <c r="AA3330" s="36"/>
      <c r="AB3330" s="36"/>
      <c r="AC3330" s="36"/>
      <c r="AD3330" s="36"/>
      <c r="AE3330" s="36"/>
      <c r="AF3330" s="36"/>
      <c r="AG3330" s="36"/>
      <c r="AH3330" s="36"/>
      <c r="AI3330" s="36"/>
      <c r="AJ3330" s="36"/>
      <c r="AK3330" s="36"/>
      <c r="AL3330" s="36"/>
    </row>
    <row r="3331">
      <c r="A3331" s="81" t="s">
        <v>3254</v>
      </c>
      <c r="B3331" s="81" t="s">
        <v>560</v>
      </c>
      <c r="C3331" s="29" t="s">
        <v>1152</v>
      </c>
      <c r="D3331" s="29" t="s">
        <v>508</v>
      </c>
      <c r="E3331" s="30" t="s">
        <v>41</v>
      </c>
      <c r="F3331" s="30" t="s">
        <v>1423</v>
      </c>
      <c r="G3331" s="117">
        <v>45043.0</v>
      </c>
      <c r="H3331" s="82"/>
      <c r="I3331" s="81"/>
      <c r="J3331" s="82"/>
      <c r="K3331" s="82"/>
      <c r="L3331" s="81"/>
      <c r="M3331" s="100">
        <v>45047.0</v>
      </c>
      <c r="N3331" s="32">
        <v>0.6458333333333334</v>
      </c>
      <c r="O3331" s="32">
        <v>0.875</v>
      </c>
      <c r="P3331" s="44">
        <f t="shared" si="281"/>
        <v>0.2291666667</v>
      </c>
      <c r="Q3331" s="131" t="s">
        <v>3290</v>
      </c>
      <c r="R3331" s="36"/>
      <c r="S3331" s="36"/>
      <c r="T3331" s="36"/>
      <c r="U3331" s="36"/>
      <c r="V3331" s="36"/>
      <c r="W3331" s="36"/>
      <c r="X3331" s="36"/>
      <c r="Y3331" s="36"/>
      <c r="Z3331" s="36"/>
      <c r="AA3331" s="36"/>
      <c r="AB3331" s="36"/>
      <c r="AC3331" s="36"/>
      <c r="AD3331" s="36"/>
      <c r="AE3331" s="36"/>
      <c r="AF3331" s="36"/>
      <c r="AG3331" s="36"/>
      <c r="AH3331" s="36"/>
      <c r="AI3331" s="36"/>
      <c r="AJ3331" s="36"/>
      <c r="AK3331" s="36"/>
      <c r="AL3331" s="36"/>
    </row>
    <row r="3332">
      <c r="A3332" s="81" t="s">
        <v>3111</v>
      </c>
      <c r="B3332" s="54" t="s">
        <v>1797</v>
      </c>
      <c r="C3332" s="10" t="s">
        <v>1152</v>
      </c>
      <c r="D3332" s="10" t="s">
        <v>2579</v>
      </c>
      <c r="E3332" s="30" t="s">
        <v>41</v>
      </c>
      <c r="F3332" s="30" t="s">
        <v>1423</v>
      </c>
      <c r="G3332" s="117"/>
      <c r="H3332" s="86"/>
      <c r="I3332" s="121"/>
      <c r="J3332" s="86"/>
      <c r="K3332" s="42"/>
      <c r="L3332" s="121"/>
      <c r="M3332" s="19">
        <v>45047.0</v>
      </c>
      <c r="N3332" s="32">
        <v>0.5416666666666666</v>
      </c>
      <c r="O3332" s="32">
        <v>0.625</v>
      </c>
      <c r="P3332" s="44">
        <f t="shared" si="281"/>
        <v>0.08333333333</v>
      </c>
      <c r="Q3332" s="132" t="s">
        <v>3112</v>
      </c>
      <c r="R3332" s="36"/>
      <c r="S3332" s="36"/>
      <c r="T3332" s="36"/>
      <c r="U3332" s="36"/>
      <c r="V3332" s="36"/>
      <c r="W3332" s="36"/>
      <c r="X3332" s="36"/>
      <c r="Y3332" s="36"/>
      <c r="Z3332" s="36"/>
      <c r="AA3332" s="36"/>
      <c r="AB3332" s="36"/>
      <c r="AC3332" s="36"/>
      <c r="AD3332" s="36"/>
      <c r="AE3332" s="36"/>
      <c r="AF3332" s="36"/>
      <c r="AG3332" s="36"/>
      <c r="AH3332" s="36"/>
      <c r="AI3332" s="36"/>
      <c r="AJ3332" s="36"/>
      <c r="AK3332" s="36"/>
      <c r="AL3332" s="36"/>
    </row>
    <row r="3333" ht="38.25" customHeight="1">
      <c r="A3333" s="130" t="s">
        <v>3010</v>
      </c>
      <c r="B3333" s="29" t="s">
        <v>560</v>
      </c>
      <c r="C3333" s="29" t="s">
        <v>1164</v>
      </c>
      <c r="D3333" s="29" t="s">
        <v>2579</v>
      </c>
      <c r="E3333" s="41" t="s">
        <v>41</v>
      </c>
      <c r="F3333" s="30" t="s">
        <v>1409</v>
      </c>
      <c r="G3333" s="87">
        <v>44977.0</v>
      </c>
      <c r="H3333" s="87"/>
      <c r="I3333" s="36"/>
      <c r="J3333" s="87">
        <v>44977.0</v>
      </c>
      <c r="K3333" s="42"/>
      <c r="L3333" s="36"/>
      <c r="M3333" s="100">
        <v>45047.0</v>
      </c>
      <c r="N3333" s="32">
        <v>0.625</v>
      </c>
      <c r="O3333" s="32">
        <v>0.875</v>
      </c>
      <c r="P3333" s="44">
        <f t="shared" si="281"/>
        <v>0.25</v>
      </c>
      <c r="Q3333" s="120" t="s">
        <v>3291</v>
      </c>
      <c r="R3333" s="36"/>
      <c r="S3333" s="36"/>
      <c r="T3333" s="36"/>
      <c r="U3333" s="36"/>
      <c r="V3333" s="36"/>
      <c r="W3333" s="36"/>
      <c r="X3333" s="36"/>
      <c r="Y3333" s="36"/>
      <c r="Z3333" s="36"/>
      <c r="AA3333" s="36"/>
      <c r="AB3333" s="36"/>
      <c r="AC3333" s="36"/>
      <c r="AD3333" s="36"/>
      <c r="AE3333" s="36"/>
      <c r="AF3333" s="36"/>
      <c r="AG3333" s="36"/>
      <c r="AH3333" s="36"/>
      <c r="AI3333" s="36"/>
      <c r="AJ3333" s="36"/>
      <c r="AK3333" s="36"/>
      <c r="AL3333" s="36"/>
    </row>
    <row r="3334">
      <c r="A3334" s="81" t="s">
        <v>3276</v>
      </c>
      <c r="B3334" s="29" t="s">
        <v>18</v>
      </c>
      <c r="C3334" s="29" t="s">
        <v>1152</v>
      </c>
      <c r="D3334" s="29" t="s">
        <v>508</v>
      </c>
      <c r="E3334" s="30" t="s">
        <v>43</v>
      </c>
      <c r="F3334" s="30" t="s">
        <v>1423</v>
      </c>
      <c r="G3334" s="117">
        <v>45043.0</v>
      </c>
      <c r="H3334" s="117">
        <v>45043.0</v>
      </c>
      <c r="I3334" s="81">
        <v>5.0</v>
      </c>
      <c r="J3334" s="117">
        <v>45043.0</v>
      </c>
      <c r="K3334" s="117">
        <v>45043.0</v>
      </c>
      <c r="L3334" s="81">
        <v>4.0</v>
      </c>
      <c r="M3334" s="100">
        <v>45047.0</v>
      </c>
      <c r="N3334" s="32">
        <v>0.5833333333333334</v>
      </c>
      <c r="O3334" s="32">
        <v>0.6458333333333334</v>
      </c>
      <c r="P3334" s="44">
        <f t="shared" si="281"/>
        <v>0.0625</v>
      </c>
      <c r="Q3334" s="131" t="s">
        <v>3292</v>
      </c>
      <c r="R3334" s="36"/>
      <c r="S3334" s="36"/>
      <c r="T3334" s="36"/>
      <c r="U3334" s="36"/>
      <c r="V3334" s="36"/>
      <c r="W3334" s="36"/>
      <c r="X3334" s="36"/>
      <c r="Y3334" s="36"/>
      <c r="Z3334" s="36"/>
      <c r="AA3334" s="36"/>
      <c r="AB3334" s="36"/>
      <c r="AC3334" s="36"/>
      <c r="AD3334" s="36"/>
      <c r="AE3334" s="36"/>
      <c r="AF3334" s="36"/>
      <c r="AG3334" s="36"/>
      <c r="AH3334" s="36"/>
      <c r="AI3334" s="36"/>
      <c r="AJ3334" s="36"/>
      <c r="AK3334" s="36"/>
      <c r="AL3334" s="36"/>
    </row>
    <row r="3335">
      <c r="A3335" s="81" t="s">
        <v>1819</v>
      </c>
      <c r="B3335" s="81" t="s">
        <v>1797</v>
      </c>
      <c r="C3335" s="10" t="s">
        <v>1152</v>
      </c>
      <c r="D3335" s="10" t="s">
        <v>3</v>
      </c>
      <c r="E3335" s="11" t="s">
        <v>41</v>
      </c>
      <c r="F3335" s="11" t="s">
        <v>21</v>
      </c>
      <c r="G3335" s="18"/>
      <c r="H3335" s="18"/>
      <c r="I3335" s="18"/>
      <c r="J3335" s="18"/>
      <c r="K3335" s="18"/>
      <c r="M3335" s="100">
        <v>45047.0</v>
      </c>
      <c r="N3335" s="32">
        <v>0.6666666666666666</v>
      </c>
      <c r="O3335" s="32">
        <v>0.75</v>
      </c>
      <c r="P3335" s="16">
        <f t="shared" si="281"/>
        <v>0.08333333333</v>
      </c>
      <c r="Q3335" s="113" t="s">
        <v>3293</v>
      </c>
      <c r="R3335" s="36"/>
      <c r="S3335" s="36"/>
      <c r="T3335" s="36"/>
      <c r="U3335" s="36"/>
      <c r="V3335" s="36"/>
      <c r="W3335" s="36"/>
      <c r="X3335" s="36"/>
      <c r="Y3335" s="36"/>
      <c r="Z3335" s="36"/>
      <c r="AA3335" s="36"/>
      <c r="AB3335" s="36"/>
      <c r="AC3335" s="36"/>
      <c r="AD3335" s="36"/>
      <c r="AE3335" s="36"/>
      <c r="AF3335" s="36"/>
      <c r="AG3335" s="36"/>
      <c r="AH3335" s="36"/>
      <c r="AI3335" s="36"/>
      <c r="AJ3335" s="36"/>
      <c r="AK3335" s="36"/>
      <c r="AL3335" s="36"/>
    </row>
    <row r="3336">
      <c r="A3336" s="81" t="s">
        <v>3145</v>
      </c>
      <c r="B3336" s="10" t="s">
        <v>560</v>
      </c>
      <c r="C3336" s="10" t="s">
        <v>1152</v>
      </c>
      <c r="D3336" s="10" t="s">
        <v>3</v>
      </c>
      <c r="E3336" s="30" t="s">
        <v>41</v>
      </c>
      <c r="F3336" s="11" t="s">
        <v>1409</v>
      </c>
      <c r="G3336" s="100">
        <v>45047.0</v>
      </c>
      <c r="H3336" s="86"/>
      <c r="I3336" s="121"/>
      <c r="J3336" s="100">
        <v>45047.0</v>
      </c>
      <c r="K3336" s="42"/>
      <c r="L3336" s="88">
        <v>10.0</v>
      </c>
      <c r="M3336" s="100">
        <v>45047.0</v>
      </c>
      <c r="N3336" s="32">
        <v>0.75</v>
      </c>
      <c r="O3336" s="110">
        <v>0.875</v>
      </c>
      <c r="P3336" s="16">
        <f t="shared" si="281"/>
        <v>0.125</v>
      </c>
      <c r="Q3336" s="113" t="s">
        <v>3294</v>
      </c>
      <c r="R3336" s="36"/>
      <c r="S3336" s="36"/>
      <c r="T3336" s="36"/>
      <c r="U3336" s="36"/>
      <c r="V3336" s="36"/>
      <c r="W3336" s="36"/>
      <c r="X3336" s="36"/>
      <c r="Y3336" s="36"/>
      <c r="Z3336" s="36"/>
      <c r="AA3336" s="36"/>
      <c r="AB3336" s="36"/>
      <c r="AC3336" s="36"/>
      <c r="AD3336" s="36"/>
      <c r="AE3336" s="36"/>
      <c r="AF3336" s="36"/>
      <c r="AG3336" s="36"/>
      <c r="AH3336" s="36"/>
      <c r="AI3336" s="36"/>
      <c r="AJ3336" s="36"/>
      <c r="AK3336" s="36"/>
      <c r="AL3336" s="36"/>
    </row>
    <row r="3337">
      <c r="A3337" s="29" t="s">
        <v>2167</v>
      </c>
      <c r="B3337" s="54" t="s">
        <v>1797</v>
      </c>
      <c r="C3337" s="54" t="s">
        <v>1164</v>
      </c>
      <c r="D3337" s="54" t="s">
        <v>900</v>
      </c>
      <c r="E3337" s="41" t="s">
        <v>41</v>
      </c>
      <c r="F3337" s="41" t="s">
        <v>21</v>
      </c>
      <c r="G3337" s="86"/>
      <c r="H3337" s="86"/>
      <c r="I3337" s="121"/>
      <c r="J3337" s="86"/>
      <c r="K3337" s="42"/>
      <c r="L3337" s="88">
        <v>221.5</v>
      </c>
      <c r="M3337" s="117">
        <v>45047.0</v>
      </c>
      <c r="N3337" s="43">
        <v>0.5416666666666666</v>
      </c>
      <c r="O3337" s="32">
        <v>0.6041666666666666</v>
      </c>
      <c r="P3337" s="44">
        <f t="shared" si="281"/>
        <v>0.0625</v>
      </c>
      <c r="Q3337" s="113" t="s">
        <v>2180</v>
      </c>
      <c r="R3337" s="36"/>
      <c r="S3337" s="36"/>
      <c r="T3337" s="36"/>
      <c r="U3337" s="36"/>
      <c r="V3337" s="36"/>
      <c r="W3337" s="36"/>
      <c r="X3337" s="36"/>
      <c r="Y3337" s="36"/>
      <c r="Z3337" s="36"/>
      <c r="AA3337" s="36"/>
      <c r="AB3337" s="36"/>
      <c r="AC3337" s="36"/>
      <c r="AD3337" s="36"/>
      <c r="AE3337" s="36"/>
      <c r="AF3337" s="36"/>
      <c r="AG3337" s="36"/>
      <c r="AH3337" s="36"/>
      <c r="AI3337" s="36"/>
      <c r="AJ3337" s="36"/>
      <c r="AK3337" s="36"/>
      <c r="AL3337" s="36"/>
    </row>
    <row r="3338">
      <c r="A3338" s="81" t="s">
        <v>3281</v>
      </c>
      <c r="B3338" s="10" t="s">
        <v>18</v>
      </c>
      <c r="C3338" s="10" t="s">
        <v>1164</v>
      </c>
      <c r="D3338" s="10" t="s">
        <v>900</v>
      </c>
      <c r="E3338" s="30" t="s">
        <v>46</v>
      </c>
      <c r="F3338" s="30" t="s">
        <v>1423</v>
      </c>
      <c r="G3338" s="117">
        <v>45044.0</v>
      </c>
      <c r="H3338" s="86"/>
      <c r="I3338" s="121"/>
      <c r="J3338" s="117">
        <v>45044.0</v>
      </c>
      <c r="K3338" s="42"/>
      <c r="L3338" s="88">
        <v>5.5</v>
      </c>
      <c r="M3338" s="117">
        <v>45047.0</v>
      </c>
      <c r="N3338" s="32"/>
      <c r="O3338" s="32"/>
      <c r="P3338" s="44">
        <f t="shared" si="281"/>
        <v>0</v>
      </c>
      <c r="Q3338" s="113" t="s">
        <v>3295</v>
      </c>
      <c r="R3338" s="36"/>
      <c r="S3338" s="36"/>
      <c r="T3338" s="36"/>
      <c r="U3338" s="36"/>
      <c r="V3338" s="36"/>
      <c r="W3338" s="36"/>
      <c r="X3338" s="36"/>
      <c r="Y3338" s="36"/>
      <c r="Z3338" s="36"/>
      <c r="AA3338" s="36"/>
      <c r="AB3338" s="36"/>
      <c r="AC3338" s="36"/>
      <c r="AD3338" s="36"/>
      <c r="AE3338" s="36"/>
      <c r="AF3338" s="36"/>
      <c r="AG3338" s="36"/>
      <c r="AH3338" s="36"/>
      <c r="AI3338" s="36"/>
      <c r="AJ3338" s="36"/>
      <c r="AK3338" s="36"/>
      <c r="AL3338" s="36"/>
    </row>
    <row r="3339">
      <c r="A3339" s="29" t="s">
        <v>2857</v>
      </c>
      <c r="B3339" s="54" t="s">
        <v>560</v>
      </c>
      <c r="C3339" s="54" t="s">
        <v>1164</v>
      </c>
      <c r="D3339" s="54" t="s">
        <v>900</v>
      </c>
      <c r="E3339" s="30" t="s">
        <v>41</v>
      </c>
      <c r="F3339" s="41" t="s">
        <v>1409</v>
      </c>
      <c r="G3339" s="86">
        <v>44980.0</v>
      </c>
      <c r="H3339" s="86"/>
      <c r="I3339" s="121">
        <v>155.0</v>
      </c>
      <c r="J3339" s="86">
        <v>44981.0</v>
      </c>
      <c r="K3339" s="42"/>
      <c r="L3339" s="88">
        <v>141.0</v>
      </c>
      <c r="M3339" s="117">
        <v>45047.0</v>
      </c>
      <c r="N3339" s="32">
        <v>0.6041666666666666</v>
      </c>
      <c r="O3339" s="32">
        <v>0.8333333333333334</v>
      </c>
      <c r="P3339" s="44">
        <f t="shared" si="281"/>
        <v>0.2291666667</v>
      </c>
      <c r="Q3339" s="113" t="s">
        <v>3296</v>
      </c>
      <c r="R3339" s="36"/>
      <c r="S3339" s="36"/>
      <c r="T3339" s="36"/>
      <c r="U3339" s="36"/>
      <c r="V3339" s="36"/>
      <c r="W3339" s="36"/>
      <c r="X3339" s="36"/>
      <c r="Y3339" s="36"/>
      <c r="Z3339" s="36"/>
      <c r="AA3339" s="36"/>
      <c r="AB3339" s="36"/>
      <c r="AC3339" s="36"/>
      <c r="AD3339" s="36"/>
      <c r="AE3339" s="36"/>
      <c r="AF3339" s="36"/>
      <c r="AG3339" s="36"/>
      <c r="AH3339" s="36"/>
      <c r="AI3339" s="36"/>
      <c r="AJ3339" s="36"/>
      <c r="AK3339" s="36"/>
      <c r="AL3339" s="36"/>
    </row>
    <row r="3340">
      <c r="A3340" s="81" t="s">
        <v>3297</v>
      </c>
      <c r="B3340" s="10" t="s">
        <v>18</v>
      </c>
      <c r="C3340" s="10" t="s">
        <v>1164</v>
      </c>
      <c r="D3340" s="10" t="s">
        <v>3251</v>
      </c>
      <c r="E3340" s="30" t="s">
        <v>1478</v>
      </c>
      <c r="F3340" s="30" t="s">
        <v>1423</v>
      </c>
      <c r="G3340" s="117">
        <v>45047.0</v>
      </c>
      <c r="H3340" s="86"/>
      <c r="I3340" s="88">
        <v>4.0</v>
      </c>
      <c r="J3340" s="117">
        <v>45047.0</v>
      </c>
      <c r="K3340" s="42"/>
      <c r="L3340" s="121"/>
      <c r="M3340" s="117">
        <v>45047.0</v>
      </c>
      <c r="N3340" s="32">
        <v>0.8541666666666666</v>
      </c>
      <c r="O3340" s="32"/>
      <c r="P3340" s="25">
        <v>0.125</v>
      </c>
      <c r="Q3340" s="113" t="s">
        <v>3298</v>
      </c>
      <c r="R3340" s="36"/>
      <c r="S3340" s="36"/>
      <c r="T3340" s="36"/>
      <c r="U3340" s="36"/>
      <c r="V3340" s="36"/>
      <c r="W3340" s="36"/>
      <c r="X3340" s="36"/>
      <c r="Y3340" s="36"/>
      <c r="Z3340" s="36"/>
      <c r="AA3340" s="36"/>
      <c r="AB3340" s="36"/>
      <c r="AC3340" s="36"/>
      <c r="AD3340" s="36"/>
      <c r="AE3340" s="36"/>
      <c r="AF3340" s="36"/>
      <c r="AG3340" s="36"/>
      <c r="AH3340" s="36"/>
      <c r="AI3340" s="36"/>
      <c r="AJ3340" s="36"/>
      <c r="AK3340" s="36"/>
      <c r="AL3340" s="36"/>
    </row>
    <row r="3341">
      <c r="A3341" s="81" t="s">
        <v>3299</v>
      </c>
      <c r="B3341" s="10" t="s">
        <v>18</v>
      </c>
      <c r="C3341" s="10" t="s">
        <v>1152</v>
      </c>
      <c r="D3341" s="10" t="s">
        <v>3236</v>
      </c>
      <c r="E3341" s="30" t="s">
        <v>1478</v>
      </c>
      <c r="F3341" s="30" t="s">
        <v>1423</v>
      </c>
      <c r="G3341" s="117">
        <v>45048.0</v>
      </c>
      <c r="H3341" s="86"/>
      <c r="I3341" s="121"/>
      <c r="J3341" s="117">
        <v>45048.0</v>
      </c>
      <c r="K3341" s="42"/>
      <c r="L3341" s="121"/>
      <c r="M3341" s="117">
        <v>45048.0</v>
      </c>
      <c r="N3341" s="32">
        <v>0.625</v>
      </c>
      <c r="O3341" s="32">
        <v>0.8333333333333334</v>
      </c>
      <c r="P3341" s="25">
        <v>0.20833333333333334</v>
      </c>
      <c r="Q3341" s="113" t="s">
        <v>3300</v>
      </c>
      <c r="R3341" s="36"/>
      <c r="S3341" s="36"/>
      <c r="T3341" s="36"/>
      <c r="U3341" s="36"/>
      <c r="V3341" s="36"/>
      <c r="W3341" s="36"/>
      <c r="X3341" s="36"/>
      <c r="Y3341" s="36"/>
      <c r="Z3341" s="36"/>
      <c r="AA3341" s="36"/>
      <c r="AB3341" s="36"/>
      <c r="AC3341" s="36"/>
      <c r="AD3341" s="36"/>
      <c r="AE3341" s="36"/>
      <c r="AF3341" s="36"/>
      <c r="AG3341" s="36"/>
      <c r="AH3341" s="36"/>
      <c r="AI3341" s="36"/>
      <c r="AJ3341" s="36"/>
      <c r="AK3341" s="36"/>
      <c r="AL3341" s="36"/>
    </row>
    <row r="3342">
      <c r="A3342" s="81" t="s">
        <v>3254</v>
      </c>
      <c r="B3342" s="81" t="s">
        <v>560</v>
      </c>
      <c r="C3342" s="29" t="s">
        <v>1152</v>
      </c>
      <c r="D3342" s="29" t="s">
        <v>508</v>
      </c>
      <c r="E3342" s="30" t="s">
        <v>41</v>
      </c>
      <c r="F3342" s="30" t="s">
        <v>1423</v>
      </c>
      <c r="G3342" s="117">
        <v>45043.0</v>
      </c>
      <c r="H3342" s="82"/>
      <c r="I3342" s="81"/>
      <c r="J3342" s="82"/>
      <c r="K3342" s="82"/>
      <c r="L3342" s="81"/>
      <c r="M3342" s="100">
        <v>45048.0</v>
      </c>
      <c r="N3342" s="32">
        <v>0.5833333333333334</v>
      </c>
      <c r="O3342" s="32">
        <v>0.7916666666666666</v>
      </c>
      <c r="P3342" s="44">
        <f t="shared" ref="P3342:P3350" si="282">O3342-N3342</f>
        <v>0.2083333333</v>
      </c>
      <c r="Q3342" s="131" t="s">
        <v>3301</v>
      </c>
      <c r="R3342" s="36"/>
      <c r="S3342" s="36"/>
      <c r="T3342" s="36"/>
      <c r="U3342" s="36"/>
      <c r="V3342" s="36"/>
      <c r="W3342" s="36"/>
      <c r="X3342" s="36"/>
      <c r="Y3342" s="36"/>
      <c r="Z3342" s="36"/>
      <c r="AA3342" s="36"/>
      <c r="AB3342" s="36"/>
      <c r="AC3342" s="36"/>
      <c r="AD3342" s="36"/>
      <c r="AE3342" s="36"/>
      <c r="AF3342" s="36"/>
      <c r="AG3342" s="36"/>
      <c r="AH3342" s="36"/>
      <c r="AI3342" s="36"/>
      <c r="AJ3342" s="36"/>
      <c r="AK3342" s="36"/>
      <c r="AL3342" s="36"/>
    </row>
    <row r="3343">
      <c r="A3343" s="81" t="s">
        <v>1819</v>
      </c>
      <c r="B3343" s="81" t="s">
        <v>1797</v>
      </c>
      <c r="C3343" s="10" t="s">
        <v>1152</v>
      </c>
      <c r="D3343" s="10" t="s">
        <v>3</v>
      </c>
      <c r="E3343" s="11" t="s">
        <v>41</v>
      </c>
      <c r="F3343" s="11" t="s">
        <v>21</v>
      </c>
      <c r="G3343" s="18"/>
      <c r="H3343" s="18"/>
      <c r="I3343" s="18"/>
      <c r="J3343" s="18"/>
      <c r="K3343" s="18"/>
      <c r="M3343" s="100">
        <v>45048.0</v>
      </c>
      <c r="N3343" s="32">
        <v>0.5833333333333334</v>
      </c>
      <c r="O3343" s="32">
        <v>0.6666666666666666</v>
      </c>
      <c r="P3343" s="16">
        <f t="shared" si="282"/>
        <v>0.08333333333</v>
      </c>
      <c r="Q3343" s="113" t="s">
        <v>3302</v>
      </c>
      <c r="R3343" s="36"/>
      <c r="S3343" s="36"/>
      <c r="T3343" s="36"/>
      <c r="U3343" s="36"/>
      <c r="V3343" s="36"/>
      <c r="W3343" s="36"/>
      <c r="X3343" s="36"/>
      <c r="Y3343" s="36"/>
      <c r="Z3343" s="36"/>
      <c r="AA3343" s="36"/>
      <c r="AB3343" s="36"/>
      <c r="AC3343" s="36"/>
      <c r="AD3343" s="36"/>
      <c r="AE3343" s="36"/>
      <c r="AF3343" s="36"/>
      <c r="AG3343" s="36"/>
      <c r="AH3343" s="36"/>
      <c r="AI3343" s="36"/>
      <c r="AJ3343" s="36"/>
      <c r="AK3343" s="36"/>
      <c r="AL3343" s="36"/>
    </row>
    <row r="3344">
      <c r="A3344" s="81" t="s">
        <v>3145</v>
      </c>
      <c r="B3344" s="10" t="s">
        <v>560</v>
      </c>
      <c r="C3344" s="10" t="s">
        <v>1152</v>
      </c>
      <c r="D3344" s="10" t="s">
        <v>3</v>
      </c>
      <c r="E3344" s="30" t="s">
        <v>41</v>
      </c>
      <c r="F3344" s="11" t="s">
        <v>1409</v>
      </c>
      <c r="G3344" s="100">
        <v>45047.0</v>
      </c>
      <c r="H3344" s="86"/>
      <c r="I3344" s="121"/>
      <c r="J3344" s="100">
        <v>45047.0</v>
      </c>
      <c r="K3344" s="42"/>
      <c r="L3344" s="88">
        <v>15.0</v>
      </c>
      <c r="M3344" s="100">
        <v>45048.0</v>
      </c>
      <c r="N3344" s="32">
        <v>0.6666666666666666</v>
      </c>
      <c r="O3344" s="110">
        <v>0.875</v>
      </c>
      <c r="P3344" s="16">
        <f t="shared" si="282"/>
        <v>0.2083333333</v>
      </c>
      <c r="Q3344" s="113" t="s">
        <v>3303</v>
      </c>
      <c r="R3344" s="36"/>
      <c r="S3344" s="36"/>
      <c r="T3344" s="36"/>
      <c r="U3344" s="36"/>
      <c r="V3344" s="36"/>
      <c r="W3344" s="36"/>
      <c r="X3344" s="36"/>
      <c r="Y3344" s="36"/>
      <c r="Z3344" s="36"/>
      <c r="AA3344" s="36"/>
      <c r="AB3344" s="36"/>
      <c r="AC3344" s="36"/>
      <c r="AD3344" s="36"/>
      <c r="AE3344" s="36"/>
      <c r="AF3344" s="36"/>
      <c r="AG3344" s="36"/>
      <c r="AH3344" s="36"/>
      <c r="AI3344" s="36"/>
      <c r="AJ3344" s="36"/>
      <c r="AK3344" s="36"/>
      <c r="AL3344" s="36"/>
    </row>
    <row r="3345">
      <c r="A3345" s="81" t="s">
        <v>3111</v>
      </c>
      <c r="B3345" s="54" t="s">
        <v>1797</v>
      </c>
      <c r="C3345" s="10" t="s">
        <v>1152</v>
      </c>
      <c r="D3345" s="10" t="s">
        <v>2579</v>
      </c>
      <c r="E3345" s="30" t="s">
        <v>41</v>
      </c>
      <c r="F3345" s="30" t="s">
        <v>1423</v>
      </c>
      <c r="G3345" s="117"/>
      <c r="H3345" s="86"/>
      <c r="I3345" s="121"/>
      <c r="J3345" s="86"/>
      <c r="K3345" s="42"/>
      <c r="L3345" s="121"/>
      <c r="M3345" s="19">
        <v>45048.0</v>
      </c>
      <c r="N3345" s="32">
        <v>0.5416666666666666</v>
      </c>
      <c r="O3345" s="32">
        <v>0.625</v>
      </c>
      <c r="P3345" s="44">
        <f t="shared" si="282"/>
        <v>0.08333333333</v>
      </c>
      <c r="Q3345" s="132" t="s">
        <v>3112</v>
      </c>
      <c r="R3345" s="36"/>
      <c r="S3345" s="36"/>
      <c r="T3345" s="36"/>
      <c r="U3345" s="36"/>
      <c r="V3345" s="36"/>
      <c r="W3345" s="36"/>
      <c r="X3345" s="36"/>
      <c r="Y3345" s="36"/>
      <c r="Z3345" s="36"/>
      <c r="AA3345" s="36"/>
      <c r="AB3345" s="36"/>
      <c r="AC3345" s="36"/>
      <c r="AD3345" s="36"/>
      <c r="AE3345" s="36"/>
      <c r="AF3345" s="36"/>
      <c r="AG3345" s="36"/>
      <c r="AH3345" s="36"/>
      <c r="AI3345" s="36"/>
      <c r="AJ3345" s="36"/>
      <c r="AK3345" s="36"/>
      <c r="AL3345" s="36"/>
    </row>
    <row r="3346" ht="38.25" customHeight="1">
      <c r="A3346" s="130" t="s">
        <v>3010</v>
      </c>
      <c r="B3346" s="29" t="s">
        <v>560</v>
      </c>
      <c r="C3346" s="29" t="s">
        <v>1164</v>
      </c>
      <c r="D3346" s="29" t="s">
        <v>2579</v>
      </c>
      <c r="E3346" s="41" t="s">
        <v>41</v>
      </c>
      <c r="F3346" s="30" t="s">
        <v>1409</v>
      </c>
      <c r="G3346" s="87">
        <v>44977.0</v>
      </c>
      <c r="H3346" s="87"/>
      <c r="I3346" s="36"/>
      <c r="J3346" s="87">
        <v>44977.0</v>
      </c>
      <c r="K3346" s="42"/>
      <c r="L3346" s="36"/>
      <c r="M3346" s="100">
        <v>45048.0</v>
      </c>
      <c r="N3346" s="32">
        <v>0.625</v>
      </c>
      <c r="O3346" s="32">
        <v>0.875</v>
      </c>
      <c r="P3346" s="44">
        <f t="shared" si="282"/>
        <v>0.25</v>
      </c>
      <c r="Q3346" s="120" t="s">
        <v>3304</v>
      </c>
      <c r="R3346" s="36"/>
      <c r="S3346" s="36"/>
      <c r="T3346" s="36"/>
      <c r="U3346" s="36"/>
      <c r="V3346" s="36"/>
      <c r="W3346" s="36"/>
      <c r="X3346" s="36"/>
      <c r="Y3346" s="36"/>
      <c r="Z3346" s="36"/>
      <c r="AA3346" s="36"/>
      <c r="AB3346" s="36"/>
      <c r="AC3346" s="36"/>
      <c r="AD3346" s="36"/>
      <c r="AE3346" s="36"/>
      <c r="AF3346" s="36"/>
      <c r="AG3346" s="36"/>
      <c r="AH3346" s="36"/>
      <c r="AI3346" s="36"/>
      <c r="AJ3346" s="36"/>
      <c r="AK3346" s="36"/>
      <c r="AL3346" s="36"/>
    </row>
    <row r="3347">
      <c r="A3347" s="81" t="s">
        <v>2893</v>
      </c>
      <c r="B3347" s="81" t="s">
        <v>560</v>
      </c>
      <c r="C3347" s="10" t="s">
        <v>1152</v>
      </c>
      <c r="D3347" s="29" t="s">
        <v>508</v>
      </c>
      <c r="E3347" s="30" t="s">
        <v>41</v>
      </c>
      <c r="F3347" s="30" t="s">
        <v>1409</v>
      </c>
      <c r="G3347" s="82">
        <v>44999.0</v>
      </c>
      <c r="H3347" s="82">
        <v>45005.0</v>
      </c>
      <c r="I3347" s="88">
        <v>45.0</v>
      </c>
      <c r="J3347" s="82">
        <v>44999.0</v>
      </c>
      <c r="K3347" s="82">
        <v>45005.0</v>
      </c>
      <c r="L3347" s="88">
        <v>22.3</v>
      </c>
      <c r="M3347" s="82">
        <v>45048.0</v>
      </c>
      <c r="N3347" s="32">
        <v>0.8125</v>
      </c>
      <c r="O3347" s="32">
        <v>0.875</v>
      </c>
      <c r="P3347" s="16">
        <f t="shared" si="282"/>
        <v>0.0625</v>
      </c>
      <c r="Q3347" s="35" t="s">
        <v>3305</v>
      </c>
      <c r="R3347" s="36"/>
      <c r="S3347" s="36"/>
      <c r="T3347" s="36"/>
      <c r="U3347" s="36"/>
      <c r="V3347" s="36"/>
      <c r="W3347" s="36"/>
      <c r="X3347" s="36"/>
      <c r="Y3347" s="36"/>
      <c r="Z3347" s="36"/>
      <c r="AA3347" s="36"/>
      <c r="AB3347" s="36"/>
      <c r="AC3347" s="36"/>
      <c r="AD3347" s="36"/>
      <c r="AE3347" s="36"/>
      <c r="AF3347" s="36"/>
      <c r="AG3347" s="36"/>
      <c r="AH3347" s="36"/>
      <c r="AI3347" s="36"/>
      <c r="AJ3347" s="36"/>
      <c r="AK3347" s="36"/>
      <c r="AL3347" s="36"/>
    </row>
    <row r="3348">
      <c r="A3348" s="29" t="s">
        <v>2167</v>
      </c>
      <c r="B3348" s="54" t="s">
        <v>1797</v>
      </c>
      <c r="C3348" s="54" t="s">
        <v>1164</v>
      </c>
      <c r="D3348" s="54" t="s">
        <v>900</v>
      </c>
      <c r="E3348" s="41" t="s">
        <v>41</v>
      </c>
      <c r="F3348" s="41" t="s">
        <v>21</v>
      </c>
      <c r="G3348" s="86"/>
      <c r="H3348" s="86"/>
      <c r="I3348" s="121"/>
      <c r="J3348" s="86"/>
      <c r="K3348" s="42"/>
      <c r="L3348" s="88">
        <v>223.0</v>
      </c>
      <c r="M3348" s="117">
        <v>45048.0</v>
      </c>
      <c r="N3348" s="43">
        <v>0.5416666666666666</v>
      </c>
      <c r="O3348" s="32">
        <v>0.6041666666666666</v>
      </c>
      <c r="P3348" s="44">
        <f t="shared" si="282"/>
        <v>0.0625</v>
      </c>
      <c r="Q3348" s="113" t="s">
        <v>2180</v>
      </c>
      <c r="R3348" s="36"/>
      <c r="S3348" s="36"/>
      <c r="T3348" s="36"/>
      <c r="U3348" s="36"/>
      <c r="V3348" s="36"/>
      <c r="W3348" s="36"/>
      <c r="X3348" s="36"/>
      <c r="Y3348" s="36"/>
      <c r="Z3348" s="36"/>
      <c r="AA3348" s="36"/>
      <c r="AB3348" s="36"/>
      <c r="AC3348" s="36"/>
      <c r="AD3348" s="36"/>
      <c r="AE3348" s="36"/>
      <c r="AF3348" s="36"/>
      <c r="AG3348" s="36"/>
      <c r="AH3348" s="36"/>
      <c r="AI3348" s="36"/>
      <c r="AJ3348" s="36"/>
      <c r="AK3348" s="36"/>
      <c r="AL3348" s="36"/>
    </row>
    <row r="3349">
      <c r="A3349" s="29" t="s">
        <v>2857</v>
      </c>
      <c r="B3349" s="54" t="s">
        <v>560</v>
      </c>
      <c r="C3349" s="54" t="s">
        <v>1164</v>
      </c>
      <c r="D3349" s="54" t="s">
        <v>900</v>
      </c>
      <c r="E3349" s="30" t="s">
        <v>41</v>
      </c>
      <c r="F3349" s="41" t="s">
        <v>1409</v>
      </c>
      <c r="G3349" s="86">
        <v>44980.0</v>
      </c>
      <c r="H3349" s="86"/>
      <c r="I3349" s="121">
        <v>155.0</v>
      </c>
      <c r="J3349" s="86">
        <v>44981.0</v>
      </c>
      <c r="K3349" s="42"/>
      <c r="L3349" s="88">
        <v>141.0</v>
      </c>
      <c r="M3349" s="117">
        <v>45048.0</v>
      </c>
      <c r="N3349" s="32">
        <v>0.6041666666666666</v>
      </c>
      <c r="O3349" s="32">
        <v>0.8333333333333334</v>
      </c>
      <c r="P3349" s="44">
        <f t="shared" si="282"/>
        <v>0.2291666667</v>
      </c>
      <c r="Q3349" s="113" t="s">
        <v>3306</v>
      </c>
      <c r="R3349" s="36"/>
      <c r="S3349" s="36"/>
      <c r="T3349" s="36"/>
      <c r="U3349" s="36"/>
      <c r="V3349" s="36"/>
      <c r="W3349" s="36"/>
      <c r="X3349" s="36"/>
      <c r="Y3349" s="36"/>
      <c r="Z3349" s="36"/>
      <c r="AA3349" s="36"/>
      <c r="AB3349" s="36"/>
      <c r="AC3349" s="36"/>
      <c r="AD3349" s="36"/>
      <c r="AE3349" s="36"/>
      <c r="AF3349" s="36"/>
      <c r="AG3349" s="36"/>
      <c r="AH3349" s="36"/>
      <c r="AI3349" s="36"/>
      <c r="AJ3349" s="36"/>
      <c r="AK3349" s="36"/>
      <c r="AL3349" s="36"/>
    </row>
    <row r="3350">
      <c r="A3350" s="81" t="s">
        <v>3215</v>
      </c>
      <c r="B3350" s="10" t="s">
        <v>18</v>
      </c>
      <c r="C3350" s="10" t="s">
        <v>1152</v>
      </c>
      <c r="D3350" s="10" t="s">
        <v>3</v>
      </c>
      <c r="E3350" s="30" t="s">
        <v>987</v>
      </c>
      <c r="F3350" s="30" t="s">
        <v>1432</v>
      </c>
      <c r="G3350" s="100">
        <v>45037.0</v>
      </c>
      <c r="H3350" s="100">
        <v>45037.0</v>
      </c>
      <c r="I3350" s="88">
        <v>6.0</v>
      </c>
      <c r="J3350" s="100">
        <v>45037.0</v>
      </c>
      <c r="K3350" s="117">
        <v>45048.0</v>
      </c>
      <c r="L3350" s="88">
        <v>4.0</v>
      </c>
      <c r="M3350" s="117">
        <v>45049.0</v>
      </c>
      <c r="N3350" s="32">
        <v>0.5833333333333334</v>
      </c>
      <c r="O3350" s="32">
        <v>0.625</v>
      </c>
      <c r="P3350" s="44">
        <f t="shared" si="282"/>
        <v>0.04166666667</v>
      </c>
      <c r="Q3350" s="113" t="s">
        <v>3307</v>
      </c>
      <c r="R3350" s="36"/>
      <c r="S3350" s="36"/>
      <c r="T3350" s="36"/>
      <c r="U3350" s="36"/>
      <c r="V3350" s="36"/>
      <c r="W3350" s="36"/>
      <c r="X3350" s="36"/>
      <c r="Y3350" s="36"/>
      <c r="Z3350" s="36"/>
      <c r="AA3350" s="36"/>
      <c r="AB3350" s="36"/>
      <c r="AC3350" s="36"/>
      <c r="AD3350" s="36"/>
      <c r="AE3350" s="36"/>
      <c r="AF3350" s="36"/>
      <c r="AG3350" s="36"/>
      <c r="AH3350" s="36"/>
      <c r="AI3350" s="36"/>
      <c r="AJ3350" s="36"/>
      <c r="AK3350" s="36"/>
      <c r="AL3350" s="36"/>
    </row>
    <row r="3351">
      <c r="A3351" s="81" t="s">
        <v>3297</v>
      </c>
      <c r="B3351" s="10" t="s">
        <v>18</v>
      </c>
      <c r="C3351" s="10" t="s">
        <v>1164</v>
      </c>
      <c r="D3351" s="10" t="s">
        <v>3251</v>
      </c>
      <c r="E3351" s="30" t="s">
        <v>1478</v>
      </c>
      <c r="F3351" s="30" t="s">
        <v>1409</v>
      </c>
      <c r="G3351" s="117">
        <v>45047.0</v>
      </c>
      <c r="H3351" s="86"/>
      <c r="I3351" s="88">
        <v>4.0</v>
      </c>
      <c r="J3351" s="117">
        <v>45047.0</v>
      </c>
      <c r="K3351" s="42"/>
      <c r="L3351" s="121"/>
      <c r="M3351" s="117">
        <v>45049.0</v>
      </c>
      <c r="N3351" s="32">
        <v>0.8541666666666666</v>
      </c>
      <c r="O3351" s="32">
        <v>0.0</v>
      </c>
      <c r="P3351" s="25">
        <v>0.14583333333333334</v>
      </c>
      <c r="Q3351" s="35" t="s">
        <v>3308</v>
      </c>
      <c r="R3351" s="36"/>
      <c r="S3351" s="36"/>
      <c r="T3351" s="36"/>
      <c r="U3351" s="36"/>
      <c r="V3351" s="36"/>
      <c r="W3351" s="36"/>
      <c r="X3351" s="36"/>
      <c r="Y3351" s="36"/>
      <c r="Z3351" s="36"/>
      <c r="AA3351" s="36"/>
      <c r="AB3351" s="36"/>
      <c r="AC3351" s="36"/>
      <c r="AD3351" s="36"/>
      <c r="AE3351" s="36"/>
      <c r="AF3351" s="36"/>
      <c r="AG3351" s="36"/>
      <c r="AH3351" s="36"/>
      <c r="AI3351" s="36"/>
      <c r="AJ3351" s="36"/>
      <c r="AK3351" s="36"/>
      <c r="AL3351" s="36"/>
    </row>
    <row r="3352">
      <c r="A3352" s="81" t="s">
        <v>3145</v>
      </c>
      <c r="B3352" s="10" t="s">
        <v>560</v>
      </c>
      <c r="C3352" s="10" t="s">
        <v>1152</v>
      </c>
      <c r="D3352" s="10" t="s">
        <v>3</v>
      </c>
      <c r="E3352" s="30" t="s">
        <v>41</v>
      </c>
      <c r="F3352" s="11" t="s">
        <v>1409</v>
      </c>
      <c r="G3352" s="100">
        <v>45047.0</v>
      </c>
      <c r="H3352" s="86"/>
      <c r="I3352" s="121"/>
      <c r="J3352" s="100">
        <v>45047.0</v>
      </c>
      <c r="K3352" s="42"/>
      <c r="L3352" s="88">
        <v>18.0</v>
      </c>
      <c r="M3352" s="117">
        <v>45049.0</v>
      </c>
      <c r="N3352" s="32">
        <v>0.625</v>
      </c>
      <c r="O3352" s="110">
        <v>0.75</v>
      </c>
      <c r="P3352" s="16">
        <f t="shared" ref="P3352:P3355" si="283">O3352-N3352</f>
        <v>0.125</v>
      </c>
      <c r="Q3352" s="113" t="s">
        <v>3309</v>
      </c>
      <c r="R3352" s="36"/>
      <c r="S3352" s="36"/>
      <c r="T3352" s="36"/>
      <c r="U3352" s="36"/>
      <c r="V3352" s="36"/>
      <c r="W3352" s="36"/>
      <c r="X3352" s="36"/>
      <c r="Y3352" s="36"/>
      <c r="Z3352" s="36"/>
      <c r="AA3352" s="36"/>
      <c r="AB3352" s="36"/>
      <c r="AC3352" s="36"/>
      <c r="AD3352" s="36"/>
      <c r="AE3352" s="36"/>
      <c r="AF3352" s="36"/>
      <c r="AG3352" s="36"/>
      <c r="AH3352" s="36"/>
      <c r="AI3352" s="36"/>
      <c r="AJ3352" s="36"/>
      <c r="AK3352" s="36"/>
      <c r="AL3352" s="36"/>
    </row>
    <row r="3353">
      <c r="A3353" s="29" t="s">
        <v>2167</v>
      </c>
      <c r="B3353" s="54" t="s">
        <v>1797</v>
      </c>
      <c r="C3353" s="54" t="s">
        <v>1164</v>
      </c>
      <c r="D3353" s="54" t="s">
        <v>900</v>
      </c>
      <c r="E3353" s="41" t="s">
        <v>41</v>
      </c>
      <c r="F3353" s="41" t="s">
        <v>21</v>
      </c>
      <c r="G3353" s="86"/>
      <c r="H3353" s="86"/>
      <c r="I3353" s="121"/>
      <c r="J3353" s="86"/>
      <c r="K3353" s="42"/>
      <c r="L3353" s="88">
        <v>224.5</v>
      </c>
      <c r="M3353" s="117">
        <v>45049.0</v>
      </c>
      <c r="N3353" s="43">
        <v>0.5416666666666666</v>
      </c>
      <c r="O3353" s="32">
        <v>0.6041666666666666</v>
      </c>
      <c r="P3353" s="44">
        <f t="shared" si="283"/>
        <v>0.0625</v>
      </c>
      <c r="Q3353" s="113" t="s">
        <v>2180</v>
      </c>
      <c r="R3353" s="36"/>
      <c r="S3353" s="36"/>
      <c r="T3353" s="36"/>
      <c r="U3353" s="36"/>
      <c r="V3353" s="36"/>
      <c r="W3353" s="36"/>
      <c r="X3353" s="36"/>
      <c r="Y3353" s="36"/>
      <c r="Z3353" s="36"/>
      <c r="AA3353" s="36"/>
      <c r="AB3353" s="36"/>
      <c r="AC3353" s="36"/>
      <c r="AD3353" s="36"/>
      <c r="AE3353" s="36"/>
      <c r="AF3353" s="36"/>
      <c r="AG3353" s="36"/>
      <c r="AH3353" s="36"/>
      <c r="AI3353" s="36"/>
      <c r="AJ3353" s="36"/>
      <c r="AK3353" s="36"/>
      <c r="AL3353" s="36"/>
    </row>
    <row r="3354">
      <c r="A3354" s="29" t="s">
        <v>2857</v>
      </c>
      <c r="B3354" s="54" t="s">
        <v>560</v>
      </c>
      <c r="C3354" s="54" t="s">
        <v>1164</v>
      </c>
      <c r="D3354" s="54" t="s">
        <v>900</v>
      </c>
      <c r="E3354" s="30" t="s">
        <v>46</v>
      </c>
      <c r="F3354" s="41" t="s">
        <v>1409</v>
      </c>
      <c r="G3354" s="86">
        <v>44980.0</v>
      </c>
      <c r="H3354" s="86"/>
      <c r="I3354" s="121">
        <v>155.0</v>
      </c>
      <c r="J3354" s="86">
        <v>44981.0</v>
      </c>
      <c r="K3354" s="42"/>
      <c r="L3354" s="88">
        <v>145.5</v>
      </c>
      <c r="M3354" s="117">
        <v>45049.0</v>
      </c>
      <c r="N3354" s="32">
        <v>0.6041666666666666</v>
      </c>
      <c r="O3354" s="32">
        <v>0.7916666666666666</v>
      </c>
      <c r="P3354" s="44">
        <f t="shared" si="283"/>
        <v>0.1875</v>
      </c>
      <c r="Q3354" s="113" t="s">
        <v>3310</v>
      </c>
      <c r="R3354" s="36"/>
      <c r="S3354" s="36"/>
      <c r="T3354" s="36"/>
      <c r="U3354" s="36"/>
      <c r="V3354" s="36"/>
      <c r="W3354" s="36"/>
      <c r="X3354" s="36"/>
      <c r="Y3354" s="36"/>
      <c r="Z3354" s="36"/>
      <c r="AA3354" s="36"/>
      <c r="AB3354" s="36"/>
      <c r="AC3354" s="36"/>
      <c r="AD3354" s="36"/>
      <c r="AE3354" s="36"/>
      <c r="AF3354" s="36"/>
      <c r="AG3354" s="36"/>
      <c r="AH3354" s="36"/>
      <c r="AI3354" s="36"/>
      <c r="AJ3354" s="36"/>
      <c r="AK3354" s="36"/>
      <c r="AL3354" s="36"/>
    </row>
    <row r="3355">
      <c r="A3355" s="81" t="s">
        <v>3311</v>
      </c>
      <c r="B3355" s="10" t="s">
        <v>18</v>
      </c>
      <c r="C3355" s="10" t="s">
        <v>1164</v>
      </c>
      <c r="D3355" s="10" t="s">
        <v>900</v>
      </c>
      <c r="E3355" s="30" t="s">
        <v>41</v>
      </c>
      <c r="F3355" s="30" t="s">
        <v>1409</v>
      </c>
      <c r="G3355" s="117">
        <v>45049.0</v>
      </c>
      <c r="H3355" s="86"/>
      <c r="I3355" s="121"/>
      <c r="J3355" s="117">
        <v>45049.0</v>
      </c>
      <c r="K3355" s="42"/>
      <c r="L3355" s="88">
        <v>1.0</v>
      </c>
      <c r="M3355" s="117">
        <v>45049.0</v>
      </c>
      <c r="N3355" s="32">
        <v>0.7916666666666666</v>
      </c>
      <c r="O3355" s="32">
        <v>0.8333333333333334</v>
      </c>
      <c r="P3355" s="44">
        <f t="shared" si="283"/>
        <v>0.04166666667</v>
      </c>
      <c r="Q3355" s="113" t="s">
        <v>3312</v>
      </c>
      <c r="R3355" s="36"/>
      <c r="S3355" s="36"/>
      <c r="T3355" s="36"/>
      <c r="U3355" s="36"/>
      <c r="V3355" s="36"/>
      <c r="W3355" s="36"/>
      <c r="X3355" s="36"/>
      <c r="Y3355" s="36"/>
      <c r="Z3355" s="36"/>
      <c r="AA3355" s="36"/>
      <c r="AB3355" s="36"/>
      <c r="AC3355" s="36"/>
      <c r="AD3355" s="36"/>
      <c r="AE3355" s="36"/>
      <c r="AF3355" s="36"/>
      <c r="AG3355" s="36"/>
      <c r="AH3355" s="36"/>
      <c r="AI3355" s="36"/>
      <c r="AJ3355" s="36"/>
      <c r="AK3355" s="36"/>
      <c r="AL3355" s="36"/>
    </row>
    <row r="3356">
      <c r="A3356" s="81" t="s">
        <v>3299</v>
      </c>
      <c r="B3356" s="10" t="s">
        <v>18</v>
      </c>
      <c r="C3356" s="10" t="s">
        <v>1152</v>
      </c>
      <c r="D3356" s="10" t="s">
        <v>3236</v>
      </c>
      <c r="E3356" s="30" t="s">
        <v>41</v>
      </c>
      <c r="F3356" s="30" t="s">
        <v>1423</v>
      </c>
      <c r="G3356" s="117">
        <v>45048.0</v>
      </c>
      <c r="H3356" s="86"/>
      <c r="I3356" s="121"/>
      <c r="J3356" s="117">
        <v>45048.0</v>
      </c>
      <c r="K3356" s="42"/>
      <c r="L3356" s="121"/>
      <c r="M3356" s="117">
        <v>45049.0</v>
      </c>
      <c r="N3356" s="32">
        <v>0.5833333333333334</v>
      </c>
      <c r="O3356" s="32">
        <v>0.8333333333333334</v>
      </c>
      <c r="P3356" s="25">
        <v>0.25</v>
      </c>
      <c r="Q3356" s="113" t="s">
        <v>3313</v>
      </c>
      <c r="R3356" s="36"/>
      <c r="S3356" s="36"/>
      <c r="T3356" s="36"/>
      <c r="U3356" s="36"/>
      <c r="V3356" s="36"/>
      <c r="W3356" s="36"/>
      <c r="X3356" s="36"/>
      <c r="Y3356" s="36"/>
      <c r="Z3356" s="36"/>
      <c r="AA3356" s="36"/>
      <c r="AB3356" s="36"/>
      <c r="AC3356" s="36"/>
      <c r="AD3356" s="36"/>
      <c r="AE3356" s="36"/>
      <c r="AF3356" s="36"/>
      <c r="AG3356" s="36"/>
      <c r="AH3356" s="36"/>
      <c r="AI3356" s="36"/>
      <c r="AJ3356" s="36"/>
      <c r="AK3356" s="36"/>
      <c r="AL3356" s="36"/>
    </row>
    <row r="3357">
      <c r="A3357" s="81" t="s">
        <v>3254</v>
      </c>
      <c r="B3357" s="81" t="s">
        <v>560</v>
      </c>
      <c r="C3357" s="29" t="s">
        <v>1152</v>
      </c>
      <c r="D3357" s="29" t="s">
        <v>508</v>
      </c>
      <c r="E3357" s="30" t="s">
        <v>41</v>
      </c>
      <c r="F3357" s="30" t="s">
        <v>1423</v>
      </c>
      <c r="G3357" s="117">
        <v>45043.0</v>
      </c>
      <c r="H3357" s="82"/>
      <c r="I3357" s="81"/>
      <c r="J3357" s="82"/>
      <c r="K3357" s="82"/>
      <c r="L3357" s="81"/>
      <c r="M3357" s="100">
        <v>45049.0</v>
      </c>
      <c r="N3357" s="32">
        <v>0.75</v>
      </c>
      <c r="O3357" s="32">
        <v>0.875</v>
      </c>
      <c r="P3357" s="44">
        <f t="shared" ref="P3357:P3361" si="284">O3357-N3357</f>
        <v>0.125</v>
      </c>
      <c r="Q3357" s="131" t="s">
        <v>3314</v>
      </c>
      <c r="R3357" s="36"/>
      <c r="S3357" s="36"/>
      <c r="T3357" s="36"/>
      <c r="U3357" s="36"/>
      <c r="V3357" s="36"/>
      <c r="W3357" s="36"/>
      <c r="X3357" s="36"/>
      <c r="Y3357" s="36"/>
      <c r="Z3357" s="36"/>
      <c r="AA3357" s="36"/>
      <c r="AB3357" s="36"/>
      <c r="AC3357" s="36"/>
      <c r="AD3357" s="36"/>
      <c r="AE3357" s="36"/>
      <c r="AF3357" s="36"/>
      <c r="AG3357" s="36"/>
      <c r="AH3357" s="36"/>
      <c r="AI3357" s="36"/>
      <c r="AJ3357" s="36"/>
      <c r="AK3357" s="36"/>
      <c r="AL3357" s="36"/>
    </row>
    <row r="3358">
      <c r="A3358" s="81" t="s">
        <v>1819</v>
      </c>
      <c r="B3358" s="81" t="s">
        <v>1797</v>
      </c>
      <c r="C3358" s="10" t="s">
        <v>1152</v>
      </c>
      <c r="D3358" s="10" t="s">
        <v>3</v>
      </c>
      <c r="E3358" s="11" t="s">
        <v>41</v>
      </c>
      <c r="F3358" s="11" t="s">
        <v>21</v>
      </c>
      <c r="G3358" s="18"/>
      <c r="H3358" s="18"/>
      <c r="I3358" s="18"/>
      <c r="J3358" s="18"/>
      <c r="K3358" s="18"/>
      <c r="M3358" s="100">
        <v>45049.0</v>
      </c>
      <c r="N3358" s="110">
        <v>0.75</v>
      </c>
      <c r="O3358" s="32">
        <v>0.875</v>
      </c>
      <c r="P3358" s="16">
        <f t="shared" si="284"/>
        <v>0.125</v>
      </c>
      <c r="Q3358" s="113" t="s">
        <v>3315</v>
      </c>
      <c r="R3358" s="36"/>
      <c r="S3358" s="36"/>
      <c r="T3358" s="36"/>
      <c r="U3358" s="36"/>
      <c r="V3358" s="36"/>
      <c r="W3358" s="36"/>
      <c r="X3358" s="36"/>
      <c r="Y3358" s="36"/>
      <c r="Z3358" s="36"/>
      <c r="AA3358" s="36"/>
      <c r="AB3358" s="36"/>
      <c r="AC3358" s="36"/>
      <c r="AD3358" s="36"/>
      <c r="AE3358" s="36"/>
      <c r="AF3358" s="36"/>
      <c r="AG3358" s="36"/>
      <c r="AH3358" s="36"/>
      <c r="AI3358" s="36"/>
      <c r="AJ3358" s="36"/>
      <c r="AK3358" s="36"/>
      <c r="AL3358" s="36"/>
    </row>
    <row r="3359">
      <c r="A3359" s="81" t="s">
        <v>2893</v>
      </c>
      <c r="B3359" s="81" t="s">
        <v>560</v>
      </c>
      <c r="C3359" s="10" t="s">
        <v>1152</v>
      </c>
      <c r="D3359" s="29" t="s">
        <v>508</v>
      </c>
      <c r="E3359" s="30" t="s">
        <v>987</v>
      </c>
      <c r="F3359" s="30" t="s">
        <v>1409</v>
      </c>
      <c r="G3359" s="82">
        <v>44999.0</v>
      </c>
      <c r="H3359" s="82">
        <v>45005.0</v>
      </c>
      <c r="I3359" s="88">
        <v>45.0</v>
      </c>
      <c r="J3359" s="82">
        <v>44999.0</v>
      </c>
      <c r="K3359" s="82">
        <v>45005.0</v>
      </c>
      <c r="L3359" s="88">
        <v>22.3</v>
      </c>
      <c r="M3359" s="82">
        <v>45049.0</v>
      </c>
      <c r="N3359" s="32">
        <v>0.6041666666666666</v>
      </c>
      <c r="O3359" s="32">
        <v>0.75</v>
      </c>
      <c r="P3359" s="16">
        <f t="shared" si="284"/>
        <v>0.1458333333</v>
      </c>
      <c r="Q3359" s="35" t="s">
        <v>3316</v>
      </c>
      <c r="R3359" s="36"/>
      <c r="S3359" s="36"/>
      <c r="T3359" s="36"/>
      <c r="U3359" s="36"/>
      <c r="V3359" s="36"/>
      <c r="W3359" s="36"/>
      <c r="X3359" s="36"/>
      <c r="Y3359" s="36"/>
      <c r="Z3359" s="36"/>
      <c r="AA3359" s="36"/>
      <c r="AB3359" s="36"/>
      <c r="AC3359" s="36"/>
      <c r="AD3359" s="36"/>
      <c r="AE3359" s="36"/>
      <c r="AF3359" s="36"/>
      <c r="AG3359" s="36"/>
      <c r="AH3359" s="36"/>
      <c r="AI3359" s="36"/>
      <c r="AJ3359" s="36"/>
      <c r="AK3359" s="36"/>
      <c r="AL3359" s="36"/>
    </row>
    <row r="3360">
      <c r="A3360" s="81" t="s">
        <v>3111</v>
      </c>
      <c r="B3360" s="54" t="s">
        <v>1797</v>
      </c>
      <c r="C3360" s="10" t="s">
        <v>1152</v>
      </c>
      <c r="D3360" s="10" t="s">
        <v>2579</v>
      </c>
      <c r="E3360" s="30" t="s">
        <v>41</v>
      </c>
      <c r="F3360" s="30" t="s">
        <v>1423</v>
      </c>
      <c r="G3360" s="117"/>
      <c r="H3360" s="86"/>
      <c r="I3360" s="121"/>
      <c r="J3360" s="86"/>
      <c r="K3360" s="42"/>
      <c r="L3360" s="121"/>
      <c r="M3360" s="19">
        <v>45049.0</v>
      </c>
      <c r="N3360" s="32">
        <v>0.5416666666666666</v>
      </c>
      <c r="O3360" s="32">
        <v>0.625</v>
      </c>
      <c r="P3360" s="44">
        <f t="shared" si="284"/>
        <v>0.08333333333</v>
      </c>
      <c r="Q3360" s="132" t="s">
        <v>3112</v>
      </c>
      <c r="R3360" s="36"/>
      <c r="S3360" s="36"/>
      <c r="T3360" s="36"/>
      <c r="U3360" s="36"/>
      <c r="V3360" s="36"/>
      <c r="W3360" s="36"/>
      <c r="X3360" s="36"/>
      <c r="Y3360" s="36"/>
      <c r="Z3360" s="36"/>
      <c r="AA3360" s="36"/>
      <c r="AB3360" s="36"/>
      <c r="AC3360" s="36"/>
      <c r="AD3360" s="36"/>
      <c r="AE3360" s="36"/>
      <c r="AF3360" s="36"/>
      <c r="AG3360" s="36"/>
      <c r="AH3360" s="36"/>
      <c r="AI3360" s="36"/>
      <c r="AJ3360" s="36"/>
      <c r="AK3360" s="36"/>
      <c r="AL3360" s="36"/>
    </row>
    <row r="3361" ht="38.25" customHeight="1">
      <c r="A3361" s="130" t="s">
        <v>3010</v>
      </c>
      <c r="B3361" s="29" t="s">
        <v>560</v>
      </c>
      <c r="C3361" s="29" t="s">
        <v>1164</v>
      </c>
      <c r="D3361" s="29" t="s">
        <v>2579</v>
      </c>
      <c r="E3361" s="41" t="s">
        <v>41</v>
      </c>
      <c r="F3361" s="30" t="s">
        <v>1409</v>
      </c>
      <c r="G3361" s="87">
        <v>44977.0</v>
      </c>
      <c r="H3361" s="87"/>
      <c r="I3361" s="36"/>
      <c r="J3361" s="87">
        <v>44977.0</v>
      </c>
      <c r="K3361" s="42"/>
      <c r="L3361" s="36"/>
      <c r="M3361" s="100">
        <v>45049.0</v>
      </c>
      <c r="N3361" s="32">
        <v>0.625</v>
      </c>
      <c r="O3361" s="32">
        <v>0.875</v>
      </c>
      <c r="P3361" s="44">
        <f t="shared" si="284"/>
        <v>0.25</v>
      </c>
      <c r="Q3361" s="120" t="s">
        <v>3317</v>
      </c>
      <c r="R3361" s="36"/>
      <c r="S3361" s="36"/>
      <c r="T3361" s="36"/>
      <c r="U3361" s="36"/>
      <c r="V3361" s="36"/>
      <c r="W3361" s="36"/>
      <c r="X3361" s="36"/>
      <c r="Y3361" s="36"/>
      <c r="Z3361" s="36"/>
      <c r="AA3361" s="36"/>
      <c r="AB3361" s="36"/>
      <c r="AC3361" s="36"/>
      <c r="AD3361" s="36"/>
      <c r="AE3361" s="36"/>
      <c r="AF3361" s="36"/>
      <c r="AG3361" s="36"/>
      <c r="AH3361" s="36"/>
      <c r="AI3361" s="36"/>
      <c r="AJ3361" s="36"/>
      <c r="AK3361" s="36"/>
      <c r="AL3361" s="36"/>
    </row>
    <row r="3362">
      <c r="A3362" s="81" t="s">
        <v>3297</v>
      </c>
      <c r="B3362" s="10" t="s">
        <v>18</v>
      </c>
      <c r="C3362" s="10" t="s">
        <v>24</v>
      </c>
      <c r="D3362" s="10" t="s">
        <v>3251</v>
      </c>
      <c r="E3362" s="30" t="s">
        <v>41</v>
      </c>
      <c r="F3362" s="30" t="s">
        <v>1423</v>
      </c>
      <c r="G3362" s="117">
        <v>45047.0</v>
      </c>
      <c r="H3362" s="86"/>
      <c r="I3362" s="88">
        <v>10.0</v>
      </c>
      <c r="J3362" s="117">
        <v>45047.0</v>
      </c>
      <c r="K3362" s="42"/>
      <c r="L3362" s="121"/>
      <c r="M3362" s="117">
        <v>45049.0</v>
      </c>
      <c r="N3362" s="32">
        <v>0.8125</v>
      </c>
      <c r="O3362" s="32">
        <v>0.9861111111111112</v>
      </c>
      <c r="P3362" s="25">
        <v>0.14583333333333334</v>
      </c>
      <c r="Q3362" s="35" t="s">
        <v>3318</v>
      </c>
      <c r="R3362" s="36"/>
      <c r="S3362" s="36"/>
      <c r="T3362" s="36"/>
      <c r="U3362" s="36"/>
      <c r="V3362" s="36"/>
      <c r="W3362" s="36"/>
      <c r="X3362" s="36"/>
      <c r="Y3362" s="36"/>
      <c r="Z3362" s="36"/>
      <c r="AA3362" s="36"/>
      <c r="AB3362" s="36"/>
      <c r="AC3362" s="36"/>
      <c r="AD3362" s="36"/>
      <c r="AE3362" s="36"/>
      <c r="AF3362" s="36"/>
      <c r="AG3362" s="36"/>
      <c r="AH3362" s="36"/>
      <c r="AI3362" s="36"/>
      <c r="AJ3362" s="36"/>
      <c r="AK3362" s="36"/>
      <c r="AL3362" s="36"/>
    </row>
    <row r="3363">
      <c r="A3363" s="134" t="s">
        <v>3297</v>
      </c>
      <c r="B3363" s="29" t="s">
        <v>18</v>
      </c>
      <c r="C3363" s="29" t="s">
        <v>24</v>
      </c>
      <c r="D3363" s="29" t="s">
        <v>3251</v>
      </c>
      <c r="E3363" s="30" t="s">
        <v>43</v>
      </c>
      <c r="F3363" s="41" t="s">
        <v>1423</v>
      </c>
      <c r="G3363" s="86">
        <v>45047.0</v>
      </c>
      <c r="H3363" s="86">
        <v>45049.0</v>
      </c>
      <c r="I3363" s="121">
        <v>10.0</v>
      </c>
      <c r="J3363" s="86">
        <v>45047.0</v>
      </c>
      <c r="K3363" s="86">
        <v>45049.0</v>
      </c>
      <c r="L3363" s="81">
        <v>10.0</v>
      </c>
      <c r="M3363" s="86">
        <v>45049.0</v>
      </c>
      <c r="N3363" s="32">
        <v>0.9861111111111112</v>
      </c>
      <c r="O3363" s="32">
        <v>0.9930555555555556</v>
      </c>
      <c r="P3363" s="34">
        <v>0.0</v>
      </c>
      <c r="Q3363" s="131" t="s">
        <v>3319</v>
      </c>
      <c r="R3363" s="36"/>
      <c r="S3363" s="36"/>
      <c r="T3363" s="36"/>
      <c r="U3363" s="36"/>
      <c r="V3363" s="36"/>
      <c r="W3363" s="36"/>
      <c r="X3363" s="36"/>
      <c r="Y3363" s="36"/>
      <c r="Z3363" s="36"/>
      <c r="AA3363" s="36"/>
      <c r="AB3363" s="36"/>
      <c r="AC3363" s="36"/>
      <c r="AD3363" s="36"/>
      <c r="AE3363" s="36"/>
      <c r="AF3363" s="36"/>
      <c r="AG3363" s="36"/>
      <c r="AH3363" s="36"/>
      <c r="AI3363" s="36"/>
      <c r="AJ3363" s="36"/>
      <c r="AK3363" s="36"/>
      <c r="AL3363" s="36"/>
    </row>
    <row r="3364">
      <c r="A3364" s="81" t="s">
        <v>3299</v>
      </c>
      <c r="B3364" s="10" t="s">
        <v>18</v>
      </c>
      <c r="C3364" s="10" t="s">
        <v>1152</v>
      </c>
      <c r="D3364" s="10" t="s">
        <v>3236</v>
      </c>
      <c r="E3364" s="30" t="s">
        <v>43</v>
      </c>
      <c r="F3364" s="30" t="s">
        <v>1423</v>
      </c>
      <c r="G3364" s="117">
        <v>45048.0</v>
      </c>
      <c r="H3364" s="86"/>
      <c r="I3364" s="121"/>
      <c r="J3364" s="117">
        <v>45048.0</v>
      </c>
      <c r="K3364" s="42"/>
      <c r="L3364" s="121"/>
      <c r="M3364" s="117">
        <v>45050.0</v>
      </c>
      <c r="N3364" s="32">
        <v>0.5833333333333334</v>
      </c>
      <c r="O3364" s="32">
        <v>0.7083333333333334</v>
      </c>
      <c r="P3364" s="25">
        <v>0.125</v>
      </c>
      <c r="Q3364" s="113" t="s">
        <v>3320</v>
      </c>
      <c r="R3364" s="36"/>
      <c r="S3364" s="36"/>
      <c r="T3364" s="36"/>
      <c r="U3364" s="36"/>
      <c r="V3364" s="36"/>
      <c r="W3364" s="36"/>
      <c r="X3364" s="36"/>
      <c r="Y3364" s="36"/>
      <c r="Z3364" s="36"/>
      <c r="AA3364" s="36"/>
      <c r="AB3364" s="36"/>
      <c r="AC3364" s="36"/>
      <c r="AD3364" s="36"/>
      <c r="AE3364" s="36"/>
      <c r="AF3364" s="36"/>
      <c r="AG3364" s="36"/>
      <c r="AH3364" s="36"/>
      <c r="AI3364" s="36"/>
      <c r="AJ3364" s="36"/>
      <c r="AK3364" s="36"/>
      <c r="AL3364" s="36"/>
    </row>
    <row r="3365">
      <c r="A3365" s="81" t="s">
        <v>3242</v>
      </c>
      <c r="B3365" s="81" t="s">
        <v>18</v>
      </c>
      <c r="C3365" s="29" t="s">
        <v>1152</v>
      </c>
      <c r="D3365" s="10" t="s">
        <v>3</v>
      </c>
      <c r="E3365" s="30" t="s">
        <v>987</v>
      </c>
      <c r="F3365" s="30" t="s">
        <v>1423</v>
      </c>
      <c r="G3365" s="82">
        <v>45041.0</v>
      </c>
      <c r="H3365" s="82">
        <v>45043.0</v>
      </c>
      <c r="I3365" s="88">
        <v>8.0</v>
      </c>
      <c r="J3365" s="82">
        <v>45041.0</v>
      </c>
      <c r="K3365" s="82">
        <v>45043.0</v>
      </c>
      <c r="L3365" s="88">
        <v>5.0</v>
      </c>
      <c r="M3365" s="117">
        <v>45050.0</v>
      </c>
      <c r="N3365" s="32">
        <v>0.6666666666666666</v>
      </c>
      <c r="O3365" s="32">
        <v>0.75</v>
      </c>
      <c r="P3365" s="16">
        <f t="shared" ref="P3365:P3371" si="285">O3365-N3365</f>
        <v>0.08333333333</v>
      </c>
      <c r="Q3365" s="113" t="s">
        <v>3321</v>
      </c>
      <c r="R3365" s="36"/>
      <c r="S3365" s="36"/>
      <c r="T3365" s="36"/>
      <c r="U3365" s="36"/>
      <c r="V3365" s="36"/>
      <c r="W3365" s="36"/>
      <c r="X3365" s="36"/>
      <c r="Y3365" s="36"/>
      <c r="Z3365" s="36"/>
      <c r="AA3365" s="36"/>
      <c r="AB3365" s="36"/>
      <c r="AC3365" s="36"/>
      <c r="AD3365" s="36"/>
      <c r="AE3365" s="36"/>
      <c r="AF3365" s="36"/>
      <c r="AG3365" s="36"/>
      <c r="AH3365" s="36"/>
      <c r="AI3365" s="36"/>
      <c r="AJ3365" s="36"/>
      <c r="AK3365" s="36"/>
      <c r="AL3365" s="36"/>
    </row>
    <row r="3366">
      <c r="A3366" s="10" t="s">
        <v>1595</v>
      </c>
      <c r="B3366" s="10" t="s">
        <v>18</v>
      </c>
      <c r="C3366" s="10" t="s">
        <v>1152</v>
      </c>
      <c r="D3366" s="10" t="s">
        <v>3</v>
      </c>
      <c r="E3366" s="30" t="s">
        <v>987</v>
      </c>
      <c r="F3366" s="11" t="s">
        <v>1423</v>
      </c>
      <c r="G3366" s="19">
        <v>44771.0</v>
      </c>
      <c r="H3366" s="19">
        <v>44901.0</v>
      </c>
      <c r="I3366" s="12">
        <v>24.0</v>
      </c>
      <c r="J3366" s="19">
        <v>44868.0</v>
      </c>
      <c r="K3366" s="19">
        <v>44901.0</v>
      </c>
      <c r="L3366" s="12">
        <v>18.0</v>
      </c>
      <c r="M3366" s="117">
        <v>45050.0</v>
      </c>
      <c r="N3366" s="32">
        <v>0.75</v>
      </c>
      <c r="O3366" s="15">
        <v>0.7916666666666666</v>
      </c>
      <c r="P3366" s="16">
        <f t="shared" si="285"/>
        <v>0.04166666667</v>
      </c>
      <c r="Q3366" s="10" t="s">
        <v>3322</v>
      </c>
      <c r="R3366" s="36"/>
      <c r="S3366" s="36"/>
      <c r="T3366" s="36"/>
      <c r="U3366" s="36"/>
      <c r="V3366" s="36"/>
      <c r="W3366" s="36"/>
      <c r="X3366" s="36"/>
      <c r="Y3366" s="36"/>
      <c r="Z3366" s="36"/>
      <c r="AA3366" s="36"/>
      <c r="AB3366" s="36"/>
      <c r="AC3366" s="36"/>
      <c r="AD3366" s="36"/>
      <c r="AE3366" s="36"/>
      <c r="AF3366" s="36"/>
      <c r="AG3366" s="36"/>
      <c r="AH3366" s="36"/>
      <c r="AI3366" s="36"/>
      <c r="AJ3366" s="36"/>
      <c r="AK3366" s="36"/>
      <c r="AL3366" s="36"/>
    </row>
    <row r="3367">
      <c r="A3367" s="81" t="s">
        <v>3254</v>
      </c>
      <c r="B3367" s="81" t="s">
        <v>560</v>
      </c>
      <c r="C3367" s="29" t="s">
        <v>1152</v>
      </c>
      <c r="D3367" s="29" t="s">
        <v>508</v>
      </c>
      <c r="E3367" s="30" t="s">
        <v>41</v>
      </c>
      <c r="F3367" s="30" t="s">
        <v>1423</v>
      </c>
      <c r="G3367" s="117">
        <v>45043.0</v>
      </c>
      <c r="H3367" s="82"/>
      <c r="I3367" s="81"/>
      <c r="J3367" s="82"/>
      <c r="K3367" s="82"/>
      <c r="L3367" s="81"/>
      <c r="M3367" s="100">
        <v>45050.0</v>
      </c>
      <c r="N3367" s="32">
        <v>0.6875</v>
      </c>
      <c r="O3367" s="32">
        <v>0.875</v>
      </c>
      <c r="P3367" s="44">
        <f t="shared" si="285"/>
        <v>0.1875</v>
      </c>
      <c r="Q3367" s="131" t="s">
        <v>3323</v>
      </c>
      <c r="R3367" s="36"/>
      <c r="S3367" s="36"/>
      <c r="T3367" s="36"/>
      <c r="U3367" s="36"/>
      <c r="V3367" s="36"/>
      <c r="W3367" s="36"/>
      <c r="X3367" s="36"/>
      <c r="Y3367" s="36"/>
      <c r="Z3367" s="36"/>
      <c r="AA3367" s="36"/>
      <c r="AB3367" s="36"/>
      <c r="AC3367" s="36"/>
      <c r="AD3367" s="36"/>
      <c r="AE3367" s="36"/>
      <c r="AF3367" s="36"/>
      <c r="AG3367" s="36"/>
      <c r="AH3367" s="36"/>
      <c r="AI3367" s="36"/>
      <c r="AJ3367" s="36"/>
      <c r="AK3367" s="36"/>
      <c r="AL3367" s="36"/>
    </row>
    <row r="3368">
      <c r="A3368" s="81" t="s">
        <v>3111</v>
      </c>
      <c r="B3368" s="54" t="s">
        <v>1797</v>
      </c>
      <c r="C3368" s="10" t="s">
        <v>1152</v>
      </c>
      <c r="D3368" s="10" t="s">
        <v>2579</v>
      </c>
      <c r="E3368" s="30" t="s">
        <v>41</v>
      </c>
      <c r="F3368" s="30" t="s">
        <v>1423</v>
      </c>
      <c r="G3368" s="117"/>
      <c r="H3368" s="86"/>
      <c r="I3368" s="121"/>
      <c r="J3368" s="86"/>
      <c r="K3368" s="42"/>
      <c r="L3368" s="121"/>
      <c r="M3368" s="19">
        <v>45050.0</v>
      </c>
      <c r="N3368" s="32">
        <v>0.5416666666666666</v>
      </c>
      <c r="O3368" s="32">
        <v>0.625</v>
      </c>
      <c r="P3368" s="44">
        <f t="shared" si="285"/>
        <v>0.08333333333</v>
      </c>
      <c r="Q3368" s="132" t="s">
        <v>3112</v>
      </c>
      <c r="R3368" s="36"/>
      <c r="S3368" s="36"/>
      <c r="T3368" s="36"/>
      <c r="U3368" s="36"/>
      <c r="V3368" s="36"/>
      <c r="W3368" s="36"/>
      <c r="X3368" s="36"/>
      <c r="Y3368" s="36"/>
      <c r="Z3368" s="36"/>
      <c r="AA3368" s="36"/>
      <c r="AB3368" s="36"/>
      <c r="AC3368" s="36"/>
      <c r="AD3368" s="36"/>
      <c r="AE3368" s="36"/>
      <c r="AF3368" s="36"/>
      <c r="AG3368" s="36"/>
      <c r="AH3368" s="36"/>
      <c r="AI3368" s="36"/>
      <c r="AJ3368" s="36"/>
      <c r="AK3368" s="36"/>
      <c r="AL3368" s="36"/>
    </row>
    <row r="3369" ht="38.25" customHeight="1">
      <c r="A3369" s="130" t="s">
        <v>3010</v>
      </c>
      <c r="B3369" s="29" t="s">
        <v>560</v>
      </c>
      <c r="C3369" s="29" t="s">
        <v>1164</v>
      </c>
      <c r="D3369" s="29" t="s">
        <v>2579</v>
      </c>
      <c r="E3369" s="41" t="s">
        <v>41</v>
      </c>
      <c r="F3369" s="30" t="s">
        <v>1409</v>
      </c>
      <c r="G3369" s="87">
        <v>44977.0</v>
      </c>
      <c r="H3369" s="87"/>
      <c r="I3369" s="36"/>
      <c r="J3369" s="87">
        <v>44977.0</v>
      </c>
      <c r="K3369" s="42"/>
      <c r="L3369" s="36"/>
      <c r="M3369" s="100">
        <v>45050.0</v>
      </c>
      <c r="N3369" s="32">
        <v>0.625</v>
      </c>
      <c r="O3369" s="32">
        <v>0.875</v>
      </c>
      <c r="P3369" s="44">
        <f t="shared" si="285"/>
        <v>0.25</v>
      </c>
      <c r="Q3369" s="120" t="s">
        <v>3324</v>
      </c>
      <c r="R3369" s="36"/>
      <c r="S3369" s="36"/>
      <c r="T3369" s="36"/>
      <c r="U3369" s="36"/>
      <c r="V3369" s="36"/>
      <c r="W3369" s="36"/>
      <c r="X3369" s="36"/>
      <c r="Y3369" s="36"/>
      <c r="Z3369" s="36"/>
      <c r="AA3369" s="36"/>
      <c r="AB3369" s="36"/>
      <c r="AC3369" s="36"/>
      <c r="AD3369" s="36"/>
      <c r="AE3369" s="36"/>
      <c r="AF3369" s="36"/>
      <c r="AG3369" s="36"/>
      <c r="AH3369" s="36"/>
      <c r="AI3369" s="36"/>
      <c r="AJ3369" s="36"/>
      <c r="AK3369" s="36"/>
      <c r="AL3369" s="36"/>
    </row>
    <row r="3370">
      <c r="A3370" s="81" t="s">
        <v>2165</v>
      </c>
      <c r="B3370" s="81" t="s">
        <v>1797</v>
      </c>
      <c r="C3370" s="10" t="s">
        <v>1152</v>
      </c>
      <c r="D3370" s="81" t="s">
        <v>508</v>
      </c>
      <c r="E3370" s="30" t="s">
        <v>41</v>
      </c>
      <c r="F3370" s="30" t="s">
        <v>21</v>
      </c>
      <c r="G3370" s="82"/>
      <c r="H3370" s="82"/>
      <c r="I3370" s="88"/>
      <c r="J3370" s="82"/>
      <c r="K3370" s="82"/>
      <c r="L3370" s="88"/>
      <c r="M3370" s="19">
        <v>45054.0</v>
      </c>
      <c r="N3370" s="32">
        <v>0.8333333333333334</v>
      </c>
      <c r="O3370" s="15">
        <v>0.875</v>
      </c>
      <c r="P3370" s="16">
        <f t="shared" si="285"/>
        <v>0.04166666667</v>
      </c>
      <c r="Q3370" s="10" t="s">
        <v>3325</v>
      </c>
      <c r="R3370" s="36"/>
      <c r="S3370" s="36"/>
      <c r="T3370" s="36"/>
      <c r="U3370" s="36"/>
      <c r="V3370" s="36"/>
      <c r="W3370" s="36"/>
      <c r="X3370" s="36"/>
      <c r="Y3370" s="36"/>
      <c r="Z3370" s="36"/>
      <c r="AA3370" s="36"/>
      <c r="AB3370" s="36"/>
      <c r="AC3370" s="36"/>
      <c r="AD3370" s="36"/>
      <c r="AE3370" s="36"/>
      <c r="AF3370" s="36"/>
      <c r="AG3370" s="36"/>
      <c r="AH3370" s="36"/>
      <c r="AI3370" s="36"/>
      <c r="AJ3370" s="36"/>
      <c r="AK3370" s="36"/>
      <c r="AL3370" s="36"/>
    </row>
    <row r="3371">
      <c r="A3371" s="81" t="s">
        <v>3326</v>
      </c>
      <c r="B3371" s="81" t="s">
        <v>18</v>
      </c>
      <c r="C3371" s="10" t="s">
        <v>1152</v>
      </c>
      <c r="D3371" s="81" t="s">
        <v>508</v>
      </c>
      <c r="E3371" s="30" t="s">
        <v>1478</v>
      </c>
      <c r="F3371" s="30" t="s">
        <v>21</v>
      </c>
      <c r="G3371" s="82"/>
      <c r="H3371" s="82"/>
      <c r="I3371" s="88"/>
      <c r="J3371" s="82"/>
      <c r="K3371" s="82"/>
      <c r="L3371" s="88"/>
      <c r="M3371" s="19">
        <v>45050.0</v>
      </c>
      <c r="N3371" s="32">
        <v>0.6041666666666666</v>
      </c>
      <c r="O3371" s="15">
        <v>0.6458333333333334</v>
      </c>
      <c r="P3371" s="16">
        <f t="shared" si="285"/>
        <v>0.04166666667</v>
      </c>
      <c r="Q3371" s="10" t="s">
        <v>3327</v>
      </c>
      <c r="R3371" s="36"/>
      <c r="S3371" s="36"/>
      <c r="T3371" s="36"/>
      <c r="U3371" s="36"/>
      <c r="V3371" s="36"/>
      <c r="W3371" s="36"/>
      <c r="X3371" s="36"/>
      <c r="Y3371" s="36"/>
      <c r="Z3371" s="36"/>
      <c r="AA3371" s="36"/>
      <c r="AB3371" s="36"/>
      <c r="AC3371" s="36"/>
      <c r="AD3371" s="36"/>
      <c r="AE3371" s="36"/>
      <c r="AF3371" s="36"/>
      <c r="AG3371" s="36"/>
      <c r="AH3371" s="36"/>
      <c r="AI3371" s="36"/>
      <c r="AJ3371" s="36"/>
      <c r="AK3371" s="36"/>
      <c r="AL3371" s="36"/>
    </row>
    <row r="3372">
      <c r="A3372" s="81" t="s">
        <v>3328</v>
      </c>
      <c r="B3372" s="10" t="s">
        <v>18</v>
      </c>
      <c r="C3372" s="10" t="s">
        <v>1152</v>
      </c>
      <c r="D3372" s="10" t="s">
        <v>3236</v>
      </c>
      <c r="E3372" s="30" t="s">
        <v>1478</v>
      </c>
      <c r="F3372" s="30" t="s">
        <v>1423</v>
      </c>
      <c r="G3372" s="117">
        <v>45050.0</v>
      </c>
      <c r="H3372" s="86"/>
      <c r="I3372" s="121"/>
      <c r="J3372" s="117">
        <v>45050.0</v>
      </c>
      <c r="K3372" s="42"/>
      <c r="L3372" s="121"/>
      <c r="M3372" s="117">
        <v>45050.0</v>
      </c>
      <c r="N3372" s="110">
        <v>0.7083333333333334</v>
      </c>
      <c r="O3372" s="30" t="s">
        <v>3329</v>
      </c>
      <c r="P3372" s="25">
        <v>0.125</v>
      </c>
      <c r="Q3372" s="113" t="s">
        <v>3330</v>
      </c>
      <c r="R3372" s="36"/>
      <c r="S3372" s="36"/>
      <c r="T3372" s="36"/>
      <c r="U3372" s="36"/>
      <c r="V3372" s="36"/>
      <c r="W3372" s="36"/>
      <c r="X3372" s="36"/>
      <c r="Y3372" s="36"/>
      <c r="Z3372" s="36"/>
      <c r="AA3372" s="36"/>
      <c r="AB3372" s="36"/>
      <c r="AC3372" s="36"/>
      <c r="AD3372" s="36"/>
      <c r="AE3372" s="36"/>
      <c r="AF3372" s="36"/>
      <c r="AG3372" s="36"/>
      <c r="AH3372" s="36"/>
      <c r="AI3372" s="36"/>
      <c r="AJ3372" s="36"/>
      <c r="AK3372" s="36"/>
      <c r="AL3372" s="36"/>
    </row>
    <row r="3373">
      <c r="A3373" s="81" t="s">
        <v>3145</v>
      </c>
      <c r="B3373" s="10" t="s">
        <v>560</v>
      </c>
      <c r="C3373" s="10" t="s">
        <v>1152</v>
      </c>
      <c r="D3373" s="10" t="s">
        <v>3</v>
      </c>
      <c r="E3373" s="30" t="s">
        <v>41</v>
      </c>
      <c r="F3373" s="11" t="s">
        <v>1409</v>
      </c>
      <c r="G3373" s="100">
        <v>45047.0</v>
      </c>
      <c r="H3373" s="86"/>
      <c r="I3373" s="121"/>
      <c r="J3373" s="100">
        <v>45047.0</v>
      </c>
      <c r="K3373" s="42"/>
      <c r="L3373" s="88">
        <v>20.0</v>
      </c>
      <c r="M3373" s="117">
        <v>45050.0</v>
      </c>
      <c r="N3373" s="32">
        <v>0.7916666666666666</v>
      </c>
      <c r="O3373" s="110">
        <v>0.875</v>
      </c>
      <c r="P3373" s="16">
        <f t="shared" ref="P3373:P3377" si="286">O3373-N3373</f>
        <v>0.08333333333</v>
      </c>
      <c r="Q3373" s="113" t="s">
        <v>3331</v>
      </c>
      <c r="R3373" s="36"/>
      <c r="S3373" s="36"/>
      <c r="T3373" s="36"/>
      <c r="U3373" s="36"/>
      <c r="V3373" s="36"/>
      <c r="W3373" s="36"/>
      <c r="X3373" s="36"/>
      <c r="Y3373" s="36"/>
      <c r="Z3373" s="36"/>
      <c r="AA3373" s="36"/>
      <c r="AB3373" s="36"/>
      <c r="AC3373" s="36"/>
      <c r="AD3373" s="36"/>
      <c r="AE3373" s="36"/>
      <c r="AF3373" s="36"/>
      <c r="AG3373" s="36"/>
      <c r="AH3373" s="36"/>
      <c r="AI3373" s="36"/>
      <c r="AJ3373" s="36"/>
      <c r="AK3373" s="36"/>
      <c r="AL3373" s="36"/>
    </row>
    <row r="3374">
      <c r="A3374" s="29" t="s">
        <v>2167</v>
      </c>
      <c r="B3374" s="54" t="s">
        <v>1797</v>
      </c>
      <c r="C3374" s="54" t="s">
        <v>1164</v>
      </c>
      <c r="D3374" s="54" t="s">
        <v>900</v>
      </c>
      <c r="E3374" s="41" t="s">
        <v>41</v>
      </c>
      <c r="F3374" s="41" t="s">
        <v>21</v>
      </c>
      <c r="G3374" s="86"/>
      <c r="H3374" s="86"/>
      <c r="I3374" s="121"/>
      <c r="J3374" s="86"/>
      <c r="K3374" s="42"/>
      <c r="L3374" s="88">
        <v>226.0</v>
      </c>
      <c r="M3374" s="117">
        <v>45050.0</v>
      </c>
      <c r="N3374" s="43">
        <v>0.5416666666666666</v>
      </c>
      <c r="O3374" s="32">
        <v>0.6041666666666666</v>
      </c>
      <c r="P3374" s="16">
        <f t="shared" si="286"/>
        <v>0.0625</v>
      </c>
      <c r="Q3374" s="113" t="s">
        <v>2180</v>
      </c>
      <c r="R3374" s="36"/>
      <c r="S3374" s="36"/>
      <c r="T3374" s="36"/>
      <c r="U3374" s="36"/>
      <c r="V3374" s="36"/>
      <c r="W3374" s="36"/>
      <c r="X3374" s="36"/>
      <c r="Y3374" s="36"/>
      <c r="Z3374" s="36"/>
      <c r="AA3374" s="36"/>
      <c r="AB3374" s="36"/>
      <c r="AC3374" s="36"/>
      <c r="AD3374" s="36"/>
      <c r="AE3374" s="36"/>
      <c r="AF3374" s="36"/>
      <c r="AG3374" s="36"/>
      <c r="AH3374" s="36"/>
      <c r="AI3374" s="36"/>
      <c r="AJ3374" s="36"/>
      <c r="AK3374" s="36"/>
      <c r="AL3374" s="36"/>
    </row>
    <row r="3375">
      <c r="A3375" s="29" t="s">
        <v>2857</v>
      </c>
      <c r="B3375" s="54" t="s">
        <v>560</v>
      </c>
      <c r="C3375" s="54" t="s">
        <v>1164</v>
      </c>
      <c r="D3375" s="54" t="s">
        <v>900</v>
      </c>
      <c r="E3375" s="30" t="s">
        <v>41</v>
      </c>
      <c r="F3375" s="41" t="s">
        <v>1409</v>
      </c>
      <c r="G3375" s="86">
        <v>44980.0</v>
      </c>
      <c r="H3375" s="86"/>
      <c r="I3375" s="121">
        <v>155.0</v>
      </c>
      <c r="J3375" s="86">
        <v>44981.0</v>
      </c>
      <c r="K3375" s="42"/>
      <c r="L3375" s="88">
        <v>147.5</v>
      </c>
      <c r="M3375" s="117">
        <v>45050.0</v>
      </c>
      <c r="N3375" s="32">
        <v>0.75</v>
      </c>
      <c r="O3375" s="32">
        <v>0.8333333333333334</v>
      </c>
      <c r="P3375" s="16">
        <f t="shared" si="286"/>
        <v>0.08333333333</v>
      </c>
      <c r="Q3375" s="113" t="s">
        <v>3332</v>
      </c>
      <c r="R3375" s="36"/>
      <c r="S3375" s="36"/>
      <c r="T3375" s="36"/>
      <c r="U3375" s="36"/>
      <c r="V3375" s="36"/>
      <c r="W3375" s="36"/>
      <c r="X3375" s="36"/>
      <c r="Y3375" s="36"/>
      <c r="Z3375" s="36"/>
      <c r="AA3375" s="36"/>
      <c r="AB3375" s="36"/>
      <c r="AC3375" s="36"/>
      <c r="AD3375" s="36"/>
      <c r="AE3375" s="36"/>
      <c r="AF3375" s="36"/>
      <c r="AG3375" s="36"/>
      <c r="AH3375" s="36"/>
      <c r="AI3375" s="36"/>
      <c r="AJ3375" s="36"/>
      <c r="AK3375" s="36"/>
      <c r="AL3375" s="36"/>
    </row>
    <row r="3376">
      <c r="A3376" s="81" t="s">
        <v>3311</v>
      </c>
      <c r="B3376" s="10" t="s">
        <v>18</v>
      </c>
      <c r="C3376" s="10" t="s">
        <v>1164</v>
      </c>
      <c r="D3376" s="10" t="s">
        <v>900</v>
      </c>
      <c r="E3376" s="30" t="s">
        <v>46</v>
      </c>
      <c r="F3376" s="30" t="s">
        <v>1409</v>
      </c>
      <c r="G3376" s="117">
        <v>45049.0</v>
      </c>
      <c r="H3376" s="86"/>
      <c r="I3376" s="121"/>
      <c r="J3376" s="117">
        <v>45049.0</v>
      </c>
      <c r="K3376" s="42"/>
      <c r="L3376" s="88">
        <v>4.5</v>
      </c>
      <c r="M3376" s="117">
        <v>45050.0</v>
      </c>
      <c r="N3376" s="32">
        <v>0.6041666666666666</v>
      </c>
      <c r="O3376" s="32">
        <v>0.75</v>
      </c>
      <c r="P3376" s="16">
        <f t="shared" si="286"/>
        <v>0.1458333333</v>
      </c>
      <c r="Q3376" s="113" t="s">
        <v>3333</v>
      </c>
      <c r="R3376" s="36"/>
      <c r="S3376" s="36"/>
      <c r="T3376" s="36"/>
      <c r="U3376" s="36"/>
      <c r="V3376" s="36"/>
      <c r="W3376" s="36"/>
      <c r="X3376" s="36"/>
      <c r="Y3376" s="36"/>
      <c r="Z3376" s="36"/>
      <c r="AA3376" s="36"/>
      <c r="AB3376" s="36"/>
      <c r="AC3376" s="36"/>
      <c r="AD3376" s="36"/>
      <c r="AE3376" s="36"/>
      <c r="AF3376" s="36"/>
      <c r="AG3376" s="36"/>
      <c r="AH3376" s="36"/>
      <c r="AI3376" s="36"/>
      <c r="AJ3376" s="36"/>
      <c r="AK3376" s="36"/>
      <c r="AL3376" s="36"/>
    </row>
    <row r="3377">
      <c r="A3377" s="81" t="s">
        <v>1819</v>
      </c>
      <c r="B3377" s="81" t="s">
        <v>1797</v>
      </c>
      <c r="C3377" s="10" t="s">
        <v>1152</v>
      </c>
      <c r="D3377" s="10" t="s">
        <v>3</v>
      </c>
      <c r="E3377" s="11" t="s">
        <v>41</v>
      </c>
      <c r="F3377" s="11" t="s">
        <v>21</v>
      </c>
      <c r="G3377" s="18"/>
      <c r="H3377" s="18"/>
      <c r="I3377" s="18"/>
      <c r="J3377" s="18"/>
      <c r="K3377" s="18"/>
      <c r="M3377" s="117">
        <v>45050.0</v>
      </c>
      <c r="N3377" s="110">
        <v>0.5833333333333334</v>
      </c>
      <c r="O3377" s="32">
        <v>0.6666666666666666</v>
      </c>
      <c r="P3377" s="16">
        <f t="shared" si="286"/>
        <v>0.08333333333</v>
      </c>
      <c r="Q3377" s="113" t="s">
        <v>3334</v>
      </c>
      <c r="R3377" s="36"/>
      <c r="S3377" s="36"/>
      <c r="T3377" s="36"/>
      <c r="U3377" s="36"/>
      <c r="V3377" s="36"/>
      <c r="W3377" s="36"/>
      <c r="X3377" s="36"/>
      <c r="Y3377" s="36"/>
      <c r="Z3377" s="36"/>
      <c r="AA3377" s="36"/>
      <c r="AB3377" s="36"/>
      <c r="AC3377" s="36"/>
      <c r="AD3377" s="36"/>
      <c r="AE3377" s="36"/>
      <c r="AF3377" s="36"/>
      <c r="AG3377" s="36"/>
      <c r="AH3377" s="36"/>
      <c r="AI3377" s="36"/>
      <c r="AJ3377" s="36"/>
      <c r="AK3377" s="36"/>
      <c r="AL3377" s="36"/>
    </row>
    <row r="3378">
      <c r="A3378" s="134" t="s">
        <v>3297</v>
      </c>
      <c r="B3378" s="29" t="s">
        <v>18</v>
      </c>
      <c r="C3378" s="29" t="s">
        <v>24</v>
      </c>
      <c r="D3378" s="29" t="s">
        <v>3251</v>
      </c>
      <c r="E3378" s="30" t="s">
        <v>43</v>
      </c>
      <c r="F3378" s="41" t="s">
        <v>1423</v>
      </c>
      <c r="G3378" s="86">
        <v>45047.0</v>
      </c>
      <c r="H3378" s="86">
        <v>45049.0</v>
      </c>
      <c r="I3378" s="121">
        <v>10.0</v>
      </c>
      <c r="J3378" s="86">
        <v>45047.0</v>
      </c>
      <c r="K3378" s="117">
        <v>45050.0</v>
      </c>
      <c r="L3378" s="81">
        <v>10.0</v>
      </c>
      <c r="M3378" s="117">
        <v>45049.0</v>
      </c>
      <c r="N3378" s="32">
        <v>0.9131944444444444</v>
      </c>
      <c r="O3378" s="133">
        <v>0.8541666666666666</v>
      </c>
      <c r="P3378" s="34">
        <v>0.024305555555555556</v>
      </c>
      <c r="Q3378" s="131" t="s">
        <v>3335</v>
      </c>
      <c r="R3378" s="36"/>
      <c r="S3378" s="36"/>
      <c r="T3378" s="36"/>
      <c r="U3378" s="36"/>
      <c r="V3378" s="36"/>
      <c r="W3378" s="36"/>
      <c r="X3378" s="36"/>
      <c r="Y3378" s="36"/>
      <c r="Z3378" s="36"/>
      <c r="AA3378" s="36"/>
      <c r="AB3378" s="36"/>
      <c r="AC3378" s="36"/>
      <c r="AD3378" s="36"/>
      <c r="AE3378" s="36"/>
      <c r="AF3378" s="36"/>
      <c r="AG3378" s="36"/>
      <c r="AH3378" s="36"/>
      <c r="AI3378" s="36"/>
      <c r="AJ3378" s="36"/>
      <c r="AK3378" s="36"/>
      <c r="AL3378" s="36"/>
    </row>
    <row r="3379">
      <c r="A3379" s="81" t="s">
        <v>3336</v>
      </c>
      <c r="B3379" s="10" t="s">
        <v>18</v>
      </c>
      <c r="C3379" s="10" t="s">
        <v>1152</v>
      </c>
      <c r="D3379" s="10" t="s">
        <v>3251</v>
      </c>
      <c r="E3379" s="30" t="s">
        <v>32</v>
      </c>
      <c r="F3379" s="30" t="s">
        <v>1432</v>
      </c>
      <c r="G3379" s="117">
        <v>45050.0</v>
      </c>
      <c r="H3379" s="117">
        <v>45051.0</v>
      </c>
      <c r="I3379" s="88">
        <v>4.0</v>
      </c>
      <c r="J3379" s="117">
        <v>45050.0</v>
      </c>
      <c r="K3379" s="42"/>
      <c r="L3379" s="88" t="s">
        <v>3337</v>
      </c>
      <c r="M3379" s="117">
        <v>45051.0</v>
      </c>
      <c r="N3379" s="32">
        <v>0.8125</v>
      </c>
      <c r="O3379" s="32">
        <v>0.9166666666666666</v>
      </c>
      <c r="P3379" s="25">
        <v>0.0625</v>
      </c>
      <c r="Q3379" s="131" t="s">
        <v>3338</v>
      </c>
      <c r="R3379" s="36"/>
      <c r="S3379" s="36"/>
      <c r="T3379" s="36"/>
      <c r="U3379" s="36"/>
      <c r="V3379" s="36"/>
      <c r="W3379" s="36"/>
      <c r="X3379" s="36"/>
      <c r="Y3379" s="36"/>
      <c r="Z3379" s="36"/>
      <c r="AA3379" s="36"/>
      <c r="AB3379" s="36"/>
      <c r="AC3379" s="36"/>
      <c r="AD3379" s="36"/>
      <c r="AE3379" s="36"/>
      <c r="AF3379" s="36"/>
      <c r="AG3379" s="36"/>
      <c r="AH3379" s="36"/>
      <c r="AI3379" s="36"/>
      <c r="AJ3379" s="36"/>
      <c r="AK3379" s="36"/>
      <c r="AL3379" s="36"/>
    </row>
    <row r="3380">
      <c r="A3380" s="29" t="s">
        <v>3336</v>
      </c>
      <c r="B3380" s="29" t="s">
        <v>18</v>
      </c>
      <c r="C3380" s="29" t="s">
        <v>1152</v>
      </c>
      <c r="D3380" s="29" t="s">
        <v>3251</v>
      </c>
      <c r="E3380" s="30" t="s">
        <v>53</v>
      </c>
      <c r="F3380" s="41" t="s">
        <v>1432</v>
      </c>
      <c r="G3380" s="86">
        <v>45050.0</v>
      </c>
      <c r="H3380" s="86">
        <v>45051.0</v>
      </c>
      <c r="I3380" s="112">
        <v>4.0</v>
      </c>
      <c r="J3380" s="86">
        <v>45050.0</v>
      </c>
      <c r="K3380" s="42"/>
      <c r="L3380" s="112"/>
      <c r="M3380" s="86">
        <v>45051.0</v>
      </c>
      <c r="N3380" s="43"/>
      <c r="O3380" s="43"/>
      <c r="P3380" s="44"/>
      <c r="Q3380" s="131" t="s">
        <v>3339</v>
      </c>
      <c r="R3380" s="36"/>
      <c r="S3380" s="36"/>
      <c r="T3380" s="36"/>
      <c r="U3380" s="36"/>
      <c r="V3380" s="36"/>
      <c r="W3380" s="36"/>
      <c r="X3380" s="36"/>
      <c r="Y3380" s="36"/>
      <c r="Z3380" s="36"/>
      <c r="AA3380" s="36"/>
      <c r="AB3380" s="36"/>
      <c r="AC3380" s="36"/>
      <c r="AD3380" s="36"/>
      <c r="AE3380" s="36"/>
      <c r="AF3380" s="36"/>
      <c r="AG3380" s="36"/>
      <c r="AH3380" s="36"/>
      <c r="AI3380" s="36"/>
      <c r="AJ3380" s="36"/>
      <c r="AK3380" s="36"/>
      <c r="AL3380" s="36"/>
    </row>
    <row r="3381">
      <c r="A3381" s="81" t="s">
        <v>3195</v>
      </c>
      <c r="B3381" s="10" t="s">
        <v>18</v>
      </c>
      <c r="C3381" s="29" t="s">
        <v>1152</v>
      </c>
      <c r="D3381" s="10" t="s">
        <v>3</v>
      </c>
      <c r="E3381" s="30" t="s">
        <v>28</v>
      </c>
      <c r="F3381" s="30" t="s">
        <v>1423</v>
      </c>
      <c r="G3381" s="19">
        <v>45034.0</v>
      </c>
      <c r="H3381" s="86"/>
      <c r="I3381" s="121"/>
      <c r="J3381" s="19">
        <v>45034.0</v>
      </c>
      <c r="K3381" s="42"/>
      <c r="L3381" s="121"/>
      <c r="M3381" s="117">
        <v>45051.0</v>
      </c>
      <c r="N3381" s="32">
        <v>0.625</v>
      </c>
      <c r="O3381" s="32">
        <v>0.625</v>
      </c>
      <c r="P3381" s="44">
        <f>O3381-N3381</f>
        <v>0</v>
      </c>
      <c r="Q3381" s="113" t="s">
        <v>3340</v>
      </c>
      <c r="R3381" s="36"/>
      <c r="S3381" s="36"/>
      <c r="T3381" s="36"/>
      <c r="U3381" s="36"/>
      <c r="V3381" s="36"/>
      <c r="W3381" s="36"/>
      <c r="X3381" s="36"/>
      <c r="Y3381" s="36"/>
      <c r="Z3381" s="36"/>
      <c r="AA3381" s="36"/>
      <c r="AB3381" s="36"/>
      <c r="AC3381" s="36"/>
      <c r="AD3381" s="36"/>
      <c r="AE3381" s="36"/>
      <c r="AF3381" s="36"/>
      <c r="AG3381" s="36"/>
      <c r="AH3381" s="36"/>
      <c r="AI3381" s="36"/>
      <c r="AJ3381" s="36"/>
      <c r="AK3381" s="36"/>
      <c r="AL3381" s="36"/>
    </row>
    <row r="3382">
      <c r="A3382" s="81" t="s">
        <v>3328</v>
      </c>
      <c r="B3382" s="10" t="s">
        <v>18</v>
      </c>
      <c r="C3382" s="10" t="s">
        <v>1152</v>
      </c>
      <c r="D3382" s="10" t="s">
        <v>3236</v>
      </c>
      <c r="E3382" s="30" t="s">
        <v>28</v>
      </c>
      <c r="F3382" s="30" t="s">
        <v>1423</v>
      </c>
      <c r="G3382" s="117">
        <v>45050.0</v>
      </c>
      <c r="H3382" s="86"/>
      <c r="I3382" s="121"/>
      <c r="J3382" s="117">
        <v>45050.0</v>
      </c>
      <c r="K3382" s="42"/>
      <c r="L3382" s="121"/>
      <c r="M3382" s="117">
        <v>45051.0</v>
      </c>
      <c r="N3382" s="110">
        <v>0.5416666666666666</v>
      </c>
      <c r="O3382" s="30" t="s">
        <v>3341</v>
      </c>
      <c r="P3382" s="25">
        <v>0.0</v>
      </c>
      <c r="Q3382" s="113" t="s">
        <v>3342</v>
      </c>
      <c r="R3382" s="36"/>
      <c r="S3382" s="36"/>
      <c r="T3382" s="36"/>
      <c r="U3382" s="36"/>
      <c r="V3382" s="36"/>
      <c r="W3382" s="36"/>
      <c r="X3382" s="36"/>
      <c r="Y3382" s="36"/>
      <c r="Z3382" s="36"/>
      <c r="AA3382" s="36"/>
      <c r="AB3382" s="36"/>
      <c r="AC3382" s="36"/>
      <c r="AD3382" s="36"/>
      <c r="AE3382" s="36"/>
      <c r="AF3382" s="36"/>
      <c r="AG3382" s="36"/>
      <c r="AH3382" s="36"/>
      <c r="AI3382" s="36"/>
      <c r="AJ3382" s="36"/>
      <c r="AK3382" s="36"/>
      <c r="AL3382" s="36"/>
    </row>
    <row r="3383">
      <c r="A3383" s="81" t="s">
        <v>3111</v>
      </c>
      <c r="B3383" s="54" t="s">
        <v>1797</v>
      </c>
      <c r="C3383" s="10" t="s">
        <v>1152</v>
      </c>
      <c r="D3383" s="10" t="s">
        <v>2579</v>
      </c>
      <c r="E3383" s="30" t="s">
        <v>41</v>
      </c>
      <c r="F3383" s="30" t="s">
        <v>1423</v>
      </c>
      <c r="G3383" s="117"/>
      <c r="H3383" s="86"/>
      <c r="I3383" s="121"/>
      <c r="J3383" s="86"/>
      <c r="K3383" s="42"/>
      <c r="L3383" s="121"/>
      <c r="M3383" s="19">
        <v>45051.0</v>
      </c>
      <c r="N3383" s="32">
        <v>0.5416666666666666</v>
      </c>
      <c r="O3383" s="32">
        <v>0.625</v>
      </c>
      <c r="P3383" s="44">
        <f t="shared" ref="P3383:P3384" si="287">O3383-N3383</f>
        <v>0.08333333333</v>
      </c>
      <c r="Q3383" s="132" t="s">
        <v>3112</v>
      </c>
      <c r="R3383" s="36"/>
      <c r="S3383" s="36"/>
      <c r="T3383" s="36"/>
      <c r="U3383" s="36"/>
      <c r="V3383" s="36"/>
      <c r="W3383" s="36"/>
      <c r="X3383" s="36"/>
      <c r="Y3383" s="36"/>
      <c r="Z3383" s="36"/>
      <c r="AA3383" s="36"/>
      <c r="AB3383" s="36"/>
      <c r="AC3383" s="36"/>
      <c r="AD3383" s="36"/>
      <c r="AE3383" s="36"/>
      <c r="AF3383" s="36"/>
      <c r="AG3383" s="36"/>
      <c r="AH3383" s="36"/>
      <c r="AI3383" s="36"/>
      <c r="AJ3383" s="36"/>
      <c r="AK3383" s="36"/>
      <c r="AL3383" s="36"/>
    </row>
    <row r="3384" ht="38.25" customHeight="1">
      <c r="A3384" s="129" t="s">
        <v>3343</v>
      </c>
      <c r="B3384" s="81" t="s">
        <v>18</v>
      </c>
      <c r="C3384" s="81" t="s">
        <v>1152</v>
      </c>
      <c r="D3384" s="29" t="s">
        <v>2579</v>
      </c>
      <c r="E3384" s="30" t="s">
        <v>20</v>
      </c>
      <c r="F3384" s="30" t="s">
        <v>1423</v>
      </c>
      <c r="G3384" s="87">
        <v>44977.0</v>
      </c>
      <c r="H3384" s="87"/>
      <c r="I3384" s="36"/>
      <c r="J3384" s="82">
        <v>45051.0</v>
      </c>
      <c r="K3384" s="42"/>
      <c r="L3384" s="36"/>
      <c r="M3384" s="100">
        <v>45051.0</v>
      </c>
      <c r="N3384" s="32">
        <v>0.625</v>
      </c>
      <c r="O3384" s="32">
        <v>0.875</v>
      </c>
      <c r="P3384" s="44">
        <f t="shared" si="287"/>
        <v>0.25</v>
      </c>
      <c r="Q3384" s="120" t="s">
        <v>3344</v>
      </c>
      <c r="R3384" s="36"/>
      <c r="S3384" s="36"/>
      <c r="T3384" s="36"/>
      <c r="U3384" s="36"/>
      <c r="V3384" s="36"/>
      <c r="W3384" s="36"/>
      <c r="X3384" s="36"/>
      <c r="Y3384" s="36"/>
      <c r="Z3384" s="36"/>
      <c r="AA3384" s="36"/>
      <c r="AB3384" s="36"/>
      <c r="AC3384" s="36"/>
      <c r="AD3384" s="36"/>
      <c r="AE3384" s="36"/>
      <c r="AF3384" s="36"/>
      <c r="AG3384" s="36"/>
      <c r="AH3384" s="36"/>
      <c r="AI3384" s="36"/>
      <c r="AJ3384" s="36"/>
      <c r="AK3384" s="36"/>
      <c r="AL3384" s="36"/>
    </row>
    <row r="3385">
      <c r="A3385" s="81" t="s">
        <v>3345</v>
      </c>
      <c r="B3385" s="10" t="s">
        <v>18</v>
      </c>
      <c r="C3385" s="10" t="s">
        <v>1152</v>
      </c>
      <c r="D3385" s="10" t="s">
        <v>3236</v>
      </c>
      <c r="E3385" s="30" t="s">
        <v>41</v>
      </c>
      <c r="F3385" s="30" t="s">
        <v>1423</v>
      </c>
      <c r="G3385" s="117">
        <v>45051.0</v>
      </c>
      <c r="H3385" s="86"/>
      <c r="I3385" s="121"/>
      <c r="J3385" s="117">
        <v>45051.0</v>
      </c>
      <c r="K3385" s="42"/>
      <c r="L3385" s="121"/>
      <c r="M3385" s="117">
        <v>45051.0</v>
      </c>
      <c r="N3385" s="110">
        <v>0.5833333333333334</v>
      </c>
      <c r="O3385" s="30" t="s">
        <v>3329</v>
      </c>
      <c r="P3385" s="25">
        <v>0.25</v>
      </c>
      <c r="Q3385" s="113" t="s">
        <v>3346</v>
      </c>
      <c r="R3385" s="36"/>
      <c r="S3385" s="36"/>
      <c r="T3385" s="36"/>
      <c r="U3385" s="36"/>
      <c r="V3385" s="36"/>
      <c r="W3385" s="36"/>
      <c r="X3385" s="36"/>
      <c r="Y3385" s="36"/>
      <c r="Z3385" s="36"/>
      <c r="AA3385" s="36"/>
      <c r="AB3385" s="36"/>
      <c r="AC3385" s="36"/>
      <c r="AD3385" s="36"/>
      <c r="AE3385" s="36"/>
      <c r="AF3385" s="36"/>
      <c r="AG3385" s="36"/>
      <c r="AH3385" s="36"/>
      <c r="AI3385" s="36"/>
      <c r="AJ3385" s="36"/>
      <c r="AK3385" s="36"/>
      <c r="AL3385" s="36"/>
    </row>
    <row r="3386">
      <c r="A3386" s="81" t="s">
        <v>1819</v>
      </c>
      <c r="B3386" s="81" t="s">
        <v>1797</v>
      </c>
      <c r="C3386" s="10" t="s">
        <v>1152</v>
      </c>
      <c r="D3386" s="10" t="s">
        <v>3</v>
      </c>
      <c r="E3386" s="11" t="s">
        <v>41</v>
      </c>
      <c r="F3386" s="11" t="s">
        <v>21</v>
      </c>
      <c r="G3386" s="18"/>
      <c r="H3386" s="18"/>
      <c r="I3386" s="18"/>
      <c r="J3386" s="18"/>
      <c r="K3386" s="18"/>
      <c r="M3386" s="117">
        <v>45051.0</v>
      </c>
      <c r="N3386" s="110">
        <v>0.5833333333333334</v>
      </c>
      <c r="O3386" s="32">
        <v>0.875</v>
      </c>
      <c r="P3386" s="16">
        <f t="shared" ref="P3386:P3392" si="288">O3386-N3386</f>
        <v>0.2916666667</v>
      </c>
      <c r="Q3386" s="113" t="s">
        <v>3347</v>
      </c>
      <c r="R3386" s="36"/>
      <c r="S3386" s="36"/>
      <c r="T3386" s="36"/>
      <c r="U3386" s="36"/>
      <c r="V3386" s="36"/>
      <c r="W3386" s="36"/>
      <c r="X3386" s="36"/>
      <c r="Y3386" s="36"/>
      <c r="Z3386" s="36"/>
      <c r="AA3386" s="36"/>
      <c r="AB3386" s="36"/>
      <c r="AC3386" s="36"/>
      <c r="AD3386" s="36"/>
      <c r="AE3386" s="36"/>
      <c r="AF3386" s="36"/>
      <c r="AG3386" s="36"/>
      <c r="AH3386" s="36"/>
      <c r="AI3386" s="36"/>
      <c r="AJ3386" s="36"/>
      <c r="AK3386" s="36"/>
      <c r="AL3386" s="36"/>
    </row>
    <row r="3387">
      <c r="A3387" s="81" t="s">
        <v>3218</v>
      </c>
      <c r="B3387" s="29" t="s">
        <v>18</v>
      </c>
      <c r="C3387" s="29" t="s">
        <v>1152</v>
      </c>
      <c r="D3387" s="29" t="s">
        <v>508</v>
      </c>
      <c r="E3387" s="30" t="s">
        <v>20</v>
      </c>
      <c r="F3387" s="30" t="s">
        <v>1423</v>
      </c>
      <c r="G3387" s="82"/>
      <c r="H3387" s="82"/>
      <c r="I3387" s="81"/>
      <c r="J3387" s="82"/>
      <c r="K3387" s="82"/>
      <c r="L3387" s="81"/>
      <c r="M3387" s="100">
        <v>45051.0</v>
      </c>
      <c r="N3387" s="32">
        <v>0.5833333333333334</v>
      </c>
      <c r="O3387" s="32">
        <v>0.625</v>
      </c>
      <c r="P3387" s="44">
        <f t="shared" si="288"/>
        <v>0.04166666667</v>
      </c>
      <c r="Q3387" s="131" t="s">
        <v>3348</v>
      </c>
      <c r="R3387" s="36"/>
      <c r="S3387" s="36"/>
      <c r="T3387" s="36"/>
      <c r="U3387" s="36"/>
      <c r="V3387" s="36"/>
      <c r="W3387" s="36"/>
      <c r="X3387" s="36"/>
      <c r="Y3387" s="36"/>
      <c r="Z3387" s="36"/>
      <c r="AA3387" s="36"/>
      <c r="AB3387" s="36"/>
      <c r="AC3387" s="36"/>
      <c r="AD3387" s="36"/>
      <c r="AE3387" s="36"/>
      <c r="AF3387" s="36"/>
      <c r="AG3387" s="36"/>
      <c r="AH3387" s="36"/>
      <c r="AI3387" s="36"/>
      <c r="AJ3387" s="36"/>
      <c r="AK3387" s="36"/>
      <c r="AL3387" s="36"/>
    </row>
    <row r="3388">
      <c r="A3388" s="29" t="s">
        <v>2167</v>
      </c>
      <c r="B3388" s="54" t="s">
        <v>1797</v>
      </c>
      <c r="C3388" s="54" t="s">
        <v>1164</v>
      </c>
      <c r="D3388" s="54" t="s">
        <v>900</v>
      </c>
      <c r="E3388" s="41" t="s">
        <v>41</v>
      </c>
      <c r="F3388" s="41" t="s">
        <v>21</v>
      </c>
      <c r="G3388" s="86"/>
      <c r="H3388" s="86"/>
      <c r="I3388" s="121"/>
      <c r="J3388" s="86"/>
      <c r="K3388" s="42"/>
      <c r="L3388" s="88">
        <v>227.5</v>
      </c>
      <c r="M3388" s="117">
        <v>45051.0</v>
      </c>
      <c r="N3388" s="43">
        <v>0.5416666666666666</v>
      </c>
      <c r="O3388" s="32">
        <v>0.6041666666666666</v>
      </c>
      <c r="P3388" s="16">
        <f t="shared" si="288"/>
        <v>0.0625</v>
      </c>
      <c r="Q3388" s="113" t="s">
        <v>2180</v>
      </c>
      <c r="R3388" s="36"/>
      <c r="S3388" s="36"/>
      <c r="T3388" s="36"/>
      <c r="U3388" s="36"/>
      <c r="V3388" s="36"/>
      <c r="W3388" s="36"/>
      <c r="X3388" s="36"/>
      <c r="Y3388" s="36"/>
      <c r="Z3388" s="36"/>
      <c r="AA3388" s="36"/>
      <c r="AB3388" s="36"/>
      <c r="AC3388" s="36"/>
      <c r="AD3388" s="36"/>
      <c r="AE3388" s="36"/>
      <c r="AF3388" s="36"/>
      <c r="AG3388" s="36"/>
      <c r="AH3388" s="36"/>
      <c r="AI3388" s="36"/>
      <c r="AJ3388" s="36"/>
      <c r="AK3388" s="36"/>
      <c r="AL3388" s="36"/>
    </row>
    <row r="3389">
      <c r="A3389" s="29" t="s">
        <v>2857</v>
      </c>
      <c r="B3389" s="54" t="s">
        <v>560</v>
      </c>
      <c r="C3389" s="54" t="s">
        <v>1164</v>
      </c>
      <c r="D3389" s="54" t="s">
        <v>900</v>
      </c>
      <c r="E3389" s="30" t="s">
        <v>46</v>
      </c>
      <c r="F3389" s="41" t="s">
        <v>1409</v>
      </c>
      <c r="G3389" s="86">
        <v>44980.0</v>
      </c>
      <c r="H3389" s="86"/>
      <c r="I3389" s="121">
        <v>155.0</v>
      </c>
      <c r="J3389" s="86">
        <v>44981.0</v>
      </c>
      <c r="K3389" s="42"/>
      <c r="L3389" s="88">
        <v>147.5</v>
      </c>
      <c r="M3389" s="117">
        <v>45051.0</v>
      </c>
      <c r="N3389" s="32"/>
      <c r="O3389" s="32"/>
      <c r="P3389" s="16">
        <f t="shared" si="288"/>
        <v>0</v>
      </c>
      <c r="Q3389" s="113" t="s">
        <v>3349</v>
      </c>
      <c r="R3389" s="36"/>
      <c r="S3389" s="36"/>
      <c r="T3389" s="36"/>
      <c r="U3389" s="36"/>
      <c r="V3389" s="36"/>
      <c r="W3389" s="36"/>
      <c r="X3389" s="36"/>
      <c r="Y3389" s="36"/>
      <c r="Z3389" s="36"/>
      <c r="AA3389" s="36"/>
      <c r="AB3389" s="36"/>
      <c r="AC3389" s="36"/>
      <c r="AD3389" s="36"/>
      <c r="AE3389" s="36"/>
      <c r="AF3389" s="36"/>
      <c r="AG3389" s="36"/>
      <c r="AH3389" s="36"/>
      <c r="AI3389" s="36"/>
      <c r="AJ3389" s="36"/>
      <c r="AK3389" s="36"/>
      <c r="AL3389" s="36"/>
    </row>
    <row r="3390">
      <c r="A3390" s="81" t="s">
        <v>3311</v>
      </c>
      <c r="B3390" s="10" t="s">
        <v>18</v>
      </c>
      <c r="C3390" s="10" t="s">
        <v>1164</v>
      </c>
      <c r="D3390" s="10" t="s">
        <v>900</v>
      </c>
      <c r="E3390" s="30" t="s">
        <v>41</v>
      </c>
      <c r="F3390" s="30" t="s">
        <v>1409</v>
      </c>
      <c r="G3390" s="117">
        <v>45049.0</v>
      </c>
      <c r="H3390" s="86"/>
      <c r="I3390" s="121"/>
      <c r="J3390" s="117">
        <v>45049.0</v>
      </c>
      <c r="K3390" s="42"/>
      <c r="L3390" s="88">
        <v>10.0</v>
      </c>
      <c r="M3390" s="117">
        <v>45051.0</v>
      </c>
      <c r="N3390" s="32">
        <v>0.6041666666666666</v>
      </c>
      <c r="O3390" s="32">
        <v>0.8333333333333334</v>
      </c>
      <c r="P3390" s="16">
        <f t="shared" si="288"/>
        <v>0.2291666667</v>
      </c>
      <c r="Q3390" s="113" t="s">
        <v>3350</v>
      </c>
      <c r="R3390" s="36"/>
      <c r="S3390" s="36"/>
      <c r="T3390" s="36"/>
      <c r="U3390" s="36"/>
      <c r="V3390" s="36"/>
      <c r="W3390" s="36"/>
      <c r="X3390" s="36"/>
      <c r="Y3390" s="36"/>
      <c r="Z3390" s="36"/>
      <c r="AA3390" s="36"/>
      <c r="AB3390" s="36"/>
      <c r="AC3390" s="36"/>
      <c r="AD3390" s="36"/>
      <c r="AE3390" s="36"/>
      <c r="AF3390" s="36"/>
      <c r="AG3390" s="36"/>
      <c r="AH3390" s="36"/>
      <c r="AI3390" s="36"/>
      <c r="AJ3390" s="36"/>
      <c r="AK3390" s="36"/>
      <c r="AL3390" s="36"/>
    </row>
    <row r="3391">
      <c r="A3391" s="81" t="s">
        <v>3351</v>
      </c>
      <c r="B3391" s="29" t="s">
        <v>18</v>
      </c>
      <c r="C3391" s="29" t="s">
        <v>1152</v>
      </c>
      <c r="D3391" s="29" t="s">
        <v>508</v>
      </c>
      <c r="E3391" s="30" t="s">
        <v>1478</v>
      </c>
      <c r="F3391" s="30" t="s">
        <v>1423</v>
      </c>
      <c r="G3391" s="82"/>
      <c r="H3391" s="82"/>
      <c r="I3391" s="81"/>
      <c r="J3391" s="82"/>
      <c r="K3391" s="82"/>
      <c r="L3391" s="81"/>
      <c r="M3391" s="100">
        <v>45051.0</v>
      </c>
      <c r="N3391" s="32">
        <v>0.6458333333333334</v>
      </c>
      <c r="O3391" s="32">
        <v>0.875</v>
      </c>
      <c r="P3391" s="44">
        <f t="shared" si="288"/>
        <v>0.2291666667</v>
      </c>
      <c r="Q3391" s="131" t="s">
        <v>3352</v>
      </c>
      <c r="R3391" s="36"/>
      <c r="S3391" s="36"/>
      <c r="T3391" s="36"/>
      <c r="U3391" s="36"/>
      <c r="V3391" s="36"/>
      <c r="W3391" s="36"/>
      <c r="X3391" s="36"/>
      <c r="Y3391" s="36"/>
      <c r="Z3391" s="36"/>
      <c r="AA3391" s="36"/>
      <c r="AB3391" s="36"/>
      <c r="AC3391" s="36"/>
      <c r="AD3391" s="36"/>
      <c r="AE3391" s="36"/>
      <c r="AF3391" s="36"/>
      <c r="AG3391" s="36"/>
      <c r="AH3391" s="36"/>
      <c r="AI3391" s="36"/>
      <c r="AJ3391" s="36"/>
      <c r="AK3391" s="36"/>
      <c r="AL3391" s="36"/>
    </row>
    <row r="3392">
      <c r="A3392" s="81" t="s">
        <v>3326</v>
      </c>
      <c r="B3392" s="81" t="s">
        <v>18</v>
      </c>
      <c r="C3392" s="10" t="s">
        <v>1152</v>
      </c>
      <c r="D3392" s="81" t="s">
        <v>508</v>
      </c>
      <c r="E3392" s="30" t="s">
        <v>53</v>
      </c>
      <c r="F3392" s="30" t="s">
        <v>21</v>
      </c>
      <c r="G3392" s="82"/>
      <c r="H3392" s="82"/>
      <c r="I3392" s="88"/>
      <c r="J3392" s="82"/>
      <c r="K3392" s="82"/>
      <c r="L3392" s="88"/>
      <c r="M3392" s="19">
        <v>45051.0</v>
      </c>
      <c r="N3392" s="32">
        <v>0.6041666666666666</v>
      </c>
      <c r="O3392" s="15">
        <v>0.6041666666666666</v>
      </c>
      <c r="P3392" s="16">
        <f t="shared" si="288"/>
        <v>0</v>
      </c>
      <c r="Q3392" s="10" t="s">
        <v>3353</v>
      </c>
      <c r="R3392" s="36"/>
      <c r="S3392" s="36"/>
      <c r="T3392" s="36"/>
      <c r="U3392" s="36"/>
      <c r="V3392" s="36"/>
      <c r="W3392" s="36"/>
      <c r="X3392" s="36"/>
      <c r="Y3392" s="36"/>
      <c r="Z3392" s="36"/>
      <c r="AA3392" s="36"/>
      <c r="AB3392" s="36"/>
      <c r="AC3392" s="36"/>
      <c r="AD3392" s="36"/>
      <c r="AE3392" s="36"/>
      <c r="AF3392" s="36"/>
      <c r="AG3392" s="36"/>
      <c r="AH3392" s="36"/>
      <c r="AI3392" s="36"/>
      <c r="AJ3392" s="36"/>
      <c r="AK3392" s="36"/>
      <c r="AL3392" s="36"/>
    </row>
    <row r="3393">
      <c r="A3393" s="81" t="s">
        <v>3354</v>
      </c>
      <c r="B3393" s="10" t="s">
        <v>18</v>
      </c>
      <c r="C3393" s="10" t="s">
        <v>1152</v>
      </c>
      <c r="D3393" s="10" t="s">
        <v>3251</v>
      </c>
      <c r="E3393" s="30" t="s">
        <v>1478</v>
      </c>
      <c r="F3393" s="30"/>
      <c r="G3393" s="117">
        <v>45051.0</v>
      </c>
      <c r="H3393" s="86"/>
      <c r="I3393" s="88">
        <v>4.0</v>
      </c>
      <c r="J3393" s="117">
        <v>45051.0</v>
      </c>
      <c r="K3393" s="42"/>
      <c r="L3393" s="121"/>
      <c r="M3393" s="117">
        <v>45051.0</v>
      </c>
      <c r="N3393" s="32">
        <v>0.8194444444444444</v>
      </c>
      <c r="O3393" s="32">
        <v>0.9791666666666666</v>
      </c>
      <c r="P3393" s="25">
        <v>0.14583333333333334</v>
      </c>
      <c r="Q3393" s="10" t="s">
        <v>3355</v>
      </c>
      <c r="R3393" s="36"/>
      <c r="S3393" s="36"/>
      <c r="T3393" s="36"/>
      <c r="U3393" s="36"/>
      <c r="V3393" s="36"/>
      <c r="W3393" s="36"/>
      <c r="X3393" s="36"/>
      <c r="Y3393" s="36"/>
      <c r="Z3393" s="36"/>
      <c r="AA3393" s="36"/>
      <c r="AB3393" s="36"/>
      <c r="AC3393" s="36"/>
      <c r="AD3393" s="36"/>
      <c r="AE3393" s="36"/>
      <c r="AF3393" s="36"/>
      <c r="AG3393" s="36"/>
      <c r="AH3393" s="36"/>
      <c r="AI3393" s="36"/>
      <c r="AJ3393" s="36"/>
      <c r="AK3393" s="36"/>
      <c r="AL3393" s="36"/>
    </row>
    <row r="3394" ht="47.25" customHeight="1">
      <c r="A3394" s="81" t="s">
        <v>3345</v>
      </c>
      <c r="B3394" s="10" t="s">
        <v>18</v>
      </c>
      <c r="C3394" s="10" t="s">
        <v>1152</v>
      </c>
      <c r="D3394" s="10" t="s">
        <v>3236</v>
      </c>
      <c r="E3394" s="30" t="s">
        <v>43</v>
      </c>
      <c r="F3394" s="30" t="s">
        <v>1423</v>
      </c>
      <c r="G3394" s="117">
        <v>45051.0</v>
      </c>
      <c r="H3394" s="86"/>
      <c r="I3394" s="121"/>
      <c r="J3394" s="117">
        <v>45051.0</v>
      </c>
      <c r="K3394" s="42"/>
      <c r="L3394" s="121"/>
      <c r="M3394" s="117">
        <v>45054.0</v>
      </c>
      <c r="N3394" s="110">
        <v>0.5833333333333334</v>
      </c>
      <c r="O3394" s="30" t="s">
        <v>3356</v>
      </c>
      <c r="P3394" s="25">
        <v>0.20833333333333334</v>
      </c>
      <c r="Q3394" s="113" t="s">
        <v>3357</v>
      </c>
      <c r="R3394" s="36"/>
      <c r="S3394" s="36"/>
      <c r="T3394" s="36"/>
      <c r="U3394" s="36"/>
      <c r="V3394" s="36"/>
      <c r="W3394" s="36"/>
      <c r="X3394" s="36"/>
      <c r="Y3394" s="36"/>
      <c r="Z3394" s="36"/>
      <c r="AA3394" s="36"/>
      <c r="AB3394" s="36"/>
      <c r="AC3394" s="36"/>
      <c r="AD3394" s="36"/>
      <c r="AE3394" s="36"/>
      <c r="AF3394" s="36"/>
      <c r="AG3394" s="36"/>
      <c r="AH3394" s="36"/>
      <c r="AI3394" s="36"/>
      <c r="AJ3394" s="36"/>
      <c r="AK3394" s="36"/>
      <c r="AL3394" s="36"/>
    </row>
    <row r="3395" ht="47.25" customHeight="1">
      <c r="A3395" s="81" t="s">
        <v>3358</v>
      </c>
      <c r="B3395" s="10" t="s">
        <v>18</v>
      </c>
      <c r="C3395" s="10" t="s">
        <v>1152</v>
      </c>
      <c r="D3395" s="10" t="s">
        <v>3236</v>
      </c>
      <c r="E3395" s="30" t="s">
        <v>1478</v>
      </c>
      <c r="F3395" s="30" t="s">
        <v>1423</v>
      </c>
      <c r="G3395" s="117">
        <v>45054.0</v>
      </c>
      <c r="H3395" s="86"/>
      <c r="I3395" s="121"/>
      <c r="J3395" s="117">
        <v>45054.0</v>
      </c>
      <c r="K3395" s="42"/>
      <c r="L3395" s="121"/>
      <c r="M3395" s="117">
        <v>45054.0</v>
      </c>
      <c r="N3395" s="30" t="s">
        <v>3359</v>
      </c>
      <c r="O3395" s="30" t="s">
        <v>3360</v>
      </c>
      <c r="P3395" s="25">
        <v>0.08333333333333333</v>
      </c>
      <c r="Q3395" s="113" t="s">
        <v>3361</v>
      </c>
      <c r="R3395" s="36"/>
      <c r="S3395" s="36"/>
      <c r="T3395" s="36"/>
      <c r="U3395" s="36"/>
      <c r="V3395" s="36"/>
      <c r="W3395" s="36"/>
      <c r="X3395" s="36"/>
      <c r="Y3395" s="36"/>
      <c r="Z3395" s="36"/>
      <c r="AA3395" s="36"/>
      <c r="AB3395" s="36"/>
      <c r="AC3395" s="36"/>
      <c r="AD3395" s="36"/>
      <c r="AE3395" s="36"/>
      <c r="AF3395" s="36"/>
      <c r="AG3395" s="36"/>
      <c r="AH3395" s="36"/>
      <c r="AI3395" s="36"/>
      <c r="AJ3395" s="36"/>
      <c r="AK3395" s="36"/>
      <c r="AL3395" s="36"/>
    </row>
    <row r="3396">
      <c r="A3396" s="81" t="s">
        <v>3145</v>
      </c>
      <c r="B3396" s="10" t="s">
        <v>560</v>
      </c>
      <c r="C3396" s="10" t="s">
        <v>1152</v>
      </c>
      <c r="D3396" s="10" t="s">
        <v>3</v>
      </c>
      <c r="E3396" s="30" t="s">
        <v>41</v>
      </c>
      <c r="F3396" s="11" t="s">
        <v>1409</v>
      </c>
      <c r="G3396" s="100">
        <v>45047.0</v>
      </c>
      <c r="H3396" s="86"/>
      <c r="I3396" s="121"/>
      <c r="J3396" s="100">
        <v>45047.0</v>
      </c>
      <c r="K3396" s="42"/>
      <c r="L3396" s="88">
        <v>22.0</v>
      </c>
      <c r="M3396" s="117">
        <v>45054.0</v>
      </c>
      <c r="N3396" s="32">
        <v>0.7916666666666666</v>
      </c>
      <c r="O3396" s="110">
        <v>0.875</v>
      </c>
      <c r="P3396" s="16">
        <f t="shared" ref="P3396:P3402" si="289">O3396-N3396</f>
        <v>0.08333333333</v>
      </c>
      <c r="Q3396" s="113" t="s">
        <v>3362</v>
      </c>
      <c r="R3396" s="36"/>
      <c r="S3396" s="36"/>
      <c r="T3396" s="36"/>
      <c r="U3396" s="36"/>
      <c r="V3396" s="36"/>
      <c r="W3396" s="36"/>
      <c r="X3396" s="36"/>
      <c r="Y3396" s="36"/>
      <c r="Z3396" s="36"/>
      <c r="AA3396" s="36"/>
      <c r="AB3396" s="36"/>
      <c r="AC3396" s="36"/>
      <c r="AD3396" s="36"/>
      <c r="AE3396" s="36"/>
      <c r="AF3396" s="36"/>
      <c r="AG3396" s="36"/>
      <c r="AH3396" s="36"/>
      <c r="AI3396" s="36"/>
      <c r="AJ3396" s="36"/>
      <c r="AK3396" s="36"/>
      <c r="AL3396" s="36"/>
    </row>
    <row r="3397">
      <c r="A3397" s="81" t="s">
        <v>1819</v>
      </c>
      <c r="B3397" s="81" t="s">
        <v>1797</v>
      </c>
      <c r="C3397" s="10" t="s">
        <v>1152</v>
      </c>
      <c r="D3397" s="10" t="s">
        <v>3</v>
      </c>
      <c r="E3397" s="11" t="s">
        <v>41</v>
      </c>
      <c r="F3397" s="11" t="s">
        <v>21</v>
      </c>
      <c r="G3397" s="18"/>
      <c r="H3397" s="18"/>
      <c r="I3397" s="18"/>
      <c r="J3397" s="18"/>
      <c r="K3397" s="18"/>
      <c r="M3397" s="117">
        <v>45051.0</v>
      </c>
      <c r="N3397" s="110">
        <v>0.5833333333333334</v>
      </c>
      <c r="O3397" s="32">
        <v>0.7916666666666666</v>
      </c>
      <c r="P3397" s="16">
        <f t="shared" si="289"/>
        <v>0.2083333333</v>
      </c>
      <c r="Q3397" s="113" t="s">
        <v>3363</v>
      </c>
      <c r="R3397" s="36"/>
      <c r="S3397" s="36"/>
      <c r="T3397" s="36"/>
      <c r="U3397" s="36"/>
      <c r="V3397" s="36"/>
      <c r="W3397" s="36"/>
      <c r="X3397" s="36"/>
      <c r="Y3397" s="36"/>
      <c r="Z3397" s="36"/>
      <c r="AA3397" s="36"/>
      <c r="AB3397" s="36"/>
      <c r="AC3397" s="36"/>
      <c r="AD3397" s="36"/>
      <c r="AE3397" s="36"/>
      <c r="AF3397" s="36"/>
      <c r="AG3397" s="36"/>
      <c r="AH3397" s="36"/>
      <c r="AI3397" s="36"/>
      <c r="AJ3397" s="36"/>
      <c r="AK3397" s="36"/>
      <c r="AL3397" s="36"/>
    </row>
    <row r="3398">
      <c r="A3398" s="29" t="s">
        <v>2167</v>
      </c>
      <c r="B3398" s="54" t="s">
        <v>1797</v>
      </c>
      <c r="C3398" s="54" t="s">
        <v>1164</v>
      </c>
      <c r="D3398" s="54" t="s">
        <v>900</v>
      </c>
      <c r="E3398" s="41" t="s">
        <v>41</v>
      </c>
      <c r="F3398" s="41" t="s">
        <v>21</v>
      </c>
      <c r="G3398" s="86"/>
      <c r="H3398" s="86"/>
      <c r="I3398" s="121"/>
      <c r="J3398" s="86"/>
      <c r="K3398" s="42"/>
      <c r="L3398" s="88">
        <v>229.0</v>
      </c>
      <c r="M3398" s="117">
        <v>45054.0</v>
      </c>
      <c r="N3398" s="43">
        <v>0.5416666666666666</v>
      </c>
      <c r="O3398" s="32">
        <v>0.6041666666666666</v>
      </c>
      <c r="P3398" s="16">
        <f t="shared" si="289"/>
        <v>0.0625</v>
      </c>
      <c r="Q3398" s="113" t="s">
        <v>2180</v>
      </c>
      <c r="R3398" s="36"/>
      <c r="S3398" s="36"/>
      <c r="T3398" s="36"/>
      <c r="U3398" s="36"/>
      <c r="V3398" s="36"/>
      <c r="W3398" s="36"/>
      <c r="X3398" s="36"/>
      <c r="Y3398" s="36"/>
      <c r="Z3398" s="36"/>
      <c r="AA3398" s="36"/>
      <c r="AB3398" s="36"/>
      <c r="AC3398" s="36"/>
      <c r="AD3398" s="36"/>
      <c r="AE3398" s="36"/>
      <c r="AF3398" s="36"/>
      <c r="AG3398" s="36"/>
      <c r="AH3398" s="36"/>
      <c r="AI3398" s="36"/>
      <c r="AJ3398" s="36"/>
      <c r="AK3398" s="36"/>
      <c r="AL3398" s="36"/>
    </row>
    <row r="3399">
      <c r="A3399" s="81" t="s">
        <v>3311</v>
      </c>
      <c r="B3399" s="10" t="s">
        <v>18</v>
      </c>
      <c r="C3399" s="10" t="s">
        <v>1164</v>
      </c>
      <c r="D3399" s="10" t="s">
        <v>900</v>
      </c>
      <c r="E3399" s="30" t="s">
        <v>41</v>
      </c>
      <c r="F3399" s="30" t="s">
        <v>1409</v>
      </c>
      <c r="G3399" s="117">
        <v>45049.0</v>
      </c>
      <c r="H3399" s="86"/>
      <c r="I3399" s="121"/>
      <c r="J3399" s="117">
        <v>45049.0</v>
      </c>
      <c r="K3399" s="42"/>
      <c r="L3399" s="88">
        <v>15.5</v>
      </c>
      <c r="M3399" s="117">
        <v>45054.0</v>
      </c>
      <c r="N3399" s="32">
        <v>0.6041666666666666</v>
      </c>
      <c r="O3399" s="32">
        <v>0.8333333333333334</v>
      </c>
      <c r="P3399" s="16">
        <f t="shared" si="289"/>
        <v>0.2291666667</v>
      </c>
      <c r="Q3399" s="113" t="s">
        <v>3364</v>
      </c>
      <c r="R3399" s="36"/>
      <c r="S3399" s="36"/>
      <c r="T3399" s="36"/>
      <c r="U3399" s="36"/>
      <c r="V3399" s="36"/>
      <c r="W3399" s="36"/>
      <c r="X3399" s="36"/>
      <c r="Y3399" s="36"/>
      <c r="Z3399" s="36"/>
      <c r="AA3399" s="36"/>
      <c r="AB3399" s="36"/>
      <c r="AC3399" s="36"/>
      <c r="AD3399" s="36"/>
      <c r="AE3399" s="36"/>
      <c r="AF3399" s="36"/>
      <c r="AG3399" s="36"/>
      <c r="AH3399" s="36"/>
      <c r="AI3399" s="36"/>
      <c r="AJ3399" s="36"/>
      <c r="AK3399" s="36"/>
      <c r="AL3399" s="36"/>
    </row>
    <row r="3400">
      <c r="A3400" s="81" t="s">
        <v>3254</v>
      </c>
      <c r="B3400" s="81" t="s">
        <v>560</v>
      </c>
      <c r="C3400" s="29" t="s">
        <v>1152</v>
      </c>
      <c r="D3400" s="29" t="s">
        <v>508</v>
      </c>
      <c r="E3400" s="30" t="s">
        <v>41</v>
      </c>
      <c r="F3400" s="30" t="s">
        <v>1423</v>
      </c>
      <c r="G3400" s="117">
        <v>45043.0</v>
      </c>
      <c r="H3400" s="82"/>
      <c r="I3400" s="81"/>
      <c r="J3400" s="82"/>
      <c r="K3400" s="82"/>
      <c r="L3400" s="81"/>
      <c r="M3400" s="100">
        <v>45054.0</v>
      </c>
      <c r="N3400" s="32">
        <v>0.5833333333333334</v>
      </c>
      <c r="O3400" s="32">
        <v>0.8333333333333334</v>
      </c>
      <c r="P3400" s="44">
        <f t="shared" si="289"/>
        <v>0.25</v>
      </c>
      <c r="Q3400" s="131" t="s">
        <v>3365</v>
      </c>
      <c r="R3400" s="36"/>
      <c r="S3400" s="36"/>
      <c r="T3400" s="36"/>
      <c r="U3400" s="36"/>
      <c r="V3400" s="36"/>
      <c r="W3400" s="36"/>
      <c r="X3400" s="36"/>
      <c r="Y3400" s="36"/>
      <c r="Z3400" s="36"/>
      <c r="AA3400" s="36"/>
      <c r="AB3400" s="36"/>
      <c r="AC3400" s="36"/>
      <c r="AD3400" s="36"/>
      <c r="AE3400" s="36"/>
      <c r="AF3400" s="36"/>
      <c r="AG3400" s="36"/>
      <c r="AH3400" s="36"/>
      <c r="AI3400" s="36"/>
      <c r="AJ3400" s="36"/>
      <c r="AK3400" s="36"/>
      <c r="AL3400" s="36"/>
    </row>
    <row r="3401">
      <c r="A3401" s="81" t="s">
        <v>3111</v>
      </c>
      <c r="B3401" s="54" t="s">
        <v>1797</v>
      </c>
      <c r="C3401" s="10" t="s">
        <v>1152</v>
      </c>
      <c r="D3401" s="10" t="s">
        <v>2579</v>
      </c>
      <c r="E3401" s="30" t="s">
        <v>41</v>
      </c>
      <c r="F3401" s="30" t="s">
        <v>1423</v>
      </c>
      <c r="G3401" s="117"/>
      <c r="H3401" s="86"/>
      <c r="I3401" s="121"/>
      <c r="J3401" s="86"/>
      <c r="K3401" s="42"/>
      <c r="L3401" s="121"/>
      <c r="M3401" s="19">
        <v>45054.0</v>
      </c>
      <c r="N3401" s="32">
        <v>0.5416666666666666</v>
      </c>
      <c r="O3401" s="32">
        <v>0.625</v>
      </c>
      <c r="P3401" s="44">
        <f t="shared" si="289"/>
        <v>0.08333333333</v>
      </c>
      <c r="Q3401" s="132" t="s">
        <v>3112</v>
      </c>
      <c r="R3401" s="36"/>
      <c r="S3401" s="36"/>
      <c r="T3401" s="36"/>
      <c r="U3401" s="36"/>
      <c r="V3401" s="36"/>
      <c r="W3401" s="36"/>
      <c r="X3401" s="36"/>
      <c r="Y3401" s="36"/>
      <c r="Z3401" s="36"/>
      <c r="AA3401" s="36"/>
      <c r="AB3401" s="36"/>
      <c r="AC3401" s="36"/>
      <c r="AD3401" s="36"/>
      <c r="AE3401" s="36"/>
      <c r="AF3401" s="36"/>
      <c r="AG3401" s="36"/>
      <c r="AH3401" s="36"/>
      <c r="AI3401" s="36"/>
      <c r="AJ3401" s="36"/>
      <c r="AK3401" s="36"/>
      <c r="AL3401" s="36"/>
    </row>
    <row r="3402" ht="38.25" customHeight="1">
      <c r="A3402" s="130" t="s">
        <v>3010</v>
      </c>
      <c r="B3402" s="29" t="s">
        <v>560</v>
      </c>
      <c r="C3402" s="29" t="s">
        <v>1164</v>
      </c>
      <c r="D3402" s="29" t="s">
        <v>2579</v>
      </c>
      <c r="E3402" s="41" t="s">
        <v>41</v>
      </c>
      <c r="F3402" s="30" t="s">
        <v>1409</v>
      </c>
      <c r="G3402" s="87">
        <v>44977.0</v>
      </c>
      <c r="H3402" s="87"/>
      <c r="I3402" s="36"/>
      <c r="J3402" s="87">
        <v>44977.0</v>
      </c>
      <c r="K3402" s="42"/>
      <c r="L3402" s="36"/>
      <c r="M3402" s="100">
        <v>45054.0</v>
      </c>
      <c r="N3402" s="32">
        <v>0.625</v>
      </c>
      <c r="O3402" s="32">
        <v>0.875</v>
      </c>
      <c r="P3402" s="44">
        <f t="shared" si="289"/>
        <v>0.25</v>
      </c>
      <c r="Q3402" s="120" t="s">
        <v>3366</v>
      </c>
      <c r="R3402" s="36"/>
      <c r="S3402" s="36"/>
      <c r="T3402" s="36"/>
      <c r="U3402" s="36"/>
      <c r="V3402" s="36"/>
      <c r="W3402" s="36"/>
      <c r="X3402" s="36"/>
      <c r="Y3402" s="36"/>
      <c r="Z3402" s="36"/>
      <c r="AA3402" s="36"/>
      <c r="AB3402" s="36"/>
      <c r="AC3402" s="36"/>
      <c r="AD3402" s="36"/>
      <c r="AE3402" s="36"/>
      <c r="AF3402" s="36"/>
      <c r="AG3402" s="36"/>
      <c r="AH3402" s="36"/>
      <c r="AI3402" s="36"/>
      <c r="AJ3402" s="36"/>
      <c r="AK3402" s="36"/>
      <c r="AL3402" s="36"/>
    </row>
    <row r="3403">
      <c r="A3403" s="81" t="s">
        <v>3354</v>
      </c>
      <c r="B3403" s="10" t="s">
        <v>18</v>
      </c>
      <c r="C3403" s="10" t="s">
        <v>1164</v>
      </c>
      <c r="D3403" s="10" t="s">
        <v>3251</v>
      </c>
      <c r="E3403" s="30" t="s">
        <v>46</v>
      </c>
      <c r="F3403" s="30" t="s">
        <v>1423</v>
      </c>
      <c r="G3403" s="117">
        <v>45051.0</v>
      </c>
      <c r="H3403" s="86"/>
      <c r="I3403" s="88">
        <v>4.0</v>
      </c>
      <c r="J3403" s="117">
        <v>45051.0</v>
      </c>
      <c r="K3403" s="42"/>
      <c r="L3403" s="121"/>
      <c r="M3403" s="117">
        <v>45054.0</v>
      </c>
      <c r="N3403" s="32">
        <v>0.8333333333333334</v>
      </c>
      <c r="O3403" s="32">
        <v>0.9583333333333334</v>
      </c>
      <c r="P3403" s="25">
        <v>0.08333333333333333</v>
      </c>
      <c r="Q3403" s="10" t="s">
        <v>3367</v>
      </c>
      <c r="R3403" s="36"/>
      <c r="S3403" s="36"/>
      <c r="T3403" s="36"/>
      <c r="U3403" s="36"/>
      <c r="V3403" s="36"/>
      <c r="W3403" s="36"/>
      <c r="X3403" s="36"/>
      <c r="Y3403" s="36"/>
      <c r="Z3403" s="36"/>
      <c r="AA3403" s="36"/>
      <c r="AB3403" s="36"/>
      <c r="AC3403" s="36"/>
      <c r="AD3403" s="36"/>
      <c r="AE3403" s="36"/>
      <c r="AF3403" s="36"/>
      <c r="AG3403" s="36"/>
      <c r="AH3403" s="36"/>
      <c r="AI3403" s="36"/>
      <c r="AJ3403" s="36"/>
      <c r="AK3403" s="36"/>
      <c r="AL3403" s="36"/>
    </row>
    <row r="3404">
      <c r="A3404" s="81" t="s">
        <v>3250</v>
      </c>
      <c r="B3404" s="10" t="s">
        <v>18</v>
      </c>
      <c r="C3404" s="10" t="s">
        <v>1152</v>
      </c>
      <c r="D3404" s="10" t="s">
        <v>3251</v>
      </c>
      <c r="E3404" s="30" t="s">
        <v>656</v>
      </c>
      <c r="F3404" s="30" t="s">
        <v>1432</v>
      </c>
      <c r="G3404" s="117">
        <v>45041.0</v>
      </c>
      <c r="H3404" s="86"/>
      <c r="I3404" s="121"/>
      <c r="J3404" s="117">
        <v>45041.0</v>
      </c>
      <c r="K3404" s="42"/>
      <c r="L3404" s="121"/>
      <c r="M3404" s="117">
        <v>45054.0</v>
      </c>
      <c r="N3404" s="32">
        <v>0.75</v>
      </c>
      <c r="O3404" s="32">
        <v>0.8333333333333334</v>
      </c>
      <c r="P3404" s="25">
        <v>0.020833333333333332</v>
      </c>
      <c r="Q3404" s="113" t="s">
        <v>3368</v>
      </c>
      <c r="R3404" s="36"/>
      <c r="S3404" s="36"/>
      <c r="T3404" s="36"/>
      <c r="U3404" s="36"/>
      <c r="V3404" s="36"/>
      <c r="W3404" s="36"/>
      <c r="X3404" s="36"/>
      <c r="Y3404" s="36"/>
      <c r="Z3404" s="36"/>
      <c r="AA3404" s="36"/>
      <c r="AB3404" s="36"/>
      <c r="AC3404" s="36"/>
      <c r="AD3404" s="36"/>
      <c r="AE3404" s="36"/>
      <c r="AF3404" s="36"/>
      <c r="AG3404" s="36"/>
      <c r="AH3404" s="36"/>
      <c r="AI3404" s="36"/>
      <c r="AJ3404" s="36"/>
      <c r="AK3404" s="36"/>
      <c r="AL3404" s="36"/>
    </row>
    <row r="3405">
      <c r="A3405" s="81" t="s">
        <v>3369</v>
      </c>
      <c r="B3405" s="10" t="s">
        <v>18</v>
      </c>
      <c r="C3405" s="10" t="s">
        <v>1152</v>
      </c>
      <c r="D3405" s="10" t="s">
        <v>3251</v>
      </c>
      <c r="E3405" s="30" t="s">
        <v>1478</v>
      </c>
      <c r="F3405" s="30" t="s">
        <v>21</v>
      </c>
      <c r="G3405" s="117">
        <v>45054.0</v>
      </c>
      <c r="H3405" s="86"/>
      <c r="I3405" s="121"/>
      <c r="J3405" s="117">
        <v>45054.0</v>
      </c>
      <c r="K3405" s="42"/>
      <c r="L3405" s="121"/>
      <c r="M3405" s="117">
        <v>45054.0</v>
      </c>
      <c r="N3405" s="32">
        <v>0.9791666666666666</v>
      </c>
      <c r="O3405" s="32">
        <v>0.020833333333333332</v>
      </c>
      <c r="P3405" s="25">
        <v>0.041666666666666664</v>
      </c>
      <c r="Q3405" s="113" t="s">
        <v>3370</v>
      </c>
      <c r="R3405" s="36"/>
      <c r="S3405" s="36"/>
      <c r="T3405" s="36"/>
      <c r="U3405" s="36"/>
      <c r="V3405" s="36"/>
      <c r="W3405" s="36"/>
      <c r="X3405" s="36"/>
      <c r="Y3405" s="36"/>
      <c r="Z3405" s="36"/>
      <c r="AA3405" s="36"/>
      <c r="AB3405" s="36"/>
      <c r="AC3405" s="36"/>
      <c r="AD3405" s="36"/>
      <c r="AE3405" s="36"/>
      <c r="AF3405" s="36"/>
      <c r="AG3405" s="36"/>
      <c r="AH3405" s="36"/>
      <c r="AI3405" s="36"/>
      <c r="AJ3405" s="36"/>
      <c r="AK3405" s="36"/>
      <c r="AL3405" s="36"/>
    </row>
    <row r="3406">
      <c r="A3406" s="81" t="s">
        <v>3145</v>
      </c>
      <c r="B3406" s="10" t="s">
        <v>560</v>
      </c>
      <c r="C3406" s="10" t="s">
        <v>1152</v>
      </c>
      <c r="D3406" s="10" t="s">
        <v>3</v>
      </c>
      <c r="E3406" s="30" t="s">
        <v>41</v>
      </c>
      <c r="F3406" s="11" t="s">
        <v>1409</v>
      </c>
      <c r="G3406" s="100">
        <v>45047.0</v>
      </c>
      <c r="H3406" s="86"/>
      <c r="I3406" s="121"/>
      <c r="J3406" s="100">
        <v>45047.0</v>
      </c>
      <c r="K3406" s="42"/>
      <c r="L3406" s="88">
        <v>26.0</v>
      </c>
      <c r="M3406" s="117">
        <v>45055.0</v>
      </c>
      <c r="N3406" s="32">
        <v>0.5416666666666666</v>
      </c>
      <c r="O3406" s="110">
        <v>0.7083333333333334</v>
      </c>
      <c r="P3406" s="16">
        <f t="shared" ref="P3406:P3407" si="290">O3406-N3406</f>
        <v>0.1666666667</v>
      </c>
      <c r="Q3406" s="113" t="s">
        <v>3362</v>
      </c>
      <c r="R3406" s="36"/>
      <c r="S3406" s="36"/>
      <c r="T3406" s="36"/>
      <c r="U3406" s="36"/>
      <c r="V3406" s="36"/>
      <c r="W3406" s="36"/>
      <c r="X3406" s="36"/>
      <c r="Y3406" s="36"/>
      <c r="Z3406" s="36"/>
      <c r="AA3406" s="36"/>
      <c r="AB3406" s="36"/>
      <c r="AC3406" s="36"/>
      <c r="AD3406" s="36"/>
      <c r="AE3406" s="36"/>
      <c r="AF3406" s="36"/>
      <c r="AG3406" s="36"/>
      <c r="AH3406" s="36"/>
      <c r="AI3406" s="36"/>
      <c r="AJ3406" s="36"/>
      <c r="AK3406" s="36"/>
      <c r="AL3406" s="36"/>
    </row>
    <row r="3407">
      <c r="A3407" s="81" t="s">
        <v>2573</v>
      </c>
      <c r="B3407" s="10" t="s">
        <v>560</v>
      </c>
      <c r="C3407" s="10" t="s">
        <v>1152</v>
      </c>
      <c r="D3407" s="10" t="s">
        <v>3</v>
      </c>
      <c r="E3407" s="11" t="s">
        <v>41</v>
      </c>
      <c r="F3407" s="11" t="s">
        <v>1409</v>
      </c>
      <c r="G3407" s="82">
        <v>44942.0</v>
      </c>
      <c r="H3407" s="82">
        <v>44963.0</v>
      </c>
      <c r="I3407" s="12">
        <v>75.0</v>
      </c>
      <c r="J3407" s="117">
        <v>44943.0</v>
      </c>
      <c r="K3407" s="82"/>
      <c r="L3407" s="12">
        <v>143.0</v>
      </c>
      <c r="M3407" s="117">
        <v>45055.0</v>
      </c>
      <c r="N3407" s="110">
        <v>0.7083333333333334</v>
      </c>
      <c r="O3407" s="32">
        <v>0.7916666666666666</v>
      </c>
      <c r="P3407" s="16">
        <f t="shared" si="290"/>
        <v>0.08333333333</v>
      </c>
      <c r="Q3407" s="113" t="s">
        <v>3371</v>
      </c>
      <c r="R3407" s="36"/>
      <c r="S3407" s="36"/>
      <c r="T3407" s="36"/>
      <c r="U3407" s="36"/>
      <c r="V3407" s="36"/>
      <c r="W3407" s="36"/>
      <c r="X3407" s="36"/>
      <c r="Y3407" s="36"/>
      <c r="Z3407" s="36"/>
      <c r="AA3407" s="36"/>
      <c r="AB3407" s="36"/>
      <c r="AC3407" s="36"/>
      <c r="AD3407" s="36"/>
      <c r="AE3407" s="36"/>
      <c r="AF3407" s="36"/>
      <c r="AG3407" s="36"/>
      <c r="AH3407" s="36"/>
      <c r="AI3407" s="36"/>
      <c r="AJ3407" s="36"/>
      <c r="AK3407" s="36"/>
      <c r="AL3407" s="36"/>
    </row>
    <row r="3408" ht="47.25" customHeight="1">
      <c r="A3408" s="81" t="s">
        <v>3358</v>
      </c>
      <c r="B3408" s="10" t="s">
        <v>18</v>
      </c>
      <c r="C3408" s="10" t="s">
        <v>1152</v>
      </c>
      <c r="D3408" s="10" t="s">
        <v>3236</v>
      </c>
      <c r="E3408" s="30" t="s">
        <v>1281</v>
      </c>
      <c r="F3408" s="30" t="s">
        <v>1423</v>
      </c>
      <c r="G3408" s="117">
        <v>45054.0</v>
      </c>
      <c r="H3408" s="86"/>
      <c r="I3408" s="121"/>
      <c r="J3408" s="117">
        <v>45054.0</v>
      </c>
      <c r="K3408" s="42"/>
      <c r="L3408" s="121"/>
      <c r="M3408" s="117">
        <v>45055.0</v>
      </c>
      <c r="N3408" s="135">
        <v>0.5833333333333334</v>
      </c>
      <c r="O3408" s="110">
        <v>0.7083333333333334</v>
      </c>
      <c r="P3408" s="25">
        <v>0.125</v>
      </c>
      <c r="Q3408" s="113" t="s">
        <v>3372</v>
      </c>
      <c r="R3408" s="36"/>
      <c r="S3408" s="36"/>
      <c r="T3408" s="36"/>
      <c r="U3408" s="36"/>
      <c r="V3408" s="36"/>
      <c r="W3408" s="36"/>
      <c r="X3408" s="36"/>
      <c r="Y3408" s="36"/>
      <c r="Z3408" s="36"/>
      <c r="AA3408" s="36"/>
      <c r="AB3408" s="36"/>
      <c r="AC3408" s="36"/>
      <c r="AD3408" s="36"/>
      <c r="AE3408" s="36"/>
      <c r="AF3408" s="36"/>
      <c r="AG3408" s="36"/>
      <c r="AH3408" s="36"/>
      <c r="AI3408" s="36"/>
      <c r="AJ3408" s="36"/>
      <c r="AK3408" s="36"/>
      <c r="AL3408" s="36"/>
    </row>
    <row r="3409" ht="47.25" customHeight="1">
      <c r="A3409" s="81" t="s">
        <v>3373</v>
      </c>
      <c r="B3409" s="10" t="s">
        <v>18</v>
      </c>
      <c r="C3409" s="10" t="s">
        <v>1152</v>
      </c>
      <c r="D3409" s="10" t="s">
        <v>3236</v>
      </c>
      <c r="E3409" s="30" t="s">
        <v>1478</v>
      </c>
      <c r="F3409" s="30" t="s">
        <v>1423</v>
      </c>
      <c r="G3409" s="117">
        <v>45055.0</v>
      </c>
      <c r="H3409" s="86"/>
      <c r="I3409" s="121"/>
      <c r="J3409" s="117">
        <v>45055.0</v>
      </c>
      <c r="K3409" s="42"/>
      <c r="L3409" s="121"/>
      <c r="M3409" s="117">
        <v>45055.0</v>
      </c>
      <c r="N3409" s="133">
        <v>0.7083333333333334</v>
      </c>
      <c r="O3409" s="133">
        <v>0.75</v>
      </c>
      <c r="P3409" s="25">
        <v>0.041666666666666664</v>
      </c>
      <c r="Q3409" s="113" t="s">
        <v>3374</v>
      </c>
      <c r="R3409" s="36"/>
      <c r="S3409" s="36"/>
      <c r="T3409" s="36"/>
      <c r="U3409" s="36"/>
      <c r="V3409" s="36"/>
      <c r="W3409" s="36"/>
      <c r="X3409" s="36"/>
      <c r="Y3409" s="36"/>
      <c r="Z3409" s="36"/>
      <c r="AA3409" s="36"/>
      <c r="AB3409" s="36"/>
      <c r="AC3409" s="36"/>
      <c r="AD3409" s="36"/>
      <c r="AE3409" s="36"/>
      <c r="AF3409" s="36"/>
      <c r="AG3409" s="36"/>
      <c r="AH3409" s="36"/>
      <c r="AI3409" s="36"/>
      <c r="AJ3409" s="36"/>
      <c r="AK3409" s="36"/>
      <c r="AL3409" s="36"/>
    </row>
    <row r="3410">
      <c r="A3410" s="81" t="s">
        <v>3111</v>
      </c>
      <c r="B3410" s="54" t="s">
        <v>1797</v>
      </c>
      <c r="C3410" s="10" t="s">
        <v>1152</v>
      </c>
      <c r="D3410" s="10" t="s">
        <v>2579</v>
      </c>
      <c r="E3410" s="30" t="s">
        <v>41</v>
      </c>
      <c r="F3410" s="30" t="s">
        <v>1423</v>
      </c>
      <c r="G3410" s="117"/>
      <c r="H3410" s="86"/>
      <c r="I3410" s="121"/>
      <c r="J3410" s="86"/>
      <c r="K3410" s="42"/>
      <c r="L3410" s="121"/>
      <c r="M3410" s="19">
        <v>45055.0</v>
      </c>
      <c r="N3410" s="32">
        <v>0.5416666666666666</v>
      </c>
      <c r="O3410" s="32">
        <v>0.625</v>
      </c>
      <c r="P3410" s="44">
        <f t="shared" ref="P3410:P3416" si="291">O3410-N3410</f>
        <v>0.08333333333</v>
      </c>
      <c r="Q3410" s="132" t="s">
        <v>3112</v>
      </c>
      <c r="R3410" s="36"/>
      <c r="S3410" s="36"/>
      <c r="T3410" s="36"/>
      <c r="U3410" s="36"/>
      <c r="V3410" s="36"/>
      <c r="W3410" s="36"/>
      <c r="X3410" s="36"/>
      <c r="Y3410" s="36"/>
      <c r="Z3410" s="36"/>
      <c r="AA3410" s="36"/>
      <c r="AB3410" s="36"/>
      <c r="AC3410" s="36"/>
      <c r="AD3410" s="36"/>
      <c r="AE3410" s="36"/>
      <c r="AF3410" s="36"/>
      <c r="AG3410" s="36"/>
      <c r="AH3410" s="36"/>
      <c r="AI3410" s="36"/>
      <c r="AJ3410" s="36"/>
      <c r="AK3410" s="36"/>
      <c r="AL3410" s="36"/>
    </row>
    <row r="3411" ht="38.25" customHeight="1">
      <c r="A3411" s="130" t="s">
        <v>3010</v>
      </c>
      <c r="B3411" s="29" t="s">
        <v>560</v>
      </c>
      <c r="C3411" s="29" t="s">
        <v>1164</v>
      </c>
      <c r="D3411" s="29" t="s">
        <v>2579</v>
      </c>
      <c r="E3411" s="41" t="s">
        <v>41</v>
      </c>
      <c r="F3411" s="30" t="s">
        <v>1409</v>
      </c>
      <c r="G3411" s="87">
        <v>44977.0</v>
      </c>
      <c r="H3411" s="87"/>
      <c r="I3411" s="36"/>
      <c r="J3411" s="87">
        <v>44977.0</v>
      </c>
      <c r="K3411" s="42"/>
      <c r="L3411" s="36"/>
      <c r="M3411" s="100">
        <v>45055.0</v>
      </c>
      <c r="N3411" s="32">
        <v>0.625</v>
      </c>
      <c r="O3411" s="32">
        <v>0.875</v>
      </c>
      <c r="P3411" s="44">
        <f t="shared" si="291"/>
        <v>0.25</v>
      </c>
      <c r="Q3411" s="120" t="s">
        <v>3375</v>
      </c>
      <c r="R3411" s="36"/>
      <c r="S3411" s="36"/>
      <c r="T3411" s="36"/>
      <c r="U3411" s="36"/>
      <c r="V3411" s="36"/>
      <c r="W3411" s="36"/>
      <c r="X3411" s="36"/>
      <c r="Y3411" s="36"/>
      <c r="Z3411" s="36"/>
      <c r="AA3411" s="36"/>
      <c r="AB3411" s="36"/>
      <c r="AC3411" s="36"/>
      <c r="AD3411" s="36"/>
      <c r="AE3411" s="36"/>
      <c r="AF3411" s="36"/>
      <c r="AG3411" s="36"/>
      <c r="AH3411" s="36"/>
      <c r="AI3411" s="36"/>
      <c r="AJ3411" s="36"/>
      <c r="AK3411" s="36"/>
      <c r="AL3411" s="36"/>
    </row>
    <row r="3412">
      <c r="A3412" s="81" t="s">
        <v>3018</v>
      </c>
      <c r="B3412" s="81" t="s">
        <v>560</v>
      </c>
      <c r="C3412" s="29" t="s">
        <v>1152</v>
      </c>
      <c r="D3412" s="29" t="s">
        <v>508</v>
      </c>
      <c r="E3412" s="30" t="s">
        <v>987</v>
      </c>
      <c r="F3412" s="30" t="s">
        <v>1423</v>
      </c>
      <c r="G3412" s="82">
        <v>45027.0</v>
      </c>
      <c r="H3412" s="82">
        <v>45041.0</v>
      </c>
      <c r="I3412" s="81">
        <v>75.0</v>
      </c>
      <c r="J3412" s="82">
        <v>45027.0</v>
      </c>
      <c r="K3412" s="82">
        <v>45041.0</v>
      </c>
      <c r="L3412" s="81">
        <v>48.0</v>
      </c>
      <c r="M3412" s="82">
        <v>45055.0</v>
      </c>
      <c r="N3412" s="32">
        <v>0.625</v>
      </c>
      <c r="O3412" s="32">
        <v>0.7916666666666666</v>
      </c>
      <c r="P3412" s="44">
        <f t="shared" si="291"/>
        <v>0.1666666667</v>
      </c>
      <c r="Q3412" s="131" t="s">
        <v>3376</v>
      </c>
      <c r="R3412" s="36"/>
      <c r="S3412" s="36"/>
      <c r="T3412" s="36"/>
      <c r="U3412" s="36"/>
      <c r="V3412" s="36"/>
      <c r="W3412" s="36"/>
      <c r="X3412" s="36"/>
      <c r="Y3412" s="36"/>
      <c r="Z3412" s="36"/>
      <c r="AA3412" s="36"/>
      <c r="AB3412" s="36"/>
      <c r="AC3412" s="36"/>
      <c r="AD3412" s="36"/>
      <c r="AE3412" s="36"/>
      <c r="AF3412" s="36"/>
      <c r="AG3412" s="36"/>
      <c r="AH3412" s="36"/>
      <c r="AI3412" s="36"/>
      <c r="AJ3412" s="36"/>
      <c r="AK3412" s="36"/>
      <c r="AL3412" s="36"/>
    </row>
    <row r="3413">
      <c r="A3413" s="81" t="s">
        <v>3276</v>
      </c>
      <c r="B3413" s="29" t="s">
        <v>18</v>
      </c>
      <c r="C3413" s="29" t="s">
        <v>1152</v>
      </c>
      <c r="D3413" s="29" t="s">
        <v>508</v>
      </c>
      <c r="E3413" s="30" t="s">
        <v>41</v>
      </c>
      <c r="F3413" s="30" t="s">
        <v>1423</v>
      </c>
      <c r="G3413" s="117">
        <v>45043.0</v>
      </c>
      <c r="H3413" s="117">
        <v>45043.0</v>
      </c>
      <c r="I3413" s="81">
        <v>5.0</v>
      </c>
      <c r="J3413" s="117">
        <v>45043.0</v>
      </c>
      <c r="K3413" s="117">
        <v>45043.0</v>
      </c>
      <c r="L3413" s="81">
        <v>4.0</v>
      </c>
      <c r="M3413" s="100">
        <v>45055.0</v>
      </c>
      <c r="N3413" s="32">
        <v>0.7916666666666666</v>
      </c>
      <c r="O3413" s="32">
        <v>0.875</v>
      </c>
      <c r="P3413" s="44">
        <f t="shared" si="291"/>
        <v>0.08333333333</v>
      </c>
      <c r="Q3413" s="131" t="s">
        <v>3377</v>
      </c>
      <c r="R3413" s="36"/>
      <c r="S3413" s="36"/>
      <c r="T3413" s="36"/>
      <c r="U3413" s="36"/>
      <c r="V3413" s="36"/>
      <c r="W3413" s="36"/>
      <c r="X3413" s="36"/>
      <c r="Y3413" s="36"/>
      <c r="Z3413" s="36"/>
      <c r="AA3413" s="36"/>
      <c r="AB3413" s="36"/>
      <c r="AC3413" s="36"/>
      <c r="AD3413" s="36"/>
      <c r="AE3413" s="36"/>
      <c r="AF3413" s="36"/>
      <c r="AG3413" s="36"/>
      <c r="AH3413" s="36"/>
      <c r="AI3413" s="36"/>
      <c r="AJ3413" s="36"/>
      <c r="AK3413" s="36"/>
      <c r="AL3413" s="36"/>
    </row>
    <row r="3414">
      <c r="A3414" s="81" t="s">
        <v>3254</v>
      </c>
      <c r="B3414" s="81" t="s">
        <v>560</v>
      </c>
      <c r="C3414" s="29" t="s">
        <v>1152</v>
      </c>
      <c r="D3414" s="29" t="s">
        <v>508</v>
      </c>
      <c r="E3414" s="30" t="s">
        <v>46</v>
      </c>
      <c r="F3414" s="30" t="s">
        <v>1423</v>
      </c>
      <c r="G3414" s="117">
        <v>45043.0</v>
      </c>
      <c r="H3414" s="82"/>
      <c r="I3414" s="81"/>
      <c r="J3414" s="82"/>
      <c r="K3414" s="82"/>
      <c r="L3414" s="81"/>
      <c r="M3414" s="100">
        <v>45055.0</v>
      </c>
      <c r="N3414" s="32">
        <v>0.5833333333333334</v>
      </c>
      <c r="O3414" s="32">
        <v>0.625</v>
      </c>
      <c r="P3414" s="44">
        <f t="shared" si="291"/>
        <v>0.04166666667</v>
      </c>
      <c r="Q3414" s="131" t="s">
        <v>3378</v>
      </c>
      <c r="R3414" s="36"/>
      <c r="S3414" s="36"/>
      <c r="T3414" s="36"/>
      <c r="U3414" s="36"/>
      <c r="V3414" s="36"/>
      <c r="W3414" s="36"/>
      <c r="X3414" s="36"/>
      <c r="Y3414" s="36"/>
      <c r="Z3414" s="36"/>
      <c r="AA3414" s="36"/>
      <c r="AB3414" s="36"/>
      <c r="AC3414" s="36"/>
      <c r="AD3414" s="36"/>
      <c r="AE3414" s="36"/>
      <c r="AF3414" s="36"/>
      <c r="AG3414" s="36"/>
      <c r="AH3414" s="36"/>
      <c r="AI3414" s="36"/>
      <c r="AJ3414" s="36"/>
      <c r="AK3414" s="36"/>
      <c r="AL3414" s="36"/>
    </row>
    <row r="3415">
      <c r="A3415" s="29" t="s">
        <v>2167</v>
      </c>
      <c r="B3415" s="54" t="s">
        <v>1797</v>
      </c>
      <c r="C3415" s="54" t="s">
        <v>1164</v>
      </c>
      <c r="D3415" s="54" t="s">
        <v>900</v>
      </c>
      <c r="E3415" s="41" t="s">
        <v>41</v>
      </c>
      <c r="F3415" s="41" t="s">
        <v>21</v>
      </c>
      <c r="G3415" s="86"/>
      <c r="H3415" s="86"/>
      <c r="I3415" s="121"/>
      <c r="J3415" s="86"/>
      <c r="K3415" s="42"/>
      <c r="L3415" s="88">
        <v>230.5</v>
      </c>
      <c r="M3415" s="117">
        <v>45055.0</v>
      </c>
      <c r="N3415" s="43">
        <v>0.5416666666666666</v>
      </c>
      <c r="O3415" s="32">
        <v>0.6041666666666666</v>
      </c>
      <c r="P3415" s="16">
        <f t="shared" si="291"/>
        <v>0.0625</v>
      </c>
      <c r="Q3415" s="113" t="s">
        <v>2180</v>
      </c>
      <c r="R3415" s="36"/>
      <c r="S3415" s="36"/>
      <c r="T3415" s="36"/>
      <c r="U3415" s="36"/>
      <c r="V3415" s="36"/>
      <c r="W3415" s="36"/>
      <c r="X3415" s="36"/>
      <c r="Y3415" s="36"/>
      <c r="Z3415" s="36"/>
      <c r="AA3415" s="36"/>
      <c r="AB3415" s="36"/>
      <c r="AC3415" s="36"/>
      <c r="AD3415" s="36"/>
      <c r="AE3415" s="36"/>
      <c r="AF3415" s="36"/>
      <c r="AG3415" s="36"/>
      <c r="AH3415" s="36"/>
      <c r="AI3415" s="36"/>
      <c r="AJ3415" s="36"/>
      <c r="AK3415" s="36"/>
      <c r="AL3415" s="36"/>
    </row>
    <row r="3416">
      <c r="A3416" s="81" t="s">
        <v>3311</v>
      </c>
      <c r="B3416" s="10" t="s">
        <v>18</v>
      </c>
      <c r="C3416" s="10" t="s">
        <v>1164</v>
      </c>
      <c r="D3416" s="10" t="s">
        <v>900</v>
      </c>
      <c r="E3416" s="30" t="s">
        <v>43</v>
      </c>
      <c r="F3416" s="30" t="s">
        <v>1409</v>
      </c>
      <c r="G3416" s="117">
        <v>45049.0</v>
      </c>
      <c r="H3416" s="86"/>
      <c r="I3416" s="121"/>
      <c r="J3416" s="117">
        <v>45049.0</v>
      </c>
      <c r="K3416" s="42"/>
      <c r="L3416" s="88">
        <v>21.0</v>
      </c>
      <c r="M3416" s="117">
        <v>45055.0</v>
      </c>
      <c r="N3416" s="32">
        <v>0.6041666666666666</v>
      </c>
      <c r="O3416" s="32">
        <v>0.8333333333333334</v>
      </c>
      <c r="P3416" s="16">
        <f t="shared" si="291"/>
        <v>0.2291666667</v>
      </c>
      <c r="Q3416" s="113" t="s">
        <v>3379</v>
      </c>
      <c r="R3416" s="36"/>
      <c r="S3416" s="36"/>
      <c r="T3416" s="36"/>
      <c r="U3416" s="36"/>
      <c r="V3416" s="36"/>
      <c r="W3416" s="36"/>
      <c r="X3416" s="36"/>
      <c r="Y3416" s="36"/>
      <c r="Z3416" s="36"/>
      <c r="AA3416" s="36"/>
      <c r="AB3416" s="36"/>
      <c r="AC3416" s="36"/>
      <c r="AD3416" s="36"/>
      <c r="AE3416" s="36"/>
      <c r="AF3416" s="36"/>
      <c r="AG3416" s="36"/>
      <c r="AH3416" s="36"/>
      <c r="AI3416" s="36"/>
      <c r="AJ3416" s="36"/>
      <c r="AK3416" s="36"/>
      <c r="AL3416" s="36"/>
    </row>
    <row r="3417">
      <c r="A3417" s="81" t="s">
        <v>3369</v>
      </c>
      <c r="B3417" s="10" t="s">
        <v>18</v>
      </c>
      <c r="C3417" s="10" t="s">
        <v>1152</v>
      </c>
      <c r="D3417" s="10" t="s">
        <v>3251</v>
      </c>
      <c r="E3417" s="30" t="s">
        <v>1478</v>
      </c>
      <c r="F3417" s="30" t="s">
        <v>1423</v>
      </c>
      <c r="G3417" s="117">
        <v>45054.0</v>
      </c>
      <c r="H3417" s="86"/>
      <c r="I3417" s="88">
        <v>4.0</v>
      </c>
      <c r="J3417" s="117">
        <v>45054.0</v>
      </c>
      <c r="K3417" s="42"/>
      <c r="L3417" s="88"/>
      <c r="M3417" s="117">
        <v>45055.0</v>
      </c>
      <c r="N3417" s="32">
        <v>0.8333333333333334</v>
      </c>
      <c r="O3417" s="32">
        <v>0.875</v>
      </c>
      <c r="P3417" s="25">
        <v>0.041666666666666664</v>
      </c>
      <c r="Q3417" s="113" t="s">
        <v>3380</v>
      </c>
      <c r="R3417" s="36"/>
      <c r="S3417" s="36"/>
      <c r="T3417" s="36"/>
      <c r="U3417" s="36"/>
      <c r="V3417" s="36"/>
      <c r="W3417" s="36"/>
      <c r="X3417" s="36"/>
      <c r="Y3417" s="36"/>
      <c r="Z3417" s="36"/>
      <c r="AA3417" s="36"/>
      <c r="AB3417" s="36"/>
      <c r="AC3417" s="36"/>
      <c r="AD3417" s="36"/>
      <c r="AE3417" s="36"/>
      <c r="AF3417" s="36"/>
      <c r="AG3417" s="36"/>
      <c r="AH3417" s="36"/>
      <c r="AI3417" s="36"/>
      <c r="AJ3417" s="36"/>
      <c r="AK3417" s="36"/>
      <c r="AL3417" s="36"/>
    </row>
    <row r="3418">
      <c r="A3418" s="81" t="s">
        <v>3369</v>
      </c>
      <c r="B3418" s="10" t="s">
        <v>18</v>
      </c>
      <c r="C3418" s="10" t="s">
        <v>1152</v>
      </c>
      <c r="D3418" s="10" t="s">
        <v>3251</v>
      </c>
      <c r="E3418" s="30" t="s">
        <v>41</v>
      </c>
      <c r="F3418" s="30" t="s">
        <v>1423</v>
      </c>
      <c r="G3418" s="117">
        <v>45054.0</v>
      </c>
      <c r="H3418" s="86"/>
      <c r="I3418" s="88">
        <v>4.0</v>
      </c>
      <c r="J3418" s="117">
        <v>45054.0</v>
      </c>
      <c r="K3418" s="42"/>
      <c r="L3418" s="88"/>
      <c r="M3418" s="117">
        <v>45055.0</v>
      </c>
      <c r="N3418" s="133">
        <v>0.8958333333333334</v>
      </c>
      <c r="O3418" s="32">
        <v>0.4791666666666667</v>
      </c>
      <c r="P3418" s="25">
        <v>0.0625</v>
      </c>
      <c r="Q3418" s="113" t="s">
        <v>3381</v>
      </c>
      <c r="R3418" s="36"/>
      <c r="S3418" s="36"/>
      <c r="T3418" s="36"/>
      <c r="U3418" s="36"/>
      <c r="V3418" s="36"/>
      <c r="W3418" s="36"/>
      <c r="X3418" s="36"/>
      <c r="Y3418" s="36"/>
      <c r="Z3418" s="36"/>
      <c r="AA3418" s="36"/>
      <c r="AB3418" s="36"/>
      <c r="AC3418" s="36"/>
      <c r="AD3418" s="36"/>
      <c r="AE3418" s="36"/>
      <c r="AF3418" s="36"/>
      <c r="AG3418" s="36"/>
      <c r="AH3418" s="36"/>
      <c r="AI3418" s="36"/>
      <c r="AJ3418" s="36"/>
      <c r="AK3418" s="36"/>
      <c r="AL3418" s="36"/>
    </row>
    <row r="3419">
      <c r="A3419" s="81" t="s">
        <v>3266</v>
      </c>
      <c r="B3419" s="81" t="s">
        <v>18</v>
      </c>
      <c r="C3419" s="29" t="s">
        <v>1152</v>
      </c>
      <c r="D3419" s="10" t="s">
        <v>3</v>
      </c>
      <c r="E3419" s="30" t="s">
        <v>987</v>
      </c>
      <c r="F3419" s="30" t="s">
        <v>1423</v>
      </c>
      <c r="G3419" s="117">
        <v>45043.0</v>
      </c>
      <c r="H3419" s="82"/>
      <c r="I3419" s="88">
        <v>10.0</v>
      </c>
      <c r="J3419" s="100"/>
      <c r="K3419" s="82"/>
      <c r="L3419" s="88">
        <v>8.0</v>
      </c>
      <c r="M3419" s="117">
        <v>45056.0</v>
      </c>
      <c r="N3419" s="32">
        <v>0.5833333333333334</v>
      </c>
      <c r="O3419" s="32">
        <v>0.625</v>
      </c>
      <c r="P3419" s="16">
        <f t="shared" ref="P3419:P3440" si="292">O3419-N3419</f>
        <v>0.04166666667</v>
      </c>
      <c r="Q3419" s="113" t="s">
        <v>3382</v>
      </c>
      <c r="R3419" s="36"/>
      <c r="S3419" s="36"/>
      <c r="T3419" s="36"/>
      <c r="U3419" s="36"/>
      <c r="V3419" s="36"/>
      <c r="W3419" s="36"/>
      <c r="X3419" s="36"/>
      <c r="Y3419" s="36"/>
      <c r="Z3419" s="36"/>
      <c r="AA3419" s="36"/>
      <c r="AB3419" s="36"/>
      <c r="AC3419" s="36"/>
      <c r="AD3419" s="36"/>
      <c r="AE3419" s="36"/>
      <c r="AF3419" s="36"/>
      <c r="AG3419" s="36"/>
      <c r="AH3419" s="36"/>
      <c r="AI3419" s="36"/>
      <c r="AJ3419" s="36"/>
      <c r="AK3419" s="36"/>
      <c r="AL3419" s="36"/>
    </row>
    <row r="3420">
      <c r="A3420" s="81" t="s">
        <v>3276</v>
      </c>
      <c r="B3420" s="29" t="s">
        <v>18</v>
      </c>
      <c r="C3420" s="29" t="s">
        <v>1152</v>
      </c>
      <c r="D3420" s="29" t="s">
        <v>508</v>
      </c>
      <c r="E3420" s="30" t="s">
        <v>987</v>
      </c>
      <c r="F3420" s="30" t="s">
        <v>1423</v>
      </c>
      <c r="G3420" s="117">
        <v>45043.0</v>
      </c>
      <c r="H3420" s="117">
        <v>45043.0</v>
      </c>
      <c r="I3420" s="81">
        <v>5.0</v>
      </c>
      <c r="J3420" s="117">
        <v>45043.0</v>
      </c>
      <c r="K3420" s="117">
        <v>45043.0</v>
      </c>
      <c r="L3420" s="81">
        <v>4.0</v>
      </c>
      <c r="M3420" s="100">
        <v>45056.0</v>
      </c>
      <c r="N3420" s="32">
        <v>0.7083333333333334</v>
      </c>
      <c r="O3420" s="32">
        <v>0.75</v>
      </c>
      <c r="P3420" s="44">
        <f t="shared" si="292"/>
        <v>0.04166666667</v>
      </c>
      <c r="Q3420" s="131" t="s">
        <v>3383</v>
      </c>
      <c r="R3420" s="36"/>
      <c r="S3420" s="36"/>
      <c r="T3420" s="36"/>
      <c r="U3420" s="36"/>
      <c r="V3420" s="36"/>
      <c r="W3420" s="36"/>
      <c r="X3420" s="36"/>
      <c r="Y3420" s="36"/>
      <c r="Z3420" s="36"/>
      <c r="AA3420" s="36"/>
      <c r="AB3420" s="36"/>
      <c r="AC3420" s="36"/>
      <c r="AD3420" s="36"/>
      <c r="AE3420" s="36"/>
      <c r="AF3420" s="36"/>
      <c r="AG3420" s="36"/>
      <c r="AH3420" s="36"/>
      <c r="AI3420" s="36"/>
      <c r="AJ3420" s="36"/>
      <c r="AK3420" s="36"/>
      <c r="AL3420" s="36"/>
    </row>
    <row r="3421">
      <c r="A3421" s="81" t="s">
        <v>1819</v>
      </c>
      <c r="B3421" s="81" t="s">
        <v>1797</v>
      </c>
      <c r="C3421" s="10" t="s">
        <v>1152</v>
      </c>
      <c r="D3421" s="10" t="s">
        <v>3</v>
      </c>
      <c r="E3421" s="11" t="s">
        <v>41</v>
      </c>
      <c r="F3421" s="11" t="s">
        <v>21</v>
      </c>
      <c r="G3421" s="18"/>
      <c r="H3421" s="18"/>
      <c r="I3421" s="18"/>
      <c r="J3421" s="18"/>
      <c r="K3421" s="18"/>
      <c r="M3421" s="100">
        <v>45056.0</v>
      </c>
      <c r="N3421" s="32">
        <v>0.625</v>
      </c>
      <c r="O3421" s="32">
        <v>0.7083333333333334</v>
      </c>
      <c r="P3421" s="16">
        <f t="shared" si="292"/>
        <v>0.08333333333</v>
      </c>
      <c r="Q3421" s="113" t="s">
        <v>3384</v>
      </c>
      <c r="R3421" s="36"/>
      <c r="S3421" s="36"/>
      <c r="T3421" s="36"/>
      <c r="U3421" s="36"/>
      <c r="V3421" s="36"/>
      <c r="W3421" s="36"/>
      <c r="X3421" s="36"/>
      <c r="Y3421" s="36"/>
      <c r="Z3421" s="36"/>
      <c r="AA3421" s="36"/>
      <c r="AB3421" s="36"/>
      <c r="AC3421" s="36"/>
      <c r="AD3421" s="36"/>
      <c r="AE3421" s="36"/>
      <c r="AF3421" s="36"/>
      <c r="AG3421" s="36"/>
      <c r="AH3421" s="36"/>
      <c r="AI3421" s="36"/>
      <c r="AJ3421" s="36"/>
      <c r="AK3421" s="36"/>
      <c r="AL3421" s="36"/>
    </row>
    <row r="3422">
      <c r="A3422" s="81" t="s">
        <v>3018</v>
      </c>
      <c r="B3422" s="81" t="s">
        <v>560</v>
      </c>
      <c r="C3422" s="29" t="s">
        <v>1152</v>
      </c>
      <c r="D3422" s="29" t="s">
        <v>508</v>
      </c>
      <c r="E3422" s="30" t="s">
        <v>987</v>
      </c>
      <c r="F3422" s="30" t="s">
        <v>1423</v>
      </c>
      <c r="G3422" s="82">
        <v>45027.0</v>
      </c>
      <c r="H3422" s="82">
        <v>45041.0</v>
      </c>
      <c r="I3422" s="81">
        <v>75.0</v>
      </c>
      <c r="J3422" s="82">
        <v>45027.0</v>
      </c>
      <c r="K3422" s="82">
        <v>45041.0</v>
      </c>
      <c r="L3422" s="81">
        <v>48.0</v>
      </c>
      <c r="M3422" s="82">
        <v>45056.0</v>
      </c>
      <c r="N3422" s="32">
        <v>0.6041666666666666</v>
      </c>
      <c r="O3422" s="32">
        <v>0.75</v>
      </c>
      <c r="P3422" s="44">
        <f t="shared" si="292"/>
        <v>0.1458333333</v>
      </c>
      <c r="Q3422" s="131" t="s">
        <v>3385</v>
      </c>
      <c r="R3422" s="36"/>
      <c r="S3422" s="36"/>
      <c r="T3422" s="36"/>
      <c r="U3422" s="36"/>
      <c r="V3422" s="36"/>
      <c r="W3422" s="36"/>
      <c r="X3422" s="36"/>
      <c r="Y3422" s="36"/>
      <c r="Z3422" s="36"/>
      <c r="AA3422" s="36"/>
      <c r="AB3422" s="36"/>
      <c r="AC3422" s="36"/>
      <c r="AD3422" s="36"/>
      <c r="AE3422" s="36"/>
      <c r="AF3422" s="36"/>
      <c r="AG3422" s="36"/>
      <c r="AH3422" s="36"/>
      <c r="AI3422" s="36"/>
      <c r="AJ3422" s="36"/>
      <c r="AK3422" s="36"/>
      <c r="AL3422" s="36"/>
    </row>
    <row r="3423">
      <c r="A3423" s="81" t="s">
        <v>3351</v>
      </c>
      <c r="B3423" s="29" t="s">
        <v>18</v>
      </c>
      <c r="C3423" s="29" t="s">
        <v>1152</v>
      </c>
      <c r="D3423" s="29" t="s">
        <v>508</v>
      </c>
      <c r="E3423" s="30" t="s">
        <v>41</v>
      </c>
      <c r="F3423" s="30" t="s">
        <v>1423</v>
      </c>
      <c r="G3423" s="100">
        <v>45056.0</v>
      </c>
      <c r="H3423" s="82"/>
      <c r="I3423" s="81"/>
      <c r="J3423" s="100">
        <v>45056.0</v>
      </c>
      <c r="K3423" s="82"/>
      <c r="L3423" s="81"/>
      <c r="M3423" s="100">
        <v>45056.0</v>
      </c>
      <c r="N3423" s="32">
        <v>0.7916666666666666</v>
      </c>
      <c r="O3423" s="32">
        <v>0.875</v>
      </c>
      <c r="P3423" s="44">
        <f t="shared" si="292"/>
        <v>0.08333333333</v>
      </c>
      <c r="Q3423" s="131" t="s">
        <v>3386</v>
      </c>
      <c r="R3423" s="36"/>
      <c r="S3423" s="36"/>
      <c r="T3423" s="36"/>
      <c r="U3423" s="36"/>
      <c r="V3423" s="36"/>
      <c r="W3423" s="36"/>
      <c r="X3423" s="36"/>
      <c r="Y3423" s="36"/>
      <c r="Z3423" s="36"/>
      <c r="AA3423" s="36"/>
      <c r="AB3423" s="36"/>
      <c r="AC3423" s="36"/>
      <c r="AD3423" s="36"/>
      <c r="AE3423" s="36"/>
      <c r="AF3423" s="36"/>
      <c r="AG3423" s="36"/>
      <c r="AH3423" s="36"/>
      <c r="AI3423" s="36"/>
      <c r="AJ3423" s="36"/>
      <c r="AK3423" s="36"/>
      <c r="AL3423" s="36"/>
    </row>
    <row r="3424">
      <c r="A3424" s="81" t="s">
        <v>2165</v>
      </c>
      <c r="B3424" s="81" t="s">
        <v>1797</v>
      </c>
      <c r="C3424" s="10" t="s">
        <v>1152</v>
      </c>
      <c r="D3424" s="81" t="s">
        <v>508</v>
      </c>
      <c r="E3424" s="30" t="s">
        <v>41</v>
      </c>
      <c r="F3424" s="30" t="s">
        <v>21</v>
      </c>
      <c r="G3424" s="82"/>
      <c r="H3424" s="82"/>
      <c r="I3424" s="88"/>
      <c r="J3424" s="82"/>
      <c r="K3424" s="82"/>
      <c r="L3424" s="88"/>
      <c r="M3424" s="19">
        <v>45056.0</v>
      </c>
      <c r="N3424" s="32">
        <v>0.6666666666666666</v>
      </c>
      <c r="O3424" s="15">
        <v>0.7083333333333334</v>
      </c>
      <c r="P3424" s="16">
        <f t="shared" si="292"/>
        <v>0.04166666667</v>
      </c>
      <c r="Q3424" s="10" t="s">
        <v>3387</v>
      </c>
      <c r="R3424" s="36"/>
      <c r="S3424" s="36"/>
      <c r="T3424" s="36"/>
      <c r="U3424" s="36"/>
      <c r="V3424" s="36"/>
      <c r="W3424" s="36"/>
      <c r="X3424" s="36"/>
      <c r="Y3424" s="36"/>
      <c r="Z3424" s="36"/>
      <c r="AA3424" s="36"/>
      <c r="AB3424" s="36"/>
      <c r="AC3424" s="36"/>
      <c r="AD3424" s="36"/>
      <c r="AE3424" s="36"/>
      <c r="AF3424" s="36"/>
      <c r="AG3424" s="36"/>
      <c r="AH3424" s="36"/>
      <c r="AI3424" s="36"/>
      <c r="AJ3424" s="36"/>
      <c r="AK3424" s="36"/>
      <c r="AL3424" s="36"/>
    </row>
    <row r="3425">
      <c r="A3425" s="81" t="s">
        <v>2573</v>
      </c>
      <c r="B3425" s="10" t="s">
        <v>560</v>
      </c>
      <c r="C3425" s="10" t="s">
        <v>1152</v>
      </c>
      <c r="D3425" s="10" t="s">
        <v>3</v>
      </c>
      <c r="E3425" s="11" t="s">
        <v>41</v>
      </c>
      <c r="F3425" s="11" t="s">
        <v>1409</v>
      </c>
      <c r="G3425" s="82">
        <v>44942.0</v>
      </c>
      <c r="H3425" s="82">
        <v>44963.0</v>
      </c>
      <c r="I3425" s="12">
        <v>75.0</v>
      </c>
      <c r="J3425" s="117">
        <v>44943.0</v>
      </c>
      <c r="K3425" s="82"/>
      <c r="L3425" s="12">
        <v>143.0</v>
      </c>
      <c r="M3425" s="19">
        <v>45056.0</v>
      </c>
      <c r="N3425" s="32">
        <v>0.7083333333333334</v>
      </c>
      <c r="O3425" s="32">
        <v>0.875</v>
      </c>
      <c r="P3425" s="16">
        <f t="shared" si="292"/>
        <v>0.1666666667</v>
      </c>
      <c r="Q3425" s="113" t="s">
        <v>3388</v>
      </c>
      <c r="R3425" s="36"/>
      <c r="S3425" s="36"/>
      <c r="T3425" s="36"/>
      <c r="U3425" s="36"/>
      <c r="V3425" s="36"/>
      <c r="W3425" s="36"/>
      <c r="X3425" s="36"/>
      <c r="Y3425" s="36"/>
      <c r="Z3425" s="36"/>
      <c r="AA3425" s="36"/>
      <c r="AB3425" s="36"/>
      <c r="AC3425" s="36"/>
      <c r="AD3425" s="36"/>
      <c r="AE3425" s="36"/>
      <c r="AF3425" s="36"/>
      <c r="AG3425" s="36"/>
      <c r="AH3425" s="36"/>
      <c r="AI3425" s="36"/>
      <c r="AJ3425" s="36"/>
      <c r="AK3425" s="36"/>
      <c r="AL3425" s="36"/>
    </row>
    <row r="3426">
      <c r="A3426" s="29" t="s">
        <v>2167</v>
      </c>
      <c r="B3426" s="54" t="s">
        <v>1797</v>
      </c>
      <c r="C3426" s="54" t="s">
        <v>1164</v>
      </c>
      <c r="D3426" s="54" t="s">
        <v>900</v>
      </c>
      <c r="E3426" s="41" t="s">
        <v>41</v>
      </c>
      <c r="F3426" s="41" t="s">
        <v>21</v>
      </c>
      <c r="G3426" s="86"/>
      <c r="H3426" s="86"/>
      <c r="I3426" s="121"/>
      <c r="J3426" s="86"/>
      <c r="K3426" s="42"/>
      <c r="L3426" s="88">
        <v>232.0</v>
      </c>
      <c r="M3426" s="117">
        <v>45056.0</v>
      </c>
      <c r="N3426" s="43">
        <v>0.5416666666666666</v>
      </c>
      <c r="O3426" s="32">
        <v>0.6041666666666666</v>
      </c>
      <c r="P3426" s="16">
        <f t="shared" si="292"/>
        <v>0.0625</v>
      </c>
      <c r="Q3426" s="113" t="s">
        <v>2180</v>
      </c>
      <c r="R3426" s="36"/>
      <c r="S3426" s="36"/>
      <c r="T3426" s="36"/>
      <c r="U3426" s="36"/>
      <c r="V3426" s="36"/>
      <c r="W3426" s="36"/>
      <c r="X3426" s="36"/>
      <c r="Y3426" s="36"/>
      <c r="Z3426" s="36"/>
      <c r="AA3426" s="36"/>
      <c r="AB3426" s="36"/>
      <c r="AC3426" s="36"/>
      <c r="AD3426" s="36"/>
      <c r="AE3426" s="36"/>
      <c r="AF3426" s="36"/>
      <c r="AG3426" s="36"/>
      <c r="AH3426" s="36"/>
      <c r="AI3426" s="36"/>
      <c r="AJ3426" s="36"/>
      <c r="AK3426" s="36"/>
      <c r="AL3426" s="36"/>
    </row>
    <row r="3427">
      <c r="A3427" s="81" t="s">
        <v>3311</v>
      </c>
      <c r="B3427" s="10" t="s">
        <v>18</v>
      </c>
      <c r="C3427" s="10" t="s">
        <v>1164</v>
      </c>
      <c r="D3427" s="10" t="s">
        <v>900</v>
      </c>
      <c r="E3427" s="30" t="s">
        <v>987</v>
      </c>
      <c r="F3427" s="30" t="s">
        <v>1409</v>
      </c>
      <c r="G3427" s="117">
        <v>45049.0</v>
      </c>
      <c r="H3427" s="86"/>
      <c r="I3427" s="121"/>
      <c r="J3427" s="117">
        <v>45049.0</v>
      </c>
      <c r="K3427" s="42"/>
      <c r="L3427" s="88">
        <v>26.5</v>
      </c>
      <c r="M3427" s="117">
        <v>45056.0</v>
      </c>
      <c r="N3427" s="32">
        <v>0.6041666666666666</v>
      </c>
      <c r="O3427" s="32">
        <v>0.8333333333333334</v>
      </c>
      <c r="P3427" s="16">
        <f t="shared" si="292"/>
        <v>0.2291666667</v>
      </c>
      <c r="Q3427" s="113" t="s">
        <v>3389</v>
      </c>
      <c r="R3427" s="36"/>
      <c r="S3427" s="36"/>
      <c r="T3427" s="36"/>
      <c r="U3427" s="36"/>
      <c r="V3427" s="36"/>
      <c r="W3427" s="36"/>
      <c r="X3427" s="36"/>
      <c r="Y3427" s="36"/>
      <c r="Z3427" s="36"/>
      <c r="AA3427" s="36"/>
      <c r="AB3427" s="36"/>
      <c r="AC3427" s="36"/>
      <c r="AD3427" s="36"/>
      <c r="AE3427" s="36"/>
      <c r="AF3427" s="36"/>
      <c r="AG3427" s="36"/>
      <c r="AH3427" s="36"/>
      <c r="AI3427" s="36"/>
      <c r="AJ3427" s="36"/>
      <c r="AK3427" s="36"/>
      <c r="AL3427" s="36"/>
    </row>
    <row r="3428">
      <c r="A3428" s="81" t="s">
        <v>3111</v>
      </c>
      <c r="B3428" s="54" t="s">
        <v>1797</v>
      </c>
      <c r="C3428" s="10" t="s">
        <v>1152</v>
      </c>
      <c r="D3428" s="10" t="s">
        <v>2579</v>
      </c>
      <c r="E3428" s="30" t="s">
        <v>41</v>
      </c>
      <c r="F3428" s="30" t="s">
        <v>1423</v>
      </c>
      <c r="G3428" s="117"/>
      <c r="H3428" s="86"/>
      <c r="I3428" s="121"/>
      <c r="J3428" s="86"/>
      <c r="K3428" s="42"/>
      <c r="L3428" s="121"/>
      <c r="M3428" s="19">
        <v>45056.0</v>
      </c>
      <c r="N3428" s="32">
        <v>0.5416666666666666</v>
      </c>
      <c r="O3428" s="32">
        <v>0.625</v>
      </c>
      <c r="P3428" s="44">
        <f t="shared" si="292"/>
        <v>0.08333333333</v>
      </c>
      <c r="Q3428" s="132" t="s">
        <v>3112</v>
      </c>
      <c r="R3428" s="36"/>
      <c r="S3428" s="36"/>
      <c r="T3428" s="36"/>
      <c r="U3428" s="36"/>
      <c r="V3428" s="36"/>
      <c r="W3428" s="36"/>
      <c r="X3428" s="36"/>
      <c r="Y3428" s="36"/>
      <c r="Z3428" s="36"/>
      <c r="AA3428" s="36"/>
      <c r="AB3428" s="36"/>
      <c r="AC3428" s="36"/>
      <c r="AD3428" s="36"/>
      <c r="AE3428" s="36"/>
      <c r="AF3428" s="36"/>
      <c r="AG3428" s="36"/>
      <c r="AH3428" s="36"/>
      <c r="AI3428" s="36"/>
      <c r="AJ3428" s="36"/>
      <c r="AK3428" s="36"/>
      <c r="AL3428" s="36"/>
    </row>
    <row r="3429" ht="38.25" customHeight="1">
      <c r="A3429" s="130" t="s">
        <v>3010</v>
      </c>
      <c r="B3429" s="29" t="s">
        <v>560</v>
      </c>
      <c r="C3429" s="29" t="s">
        <v>1164</v>
      </c>
      <c r="D3429" s="29" t="s">
        <v>2579</v>
      </c>
      <c r="E3429" s="30" t="s">
        <v>43</v>
      </c>
      <c r="F3429" s="30" t="s">
        <v>1409</v>
      </c>
      <c r="G3429" s="87">
        <v>44977.0</v>
      </c>
      <c r="H3429" s="87"/>
      <c r="I3429" s="36"/>
      <c r="J3429" s="87">
        <v>44977.0</v>
      </c>
      <c r="K3429" s="42"/>
      <c r="L3429" s="36"/>
      <c r="M3429" s="100">
        <v>45056.0</v>
      </c>
      <c r="N3429" s="32">
        <v>0.625</v>
      </c>
      <c r="O3429" s="32">
        <v>0.875</v>
      </c>
      <c r="P3429" s="44">
        <f t="shared" si="292"/>
        <v>0.25</v>
      </c>
      <c r="Q3429" s="120" t="s">
        <v>3390</v>
      </c>
      <c r="R3429" s="36"/>
      <c r="S3429" s="36"/>
      <c r="T3429" s="36"/>
      <c r="U3429" s="36"/>
      <c r="V3429" s="36"/>
      <c r="W3429" s="36"/>
      <c r="X3429" s="36"/>
      <c r="Y3429" s="36"/>
      <c r="Z3429" s="36"/>
      <c r="AA3429" s="36"/>
      <c r="AB3429" s="36"/>
      <c r="AC3429" s="36"/>
      <c r="AD3429" s="36"/>
      <c r="AE3429" s="36"/>
      <c r="AF3429" s="36"/>
      <c r="AG3429" s="36"/>
      <c r="AH3429" s="36"/>
      <c r="AI3429" s="36"/>
      <c r="AJ3429" s="36"/>
      <c r="AK3429" s="36"/>
      <c r="AL3429" s="36"/>
    </row>
    <row r="3430">
      <c r="A3430" s="81" t="s">
        <v>3007</v>
      </c>
      <c r="B3430" s="29" t="s">
        <v>18</v>
      </c>
      <c r="C3430" s="29" t="s">
        <v>1152</v>
      </c>
      <c r="D3430" s="29" t="s">
        <v>508</v>
      </c>
      <c r="E3430" s="30" t="s">
        <v>20</v>
      </c>
      <c r="F3430" s="30" t="s">
        <v>1423</v>
      </c>
      <c r="G3430" s="82"/>
      <c r="H3430" s="82"/>
      <c r="I3430" s="81"/>
      <c r="J3430" s="82"/>
      <c r="K3430" s="82"/>
      <c r="L3430" s="81"/>
      <c r="M3430" s="100">
        <v>45057.0</v>
      </c>
      <c r="N3430" s="32">
        <v>0.5416666666666666</v>
      </c>
      <c r="O3430" s="32">
        <v>0.5416666666666666</v>
      </c>
      <c r="P3430" s="44">
        <f t="shared" si="292"/>
        <v>0</v>
      </c>
      <c r="Q3430" s="131" t="s">
        <v>655</v>
      </c>
      <c r="R3430" s="36"/>
      <c r="S3430" s="36"/>
      <c r="T3430" s="36"/>
      <c r="U3430" s="36"/>
      <c r="V3430" s="36"/>
      <c r="W3430" s="36"/>
      <c r="X3430" s="36"/>
      <c r="Y3430" s="36"/>
      <c r="Z3430" s="36"/>
      <c r="AA3430" s="36"/>
      <c r="AB3430" s="36"/>
      <c r="AC3430" s="36"/>
      <c r="AD3430" s="36"/>
      <c r="AE3430" s="36"/>
      <c r="AF3430" s="36"/>
      <c r="AG3430" s="36"/>
      <c r="AH3430" s="36"/>
      <c r="AI3430" s="36"/>
      <c r="AJ3430" s="36"/>
      <c r="AK3430" s="36"/>
      <c r="AL3430" s="36"/>
    </row>
    <row r="3431">
      <c r="A3431" s="81" t="s">
        <v>2165</v>
      </c>
      <c r="B3431" s="81" t="s">
        <v>1797</v>
      </c>
      <c r="C3431" s="10" t="s">
        <v>1152</v>
      </c>
      <c r="D3431" s="81" t="s">
        <v>508</v>
      </c>
      <c r="E3431" s="30" t="s">
        <v>41</v>
      </c>
      <c r="F3431" s="30" t="s">
        <v>21</v>
      </c>
      <c r="G3431" s="82"/>
      <c r="H3431" s="82"/>
      <c r="I3431" s="88"/>
      <c r="J3431" s="82"/>
      <c r="K3431" s="82"/>
      <c r="L3431" s="88"/>
      <c r="M3431" s="19">
        <v>45057.0</v>
      </c>
      <c r="N3431" s="32">
        <v>0.625</v>
      </c>
      <c r="O3431" s="15">
        <v>0.7291666666666666</v>
      </c>
      <c r="P3431" s="16">
        <f t="shared" si="292"/>
        <v>0.1041666667</v>
      </c>
      <c r="Q3431" s="10" t="s">
        <v>3391</v>
      </c>
      <c r="R3431" s="36"/>
      <c r="S3431" s="36"/>
      <c r="T3431" s="36"/>
      <c r="U3431" s="36"/>
      <c r="V3431" s="36"/>
      <c r="W3431" s="36"/>
      <c r="X3431" s="36"/>
      <c r="Y3431" s="36"/>
      <c r="Z3431" s="36"/>
      <c r="AA3431" s="36"/>
      <c r="AB3431" s="36"/>
      <c r="AC3431" s="36"/>
      <c r="AD3431" s="36"/>
      <c r="AE3431" s="36"/>
      <c r="AF3431" s="36"/>
      <c r="AG3431" s="36"/>
      <c r="AH3431" s="36"/>
      <c r="AI3431" s="36"/>
      <c r="AJ3431" s="36"/>
      <c r="AK3431" s="36"/>
      <c r="AL3431" s="36"/>
    </row>
    <row r="3432">
      <c r="A3432" s="81" t="s">
        <v>3148</v>
      </c>
      <c r="B3432" s="10" t="s">
        <v>560</v>
      </c>
      <c r="C3432" s="10" t="s">
        <v>1164</v>
      </c>
      <c r="D3432" s="10" t="s">
        <v>2579</v>
      </c>
      <c r="E3432" s="11" t="s">
        <v>41</v>
      </c>
      <c r="F3432" s="11" t="s">
        <v>1409</v>
      </c>
      <c r="G3432" s="82">
        <v>45026.0</v>
      </c>
      <c r="H3432" s="82">
        <v>45026.0</v>
      </c>
      <c r="I3432" s="12"/>
      <c r="J3432" s="117">
        <v>44943.0</v>
      </c>
      <c r="K3432" s="82"/>
      <c r="L3432" s="12">
        <v>129.0</v>
      </c>
      <c r="M3432" s="117">
        <v>45057.0</v>
      </c>
      <c r="N3432" s="133">
        <v>0.75</v>
      </c>
      <c r="O3432" s="110">
        <v>0.875</v>
      </c>
      <c r="P3432" s="16">
        <f t="shared" si="292"/>
        <v>0.125</v>
      </c>
      <c r="Q3432" s="113" t="s">
        <v>3392</v>
      </c>
      <c r="R3432" s="36"/>
      <c r="S3432" s="36"/>
      <c r="T3432" s="36"/>
      <c r="U3432" s="36"/>
      <c r="V3432" s="36"/>
      <c r="W3432" s="36"/>
      <c r="X3432" s="36"/>
      <c r="Y3432" s="36"/>
      <c r="Z3432" s="36"/>
      <c r="AA3432" s="36"/>
      <c r="AB3432" s="36"/>
      <c r="AC3432" s="36"/>
      <c r="AD3432" s="36"/>
      <c r="AE3432" s="36"/>
      <c r="AF3432" s="36"/>
      <c r="AG3432" s="36"/>
      <c r="AH3432" s="36"/>
      <c r="AI3432" s="36"/>
      <c r="AJ3432" s="36"/>
      <c r="AK3432" s="36"/>
      <c r="AL3432" s="36"/>
    </row>
    <row r="3433" ht="38.25" customHeight="1">
      <c r="A3433" s="130" t="s">
        <v>3010</v>
      </c>
      <c r="B3433" s="29" t="s">
        <v>560</v>
      </c>
      <c r="C3433" s="29" t="s">
        <v>1164</v>
      </c>
      <c r="D3433" s="29" t="s">
        <v>2579</v>
      </c>
      <c r="E3433" s="30" t="s">
        <v>43</v>
      </c>
      <c r="F3433" s="30" t="s">
        <v>1409</v>
      </c>
      <c r="G3433" s="87">
        <v>44977.0</v>
      </c>
      <c r="H3433" s="87"/>
      <c r="I3433" s="36"/>
      <c r="J3433" s="87">
        <v>44977.0</v>
      </c>
      <c r="K3433" s="42"/>
      <c r="L3433" s="36"/>
      <c r="M3433" s="100">
        <v>45057.0</v>
      </c>
      <c r="N3433" s="32">
        <v>0.625</v>
      </c>
      <c r="O3433" s="32">
        <v>0.75</v>
      </c>
      <c r="P3433" s="44">
        <f t="shared" si="292"/>
        <v>0.125</v>
      </c>
      <c r="Q3433" s="120" t="s">
        <v>3393</v>
      </c>
      <c r="R3433" s="36"/>
      <c r="S3433" s="36"/>
      <c r="T3433" s="36"/>
      <c r="U3433" s="36"/>
      <c r="V3433" s="36"/>
      <c r="W3433" s="36"/>
      <c r="X3433" s="36"/>
      <c r="Y3433" s="36"/>
      <c r="Z3433" s="36"/>
      <c r="AA3433" s="36"/>
      <c r="AB3433" s="36"/>
      <c r="AC3433" s="36"/>
      <c r="AD3433" s="36"/>
      <c r="AE3433" s="36"/>
      <c r="AF3433" s="36"/>
      <c r="AG3433" s="36"/>
      <c r="AH3433" s="36"/>
      <c r="AI3433" s="36"/>
      <c r="AJ3433" s="36"/>
      <c r="AK3433" s="36"/>
      <c r="AL3433" s="36"/>
    </row>
    <row r="3434">
      <c r="A3434" s="81" t="s">
        <v>3111</v>
      </c>
      <c r="B3434" s="54" t="s">
        <v>1797</v>
      </c>
      <c r="C3434" s="10" t="s">
        <v>1152</v>
      </c>
      <c r="D3434" s="10" t="s">
        <v>2579</v>
      </c>
      <c r="E3434" s="30" t="s">
        <v>41</v>
      </c>
      <c r="F3434" s="30" t="s">
        <v>1423</v>
      </c>
      <c r="G3434" s="117"/>
      <c r="H3434" s="86"/>
      <c r="I3434" s="121"/>
      <c r="J3434" s="86"/>
      <c r="K3434" s="42"/>
      <c r="L3434" s="121"/>
      <c r="M3434" s="19">
        <v>45057.0</v>
      </c>
      <c r="N3434" s="32">
        <v>0.5416666666666666</v>
      </c>
      <c r="O3434" s="32">
        <v>0.625</v>
      </c>
      <c r="P3434" s="44">
        <f t="shared" si="292"/>
        <v>0.08333333333</v>
      </c>
      <c r="Q3434" s="132" t="s">
        <v>3112</v>
      </c>
      <c r="R3434" s="36"/>
      <c r="S3434" s="36"/>
      <c r="T3434" s="36"/>
      <c r="U3434" s="36"/>
      <c r="V3434" s="36"/>
      <c r="W3434" s="36"/>
      <c r="X3434" s="36"/>
      <c r="Y3434" s="36"/>
      <c r="Z3434" s="36"/>
      <c r="AA3434" s="36"/>
      <c r="AB3434" s="36"/>
      <c r="AC3434" s="36"/>
      <c r="AD3434" s="36"/>
      <c r="AE3434" s="36"/>
      <c r="AF3434" s="36"/>
      <c r="AG3434" s="36"/>
      <c r="AH3434" s="36"/>
      <c r="AI3434" s="36"/>
      <c r="AJ3434" s="36"/>
      <c r="AK3434" s="36"/>
      <c r="AL3434" s="36"/>
    </row>
    <row r="3435">
      <c r="A3435" s="29" t="s">
        <v>2167</v>
      </c>
      <c r="B3435" s="54" t="s">
        <v>1797</v>
      </c>
      <c r="C3435" s="54" t="s">
        <v>1164</v>
      </c>
      <c r="D3435" s="54" t="s">
        <v>900</v>
      </c>
      <c r="E3435" s="41" t="s">
        <v>41</v>
      </c>
      <c r="F3435" s="41" t="s">
        <v>21</v>
      </c>
      <c r="G3435" s="86"/>
      <c r="H3435" s="86"/>
      <c r="I3435" s="121"/>
      <c r="J3435" s="86"/>
      <c r="K3435" s="42"/>
      <c r="L3435" s="88">
        <v>233.3</v>
      </c>
      <c r="M3435" s="117">
        <v>45057.0</v>
      </c>
      <c r="N3435" s="43">
        <v>0.5416666666666666</v>
      </c>
      <c r="O3435" s="32">
        <v>0.6041666666666666</v>
      </c>
      <c r="P3435" s="16">
        <f t="shared" si="292"/>
        <v>0.0625</v>
      </c>
      <c r="Q3435" s="113" t="s">
        <v>2180</v>
      </c>
      <c r="R3435" s="36"/>
      <c r="S3435" s="36"/>
      <c r="T3435" s="36"/>
      <c r="U3435" s="36"/>
      <c r="V3435" s="36"/>
      <c r="W3435" s="36"/>
      <c r="X3435" s="36"/>
      <c r="Y3435" s="36"/>
      <c r="Z3435" s="36"/>
      <c r="AA3435" s="36"/>
      <c r="AB3435" s="36"/>
      <c r="AC3435" s="36"/>
      <c r="AD3435" s="36"/>
      <c r="AE3435" s="36"/>
      <c r="AF3435" s="36"/>
      <c r="AG3435" s="36"/>
      <c r="AH3435" s="36"/>
      <c r="AI3435" s="36"/>
      <c r="AJ3435" s="36"/>
      <c r="AK3435" s="36"/>
      <c r="AL3435" s="36"/>
    </row>
    <row r="3436">
      <c r="A3436" s="81" t="s">
        <v>3311</v>
      </c>
      <c r="B3436" s="10" t="s">
        <v>18</v>
      </c>
      <c r="C3436" s="10" t="s">
        <v>1164</v>
      </c>
      <c r="D3436" s="10" t="s">
        <v>900</v>
      </c>
      <c r="E3436" s="30" t="s">
        <v>987</v>
      </c>
      <c r="F3436" s="30" t="s">
        <v>1409</v>
      </c>
      <c r="G3436" s="117">
        <v>45049.0</v>
      </c>
      <c r="H3436" s="86"/>
      <c r="I3436" s="121"/>
      <c r="J3436" s="117">
        <v>45049.0</v>
      </c>
      <c r="K3436" s="42"/>
      <c r="L3436" s="88">
        <v>26.5</v>
      </c>
      <c r="M3436" s="117">
        <v>45057.0</v>
      </c>
      <c r="N3436" s="32">
        <v>0.6041666666666666</v>
      </c>
      <c r="O3436" s="32">
        <v>0.75</v>
      </c>
      <c r="P3436" s="16">
        <f t="shared" si="292"/>
        <v>0.1458333333</v>
      </c>
      <c r="Q3436" s="113" t="s">
        <v>3394</v>
      </c>
      <c r="R3436" s="36"/>
      <c r="S3436" s="36"/>
      <c r="T3436" s="36"/>
      <c r="U3436" s="36"/>
      <c r="V3436" s="36"/>
      <c r="W3436" s="36"/>
      <c r="X3436" s="36"/>
      <c r="Y3436" s="36"/>
      <c r="Z3436" s="36"/>
      <c r="AA3436" s="36"/>
      <c r="AB3436" s="36"/>
      <c r="AC3436" s="36"/>
      <c r="AD3436" s="36"/>
      <c r="AE3436" s="36"/>
      <c r="AF3436" s="36"/>
      <c r="AG3436" s="36"/>
      <c r="AH3436" s="36"/>
      <c r="AI3436" s="36"/>
      <c r="AJ3436" s="36"/>
      <c r="AK3436" s="36"/>
      <c r="AL3436" s="36"/>
    </row>
    <row r="3437">
      <c r="A3437" s="29" t="s">
        <v>2857</v>
      </c>
      <c r="B3437" s="54" t="s">
        <v>560</v>
      </c>
      <c r="C3437" s="54" t="s">
        <v>1164</v>
      </c>
      <c r="D3437" s="54" t="s">
        <v>900</v>
      </c>
      <c r="E3437" s="30" t="s">
        <v>46</v>
      </c>
      <c r="F3437" s="41" t="s">
        <v>1409</v>
      </c>
      <c r="G3437" s="86">
        <v>44980.0</v>
      </c>
      <c r="H3437" s="86"/>
      <c r="I3437" s="121">
        <v>155.0</v>
      </c>
      <c r="J3437" s="86">
        <v>44981.0</v>
      </c>
      <c r="K3437" s="42"/>
      <c r="L3437" s="88">
        <v>147.5</v>
      </c>
      <c r="M3437" s="117">
        <v>45057.0</v>
      </c>
      <c r="N3437" s="32">
        <v>0.75</v>
      </c>
      <c r="O3437" s="32">
        <v>0.8333333333333334</v>
      </c>
      <c r="P3437" s="16">
        <f t="shared" si="292"/>
        <v>0.08333333333</v>
      </c>
      <c r="Q3437" s="113" t="s">
        <v>3395</v>
      </c>
      <c r="R3437" s="36"/>
      <c r="S3437" s="36"/>
      <c r="T3437" s="36"/>
      <c r="U3437" s="36"/>
      <c r="V3437" s="36"/>
      <c r="W3437" s="36"/>
      <c r="X3437" s="36"/>
      <c r="Y3437" s="36"/>
      <c r="Z3437" s="36"/>
      <c r="AA3437" s="36"/>
      <c r="AB3437" s="36"/>
      <c r="AC3437" s="36"/>
      <c r="AD3437" s="36"/>
      <c r="AE3437" s="36"/>
      <c r="AF3437" s="36"/>
      <c r="AG3437" s="36"/>
      <c r="AH3437" s="36"/>
      <c r="AI3437" s="36"/>
      <c r="AJ3437" s="36"/>
      <c r="AK3437" s="36"/>
      <c r="AL3437" s="36"/>
    </row>
    <row r="3438">
      <c r="A3438" s="81" t="s">
        <v>3351</v>
      </c>
      <c r="B3438" s="29" t="s">
        <v>18</v>
      </c>
      <c r="C3438" s="29" t="s">
        <v>1152</v>
      </c>
      <c r="D3438" s="29" t="s">
        <v>508</v>
      </c>
      <c r="E3438" s="30" t="s">
        <v>41</v>
      </c>
      <c r="F3438" s="30" t="s">
        <v>1423</v>
      </c>
      <c r="G3438" s="100">
        <v>45056.0</v>
      </c>
      <c r="H3438" s="82"/>
      <c r="I3438" s="81"/>
      <c r="J3438" s="100">
        <v>45056.0</v>
      </c>
      <c r="K3438" s="82"/>
      <c r="L3438" s="81"/>
      <c r="M3438" s="100">
        <v>45057.0</v>
      </c>
      <c r="N3438" s="32">
        <v>0.5833333333333334</v>
      </c>
      <c r="O3438" s="32">
        <v>0.6458333333333334</v>
      </c>
      <c r="P3438" s="44">
        <f t="shared" si="292"/>
        <v>0.0625</v>
      </c>
      <c r="Q3438" s="131" t="s">
        <v>3396</v>
      </c>
      <c r="R3438" s="36"/>
      <c r="S3438" s="36"/>
      <c r="T3438" s="36"/>
      <c r="U3438" s="36"/>
      <c r="V3438" s="36"/>
      <c r="W3438" s="36"/>
      <c r="X3438" s="36"/>
      <c r="Y3438" s="36"/>
      <c r="Z3438" s="36"/>
      <c r="AA3438" s="36"/>
      <c r="AB3438" s="36"/>
      <c r="AC3438" s="36"/>
      <c r="AD3438" s="36"/>
      <c r="AE3438" s="36"/>
      <c r="AF3438" s="36"/>
      <c r="AG3438" s="36"/>
      <c r="AH3438" s="36"/>
      <c r="AI3438" s="36"/>
      <c r="AJ3438" s="36"/>
      <c r="AK3438" s="36"/>
      <c r="AL3438" s="36"/>
    </row>
    <row r="3439">
      <c r="A3439" s="81" t="s">
        <v>2573</v>
      </c>
      <c r="B3439" s="10" t="s">
        <v>560</v>
      </c>
      <c r="C3439" s="10" t="s">
        <v>1152</v>
      </c>
      <c r="D3439" s="10" t="s">
        <v>3</v>
      </c>
      <c r="E3439" s="11" t="s">
        <v>41</v>
      </c>
      <c r="F3439" s="11" t="s">
        <v>1409</v>
      </c>
      <c r="G3439" s="82">
        <v>44942.0</v>
      </c>
      <c r="H3439" s="82">
        <v>44963.0</v>
      </c>
      <c r="I3439" s="12">
        <v>75.0</v>
      </c>
      <c r="J3439" s="117">
        <v>44943.0</v>
      </c>
      <c r="K3439" s="82"/>
      <c r="L3439" s="12">
        <v>143.0</v>
      </c>
      <c r="M3439" s="100">
        <v>45057.0</v>
      </c>
      <c r="N3439" s="32">
        <v>0.5833333333333334</v>
      </c>
      <c r="O3439" s="32">
        <v>0.875</v>
      </c>
      <c r="P3439" s="16">
        <f t="shared" si="292"/>
        <v>0.2916666667</v>
      </c>
      <c r="Q3439" s="113" t="s">
        <v>3397</v>
      </c>
      <c r="R3439" s="36"/>
      <c r="S3439" s="36"/>
      <c r="T3439" s="36"/>
      <c r="U3439" s="36"/>
      <c r="V3439" s="36"/>
      <c r="W3439" s="36"/>
      <c r="X3439" s="36"/>
      <c r="Y3439" s="36"/>
      <c r="Z3439" s="36"/>
      <c r="AA3439" s="36"/>
      <c r="AB3439" s="36"/>
      <c r="AC3439" s="36"/>
      <c r="AD3439" s="36"/>
      <c r="AE3439" s="36"/>
      <c r="AF3439" s="36"/>
      <c r="AG3439" s="36"/>
      <c r="AH3439" s="36"/>
      <c r="AI3439" s="36"/>
      <c r="AJ3439" s="36"/>
      <c r="AK3439" s="36"/>
      <c r="AL3439" s="36"/>
    </row>
    <row r="3440">
      <c r="A3440" s="36" t="s">
        <v>2414</v>
      </c>
      <c r="B3440" s="36" t="s">
        <v>560</v>
      </c>
      <c r="C3440" s="36" t="s">
        <v>1152</v>
      </c>
      <c r="D3440" s="36" t="s">
        <v>508</v>
      </c>
      <c r="E3440" s="30" t="s">
        <v>1255</v>
      </c>
      <c r="F3440" s="116" t="s">
        <v>1409</v>
      </c>
      <c r="G3440" s="86">
        <v>44917.0</v>
      </c>
      <c r="H3440" s="86">
        <v>44929.0</v>
      </c>
      <c r="I3440" s="121">
        <v>50.0</v>
      </c>
      <c r="J3440" s="86">
        <v>44917.0</v>
      </c>
      <c r="K3440" s="117">
        <v>44931.0</v>
      </c>
      <c r="L3440" s="88">
        <v>45.3</v>
      </c>
      <c r="M3440" s="100">
        <v>45057.0</v>
      </c>
      <c r="N3440" s="32">
        <v>0.7916666666666666</v>
      </c>
      <c r="O3440" s="32">
        <v>0.875</v>
      </c>
      <c r="P3440" s="44">
        <f t="shared" si="292"/>
        <v>0.08333333333</v>
      </c>
      <c r="Q3440" s="122" t="s">
        <v>3398</v>
      </c>
      <c r="R3440" s="36"/>
      <c r="S3440" s="36"/>
      <c r="T3440" s="36"/>
      <c r="U3440" s="36"/>
      <c r="V3440" s="36"/>
      <c r="W3440" s="36"/>
      <c r="X3440" s="36"/>
      <c r="Y3440" s="36"/>
      <c r="Z3440" s="36"/>
      <c r="AA3440" s="36"/>
      <c r="AB3440" s="36"/>
      <c r="AC3440" s="36"/>
      <c r="AD3440" s="36"/>
      <c r="AE3440" s="36"/>
      <c r="AF3440" s="36"/>
      <c r="AG3440" s="36"/>
      <c r="AH3440" s="36"/>
      <c r="AI3440" s="36"/>
      <c r="AJ3440" s="36"/>
      <c r="AK3440" s="36"/>
      <c r="AL3440" s="36"/>
    </row>
    <row r="3441">
      <c r="A3441" s="81" t="s">
        <v>3369</v>
      </c>
      <c r="B3441" s="10" t="s">
        <v>18</v>
      </c>
      <c r="C3441" s="10" t="s">
        <v>1152</v>
      </c>
      <c r="D3441" s="10" t="s">
        <v>3251</v>
      </c>
      <c r="E3441" s="30" t="s">
        <v>41</v>
      </c>
      <c r="F3441" s="30" t="s">
        <v>1423</v>
      </c>
      <c r="G3441" s="117">
        <v>45054.0</v>
      </c>
      <c r="H3441" s="86"/>
      <c r="I3441" s="88">
        <v>8.0</v>
      </c>
      <c r="J3441" s="117">
        <v>45054.0</v>
      </c>
      <c r="K3441" s="42"/>
      <c r="L3441" s="88"/>
      <c r="M3441" s="117">
        <v>45056.0</v>
      </c>
      <c r="N3441" s="110">
        <v>0.8541666666666666</v>
      </c>
      <c r="O3441" s="32">
        <v>0.9791666666666666</v>
      </c>
      <c r="P3441" s="25">
        <v>0.08333333333333333</v>
      </c>
      <c r="Q3441" s="113" t="s">
        <v>3399</v>
      </c>
      <c r="R3441" s="36"/>
      <c r="S3441" s="36"/>
      <c r="T3441" s="36"/>
      <c r="U3441" s="36"/>
      <c r="V3441" s="36"/>
      <c r="W3441" s="36"/>
      <c r="X3441" s="36"/>
      <c r="Y3441" s="36"/>
      <c r="Z3441" s="36"/>
      <c r="AA3441" s="36"/>
      <c r="AB3441" s="36"/>
      <c r="AC3441" s="36"/>
      <c r="AD3441" s="36"/>
      <c r="AE3441" s="36"/>
      <c r="AF3441" s="36"/>
      <c r="AG3441" s="36"/>
      <c r="AH3441" s="36"/>
      <c r="AI3441" s="36"/>
      <c r="AJ3441" s="36"/>
      <c r="AK3441" s="36"/>
      <c r="AL3441" s="36"/>
    </row>
    <row r="3442">
      <c r="A3442" s="81" t="s">
        <v>3369</v>
      </c>
      <c r="B3442" s="10" t="s">
        <v>18</v>
      </c>
      <c r="C3442" s="10" t="s">
        <v>1152</v>
      </c>
      <c r="D3442" s="10" t="s">
        <v>3251</v>
      </c>
      <c r="E3442" s="30" t="s">
        <v>53</v>
      </c>
      <c r="F3442" s="30" t="s">
        <v>1423</v>
      </c>
      <c r="G3442" s="117">
        <v>45054.0</v>
      </c>
      <c r="H3442" s="86"/>
      <c r="I3442" s="88">
        <v>8.0</v>
      </c>
      <c r="J3442" s="117">
        <v>45054.0</v>
      </c>
      <c r="K3442" s="42"/>
      <c r="L3442" s="88"/>
      <c r="M3442" s="117">
        <v>45058.0</v>
      </c>
      <c r="N3442" s="110"/>
      <c r="O3442" s="32"/>
      <c r="P3442" s="25"/>
      <c r="Q3442" s="113" t="s">
        <v>3400</v>
      </c>
      <c r="R3442" s="36"/>
      <c r="S3442" s="36"/>
      <c r="T3442" s="36"/>
      <c r="U3442" s="36"/>
      <c r="V3442" s="36"/>
      <c r="W3442" s="36"/>
      <c r="X3442" s="36"/>
      <c r="Y3442" s="36"/>
      <c r="Z3442" s="36"/>
      <c r="AA3442" s="36"/>
      <c r="AB3442" s="36"/>
      <c r="AC3442" s="36"/>
      <c r="AD3442" s="36"/>
      <c r="AE3442" s="36"/>
      <c r="AF3442" s="36"/>
      <c r="AG3442" s="36"/>
      <c r="AH3442" s="36"/>
      <c r="AI3442" s="36"/>
      <c r="AJ3442" s="36"/>
      <c r="AK3442" s="36"/>
      <c r="AL3442" s="36"/>
    </row>
    <row r="3443">
      <c r="A3443" s="10" t="s">
        <v>1595</v>
      </c>
      <c r="B3443" s="10" t="s">
        <v>18</v>
      </c>
      <c r="C3443" s="10" t="s">
        <v>1152</v>
      </c>
      <c r="D3443" s="10" t="s">
        <v>3</v>
      </c>
      <c r="E3443" s="30" t="s">
        <v>1255</v>
      </c>
      <c r="F3443" s="11" t="s">
        <v>1423</v>
      </c>
      <c r="G3443" s="19">
        <v>44771.0</v>
      </c>
      <c r="H3443" s="19">
        <v>44901.0</v>
      </c>
      <c r="I3443" s="12">
        <v>24.0</v>
      </c>
      <c r="J3443" s="19">
        <v>44868.0</v>
      </c>
      <c r="K3443" s="19">
        <v>44901.0</v>
      </c>
      <c r="L3443" s="12">
        <v>18.0</v>
      </c>
      <c r="M3443" s="117">
        <v>45058.0</v>
      </c>
      <c r="N3443" s="32">
        <v>0.5833333333333334</v>
      </c>
      <c r="O3443" s="15">
        <v>0.6666666666666666</v>
      </c>
      <c r="P3443" s="16">
        <f t="shared" ref="P3443:P3454" si="293">O3443-N3443</f>
        <v>0.08333333333</v>
      </c>
      <c r="Q3443" s="10" t="s">
        <v>3401</v>
      </c>
      <c r="R3443" s="36"/>
      <c r="S3443" s="36"/>
      <c r="T3443" s="36"/>
      <c r="U3443" s="36"/>
      <c r="V3443" s="36"/>
      <c r="W3443" s="36"/>
      <c r="X3443" s="36"/>
      <c r="Y3443" s="36"/>
      <c r="Z3443" s="36"/>
      <c r="AA3443" s="36"/>
      <c r="AB3443" s="36"/>
      <c r="AC3443" s="36"/>
      <c r="AD3443" s="36"/>
      <c r="AE3443" s="36"/>
      <c r="AF3443" s="36"/>
      <c r="AG3443" s="36"/>
      <c r="AH3443" s="36"/>
      <c r="AI3443" s="36"/>
      <c r="AJ3443" s="36"/>
      <c r="AK3443" s="36"/>
      <c r="AL3443" s="36"/>
    </row>
    <row r="3444">
      <c r="A3444" s="81" t="s">
        <v>1526</v>
      </c>
      <c r="B3444" s="81" t="s">
        <v>560</v>
      </c>
      <c r="C3444" s="10" t="s">
        <v>1152</v>
      </c>
      <c r="D3444" s="29" t="s">
        <v>508</v>
      </c>
      <c r="E3444" s="30" t="s">
        <v>1255</v>
      </c>
      <c r="F3444" s="30" t="s">
        <v>1409</v>
      </c>
      <c r="G3444" s="82">
        <v>44761.0</v>
      </c>
      <c r="H3444" s="82">
        <v>44769.0</v>
      </c>
      <c r="I3444" s="88">
        <v>40.0</v>
      </c>
      <c r="J3444" s="82">
        <v>44761.0</v>
      </c>
      <c r="K3444" s="82">
        <v>44768.0</v>
      </c>
      <c r="L3444" s="88">
        <v>51.3</v>
      </c>
      <c r="M3444" s="82">
        <v>45058.0</v>
      </c>
      <c r="N3444" s="32">
        <v>0.6041666666666666</v>
      </c>
      <c r="O3444" s="32">
        <v>0.6666666666666666</v>
      </c>
      <c r="P3444" s="16">
        <f t="shared" si="293"/>
        <v>0.0625</v>
      </c>
      <c r="Q3444" s="35" t="s">
        <v>3402</v>
      </c>
      <c r="R3444" s="36"/>
      <c r="S3444" s="36"/>
      <c r="T3444" s="36"/>
      <c r="U3444" s="36"/>
      <c r="V3444" s="36"/>
      <c r="W3444" s="36"/>
      <c r="X3444" s="36"/>
      <c r="Y3444" s="36"/>
      <c r="Z3444" s="36"/>
      <c r="AA3444" s="36"/>
      <c r="AB3444" s="36"/>
      <c r="AC3444" s="36"/>
      <c r="AD3444" s="36"/>
      <c r="AE3444" s="36"/>
      <c r="AF3444" s="36"/>
      <c r="AG3444" s="36"/>
      <c r="AH3444" s="36"/>
      <c r="AI3444" s="36"/>
      <c r="AJ3444" s="36"/>
      <c r="AK3444" s="36"/>
      <c r="AL3444" s="36"/>
    </row>
    <row r="3445">
      <c r="A3445" s="29" t="s">
        <v>2151</v>
      </c>
      <c r="B3445" s="29" t="s">
        <v>560</v>
      </c>
      <c r="C3445" s="29" t="s">
        <v>1152</v>
      </c>
      <c r="D3445" s="29" t="s">
        <v>508</v>
      </c>
      <c r="E3445" s="30" t="s">
        <v>987</v>
      </c>
      <c r="F3445" s="41" t="s">
        <v>1423</v>
      </c>
      <c r="G3445" s="87">
        <v>44880.0</v>
      </c>
      <c r="H3445" s="87">
        <v>44882.0</v>
      </c>
      <c r="I3445" s="112">
        <v>12.0</v>
      </c>
      <c r="J3445" s="87">
        <v>44880.0</v>
      </c>
      <c r="K3445" s="87">
        <v>44882.0</v>
      </c>
      <c r="L3445" s="88">
        <v>12.0</v>
      </c>
      <c r="M3445" s="82">
        <v>45058.0</v>
      </c>
      <c r="N3445" s="32">
        <v>0.6666666666666666</v>
      </c>
      <c r="O3445" s="32">
        <v>0.6875</v>
      </c>
      <c r="P3445" s="44">
        <f t="shared" si="293"/>
        <v>0.02083333333</v>
      </c>
      <c r="Q3445" s="113" t="s">
        <v>3403</v>
      </c>
      <c r="R3445" s="36"/>
      <c r="S3445" s="36"/>
      <c r="T3445" s="36"/>
      <c r="U3445" s="36"/>
      <c r="V3445" s="36"/>
      <c r="W3445" s="36"/>
      <c r="X3445" s="36"/>
      <c r="Y3445" s="36"/>
      <c r="Z3445" s="36"/>
      <c r="AA3445" s="36"/>
      <c r="AB3445" s="36"/>
      <c r="AC3445" s="36"/>
      <c r="AD3445" s="36"/>
      <c r="AE3445" s="36"/>
      <c r="AF3445" s="36"/>
      <c r="AG3445" s="36"/>
      <c r="AH3445" s="36"/>
      <c r="AI3445" s="36"/>
      <c r="AJ3445" s="36"/>
      <c r="AK3445" s="36"/>
      <c r="AL3445" s="36"/>
    </row>
    <row r="3446">
      <c r="A3446" s="36" t="s">
        <v>2414</v>
      </c>
      <c r="B3446" s="36" t="s">
        <v>560</v>
      </c>
      <c r="C3446" s="36" t="s">
        <v>1152</v>
      </c>
      <c r="D3446" s="36" t="s">
        <v>508</v>
      </c>
      <c r="E3446" s="30" t="s">
        <v>1255</v>
      </c>
      <c r="F3446" s="116" t="s">
        <v>1409</v>
      </c>
      <c r="G3446" s="86">
        <v>44917.0</v>
      </c>
      <c r="H3446" s="86">
        <v>44929.0</v>
      </c>
      <c r="I3446" s="121">
        <v>50.0</v>
      </c>
      <c r="J3446" s="86">
        <v>44917.0</v>
      </c>
      <c r="K3446" s="117">
        <v>44931.0</v>
      </c>
      <c r="L3446" s="88">
        <v>51.0</v>
      </c>
      <c r="M3446" s="100">
        <v>45058.0</v>
      </c>
      <c r="N3446" s="32">
        <v>0.5416666666666666</v>
      </c>
      <c r="O3446" s="32">
        <v>0.5833333333333334</v>
      </c>
      <c r="P3446" s="44">
        <f t="shared" si="293"/>
        <v>0.04166666667</v>
      </c>
      <c r="Q3446" s="122" t="s">
        <v>3404</v>
      </c>
      <c r="R3446" s="36"/>
      <c r="S3446" s="36"/>
      <c r="T3446" s="36"/>
      <c r="U3446" s="36"/>
      <c r="V3446" s="36"/>
      <c r="W3446" s="36"/>
      <c r="X3446" s="36"/>
      <c r="Y3446" s="36"/>
      <c r="Z3446" s="36"/>
      <c r="AA3446" s="36"/>
      <c r="AB3446" s="36"/>
      <c r="AC3446" s="36"/>
      <c r="AD3446" s="36"/>
      <c r="AE3446" s="36"/>
      <c r="AF3446" s="36"/>
      <c r="AG3446" s="36"/>
      <c r="AH3446" s="36"/>
      <c r="AI3446" s="36"/>
      <c r="AJ3446" s="36"/>
      <c r="AK3446" s="36"/>
      <c r="AL3446" s="36"/>
    </row>
    <row r="3447">
      <c r="A3447" s="29" t="s">
        <v>2167</v>
      </c>
      <c r="B3447" s="54" t="s">
        <v>1797</v>
      </c>
      <c r="C3447" s="54" t="s">
        <v>1164</v>
      </c>
      <c r="D3447" s="54" t="s">
        <v>900</v>
      </c>
      <c r="E3447" s="41" t="s">
        <v>41</v>
      </c>
      <c r="F3447" s="41" t="s">
        <v>21</v>
      </c>
      <c r="G3447" s="86"/>
      <c r="H3447" s="86"/>
      <c r="I3447" s="121"/>
      <c r="J3447" s="86"/>
      <c r="K3447" s="42"/>
      <c r="L3447" s="88">
        <v>233.3</v>
      </c>
      <c r="M3447" s="117">
        <v>45058.0</v>
      </c>
      <c r="N3447" s="43">
        <v>0.5416666666666666</v>
      </c>
      <c r="O3447" s="32">
        <v>0.6041666666666666</v>
      </c>
      <c r="P3447" s="16">
        <f t="shared" si="293"/>
        <v>0.0625</v>
      </c>
      <c r="Q3447" s="113" t="s">
        <v>2180</v>
      </c>
      <c r="R3447" s="36"/>
      <c r="S3447" s="36"/>
      <c r="T3447" s="36"/>
      <c r="U3447" s="36"/>
      <c r="V3447" s="36"/>
      <c r="W3447" s="36"/>
      <c r="X3447" s="36"/>
      <c r="Y3447" s="36"/>
      <c r="Z3447" s="36"/>
      <c r="AA3447" s="36"/>
      <c r="AB3447" s="36"/>
      <c r="AC3447" s="36"/>
      <c r="AD3447" s="36"/>
      <c r="AE3447" s="36"/>
      <c r="AF3447" s="36"/>
      <c r="AG3447" s="36"/>
      <c r="AH3447" s="36"/>
      <c r="AI3447" s="36"/>
      <c r="AJ3447" s="36"/>
      <c r="AK3447" s="36"/>
      <c r="AL3447" s="36"/>
    </row>
    <row r="3448">
      <c r="A3448" s="81" t="s">
        <v>3311</v>
      </c>
      <c r="B3448" s="10" t="s">
        <v>18</v>
      </c>
      <c r="C3448" s="10" t="s">
        <v>1164</v>
      </c>
      <c r="D3448" s="10" t="s">
        <v>900</v>
      </c>
      <c r="E3448" s="30" t="s">
        <v>43</v>
      </c>
      <c r="F3448" s="30" t="s">
        <v>1409</v>
      </c>
      <c r="G3448" s="117">
        <v>45049.0</v>
      </c>
      <c r="H3448" s="86"/>
      <c r="I3448" s="121"/>
      <c r="J3448" s="117">
        <v>45049.0</v>
      </c>
      <c r="K3448" s="42"/>
      <c r="L3448" s="88">
        <v>32.0</v>
      </c>
      <c r="M3448" s="117">
        <v>45058.0</v>
      </c>
      <c r="N3448" s="32">
        <v>0.6041666666666666</v>
      </c>
      <c r="O3448" s="32">
        <v>0.8333333333333334</v>
      </c>
      <c r="P3448" s="16">
        <f t="shared" si="293"/>
        <v>0.2291666667</v>
      </c>
      <c r="Q3448" s="113" t="s">
        <v>3405</v>
      </c>
      <c r="R3448" s="36"/>
      <c r="S3448" s="36"/>
      <c r="T3448" s="36"/>
      <c r="U3448" s="36"/>
      <c r="V3448" s="36"/>
      <c r="W3448" s="36"/>
      <c r="X3448" s="36"/>
      <c r="Y3448" s="36"/>
      <c r="Z3448" s="36"/>
      <c r="AA3448" s="36"/>
      <c r="AB3448" s="36"/>
      <c r="AC3448" s="36"/>
      <c r="AD3448" s="36"/>
      <c r="AE3448" s="36"/>
      <c r="AF3448" s="36"/>
      <c r="AG3448" s="36"/>
      <c r="AH3448" s="36"/>
      <c r="AI3448" s="36"/>
      <c r="AJ3448" s="36"/>
      <c r="AK3448" s="36"/>
      <c r="AL3448" s="36"/>
    </row>
    <row r="3449">
      <c r="A3449" s="29" t="s">
        <v>2857</v>
      </c>
      <c r="B3449" s="54" t="s">
        <v>560</v>
      </c>
      <c r="C3449" s="54" t="s">
        <v>1164</v>
      </c>
      <c r="D3449" s="54" t="s">
        <v>900</v>
      </c>
      <c r="E3449" s="30" t="s">
        <v>46</v>
      </c>
      <c r="F3449" s="41" t="s">
        <v>1409</v>
      </c>
      <c r="G3449" s="86">
        <v>44980.0</v>
      </c>
      <c r="H3449" s="86"/>
      <c r="I3449" s="121">
        <v>155.0</v>
      </c>
      <c r="J3449" s="86">
        <v>44981.0</v>
      </c>
      <c r="K3449" s="42"/>
      <c r="L3449" s="88">
        <v>147.5</v>
      </c>
      <c r="M3449" s="117">
        <v>45058.0</v>
      </c>
      <c r="N3449" s="32"/>
      <c r="O3449" s="32"/>
      <c r="P3449" s="16">
        <f t="shared" si="293"/>
        <v>0</v>
      </c>
      <c r="Q3449" s="113" t="s">
        <v>3108</v>
      </c>
      <c r="R3449" s="36"/>
      <c r="S3449" s="36"/>
      <c r="T3449" s="36"/>
      <c r="U3449" s="36"/>
      <c r="V3449" s="36"/>
      <c r="W3449" s="36"/>
      <c r="X3449" s="36"/>
      <c r="Y3449" s="36"/>
      <c r="Z3449" s="36"/>
      <c r="AA3449" s="36"/>
      <c r="AB3449" s="36"/>
      <c r="AC3449" s="36"/>
      <c r="AD3449" s="36"/>
      <c r="AE3449" s="36"/>
      <c r="AF3449" s="36"/>
      <c r="AG3449" s="36"/>
      <c r="AH3449" s="36"/>
      <c r="AI3449" s="36"/>
      <c r="AJ3449" s="36"/>
      <c r="AK3449" s="36"/>
      <c r="AL3449" s="36"/>
    </row>
    <row r="3450">
      <c r="A3450" s="81" t="s">
        <v>3111</v>
      </c>
      <c r="B3450" s="54" t="s">
        <v>1797</v>
      </c>
      <c r="C3450" s="10" t="s">
        <v>1152</v>
      </c>
      <c r="D3450" s="10" t="s">
        <v>2579</v>
      </c>
      <c r="E3450" s="30" t="s">
        <v>41</v>
      </c>
      <c r="F3450" s="30" t="s">
        <v>1423</v>
      </c>
      <c r="G3450" s="117"/>
      <c r="H3450" s="86"/>
      <c r="I3450" s="121"/>
      <c r="J3450" s="86"/>
      <c r="K3450" s="42"/>
      <c r="L3450" s="121"/>
      <c r="M3450" s="19">
        <v>45058.0</v>
      </c>
      <c r="N3450" s="32">
        <v>0.5416666666666666</v>
      </c>
      <c r="O3450" s="32">
        <v>0.625</v>
      </c>
      <c r="P3450" s="44">
        <f t="shared" si="293"/>
        <v>0.08333333333</v>
      </c>
      <c r="Q3450" s="132" t="s">
        <v>3112</v>
      </c>
      <c r="R3450" s="36"/>
      <c r="S3450" s="36"/>
      <c r="T3450" s="36"/>
      <c r="U3450" s="36"/>
      <c r="V3450" s="36"/>
      <c r="W3450" s="36"/>
      <c r="X3450" s="36"/>
      <c r="Y3450" s="36"/>
      <c r="Z3450" s="36"/>
      <c r="AA3450" s="36"/>
      <c r="AB3450" s="36"/>
      <c r="AC3450" s="36"/>
      <c r="AD3450" s="36"/>
      <c r="AE3450" s="36"/>
      <c r="AF3450" s="36"/>
      <c r="AG3450" s="36"/>
      <c r="AH3450" s="36"/>
      <c r="AI3450" s="36"/>
      <c r="AJ3450" s="36"/>
      <c r="AK3450" s="36"/>
      <c r="AL3450" s="36"/>
    </row>
    <row r="3451">
      <c r="A3451" s="81" t="s">
        <v>3406</v>
      </c>
      <c r="B3451" s="10" t="s">
        <v>18</v>
      </c>
      <c r="C3451" s="10" t="s">
        <v>1152</v>
      </c>
      <c r="D3451" s="10" t="s">
        <v>2579</v>
      </c>
      <c r="E3451" s="11" t="s">
        <v>20</v>
      </c>
      <c r="F3451" s="11" t="s">
        <v>1409</v>
      </c>
      <c r="G3451" s="82">
        <v>45058.0</v>
      </c>
      <c r="H3451" s="82">
        <v>45058.0</v>
      </c>
      <c r="I3451" s="12"/>
      <c r="J3451" s="82">
        <v>45058.0</v>
      </c>
      <c r="K3451" s="82"/>
      <c r="L3451" s="12">
        <v>4.0</v>
      </c>
      <c r="M3451" s="82">
        <v>45058.0</v>
      </c>
      <c r="N3451" s="133">
        <v>0.625</v>
      </c>
      <c r="O3451" s="110">
        <v>0.8541666666666666</v>
      </c>
      <c r="P3451" s="16">
        <f t="shared" si="293"/>
        <v>0.2291666667</v>
      </c>
      <c r="Q3451" s="113" t="s">
        <v>3407</v>
      </c>
      <c r="R3451" s="36"/>
      <c r="S3451" s="36"/>
      <c r="T3451" s="36"/>
      <c r="U3451" s="36"/>
      <c r="V3451" s="36"/>
      <c r="W3451" s="36"/>
      <c r="X3451" s="36"/>
      <c r="Y3451" s="36"/>
      <c r="Z3451" s="36"/>
      <c r="AA3451" s="36"/>
      <c r="AB3451" s="36"/>
      <c r="AC3451" s="36"/>
      <c r="AD3451" s="36"/>
      <c r="AE3451" s="36"/>
      <c r="AF3451" s="36"/>
      <c r="AG3451" s="36"/>
      <c r="AH3451" s="36"/>
      <c r="AI3451" s="36"/>
      <c r="AJ3451" s="36"/>
      <c r="AK3451" s="36"/>
      <c r="AL3451" s="36"/>
    </row>
    <row r="3452">
      <c r="A3452" s="81" t="s">
        <v>3351</v>
      </c>
      <c r="B3452" s="29" t="s">
        <v>18</v>
      </c>
      <c r="C3452" s="29" t="s">
        <v>1152</v>
      </c>
      <c r="D3452" s="29" t="s">
        <v>508</v>
      </c>
      <c r="E3452" s="30" t="s">
        <v>41</v>
      </c>
      <c r="F3452" s="30" t="s">
        <v>1423</v>
      </c>
      <c r="G3452" s="100">
        <v>45056.0</v>
      </c>
      <c r="H3452" s="82"/>
      <c r="I3452" s="81"/>
      <c r="J3452" s="100">
        <v>45056.0</v>
      </c>
      <c r="K3452" s="82"/>
      <c r="L3452" s="81"/>
      <c r="M3452" s="100">
        <v>45058.0</v>
      </c>
      <c r="N3452" s="32">
        <v>0.7083333333333334</v>
      </c>
      <c r="O3452" s="32">
        <v>0.875</v>
      </c>
      <c r="P3452" s="16">
        <f t="shared" si="293"/>
        <v>0.1666666667</v>
      </c>
      <c r="Q3452" s="131" t="s">
        <v>3408</v>
      </c>
      <c r="R3452" s="36"/>
      <c r="S3452" s="36"/>
      <c r="T3452" s="36"/>
      <c r="U3452" s="36"/>
      <c r="V3452" s="36"/>
      <c r="W3452" s="36"/>
      <c r="X3452" s="36"/>
      <c r="Y3452" s="36"/>
      <c r="Z3452" s="36"/>
      <c r="AA3452" s="36"/>
      <c r="AB3452" s="36"/>
      <c r="AC3452" s="36"/>
      <c r="AD3452" s="36"/>
      <c r="AE3452" s="36"/>
      <c r="AF3452" s="36"/>
      <c r="AG3452" s="36"/>
      <c r="AH3452" s="36"/>
      <c r="AI3452" s="36"/>
      <c r="AJ3452" s="36"/>
      <c r="AK3452" s="36"/>
      <c r="AL3452" s="36"/>
    </row>
    <row r="3453">
      <c r="A3453" s="81" t="s">
        <v>3409</v>
      </c>
      <c r="B3453" s="29" t="s">
        <v>18</v>
      </c>
      <c r="C3453" s="29" t="s">
        <v>1152</v>
      </c>
      <c r="D3453" s="10" t="s">
        <v>3</v>
      </c>
      <c r="E3453" s="30" t="s">
        <v>1478</v>
      </c>
      <c r="F3453" s="30" t="s">
        <v>1423</v>
      </c>
      <c r="G3453" s="117"/>
      <c r="H3453" s="86"/>
      <c r="I3453" s="121"/>
      <c r="J3453" s="86"/>
      <c r="K3453" s="42"/>
      <c r="L3453" s="121"/>
      <c r="M3453" s="100">
        <v>45058.0</v>
      </c>
      <c r="N3453" s="15">
        <v>0.6666666666666666</v>
      </c>
      <c r="O3453" s="32">
        <v>0.8333333333333334</v>
      </c>
      <c r="P3453" s="44">
        <f t="shared" si="293"/>
        <v>0.1666666667</v>
      </c>
      <c r="Q3453" s="131" t="s">
        <v>3410</v>
      </c>
      <c r="R3453" s="36"/>
      <c r="S3453" s="36"/>
      <c r="T3453" s="36"/>
      <c r="U3453" s="36"/>
      <c r="V3453" s="36"/>
      <c r="W3453" s="36"/>
      <c r="X3453" s="36"/>
      <c r="Y3453" s="36"/>
      <c r="Z3453" s="36"/>
      <c r="AA3453" s="36"/>
      <c r="AB3453" s="36"/>
      <c r="AC3453" s="36"/>
      <c r="AD3453" s="36"/>
      <c r="AE3453" s="36"/>
      <c r="AF3453" s="36"/>
      <c r="AG3453" s="36"/>
      <c r="AH3453" s="36"/>
      <c r="AI3453" s="36"/>
      <c r="AJ3453" s="36"/>
      <c r="AK3453" s="36"/>
      <c r="AL3453" s="36"/>
    </row>
    <row r="3454">
      <c r="A3454" s="81" t="s">
        <v>1819</v>
      </c>
      <c r="B3454" s="81" t="s">
        <v>1797</v>
      </c>
      <c r="C3454" s="10" t="s">
        <v>1152</v>
      </c>
      <c r="D3454" s="10" t="s">
        <v>3</v>
      </c>
      <c r="E3454" s="11" t="s">
        <v>41</v>
      </c>
      <c r="F3454" s="11" t="s">
        <v>21</v>
      </c>
      <c r="G3454" s="18"/>
      <c r="H3454" s="18"/>
      <c r="I3454" s="18"/>
      <c r="J3454" s="18"/>
      <c r="K3454" s="18"/>
      <c r="M3454" s="100">
        <v>45058.0</v>
      </c>
      <c r="N3454" s="32">
        <v>0.8333333333333334</v>
      </c>
      <c r="O3454" s="32">
        <v>0.875</v>
      </c>
      <c r="P3454" s="16">
        <f t="shared" si="293"/>
        <v>0.04166666667</v>
      </c>
      <c r="Q3454" s="113" t="s">
        <v>3411</v>
      </c>
      <c r="R3454" s="36"/>
      <c r="S3454" s="36"/>
      <c r="T3454" s="36"/>
      <c r="U3454" s="36"/>
      <c r="V3454" s="36"/>
      <c r="W3454" s="36"/>
      <c r="X3454" s="36"/>
      <c r="Y3454" s="36"/>
      <c r="Z3454" s="36"/>
      <c r="AA3454" s="36"/>
      <c r="AB3454" s="36"/>
      <c r="AC3454" s="36"/>
      <c r="AD3454" s="36"/>
      <c r="AE3454" s="36"/>
      <c r="AF3454" s="36"/>
      <c r="AG3454" s="36"/>
      <c r="AH3454" s="36"/>
      <c r="AI3454" s="36"/>
      <c r="AJ3454" s="36"/>
      <c r="AK3454" s="36"/>
      <c r="AL3454" s="36"/>
    </row>
    <row r="3455">
      <c r="A3455" s="81" t="s">
        <v>3354</v>
      </c>
      <c r="B3455" s="10" t="s">
        <v>18</v>
      </c>
      <c r="C3455" s="10" t="s">
        <v>1164</v>
      </c>
      <c r="D3455" s="10" t="s">
        <v>3251</v>
      </c>
      <c r="E3455" s="30" t="s">
        <v>46</v>
      </c>
      <c r="F3455" s="30" t="s">
        <v>1423</v>
      </c>
      <c r="G3455" s="117">
        <v>45051.0</v>
      </c>
      <c r="H3455" s="86"/>
      <c r="I3455" s="88">
        <v>4.0</v>
      </c>
      <c r="J3455" s="117">
        <v>45051.0</v>
      </c>
      <c r="K3455" s="42"/>
      <c r="L3455" s="121"/>
      <c r="M3455" s="117">
        <v>45058.0</v>
      </c>
      <c r="N3455" s="32">
        <v>0.8541666666666666</v>
      </c>
      <c r="O3455" s="32">
        <v>0.0</v>
      </c>
      <c r="P3455" s="25">
        <v>0.125</v>
      </c>
      <c r="Q3455" s="10" t="s">
        <v>3412</v>
      </c>
      <c r="R3455" s="36"/>
      <c r="S3455" s="36"/>
      <c r="T3455" s="36"/>
      <c r="U3455" s="36"/>
      <c r="V3455" s="36"/>
      <c r="W3455" s="36"/>
      <c r="X3455" s="36"/>
      <c r="Y3455" s="36"/>
      <c r="Z3455" s="36"/>
      <c r="AA3455" s="36"/>
      <c r="AB3455" s="36"/>
      <c r="AC3455" s="36"/>
      <c r="AD3455" s="36"/>
      <c r="AE3455" s="36"/>
      <c r="AF3455" s="36"/>
      <c r="AG3455" s="36"/>
      <c r="AH3455" s="36"/>
      <c r="AI3455" s="36"/>
      <c r="AJ3455" s="36"/>
      <c r="AK3455" s="36"/>
      <c r="AL3455" s="36"/>
    </row>
    <row r="3456">
      <c r="A3456" s="81" t="s">
        <v>3286</v>
      </c>
      <c r="B3456" s="10" t="s">
        <v>18</v>
      </c>
      <c r="C3456" s="10" t="s">
        <v>1152</v>
      </c>
      <c r="D3456" s="10" t="s">
        <v>3236</v>
      </c>
      <c r="E3456" s="30" t="s">
        <v>41</v>
      </c>
      <c r="F3456" s="30" t="s">
        <v>1423</v>
      </c>
      <c r="G3456" s="117">
        <v>45044.0</v>
      </c>
      <c r="H3456" s="86"/>
      <c r="I3456" s="121"/>
      <c r="J3456" s="86"/>
      <c r="K3456" s="42"/>
      <c r="L3456" s="121"/>
      <c r="M3456" s="117">
        <v>45061.0</v>
      </c>
      <c r="N3456" s="32">
        <v>0.5833333333333334</v>
      </c>
      <c r="O3456" s="32">
        <v>0.8333333333333334</v>
      </c>
      <c r="P3456" s="44">
        <f t="shared" ref="P3456:P3466" si="294">O3456-N3456</f>
        <v>0.25</v>
      </c>
      <c r="Q3456" s="113" t="s">
        <v>3413</v>
      </c>
      <c r="R3456" s="36"/>
      <c r="S3456" s="36"/>
      <c r="T3456" s="36"/>
      <c r="U3456" s="36"/>
      <c r="V3456" s="36"/>
      <c r="W3456" s="36"/>
      <c r="X3456" s="36"/>
      <c r="Y3456" s="36"/>
      <c r="Z3456" s="36"/>
      <c r="AA3456" s="36"/>
      <c r="AB3456" s="36"/>
      <c r="AC3456" s="36"/>
      <c r="AD3456" s="36"/>
      <c r="AE3456" s="36"/>
      <c r="AF3456" s="36"/>
      <c r="AG3456" s="36"/>
      <c r="AH3456" s="36"/>
      <c r="AI3456" s="36"/>
      <c r="AJ3456" s="36"/>
      <c r="AK3456" s="36"/>
      <c r="AL3456" s="36"/>
    </row>
    <row r="3457">
      <c r="A3457" s="81" t="s">
        <v>3111</v>
      </c>
      <c r="B3457" s="54" t="s">
        <v>1797</v>
      </c>
      <c r="C3457" s="10" t="s">
        <v>1152</v>
      </c>
      <c r="D3457" s="10" t="s">
        <v>2579</v>
      </c>
      <c r="E3457" s="30" t="s">
        <v>41</v>
      </c>
      <c r="F3457" s="30" t="s">
        <v>1423</v>
      </c>
      <c r="G3457" s="117"/>
      <c r="H3457" s="86"/>
      <c r="I3457" s="121"/>
      <c r="J3457" s="86"/>
      <c r="K3457" s="42"/>
      <c r="L3457" s="121"/>
      <c r="M3457" s="19">
        <v>45061.0</v>
      </c>
      <c r="N3457" s="32">
        <v>0.5416666666666666</v>
      </c>
      <c r="O3457" s="32">
        <v>0.625</v>
      </c>
      <c r="P3457" s="44">
        <f t="shared" si="294"/>
        <v>0.08333333333</v>
      </c>
      <c r="Q3457" s="132" t="s">
        <v>3112</v>
      </c>
      <c r="R3457" s="36"/>
      <c r="S3457" s="36"/>
      <c r="T3457" s="36"/>
      <c r="U3457" s="36"/>
      <c r="V3457" s="36"/>
      <c r="W3457" s="36"/>
      <c r="X3457" s="36"/>
      <c r="Y3457" s="36"/>
      <c r="Z3457" s="36"/>
      <c r="AA3457" s="36"/>
      <c r="AB3457" s="36"/>
      <c r="AC3457" s="36"/>
      <c r="AD3457" s="36"/>
      <c r="AE3457" s="36"/>
      <c r="AF3457" s="36"/>
      <c r="AG3457" s="36"/>
      <c r="AH3457" s="36"/>
      <c r="AI3457" s="36"/>
      <c r="AJ3457" s="36"/>
      <c r="AK3457" s="36"/>
      <c r="AL3457" s="36"/>
    </row>
    <row r="3458">
      <c r="A3458" s="81" t="s">
        <v>3148</v>
      </c>
      <c r="B3458" s="10" t="s">
        <v>560</v>
      </c>
      <c r="C3458" s="10" t="s">
        <v>1164</v>
      </c>
      <c r="D3458" s="10" t="s">
        <v>2579</v>
      </c>
      <c r="E3458" s="11" t="s">
        <v>41</v>
      </c>
      <c r="F3458" s="11" t="s">
        <v>1409</v>
      </c>
      <c r="G3458" s="82">
        <v>45026.0</v>
      </c>
      <c r="H3458" s="82">
        <v>45026.0</v>
      </c>
      <c r="I3458" s="12"/>
      <c r="J3458" s="117">
        <v>44943.0</v>
      </c>
      <c r="K3458" s="82"/>
      <c r="L3458" s="12">
        <v>129.0</v>
      </c>
      <c r="M3458" s="117">
        <v>45061.0</v>
      </c>
      <c r="N3458" s="133">
        <v>0.625</v>
      </c>
      <c r="O3458" s="110">
        <v>0.875</v>
      </c>
      <c r="P3458" s="16">
        <f t="shared" si="294"/>
        <v>0.25</v>
      </c>
      <c r="Q3458" s="113" t="s">
        <v>3414</v>
      </c>
      <c r="R3458" s="36"/>
      <c r="S3458" s="36"/>
      <c r="T3458" s="36"/>
      <c r="U3458" s="36"/>
      <c r="V3458" s="36"/>
      <c r="W3458" s="36"/>
      <c r="X3458" s="36"/>
      <c r="Y3458" s="36"/>
      <c r="Z3458" s="36"/>
      <c r="AA3458" s="36"/>
      <c r="AB3458" s="36"/>
      <c r="AC3458" s="36"/>
      <c r="AD3458" s="36"/>
      <c r="AE3458" s="36"/>
      <c r="AF3458" s="36"/>
      <c r="AG3458" s="36"/>
      <c r="AH3458" s="36"/>
      <c r="AI3458" s="36"/>
      <c r="AJ3458" s="36"/>
      <c r="AK3458" s="36"/>
      <c r="AL3458" s="36"/>
    </row>
    <row r="3459">
      <c r="A3459" s="81" t="s">
        <v>3256</v>
      </c>
      <c r="B3459" s="81" t="s">
        <v>18</v>
      </c>
      <c r="C3459" s="29" t="s">
        <v>1152</v>
      </c>
      <c r="D3459" s="10" t="s">
        <v>3</v>
      </c>
      <c r="E3459" s="30" t="s">
        <v>370</v>
      </c>
      <c r="F3459" s="30" t="s">
        <v>1423</v>
      </c>
      <c r="G3459" s="100">
        <v>45042.0</v>
      </c>
      <c r="H3459" s="82">
        <v>45043.0</v>
      </c>
      <c r="I3459" s="88">
        <v>8.0</v>
      </c>
      <c r="J3459" s="100">
        <v>45042.0</v>
      </c>
      <c r="K3459" s="82">
        <v>45043.0</v>
      </c>
      <c r="L3459" s="88">
        <v>8.0</v>
      </c>
      <c r="M3459" s="117">
        <v>45061.0</v>
      </c>
      <c r="N3459" s="32">
        <v>0.5833333333333334</v>
      </c>
      <c r="O3459" s="32">
        <v>0.6666666666666666</v>
      </c>
      <c r="P3459" s="16">
        <f t="shared" si="294"/>
        <v>0.08333333333</v>
      </c>
      <c r="Q3459" s="113" t="s">
        <v>3415</v>
      </c>
      <c r="R3459" s="36"/>
      <c r="S3459" s="36"/>
      <c r="T3459" s="36"/>
      <c r="U3459" s="36"/>
      <c r="V3459" s="36"/>
      <c r="W3459" s="36"/>
      <c r="X3459" s="36"/>
      <c r="Y3459" s="36"/>
      <c r="Z3459" s="36"/>
      <c r="AA3459" s="36"/>
      <c r="AB3459" s="36"/>
      <c r="AC3459" s="36"/>
      <c r="AD3459" s="36"/>
      <c r="AE3459" s="36"/>
      <c r="AF3459" s="36"/>
      <c r="AG3459" s="36"/>
      <c r="AH3459" s="36"/>
      <c r="AI3459" s="36"/>
      <c r="AJ3459" s="36"/>
      <c r="AK3459" s="36"/>
      <c r="AL3459" s="36"/>
    </row>
    <row r="3460">
      <c r="A3460" s="81" t="s">
        <v>3145</v>
      </c>
      <c r="B3460" s="10" t="s">
        <v>560</v>
      </c>
      <c r="C3460" s="10" t="s">
        <v>1152</v>
      </c>
      <c r="D3460" s="10" t="s">
        <v>3</v>
      </c>
      <c r="E3460" s="30" t="s">
        <v>41</v>
      </c>
      <c r="F3460" s="11" t="s">
        <v>1409</v>
      </c>
      <c r="G3460" s="100">
        <v>45047.0</v>
      </c>
      <c r="H3460" s="86"/>
      <c r="I3460" s="121"/>
      <c r="J3460" s="100">
        <v>45047.0</v>
      </c>
      <c r="K3460" s="42"/>
      <c r="L3460" s="88">
        <v>28.0</v>
      </c>
      <c r="M3460" s="117">
        <v>45061.0</v>
      </c>
      <c r="N3460" s="32">
        <v>0.6666666666666666</v>
      </c>
      <c r="O3460" s="110">
        <v>0.75</v>
      </c>
      <c r="P3460" s="16">
        <f t="shared" si="294"/>
        <v>0.08333333333</v>
      </c>
      <c r="Q3460" s="113" t="s">
        <v>3416</v>
      </c>
      <c r="R3460" s="36"/>
      <c r="S3460" s="36"/>
      <c r="T3460" s="36"/>
      <c r="U3460" s="36"/>
      <c r="V3460" s="36"/>
      <c r="W3460" s="36"/>
      <c r="X3460" s="36"/>
      <c r="Y3460" s="36"/>
      <c r="Z3460" s="36"/>
      <c r="AA3460" s="36"/>
      <c r="AB3460" s="36"/>
      <c r="AC3460" s="36"/>
      <c r="AD3460" s="36"/>
      <c r="AE3460" s="36"/>
      <c r="AF3460" s="36"/>
      <c r="AG3460" s="36"/>
      <c r="AH3460" s="36"/>
      <c r="AI3460" s="36"/>
      <c r="AJ3460" s="36"/>
      <c r="AK3460" s="36"/>
      <c r="AL3460" s="36"/>
    </row>
    <row r="3461">
      <c r="A3461" s="81" t="s">
        <v>1819</v>
      </c>
      <c r="B3461" s="81" t="s">
        <v>1797</v>
      </c>
      <c r="C3461" s="10" t="s">
        <v>1152</v>
      </c>
      <c r="D3461" s="10" t="s">
        <v>3</v>
      </c>
      <c r="E3461" s="11" t="s">
        <v>41</v>
      </c>
      <c r="F3461" s="11" t="s">
        <v>21</v>
      </c>
      <c r="G3461" s="18"/>
      <c r="H3461" s="18"/>
      <c r="I3461" s="18"/>
      <c r="J3461" s="18"/>
      <c r="K3461" s="18"/>
      <c r="M3461" s="117">
        <v>45061.0</v>
      </c>
      <c r="N3461" s="110">
        <v>0.75</v>
      </c>
      <c r="O3461" s="32">
        <v>0.875</v>
      </c>
      <c r="P3461" s="16">
        <f t="shared" si="294"/>
        <v>0.125</v>
      </c>
      <c r="Q3461" s="113" t="s">
        <v>3417</v>
      </c>
      <c r="R3461" s="36"/>
      <c r="S3461" s="36"/>
      <c r="T3461" s="36"/>
      <c r="U3461" s="36"/>
      <c r="V3461" s="36"/>
      <c r="W3461" s="36"/>
      <c r="X3461" s="36"/>
      <c r="Y3461" s="36"/>
      <c r="Z3461" s="36"/>
      <c r="AA3461" s="36"/>
      <c r="AB3461" s="36"/>
      <c r="AC3461" s="36"/>
      <c r="AD3461" s="36"/>
      <c r="AE3461" s="36"/>
      <c r="AF3461" s="36"/>
      <c r="AG3461" s="36"/>
      <c r="AH3461" s="36"/>
      <c r="AI3461" s="36"/>
      <c r="AJ3461" s="36"/>
      <c r="AK3461" s="36"/>
      <c r="AL3461" s="36"/>
    </row>
    <row r="3462">
      <c r="A3462" s="81" t="s">
        <v>2165</v>
      </c>
      <c r="B3462" s="81" t="s">
        <v>1797</v>
      </c>
      <c r="C3462" s="10" t="s">
        <v>1152</v>
      </c>
      <c r="D3462" s="81" t="s">
        <v>508</v>
      </c>
      <c r="E3462" s="30" t="s">
        <v>41</v>
      </c>
      <c r="F3462" s="30" t="s">
        <v>21</v>
      </c>
      <c r="G3462" s="82"/>
      <c r="H3462" s="82"/>
      <c r="I3462" s="88"/>
      <c r="J3462" s="82"/>
      <c r="K3462" s="82"/>
      <c r="L3462" s="88"/>
      <c r="M3462" s="19">
        <v>45061.0</v>
      </c>
      <c r="N3462" s="32">
        <v>0.6041666666666666</v>
      </c>
      <c r="O3462" s="15">
        <v>0.875</v>
      </c>
      <c r="P3462" s="16">
        <f t="shared" si="294"/>
        <v>0.2708333333</v>
      </c>
      <c r="Q3462" s="136" t="s">
        <v>3418</v>
      </c>
      <c r="R3462" s="36"/>
      <c r="S3462" s="36"/>
      <c r="T3462" s="36"/>
      <c r="U3462" s="36"/>
      <c r="V3462" s="36"/>
      <c r="W3462" s="36"/>
      <c r="X3462" s="36"/>
      <c r="Y3462" s="36"/>
      <c r="Z3462" s="36"/>
      <c r="AA3462" s="36"/>
      <c r="AB3462" s="36"/>
      <c r="AC3462" s="36"/>
      <c r="AD3462" s="36"/>
      <c r="AE3462" s="36"/>
      <c r="AF3462" s="36"/>
      <c r="AG3462" s="36"/>
      <c r="AH3462" s="36"/>
      <c r="AI3462" s="36"/>
      <c r="AJ3462" s="36"/>
      <c r="AK3462" s="36"/>
      <c r="AL3462" s="36"/>
    </row>
    <row r="3463">
      <c r="A3463" s="29" t="s">
        <v>2167</v>
      </c>
      <c r="B3463" s="54" t="s">
        <v>1797</v>
      </c>
      <c r="C3463" s="54" t="s">
        <v>1164</v>
      </c>
      <c r="D3463" s="54" t="s">
        <v>900</v>
      </c>
      <c r="E3463" s="41" t="s">
        <v>41</v>
      </c>
      <c r="F3463" s="41" t="s">
        <v>21</v>
      </c>
      <c r="G3463" s="86"/>
      <c r="H3463" s="86"/>
      <c r="I3463" s="121"/>
      <c r="J3463" s="86"/>
      <c r="K3463" s="42"/>
      <c r="L3463" s="88">
        <v>235.0</v>
      </c>
      <c r="M3463" s="117">
        <v>45061.0</v>
      </c>
      <c r="N3463" s="43">
        <v>0.5416666666666666</v>
      </c>
      <c r="O3463" s="32">
        <v>0.6041666666666666</v>
      </c>
      <c r="P3463" s="16">
        <f t="shared" si="294"/>
        <v>0.0625</v>
      </c>
      <c r="Q3463" s="113" t="s">
        <v>2180</v>
      </c>
      <c r="R3463" s="36"/>
      <c r="S3463" s="36"/>
      <c r="T3463" s="36"/>
      <c r="U3463" s="36"/>
      <c r="V3463" s="36"/>
      <c r="W3463" s="36"/>
      <c r="X3463" s="36"/>
      <c r="Y3463" s="36"/>
      <c r="Z3463" s="36"/>
      <c r="AA3463" s="36"/>
      <c r="AB3463" s="36"/>
      <c r="AC3463" s="36"/>
      <c r="AD3463" s="36"/>
      <c r="AE3463" s="36"/>
      <c r="AF3463" s="36"/>
      <c r="AG3463" s="36"/>
      <c r="AH3463" s="36"/>
      <c r="AI3463" s="36"/>
      <c r="AJ3463" s="36"/>
      <c r="AK3463" s="36"/>
      <c r="AL3463" s="36"/>
    </row>
    <row r="3464">
      <c r="A3464" s="81" t="s">
        <v>3311</v>
      </c>
      <c r="B3464" s="10" t="s">
        <v>18</v>
      </c>
      <c r="C3464" s="10" t="s">
        <v>1164</v>
      </c>
      <c r="D3464" s="10" t="s">
        <v>900</v>
      </c>
      <c r="E3464" s="30" t="s">
        <v>43</v>
      </c>
      <c r="F3464" s="30" t="s">
        <v>1409</v>
      </c>
      <c r="G3464" s="117">
        <v>45049.0</v>
      </c>
      <c r="H3464" s="86"/>
      <c r="I3464" s="88">
        <v>40.0</v>
      </c>
      <c r="J3464" s="117">
        <v>45049.0</v>
      </c>
      <c r="K3464" s="100">
        <v>45061.0</v>
      </c>
      <c r="L3464" s="88">
        <v>33.0</v>
      </c>
      <c r="M3464" s="117">
        <v>45061.0</v>
      </c>
      <c r="N3464" s="32">
        <v>0.6041666666666666</v>
      </c>
      <c r="O3464" s="32">
        <v>0.6458333333333334</v>
      </c>
      <c r="P3464" s="16">
        <f t="shared" si="294"/>
        <v>0.04166666667</v>
      </c>
      <c r="Q3464" s="113" t="s">
        <v>3419</v>
      </c>
      <c r="R3464" s="36"/>
      <c r="S3464" s="36"/>
      <c r="T3464" s="36"/>
      <c r="U3464" s="36"/>
      <c r="V3464" s="36"/>
      <c r="W3464" s="36"/>
      <c r="X3464" s="36"/>
      <c r="Y3464" s="36"/>
      <c r="Z3464" s="36"/>
      <c r="AA3464" s="36"/>
      <c r="AB3464" s="36"/>
      <c r="AC3464" s="36"/>
      <c r="AD3464" s="36"/>
      <c r="AE3464" s="36"/>
      <c r="AF3464" s="36"/>
      <c r="AG3464" s="36"/>
      <c r="AH3464" s="36"/>
      <c r="AI3464" s="36"/>
      <c r="AJ3464" s="36"/>
      <c r="AK3464" s="36"/>
      <c r="AL3464" s="36"/>
    </row>
    <row r="3465">
      <c r="A3465" s="29" t="s">
        <v>2857</v>
      </c>
      <c r="B3465" s="54" t="s">
        <v>560</v>
      </c>
      <c r="C3465" s="54" t="s">
        <v>1164</v>
      </c>
      <c r="D3465" s="54" t="s">
        <v>900</v>
      </c>
      <c r="E3465" s="30" t="s">
        <v>41</v>
      </c>
      <c r="F3465" s="41" t="s">
        <v>1409</v>
      </c>
      <c r="G3465" s="86">
        <v>44980.0</v>
      </c>
      <c r="H3465" s="86"/>
      <c r="I3465" s="121">
        <v>155.0</v>
      </c>
      <c r="J3465" s="86">
        <v>44981.0</v>
      </c>
      <c r="K3465" s="42"/>
      <c r="L3465" s="88">
        <v>152.0</v>
      </c>
      <c r="M3465" s="117">
        <v>45061.0</v>
      </c>
      <c r="N3465" s="32">
        <v>0.6458333333333334</v>
      </c>
      <c r="O3465" s="32">
        <v>0.8333333333333334</v>
      </c>
      <c r="P3465" s="16">
        <f t="shared" si="294"/>
        <v>0.1875</v>
      </c>
      <c r="Q3465" s="113" t="s">
        <v>3420</v>
      </c>
      <c r="R3465" s="36"/>
      <c r="S3465" s="36"/>
      <c r="T3465" s="36"/>
      <c r="U3465" s="36"/>
      <c r="V3465" s="36"/>
      <c r="W3465" s="36"/>
      <c r="X3465" s="36"/>
      <c r="Y3465" s="36"/>
      <c r="Z3465" s="36"/>
      <c r="AA3465" s="36"/>
      <c r="AB3465" s="36"/>
      <c r="AC3465" s="36"/>
      <c r="AD3465" s="36"/>
      <c r="AE3465" s="36"/>
      <c r="AF3465" s="36"/>
      <c r="AG3465" s="36"/>
      <c r="AH3465" s="36"/>
      <c r="AI3465" s="36"/>
      <c r="AJ3465" s="36"/>
      <c r="AK3465" s="36"/>
      <c r="AL3465" s="36"/>
    </row>
    <row r="3466">
      <c r="A3466" s="81" t="s">
        <v>3409</v>
      </c>
      <c r="B3466" s="29" t="s">
        <v>18</v>
      </c>
      <c r="C3466" s="29" t="s">
        <v>1152</v>
      </c>
      <c r="D3466" s="10" t="s">
        <v>3</v>
      </c>
      <c r="E3466" s="30" t="s">
        <v>20</v>
      </c>
      <c r="F3466" s="30" t="s">
        <v>1423</v>
      </c>
      <c r="G3466" s="117"/>
      <c r="H3466" s="86"/>
      <c r="I3466" s="121"/>
      <c r="J3466" s="86"/>
      <c r="K3466" s="42"/>
      <c r="L3466" s="121"/>
      <c r="M3466" s="117">
        <v>45061.0</v>
      </c>
      <c r="N3466" s="32">
        <v>0.8333333333333334</v>
      </c>
      <c r="O3466" s="32">
        <v>0.8333333333333334</v>
      </c>
      <c r="P3466" s="44">
        <f t="shared" si="294"/>
        <v>0</v>
      </c>
      <c r="Q3466" s="131" t="s">
        <v>3421</v>
      </c>
      <c r="R3466" s="36"/>
      <c r="S3466" s="36"/>
      <c r="T3466" s="36"/>
      <c r="U3466" s="36"/>
      <c r="V3466" s="36"/>
      <c r="W3466" s="36"/>
      <c r="X3466" s="36"/>
      <c r="Y3466" s="36"/>
      <c r="Z3466" s="36"/>
      <c r="AA3466" s="36"/>
      <c r="AB3466" s="36"/>
      <c r="AC3466" s="36"/>
      <c r="AD3466" s="36"/>
      <c r="AE3466" s="36"/>
      <c r="AF3466" s="36"/>
      <c r="AG3466" s="36"/>
      <c r="AH3466" s="36"/>
      <c r="AI3466" s="36"/>
      <c r="AJ3466" s="36"/>
      <c r="AK3466" s="36"/>
      <c r="AL3466" s="36"/>
    </row>
    <row r="3467">
      <c r="A3467" s="81" t="s">
        <v>3373</v>
      </c>
      <c r="B3467" s="10" t="s">
        <v>18</v>
      </c>
      <c r="C3467" s="10" t="s">
        <v>24</v>
      </c>
      <c r="D3467" s="10" t="s">
        <v>3251</v>
      </c>
      <c r="E3467" s="30" t="s">
        <v>1478</v>
      </c>
      <c r="F3467" s="30" t="s">
        <v>1432</v>
      </c>
      <c r="G3467" s="117">
        <v>45061.0</v>
      </c>
      <c r="H3467" s="86"/>
      <c r="I3467" s="88">
        <v>4.0</v>
      </c>
      <c r="J3467" s="117">
        <v>45061.0</v>
      </c>
      <c r="K3467" s="42"/>
      <c r="L3467" s="121"/>
      <c r="M3467" s="117">
        <v>45061.0</v>
      </c>
      <c r="N3467" s="32">
        <v>0.8958333333333334</v>
      </c>
      <c r="O3467" s="32">
        <v>0.020833333333333332</v>
      </c>
      <c r="P3467" s="25">
        <v>0.125</v>
      </c>
      <c r="Q3467" s="132" t="s">
        <v>3422</v>
      </c>
      <c r="R3467" s="36"/>
      <c r="S3467" s="36"/>
      <c r="T3467" s="36"/>
      <c r="U3467" s="36"/>
      <c r="V3467" s="36"/>
      <c r="W3467" s="36"/>
      <c r="X3467" s="36"/>
      <c r="Y3467" s="36"/>
      <c r="Z3467" s="36"/>
      <c r="AA3467" s="36"/>
      <c r="AB3467" s="36"/>
      <c r="AC3467" s="36"/>
      <c r="AD3467" s="36"/>
      <c r="AE3467" s="36"/>
      <c r="AF3467" s="36"/>
      <c r="AG3467" s="36"/>
      <c r="AH3467" s="36"/>
      <c r="AI3467" s="36"/>
      <c r="AJ3467" s="36"/>
      <c r="AK3467" s="36"/>
      <c r="AL3467" s="36"/>
    </row>
    <row r="3468">
      <c r="A3468" s="81" t="s">
        <v>3286</v>
      </c>
      <c r="B3468" s="10" t="s">
        <v>18</v>
      </c>
      <c r="C3468" s="10" t="s">
        <v>1152</v>
      </c>
      <c r="D3468" s="10" t="s">
        <v>3236</v>
      </c>
      <c r="E3468" s="30" t="s">
        <v>1281</v>
      </c>
      <c r="F3468" s="30" t="s">
        <v>1423</v>
      </c>
      <c r="G3468" s="117">
        <v>45044.0</v>
      </c>
      <c r="H3468" s="86"/>
      <c r="I3468" s="121"/>
      <c r="J3468" s="86"/>
      <c r="K3468" s="42"/>
      <c r="L3468" s="121"/>
      <c r="M3468" s="117">
        <v>45062.0</v>
      </c>
      <c r="N3468" s="32">
        <v>0.5833333333333334</v>
      </c>
      <c r="O3468" s="32">
        <v>0.75</v>
      </c>
      <c r="P3468" s="44">
        <f t="shared" ref="P3468:P3470" si="295">O3468-N3468</f>
        <v>0.1666666667</v>
      </c>
      <c r="Q3468" s="113" t="s">
        <v>3423</v>
      </c>
      <c r="R3468" s="36"/>
      <c r="S3468" s="36"/>
      <c r="T3468" s="36"/>
      <c r="U3468" s="36"/>
      <c r="V3468" s="36"/>
      <c r="W3468" s="36"/>
      <c r="X3468" s="36"/>
      <c r="Y3468" s="36"/>
      <c r="Z3468" s="36"/>
      <c r="AA3468" s="36"/>
      <c r="AB3468" s="36"/>
      <c r="AC3468" s="36"/>
      <c r="AD3468" s="36"/>
      <c r="AE3468" s="36"/>
      <c r="AF3468" s="36"/>
      <c r="AG3468" s="36"/>
      <c r="AH3468" s="36"/>
      <c r="AI3468" s="36"/>
      <c r="AJ3468" s="36"/>
      <c r="AK3468" s="36"/>
      <c r="AL3468" s="36"/>
    </row>
    <row r="3469">
      <c r="A3469" s="81" t="s">
        <v>3111</v>
      </c>
      <c r="B3469" s="54" t="s">
        <v>1797</v>
      </c>
      <c r="C3469" s="10" t="s">
        <v>1152</v>
      </c>
      <c r="D3469" s="10" t="s">
        <v>2579</v>
      </c>
      <c r="E3469" s="30" t="s">
        <v>41</v>
      </c>
      <c r="F3469" s="30" t="s">
        <v>1423</v>
      </c>
      <c r="G3469" s="117"/>
      <c r="H3469" s="86"/>
      <c r="I3469" s="121"/>
      <c r="J3469" s="86"/>
      <c r="K3469" s="42"/>
      <c r="L3469" s="121"/>
      <c r="M3469" s="19">
        <v>45062.0</v>
      </c>
      <c r="N3469" s="32">
        <v>0.5416666666666666</v>
      </c>
      <c r="O3469" s="32">
        <v>0.625</v>
      </c>
      <c r="P3469" s="44">
        <f t="shared" si="295"/>
        <v>0.08333333333</v>
      </c>
      <c r="Q3469" s="132" t="s">
        <v>3112</v>
      </c>
      <c r="R3469" s="36"/>
      <c r="S3469" s="36"/>
      <c r="T3469" s="36"/>
      <c r="U3469" s="36"/>
      <c r="V3469" s="36"/>
      <c r="W3469" s="36"/>
      <c r="X3469" s="36"/>
      <c r="Y3469" s="36"/>
      <c r="Z3469" s="36"/>
      <c r="AA3469" s="36"/>
      <c r="AB3469" s="36"/>
      <c r="AC3469" s="36"/>
      <c r="AD3469" s="36"/>
      <c r="AE3469" s="36"/>
      <c r="AF3469" s="36"/>
      <c r="AG3469" s="36"/>
      <c r="AH3469" s="36"/>
      <c r="AI3469" s="36"/>
      <c r="AJ3469" s="36"/>
      <c r="AK3469" s="36"/>
      <c r="AL3469" s="36"/>
    </row>
    <row r="3470">
      <c r="A3470" s="81" t="s">
        <v>3148</v>
      </c>
      <c r="B3470" s="10" t="s">
        <v>560</v>
      </c>
      <c r="C3470" s="10" t="s">
        <v>1164</v>
      </c>
      <c r="D3470" s="10" t="s">
        <v>2579</v>
      </c>
      <c r="E3470" s="11" t="s">
        <v>41</v>
      </c>
      <c r="F3470" s="11" t="s">
        <v>1409</v>
      </c>
      <c r="G3470" s="82">
        <v>45026.0</v>
      </c>
      <c r="H3470" s="82">
        <v>45026.0</v>
      </c>
      <c r="I3470" s="12"/>
      <c r="J3470" s="117">
        <v>44943.0</v>
      </c>
      <c r="K3470" s="82"/>
      <c r="L3470" s="12">
        <v>129.0</v>
      </c>
      <c r="M3470" s="117">
        <v>45062.0</v>
      </c>
      <c r="N3470" s="133">
        <v>0.625</v>
      </c>
      <c r="O3470" s="110">
        <v>0.875</v>
      </c>
      <c r="P3470" s="16">
        <f t="shared" si="295"/>
        <v>0.25</v>
      </c>
      <c r="Q3470" s="113" t="s">
        <v>3424</v>
      </c>
      <c r="R3470" s="36"/>
      <c r="S3470" s="36"/>
      <c r="T3470" s="36"/>
      <c r="U3470" s="36"/>
      <c r="V3470" s="36"/>
      <c r="W3470" s="36"/>
      <c r="X3470" s="36"/>
      <c r="Y3470" s="36"/>
      <c r="Z3470" s="36"/>
      <c r="AA3470" s="36"/>
      <c r="AB3470" s="36"/>
      <c r="AC3470" s="36"/>
      <c r="AD3470" s="36"/>
      <c r="AE3470" s="36"/>
      <c r="AF3470" s="36"/>
      <c r="AG3470" s="36"/>
      <c r="AH3470" s="36"/>
      <c r="AI3470" s="36"/>
      <c r="AJ3470" s="36"/>
      <c r="AK3470" s="36"/>
      <c r="AL3470" s="36"/>
    </row>
    <row r="3471">
      <c r="A3471" s="81" t="s">
        <v>3299</v>
      </c>
      <c r="B3471" s="10" t="s">
        <v>18</v>
      </c>
      <c r="C3471" s="10" t="s">
        <v>1152</v>
      </c>
      <c r="D3471" s="10" t="s">
        <v>3236</v>
      </c>
      <c r="E3471" s="30" t="s">
        <v>41</v>
      </c>
      <c r="F3471" s="30" t="s">
        <v>1423</v>
      </c>
      <c r="G3471" s="117">
        <v>45048.0</v>
      </c>
      <c r="H3471" s="86"/>
      <c r="I3471" s="121"/>
      <c r="J3471" s="117">
        <v>45048.0</v>
      </c>
      <c r="K3471" s="42"/>
      <c r="L3471" s="121"/>
      <c r="M3471" s="117">
        <v>45062.0</v>
      </c>
      <c r="N3471" s="32">
        <v>0.75</v>
      </c>
      <c r="O3471" s="32">
        <v>0.8333333333333334</v>
      </c>
      <c r="P3471" s="25">
        <v>0.08333333333333333</v>
      </c>
      <c r="Q3471" s="113" t="s">
        <v>3425</v>
      </c>
      <c r="R3471" s="36"/>
      <c r="S3471" s="36"/>
      <c r="T3471" s="36"/>
      <c r="U3471" s="36"/>
      <c r="V3471" s="36"/>
      <c r="W3471" s="36"/>
      <c r="X3471" s="36"/>
      <c r="Y3471" s="36"/>
      <c r="Z3471" s="36"/>
      <c r="AA3471" s="36"/>
      <c r="AB3471" s="36"/>
      <c r="AC3471" s="36"/>
      <c r="AD3471" s="36"/>
      <c r="AE3471" s="36"/>
      <c r="AF3471" s="36"/>
      <c r="AG3471" s="36"/>
      <c r="AH3471" s="36"/>
      <c r="AI3471" s="36"/>
      <c r="AJ3471" s="36"/>
      <c r="AK3471" s="36"/>
      <c r="AL3471" s="36"/>
    </row>
    <row r="3472">
      <c r="A3472" s="81" t="s">
        <v>3145</v>
      </c>
      <c r="B3472" s="10" t="s">
        <v>560</v>
      </c>
      <c r="C3472" s="10" t="s">
        <v>1152</v>
      </c>
      <c r="D3472" s="10" t="s">
        <v>3</v>
      </c>
      <c r="E3472" s="30" t="s">
        <v>310</v>
      </c>
      <c r="F3472" s="11" t="s">
        <v>1409</v>
      </c>
      <c r="G3472" s="100">
        <v>45047.0</v>
      </c>
      <c r="H3472" s="86"/>
      <c r="I3472" s="121"/>
      <c r="J3472" s="100">
        <v>45047.0</v>
      </c>
      <c r="K3472" s="42"/>
      <c r="L3472" s="88">
        <v>31.0</v>
      </c>
      <c r="M3472" s="117">
        <v>45062.0</v>
      </c>
      <c r="N3472" s="32">
        <v>0.5833333333333334</v>
      </c>
      <c r="O3472" s="110">
        <v>0.7083333333333334</v>
      </c>
      <c r="P3472" s="16">
        <f t="shared" ref="P3472:P3479" si="296">O3472-N3472</f>
        <v>0.125</v>
      </c>
      <c r="Q3472" s="113" t="s">
        <v>3426</v>
      </c>
      <c r="R3472" s="36"/>
      <c r="S3472" s="36"/>
      <c r="T3472" s="36"/>
      <c r="U3472" s="36"/>
      <c r="V3472" s="36"/>
      <c r="W3472" s="36"/>
      <c r="X3472" s="36"/>
      <c r="Y3472" s="36"/>
      <c r="Z3472" s="36"/>
      <c r="AA3472" s="36"/>
      <c r="AB3472" s="36"/>
      <c r="AC3472" s="36"/>
      <c r="AD3472" s="36"/>
      <c r="AE3472" s="36"/>
      <c r="AF3472" s="36"/>
      <c r="AG3472" s="36"/>
      <c r="AH3472" s="36"/>
      <c r="AI3472" s="36"/>
      <c r="AJ3472" s="36"/>
      <c r="AK3472" s="36"/>
      <c r="AL3472" s="36"/>
    </row>
    <row r="3473">
      <c r="A3473" s="81" t="s">
        <v>3018</v>
      </c>
      <c r="B3473" s="81" t="s">
        <v>560</v>
      </c>
      <c r="C3473" s="29" t="s">
        <v>1152</v>
      </c>
      <c r="D3473" s="29" t="s">
        <v>508</v>
      </c>
      <c r="E3473" s="30" t="s">
        <v>41</v>
      </c>
      <c r="F3473" s="30" t="s">
        <v>1423</v>
      </c>
      <c r="G3473" s="82">
        <v>45027.0</v>
      </c>
      <c r="H3473" s="82">
        <v>45041.0</v>
      </c>
      <c r="I3473" s="81">
        <v>75.0</v>
      </c>
      <c r="J3473" s="82">
        <v>45027.0</v>
      </c>
      <c r="K3473" s="82">
        <v>45041.0</v>
      </c>
      <c r="L3473" s="81">
        <v>48.0</v>
      </c>
      <c r="M3473" s="82">
        <v>45062.0</v>
      </c>
      <c r="N3473" s="32">
        <v>0.6041666666666666</v>
      </c>
      <c r="O3473" s="32">
        <v>0.875</v>
      </c>
      <c r="P3473" s="44">
        <f t="shared" si="296"/>
        <v>0.2708333333</v>
      </c>
      <c r="Q3473" s="131" t="s">
        <v>3427</v>
      </c>
      <c r="R3473" s="36"/>
      <c r="S3473" s="36"/>
      <c r="T3473" s="36"/>
      <c r="U3473" s="36"/>
      <c r="V3473" s="36"/>
      <c r="W3473" s="36"/>
      <c r="X3473" s="36"/>
      <c r="Y3473" s="36"/>
      <c r="Z3473" s="36"/>
      <c r="AA3473" s="36"/>
      <c r="AB3473" s="36"/>
      <c r="AC3473" s="36"/>
      <c r="AD3473" s="36"/>
      <c r="AE3473" s="36"/>
      <c r="AF3473" s="36"/>
      <c r="AG3473" s="36"/>
      <c r="AH3473" s="36"/>
      <c r="AI3473" s="36"/>
      <c r="AJ3473" s="36"/>
      <c r="AK3473" s="36"/>
      <c r="AL3473" s="36"/>
    </row>
    <row r="3474">
      <c r="A3474" s="81" t="s">
        <v>2573</v>
      </c>
      <c r="B3474" s="10" t="s">
        <v>560</v>
      </c>
      <c r="C3474" s="10" t="s">
        <v>1152</v>
      </c>
      <c r="D3474" s="10" t="s">
        <v>3</v>
      </c>
      <c r="E3474" s="11" t="s">
        <v>41</v>
      </c>
      <c r="F3474" s="11" t="s">
        <v>1409</v>
      </c>
      <c r="G3474" s="82">
        <v>44942.0</v>
      </c>
      <c r="H3474" s="82">
        <v>44963.0</v>
      </c>
      <c r="I3474" s="12">
        <v>75.0</v>
      </c>
      <c r="J3474" s="117">
        <v>44943.0</v>
      </c>
      <c r="K3474" s="82"/>
      <c r="L3474" s="12">
        <v>143.0</v>
      </c>
      <c r="M3474" s="82">
        <v>45062.0</v>
      </c>
      <c r="N3474" s="110">
        <v>0.7083333333333334</v>
      </c>
      <c r="O3474" s="32">
        <v>0.8333333333333334</v>
      </c>
      <c r="P3474" s="16">
        <f t="shared" si="296"/>
        <v>0.125</v>
      </c>
      <c r="Q3474" s="113" t="s">
        <v>3428</v>
      </c>
      <c r="R3474" s="36"/>
      <c r="S3474" s="36"/>
      <c r="T3474" s="36"/>
      <c r="U3474" s="36"/>
      <c r="V3474" s="36"/>
      <c r="W3474" s="36"/>
      <c r="X3474" s="36"/>
      <c r="Y3474" s="36"/>
      <c r="Z3474" s="36"/>
      <c r="AA3474" s="36"/>
      <c r="AB3474" s="36"/>
      <c r="AC3474" s="36"/>
      <c r="AD3474" s="36"/>
      <c r="AE3474" s="36"/>
      <c r="AF3474" s="36"/>
      <c r="AG3474" s="36"/>
      <c r="AH3474" s="36"/>
      <c r="AI3474" s="36"/>
      <c r="AJ3474" s="36"/>
      <c r="AK3474" s="36"/>
      <c r="AL3474" s="36"/>
    </row>
    <row r="3475">
      <c r="A3475" s="81" t="s">
        <v>1819</v>
      </c>
      <c r="B3475" s="81" t="s">
        <v>1797</v>
      </c>
      <c r="C3475" s="10" t="s">
        <v>1152</v>
      </c>
      <c r="D3475" s="10" t="s">
        <v>3</v>
      </c>
      <c r="E3475" s="11" t="s">
        <v>41</v>
      </c>
      <c r="F3475" s="11" t="s">
        <v>21</v>
      </c>
      <c r="G3475" s="18"/>
      <c r="H3475" s="18"/>
      <c r="I3475" s="18"/>
      <c r="J3475" s="18"/>
      <c r="K3475" s="18"/>
      <c r="M3475" s="82">
        <v>45062.0</v>
      </c>
      <c r="N3475" s="32">
        <v>0.8333333333333334</v>
      </c>
      <c r="O3475" s="32">
        <v>0.875</v>
      </c>
      <c r="P3475" s="16">
        <f t="shared" si="296"/>
        <v>0.04166666667</v>
      </c>
      <c r="Q3475" s="113" t="s">
        <v>3429</v>
      </c>
      <c r="R3475" s="36"/>
      <c r="S3475" s="36"/>
      <c r="T3475" s="36"/>
      <c r="U3475" s="36"/>
      <c r="V3475" s="36"/>
      <c r="W3475" s="36"/>
      <c r="X3475" s="36"/>
      <c r="Y3475" s="36"/>
      <c r="Z3475" s="36"/>
      <c r="AA3475" s="36"/>
      <c r="AB3475" s="36"/>
      <c r="AC3475" s="36"/>
      <c r="AD3475" s="36"/>
      <c r="AE3475" s="36"/>
      <c r="AF3475" s="36"/>
      <c r="AG3475" s="36"/>
      <c r="AH3475" s="36"/>
      <c r="AI3475" s="36"/>
      <c r="AJ3475" s="36"/>
      <c r="AK3475" s="36"/>
      <c r="AL3475" s="36"/>
    </row>
    <row r="3476">
      <c r="A3476" s="81" t="s">
        <v>3213</v>
      </c>
      <c r="B3476" s="10" t="s">
        <v>18</v>
      </c>
      <c r="C3476" s="10" t="s">
        <v>1152</v>
      </c>
      <c r="D3476" s="10" t="s">
        <v>3</v>
      </c>
      <c r="E3476" s="30" t="s">
        <v>20</v>
      </c>
      <c r="F3476" s="30" t="s">
        <v>1432</v>
      </c>
      <c r="G3476" s="100">
        <v>45037.0</v>
      </c>
      <c r="H3476" s="100"/>
      <c r="I3476" s="121"/>
      <c r="J3476" s="100">
        <v>45037.0</v>
      </c>
      <c r="K3476" s="42"/>
      <c r="L3476" s="121"/>
      <c r="M3476" s="82">
        <v>45062.0</v>
      </c>
      <c r="N3476" s="32">
        <v>0.875</v>
      </c>
      <c r="O3476" s="32">
        <v>0.875</v>
      </c>
      <c r="P3476" s="44">
        <f t="shared" si="296"/>
        <v>0</v>
      </c>
      <c r="Q3476" s="113" t="s">
        <v>3421</v>
      </c>
      <c r="R3476" s="36"/>
      <c r="S3476" s="36"/>
      <c r="T3476" s="36"/>
      <c r="U3476" s="36"/>
      <c r="V3476" s="36"/>
      <c r="W3476" s="36"/>
      <c r="X3476" s="36"/>
      <c r="Y3476" s="36"/>
      <c r="Z3476" s="36"/>
      <c r="AA3476" s="36"/>
      <c r="AB3476" s="36"/>
      <c r="AC3476" s="36"/>
      <c r="AD3476" s="36"/>
      <c r="AE3476" s="36"/>
      <c r="AF3476" s="36"/>
      <c r="AG3476" s="36"/>
      <c r="AH3476" s="36"/>
      <c r="AI3476" s="36"/>
      <c r="AJ3476" s="36"/>
      <c r="AK3476" s="36"/>
      <c r="AL3476" s="36"/>
    </row>
    <row r="3477">
      <c r="A3477" s="29" t="s">
        <v>2167</v>
      </c>
      <c r="B3477" s="54" t="s">
        <v>1797</v>
      </c>
      <c r="C3477" s="54" t="s">
        <v>1164</v>
      </c>
      <c r="D3477" s="54" t="s">
        <v>900</v>
      </c>
      <c r="E3477" s="41" t="s">
        <v>41</v>
      </c>
      <c r="F3477" s="41" t="s">
        <v>21</v>
      </c>
      <c r="G3477" s="86"/>
      <c r="H3477" s="86"/>
      <c r="I3477" s="121"/>
      <c r="J3477" s="86"/>
      <c r="K3477" s="42"/>
      <c r="L3477" s="88">
        <v>237.0</v>
      </c>
      <c r="M3477" s="117">
        <v>45062.0</v>
      </c>
      <c r="N3477" s="43">
        <v>0.5416666666666666</v>
      </c>
      <c r="O3477" s="32">
        <v>0.625</v>
      </c>
      <c r="P3477" s="16">
        <f t="shared" si="296"/>
        <v>0.08333333333</v>
      </c>
      <c r="Q3477" s="113" t="s">
        <v>3430</v>
      </c>
      <c r="R3477" s="36"/>
      <c r="S3477" s="36"/>
      <c r="T3477" s="36"/>
      <c r="U3477" s="36"/>
      <c r="V3477" s="36"/>
      <c r="W3477" s="36"/>
      <c r="X3477" s="36"/>
      <c r="Y3477" s="36"/>
      <c r="Z3477" s="36"/>
      <c r="AA3477" s="36"/>
      <c r="AB3477" s="36"/>
      <c r="AC3477" s="36"/>
      <c r="AD3477" s="36"/>
      <c r="AE3477" s="36"/>
      <c r="AF3477" s="36"/>
      <c r="AG3477" s="36"/>
      <c r="AH3477" s="36"/>
      <c r="AI3477" s="36"/>
      <c r="AJ3477" s="36"/>
      <c r="AK3477" s="36"/>
      <c r="AL3477" s="36"/>
    </row>
    <row r="3478">
      <c r="A3478" s="29" t="s">
        <v>2857</v>
      </c>
      <c r="B3478" s="54" t="s">
        <v>560</v>
      </c>
      <c r="C3478" s="54" t="s">
        <v>1164</v>
      </c>
      <c r="D3478" s="54" t="s">
        <v>900</v>
      </c>
      <c r="E3478" s="30" t="s">
        <v>41</v>
      </c>
      <c r="F3478" s="41" t="s">
        <v>1409</v>
      </c>
      <c r="G3478" s="86">
        <v>44980.0</v>
      </c>
      <c r="H3478" s="86"/>
      <c r="I3478" s="121">
        <v>155.0</v>
      </c>
      <c r="J3478" s="86">
        <v>44981.0</v>
      </c>
      <c r="K3478" s="42"/>
      <c r="L3478" s="88">
        <v>157.0</v>
      </c>
      <c r="M3478" s="117">
        <v>45062.0</v>
      </c>
      <c r="N3478" s="32">
        <v>0.625</v>
      </c>
      <c r="O3478" s="32">
        <v>0.8333333333333334</v>
      </c>
      <c r="P3478" s="16">
        <f t="shared" si="296"/>
        <v>0.2083333333</v>
      </c>
      <c r="Q3478" s="113" t="s">
        <v>3431</v>
      </c>
      <c r="R3478" s="36"/>
      <c r="S3478" s="36"/>
      <c r="T3478" s="36"/>
      <c r="U3478" s="36"/>
      <c r="V3478" s="36"/>
      <c r="W3478" s="36"/>
      <c r="X3478" s="36"/>
      <c r="Y3478" s="36"/>
      <c r="Z3478" s="36"/>
      <c r="AA3478" s="36"/>
      <c r="AB3478" s="36"/>
      <c r="AC3478" s="36"/>
      <c r="AD3478" s="36"/>
      <c r="AE3478" s="36"/>
      <c r="AF3478" s="36"/>
      <c r="AG3478" s="36"/>
      <c r="AH3478" s="36"/>
      <c r="AI3478" s="36"/>
      <c r="AJ3478" s="36"/>
      <c r="AK3478" s="36"/>
      <c r="AL3478" s="36"/>
    </row>
    <row r="3479">
      <c r="A3479" s="81" t="s">
        <v>3215</v>
      </c>
      <c r="B3479" s="10" t="s">
        <v>18</v>
      </c>
      <c r="C3479" s="10" t="s">
        <v>1152</v>
      </c>
      <c r="D3479" s="10" t="s">
        <v>3</v>
      </c>
      <c r="E3479" s="30" t="s">
        <v>20</v>
      </c>
      <c r="F3479" s="30" t="s">
        <v>1432</v>
      </c>
      <c r="G3479" s="100">
        <v>45037.0</v>
      </c>
      <c r="H3479" s="100">
        <v>45037.0</v>
      </c>
      <c r="I3479" s="88">
        <v>6.0</v>
      </c>
      <c r="J3479" s="100">
        <v>45037.0</v>
      </c>
      <c r="K3479" s="117">
        <v>45048.0</v>
      </c>
      <c r="L3479" s="88">
        <v>4.0</v>
      </c>
      <c r="M3479" s="117">
        <v>45062.0</v>
      </c>
      <c r="N3479" s="32">
        <v>0.875</v>
      </c>
      <c r="O3479" s="32">
        <v>0.875</v>
      </c>
      <c r="P3479" s="44">
        <f t="shared" si="296"/>
        <v>0</v>
      </c>
      <c r="Q3479" s="113" t="s">
        <v>3421</v>
      </c>
      <c r="R3479" s="36"/>
      <c r="S3479" s="36"/>
      <c r="T3479" s="36"/>
      <c r="U3479" s="36"/>
      <c r="V3479" s="36"/>
      <c r="W3479" s="36"/>
      <c r="X3479" s="36"/>
      <c r="Y3479" s="36"/>
      <c r="Z3479" s="36"/>
      <c r="AA3479" s="36"/>
      <c r="AB3479" s="36"/>
      <c r="AC3479" s="36"/>
      <c r="AD3479" s="36"/>
      <c r="AE3479" s="36"/>
      <c r="AF3479" s="36"/>
      <c r="AG3479" s="36"/>
      <c r="AH3479" s="36"/>
      <c r="AI3479" s="36"/>
      <c r="AJ3479" s="36"/>
      <c r="AK3479" s="36"/>
      <c r="AL3479" s="36"/>
    </row>
    <row r="3480">
      <c r="A3480" s="81" t="s">
        <v>3373</v>
      </c>
      <c r="B3480" s="10" t="s">
        <v>18</v>
      </c>
      <c r="C3480" s="10" t="s">
        <v>24</v>
      </c>
      <c r="D3480" s="10" t="s">
        <v>3251</v>
      </c>
      <c r="E3480" s="30" t="s">
        <v>1281</v>
      </c>
      <c r="F3480" s="30" t="s">
        <v>1432</v>
      </c>
      <c r="G3480" s="117">
        <v>45061.0</v>
      </c>
      <c r="H3480" s="86"/>
      <c r="I3480" s="88">
        <v>4.0</v>
      </c>
      <c r="J3480" s="117">
        <v>45061.0</v>
      </c>
      <c r="K3480" s="42"/>
      <c r="L3480" s="121"/>
      <c r="M3480" s="117">
        <v>45062.0</v>
      </c>
      <c r="N3480" s="32">
        <v>0.8125</v>
      </c>
      <c r="O3480" s="32">
        <v>0.8541666666666666</v>
      </c>
      <c r="P3480" s="25">
        <v>0.020833333333333332</v>
      </c>
      <c r="Q3480" s="132" t="s">
        <v>3432</v>
      </c>
      <c r="R3480" s="36"/>
      <c r="S3480" s="36"/>
      <c r="T3480" s="36"/>
      <c r="U3480" s="36"/>
      <c r="V3480" s="36"/>
      <c r="W3480" s="36"/>
      <c r="X3480" s="36"/>
      <c r="Y3480" s="36"/>
      <c r="Z3480" s="36"/>
      <c r="AA3480" s="36"/>
      <c r="AB3480" s="36"/>
      <c r="AC3480" s="36"/>
      <c r="AD3480" s="36"/>
      <c r="AE3480" s="36"/>
      <c r="AF3480" s="36"/>
      <c r="AG3480" s="36"/>
      <c r="AH3480" s="36"/>
      <c r="AI3480" s="36"/>
      <c r="AJ3480" s="36"/>
      <c r="AK3480" s="36"/>
      <c r="AL3480" s="36"/>
    </row>
    <row r="3481">
      <c r="A3481" s="81" t="s">
        <v>3433</v>
      </c>
      <c r="B3481" s="10" t="s">
        <v>637</v>
      </c>
      <c r="C3481" s="10" t="s">
        <v>1164</v>
      </c>
      <c r="D3481" s="10" t="s">
        <v>3251</v>
      </c>
      <c r="E3481" s="30" t="s">
        <v>41</v>
      </c>
      <c r="F3481" s="30" t="s">
        <v>1423</v>
      </c>
      <c r="G3481" s="117">
        <v>45062.0</v>
      </c>
      <c r="H3481" s="86"/>
      <c r="I3481" s="88">
        <v>4.0</v>
      </c>
      <c r="J3481" s="117">
        <v>45062.0</v>
      </c>
      <c r="K3481" s="42"/>
      <c r="L3481" s="121"/>
      <c r="M3481" s="117">
        <v>45062.0</v>
      </c>
      <c r="N3481" s="32">
        <v>0.8541666666666666</v>
      </c>
      <c r="O3481" s="32">
        <v>0.9791666666666666</v>
      </c>
      <c r="P3481" s="25">
        <v>0.125</v>
      </c>
      <c r="Q3481" s="132" t="s">
        <v>3434</v>
      </c>
      <c r="R3481" s="36"/>
      <c r="S3481" s="36"/>
      <c r="T3481" s="36"/>
      <c r="U3481" s="36"/>
      <c r="V3481" s="36"/>
      <c r="W3481" s="36"/>
      <c r="X3481" s="36"/>
      <c r="Y3481" s="36"/>
      <c r="Z3481" s="36"/>
      <c r="AA3481" s="36"/>
      <c r="AB3481" s="36"/>
      <c r="AC3481" s="36"/>
      <c r="AD3481" s="36"/>
      <c r="AE3481" s="36"/>
      <c r="AF3481" s="36"/>
      <c r="AG3481" s="36"/>
      <c r="AH3481" s="36"/>
      <c r="AI3481" s="36"/>
      <c r="AJ3481" s="36"/>
      <c r="AK3481" s="36"/>
      <c r="AL3481" s="36"/>
    </row>
    <row r="3482">
      <c r="A3482" s="81" t="s">
        <v>2893</v>
      </c>
      <c r="B3482" s="81" t="s">
        <v>560</v>
      </c>
      <c r="C3482" s="10" t="s">
        <v>1152</v>
      </c>
      <c r="D3482" s="29" t="s">
        <v>508</v>
      </c>
      <c r="E3482" s="30" t="s">
        <v>1255</v>
      </c>
      <c r="F3482" s="30" t="s">
        <v>1409</v>
      </c>
      <c r="G3482" s="82">
        <v>44999.0</v>
      </c>
      <c r="H3482" s="82">
        <v>45005.0</v>
      </c>
      <c r="I3482" s="88">
        <v>45.0</v>
      </c>
      <c r="J3482" s="82">
        <v>44999.0</v>
      </c>
      <c r="K3482" s="82">
        <v>45005.0</v>
      </c>
      <c r="L3482" s="88">
        <v>32.0</v>
      </c>
      <c r="M3482" s="82">
        <v>45063.0</v>
      </c>
      <c r="N3482" s="32">
        <v>0.6666666666666666</v>
      </c>
      <c r="O3482" s="32">
        <v>0.75</v>
      </c>
      <c r="P3482" s="16">
        <f t="shared" ref="P3482:P3487" si="297">O3482-N3482</f>
        <v>0.08333333333</v>
      </c>
      <c r="Q3482" s="35" t="s">
        <v>3435</v>
      </c>
      <c r="R3482" s="36"/>
      <c r="S3482" s="36"/>
      <c r="T3482" s="36"/>
      <c r="U3482" s="36"/>
      <c r="V3482" s="36"/>
      <c r="W3482" s="36"/>
      <c r="X3482" s="36"/>
      <c r="Y3482" s="36"/>
      <c r="Z3482" s="36"/>
      <c r="AA3482" s="36"/>
      <c r="AB3482" s="36"/>
      <c r="AC3482" s="36"/>
      <c r="AD3482" s="36"/>
      <c r="AE3482" s="36"/>
      <c r="AF3482" s="36"/>
      <c r="AG3482" s="36"/>
      <c r="AH3482" s="36"/>
      <c r="AI3482" s="36"/>
      <c r="AJ3482" s="36"/>
      <c r="AK3482" s="36"/>
      <c r="AL3482" s="36"/>
    </row>
    <row r="3483">
      <c r="A3483" s="81" t="s">
        <v>3018</v>
      </c>
      <c r="B3483" s="81" t="s">
        <v>560</v>
      </c>
      <c r="C3483" s="29" t="s">
        <v>1152</v>
      </c>
      <c r="D3483" s="29" t="s">
        <v>508</v>
      </c>
      <c r="E3483" s="30" t="s">
        <v>1255</v>
      </c>
      <c r="F3483" s="30" t="s">
        <v>1423</v>
      </c>
      <c r="G3483" s="82">
        <v>45027.0</v>
      </c>
      <c r="H3483" s="82">
        <v>45041.0</v>
      </c>
      <c r="I3483" s="81">
        <v>75.0</v>
      </c>
      <c r="J3483" s="82">
        <v>45027.0</v>
      </c>
      <c r="K3483" s="82">
        <v>45041.0</v>
      </c>
      <c r="L3483" s="81">
        <v>72.3</v>
      </c>
      <c r="M3483" s="82">
        <v>45063.0</v>
      </c>
      <c r="N3483" s="32">
        <v>0.5833333333333334</v>
      </c>
      <c r="O3483" s="32">
        <v>0.6666666666666666</v>
      </c>
      <c r="P3483" s="44">
        <f t="shared" si="297"/>
        <v>0.08333333333</v>
      </c>
      <c r="Q3483" s="131" t="s">
        <v>3436</v>
      </c>
      <c r="R3483" s="36"/>
      <c r="S3483" s="36"/>
      <c r="T3483" s="36"/>
      <c r="U3483" s="36"/>
      <c r="V3483" s="36"/>
      <c r="W3483" s="36"/>
      <c r="X3483" s="36"/>
      <c r="Y3483" s="36"/>
      <c r="Z3483" s="36"/>
      <c r="AA3483" s="36"/>
      <c r="AB3483" s="36"/>
      <c r="AC3483" s="36"/>
      <c r="AD3483" s="36"/>
      <c r="AE3483" s="36"/>
      <c r="AF3483" s="36"/>
      <c r="AG3483" s="36"/>
      <c r="AH3483" s="36"/>
      <c r="AI3483" s="36"/>
      <c r="AJ3483" s="36"/>
      <c r="AK3483" s="36"/>
      <c r="AL3483" s="36"/>
    </row>
    <row r="3484">
      <c r="A3484" s="81" t="s">
        <v>3351</v>
      </c>
      <c r="B3484" s="29" t="s">
        <v>18</v>
      </c>
      <c r="C3484" s="29" t="s">
        <v>1152</v>
      </c>
      <c r="D3484" s="29" t="s">
        <v>508</v>
      </c>
      <c r="E3484" s="30" t="s">
        <v>41</v>
      </c>
      <c r="F3484" s="30" t="s">
        <v>1423</v>
      </c>
      <c r="G3484" s="100">
        <v>45056.0</v>
      </c>
      <c r="H3484" s="82"/>
      <c r="I3484" s="81"/>
      <c r="J3484" s="100">
        <v>45056.0</v>
      </c>
      <c r="K3484" s="82"/>
      <c r="L3484" s="81"/>
      <c r="M3484" s="100">
        <v>45063.0</v>
      </c>
      <c r="N3484" s="32">
        <v>0.7916666666666666</v>
      </c>
      <c r="O3484" s="32">
        <v>0.875</v>
      </c>
      <c r="P3484" s="16">
        <f t="shared" si="297"/>
        <v>0.08333333333</v>
      </c>
      <c r="Q3484" s="131" t="s">
        <v>3437</v>
      </c>
      <c r="R3484" s="36"/>
      <c r="S3484" s="36"/>
      <c r="T3484" s="36"/>
      <c r="U3484" s="36"/>
      <c r="V3484" s="36"/>
      <c r="W3484" s="36"/>
      <c r="X3484" s="36"/>
      <c r="Y3484" s="36"/>
      <c r="Z3484" s="36"/>
      <c r="AA3484" s="36"/>
      <c r="AB3484" s="36"/>
      <c r="AC3484" s="36"/>
      <c r="AD3484" s="36"/>
      <c r="AE3484" s="36"/>
      <c r="AF3484" s="36"/>
      <c r="AG3484" s="36"/>
      <c r="AH3484" s="36"/>
      <c r="AI3484" s="36"/>
      <c r="AJ3484" s="36"/>
      <c r="AK3484" s="36"/>
      <c r="AL3484" s="36"/>
    </row>
    <row r="3485">
      <c r="A3485" s="81" t="s">
        <v>2165</v>
      </c>
      <c r="B3485" s="81" t="s">
        <v>1797</v>
      </c>
      <c r="C3485" s="10" t="s">
        <v>1152</v>
      </c>
      <c r="D3485" s="81" t="s">
        <v>508</v>
      </c>
      <c r="E3485" s="30" t="s">
        <v>41</v>
      </c>
      <c r="F3485" s="30" t="s">
        <v>21</v>
      </c>
      <c r="G3485" s="82"/>
      <c r="H3485" s="82"/>
      <c r="I3485" s="88"/>
      <c r="J3485" s="82"/>
      <c r="K3485" s="82"/>
      <c r="L3485" s="88"/>
      <c r="M3485" s="19">
        <v>45063.0</v>
      </c>
      <c r="N3485" s="32">
        <v>0.5416666666666666</v>
      </c>
      <c r="O3485" s="15">
        <v>0.5833333333333334</v>
      </c>
      <c r="P3485" s="16">
        <f t="shared" si="297"/>
        <v>0.04166666667</v>
      </c>
      <c r="Q3485" s="132" t="s">
        <v>3438</v>
      </c>
      <c r="R3485" s="36"/>
      <c r="S3485" s="36"/>
      <c r="T3485" s="36"/>
      <c r="U3485" s="36"/>
      <c r="V3485" s="36"/>
      <c r="W3485" s="36"/>
      <c r="X3485" s="36"/>
      <c r="Y3485" s="36"/>
      <c r="Z3485" s="36"/>
      <c r="AA3485" s="36"/>
      <c r="AB3485" s="36"/>
      <c r="AC3485" s="36"/>
      <c r="AD3485" s="36"/>
      <c r="AE3485" s="36"/>
      <c r="AF3485" s="36"/>
      <c r="AG3485" s="36"/>
      <c r="AH3485" s="36"/>
      <c r="AI3485" s="36"/>
      <c r="AJ3485" s="36"/>
      <c r="AK3485" s="36"/>
      <c r="AL3485" s="36"/>
    </row>
    <row r="3486">
      <c r="A3486" s="81" t="s">
        <v>2573</v>
      </c>
      <c r="B3486" s="10" t="s">
        <v>560</v>
      </c>
      <c r="C3486" s="10" t="s">
        <v>1152</v>
      </c>
      <c r="D3486" s="10" t="s">
        <v>3</v>
      </c>
      <c r="E3486" s="11" t="s">
        <v>41</v>
      </c>
      <c r="F3486" s="11" t="s">
        <v>1409</v>
      </c>
      <c r="G3486" s="82">
        <v>44942.0</v>
      </c>
      <c r="H3486" s="82">
        <v>44963.0</v>
      </c>
      <c r="I3486" s="12">
        <v>75.0</v>
      </c>
      <c r="J3486" s="117">
        <v>44943.0</v>
      </c>
      <c r="K3486" s="82"/>
      <c r="L3486" s="12">
        <v>143.0</v>
      </c>
      <c r="M3486" s="19">
        <v>45063.0</v>
      </c>
      <c r="N3486" s="110">
        <v>0.5833333333333334</v>
      </c>
      <c r="O3486" s="32">
        <v>0.75</v>
      </c>
      <c r="P3486" s="16">
        <f t="shared" si="297"/>
        <v>0.1666666667</v>
      </c>
      <c r="Q3486" s="113" t="s">
        <v>3426</v>
      </c>
      <c r="R3486" s="36"/>
      <c r="S3486" s="36"/>
      <c r="T3486" s="36"/>
      <c r="U3486" s="36"/>
      <c r="V3486" s="36"/>
      <c r="W3486" s="36"/>
      <c r="X3486" s="36"/>
      <c r="Y3486" s="36"/>
      <c r="Z3486" s="36"/>
      <c r="AA3486" s="36"/>
      <c r="AB3486" s="36"/>
      <c r="AC3486" s="36"/>
      <c r="AD3486" s="36"/>
      <c r="AE3486" s="36"/>
      <c r="AF3486" s="36"/>
      <c r="AG3486" s="36"/>
      <c r="AH3486" s="36"/>
      <c r="AI3486" s="36"/>
      <c r="AJ3486" s="36"/>
      <c r="AK3486" s="36"/>
      <c r="AL3486" s="36"/>
    </row>
    <row r="3487">
      <c r="A3487" s="81" t="s">
        <v>1819</v>
      </c>
      <c r="B3487" s="81" t="s">
        <v>1797</v>
      </c>
      <c r="C3487" s="10" t="s">
        <v>1152</v>
      </c>
      <c r="D3487" s="10" t="s">
        <v>3</v>
      </c>
      <c r="E3487" s="11" t="s">
        <v>41</v>
      </c>
      <c r="F3487" s="11" t="s">
        <v>21</v>
      </c>
      <c r="G3487" s="18"/>
      <c r="H3487" s="18"/>
      <c r="I3487" s="18"/>
      <c r="J3487" s="18"/>
      <c r="K3487" s="18"/>
      <c r="M3487" s="19">
        <v>45063.0</v>
      </c>
      <c r="N3487" s="32">
        <v>0.75</v>
      </c>
      <c r="O3487" s="32">
        <v>0.8333333333333334</v>
      </c>
      <c r="P3487" s="16">
        <f t="shared" si="297"/>
        <v>0.08333333333</v>
      </c>
      <c r="Q3487" s="113" t="s">
        <v>3439</v>
      </c>
      <c r="R3487" s="36"/>
      <c r="S3487" s="36"/>
      <c r="T3487" s="36"/>
      <c r="U3487" s="36"/>
      <c r="V3487" s="36"/>
      <c r="W3487" s="36"/>
      <c r="X3487" s="36"/>
      <c r="Y3487" s="36"/>
      <c r="Z3487" s="36"/>
      <c r="AA3487" s="36"/>
      <c r="AB3487" s="36"/>
      <c r="AC3487" s="36"/>
      <c r="AD3487" s="36"/>
      <c r="AE3487" s="36"/>
      <c r="AF3487" s="36"/>
      <c r="AG3487" s="36"/>
      <c r="AH3487" s="36"/>
      <c r="AI3487" s="36"/>
      <c r="AJ3487" s="36"/>
      <c r="AK3487" s="36"/>
      <c r="AL3487" s="36"/>
    </row>
    <row r="3488">
      <c r="A3488" s="81" t="s">
        <v>3440</v>
      </c>
      <c r="B3488" s="10" t="s">
        <v>18</v>
      </c>
      <c r="C3488" s="10" t="s">
        <v>1152</v>
      </c>
      <c r="D3488" s="10" t="s">
        <v>3236</v>
      </c>
      <c r="E3488" s="30" t="s">
        <v>41</v>
      </c>
      <c r="F3488" s="30" t="s">
        <v>1423</v>
      </c>
      <c r="G3488" s="117">
        <v>45063.0</v>
      </c>
      <c r="H3488" s="86"/>
      <c r="I3488" s="121"/>
      <c r="J3488" s="117">
        <v>45063.0</v>
      </c>
      <c r="K3488" s="42"/>
      <c r="L3488" s="121"/>
      <c r="M3488" s="117">
        <v>45063.0</v>
      </c>
      <c r="N3488" s="32">
        <v>0.6041666666666666</v>
      </c>
      <c r="O3488" s="32">
        <v>0.8541666666666666</v>
      </c>
      <c r="P3488" s="25">
        <v>0.25</v>
      </c>
      <c r="Q3488" s="113" t="s">
        <v>3441</v>
      </c>
      <c r="R3488" s="36"/>
      <c r="S3488" s="36"/>
      <c r="T3488" s="36"/>
      <c r="U3488" s="36"/>
      <c r="V3488" s="36"/>
      <c r="W3488" s="36"/>
      <c r="X3488" s="36"/>
      <c r="Y3488" s="36"/>
      <c r="Z3488" s="36"/>
      <c r="AA3488" s="36"/>
      <c r="AB3488" s="36"/>
      <c r="AC3488" s="36"/>
      <c r="AD3488" s="36"/>
      <c r="AE3488" s="36"/>
      <c r="AF3488" s="36"/>
      <c r="AG3488" s="36"/>
      <c r="AH3488" s="36"/>
      <c r="AI3488" s="36"/>
      <c r="AJ3488" s="36"/>
      <c r="AK3488" s="36"/>
      <c r="AL3488" s="36"/>
    </row>
    <row r="3489">
      <c r="A3489" s="81" t="s">
        <v>3145</v>
      </c>
      <c r="B3489" s="10" t="s">
        <v>560</v>
      </c>
      <c r="C3489" s="10" t="s">
        <v>1152</v>
      </c>
      <c r="D3489" s="10" t="s">
        <v>3</v>
      </c>
      <c r="E3489" s="30" t="s">
        <v>310</v>
      </c>
      <c r="F3489" s="11" t="s">
        <v>1409</v>
      </c>
      <c r="G3489" s="100">
        <v>45047.0</v>
      </c>
      <c r="H3489" s="86"/>
      <c r="I3489" s="121"/>
      <c r="J3489" s="100">
        <v>45047.0</v>
      </c>
      <c r="K3489" s="42"/>
      <c r="L3489" s="88">
        <v>32.0</v>
      </c>
      <c r="M3489" s="117">
        <v>45063.0</v>
      </c>
      <c r="N3489" s="32">
        <v>0.8333333333333334</v>
      </c>
      <c r="O3489" s="110">
        <v>0.875</v>
      </c>
      <c r="P3489" s="16">
        <f>O3489-N3489</f>
        <v>0.04166666667</v>
      </c>
      <c r="Q3489" s="113" t="s">
        <v>3442</v>
      </c>
      <c r="R3489" s="36"/>
      <c r="S3489" s="36"/>
      <c r="T3489" s="36"/>
      <c r="U3489" s="36"/>
      <c r="V3489" s="36"/>
      <c r="W3489" s="36"/>
      <c r="X3489" s="36"/>
      <c r="Y3489" s="36"/>
      <c r="Z3489" s="36"/>
      <c r="AA3489" s="36"/>
      <c r="AB3489" s="36"/>
      <c r="AC3489" s="36"/>
      <c r="AD3489" s="36"/>
      <c r="AE3489" s="36"/>
      <c r="AF3489" s="36"/>
      <c r="AG3489" s="36"/>
      <c r="AH3489" s="36"/>
      <c r="AI3489" s="36"/>
      <c r="AJ3489" s="36"/>
      <c r="AK3489" s="36"/>
      <c r="AL3489" s="36"/>
    </row>
    <row r="3490">
      <c r="A3490" s="81" t="s">
        <v>3373</v>
      </c>
      <c r="B3490" s="10" t="s">
        <v>18</v>
      </c>
      <c r="C3490" s="10" t="s">
        <v>24</v>
      </c>
      <c r="D3490" s="10" t="s">
        <v>3251</v>
      </c>
      <c r="E3490" s="30" t="s">
        <v>1281</v>
      </c>
      <c r="F3490" s="30" t="s">
        <v>1432</v>
      </c>
      <c r="G3490" s="117">
        <v>45061.0</v>
      </c>
      <c r="H3490" s="86"/>
      <c r="I3490" s="88">
        <v>4.0</v>
      </c>
      <c r="J3490" s="117">
        <v>45061.0</v>
      </c>
      <c r="K3490" s="42"/>
      <c r="L3490" s="121"/>
      <c r="M3490" s="117">
        <v>45063.0</v>
      </c>
      <c r="N3490" s="32">
        <v>0.8333333333333334</v>
      </c>
      <c r="O3490" s="32">
        <v>0.8541666666666666</v>
      </c>
      <c r="P3490" s="25">
        <v>0.020833333333333332</v>
      </c>
      <c r="Q3490" s="132" t="s">
        <v>3443</v>
      </c>
      <c r="R3490" s="36"/>
      <c r="S3490" s="36"/>
      <c r="T3490" s="36"/>
      <c r="U3490" s="36"/>
      <c r="V3490" s="36"/>
      <c r="W3490" s="36"/>
      <c r="X3490" s="36"/>
      <c r="Y3490" s="36"/>
      <c r="Z3490" s="36"/>
      <c r="AA3490" s="36"/>
      <c r="AB3490" s="36"/>
      <c r="AC3490" s="36"/>
      <c r="AD3490" s="36"/>
      <c r="AE3490" s="36"/>
      <c r="AF3490" s="36"/>
      <c r="AG3490" s="36"/>
      <c r="AH3490" s="36"/>
      <c r="AI3490" s="36"/>
      <c r="AJ3490" s="36"/>
      <c r="AK3490" s="36"/>
      <c r="AL3490" s="36"/>
    </row>
    <row r="3491">
      <c r="A3491" s="81" t="s">
        <v>3373</v>
      </c>
      <c r="B3491" s="10" t="s">
        <v>18</v>
      </c>
      <c r="C3491" s="10" t="s">
        <v>24</v>
      </c>
      <c r="D3491" s="10" t="s">
        <v>3251</v>
      </c>
      <c r="E3491" s="30" t="s">
        <v>20</v>
      </c>
      <c r="F3491" s="30" t="s">
        <v>1432</v>
      </c>
      <c r="G3491" s="117">
        <v>45061.0</v>
      </c>
      <c r="H3491" s="86"/>
      <c r="I3491" s="88">
        <v>4.0</v>
      </c>
      <c r="J3491" s="117">
        <v>45061.0</v>
      </c>
      <c r="K3491" s="42"/>
      <c r="L3491" s="88">
        <v>4.0</v>
      </c>
      <c r="M3491" s="117">
        <v>45063.0</v>
      </c>
      <c r="N3491" s="32"/>
      <c r="O3491" s="32"/>
      <c r="P3491" s="25"/>
      <c r="Q3491" s="132" t="s">
        <v>3444</v>
      </c>
      <c r="R3491" s="36"/>
      <c r="S3491" s="36"/>
      <c r="T3491" s="36"/>
      <c r="U3491" s="36"/>
      <c r="V3491" s="36"/>
      <c r="W3491" s="36"/>
      <c r="X3491" s="36"/>
      <c r="Y3491" s="36"/>
      <c r="Z3491" s="36"/>
      <c r="AA3491" s="36"/>
      <c r="AB3491" s="36"/>
      <c r="AC3491" s="36"/>
      <c r="AD3491" s="36"/>
      <c r="AE3491" s="36"/>
      <c r="AF3491" s="36"/>
      <c r="AG3491" s="36"/>
      <c r="AH3491" s="36"/>
      <c r="AI3491" s="36"/>
      <c r="AJ3491" s="36"/>
      <c r="AK3491" s="36"/>
      <c r="AL3491" s="36"/>
    </row>
    <row r="3492">
      <c r="A3492" s="81" t="s">
        <v>3111</v>
      </c>
      <c r="B3492" s="54" t="s">
        <v>1797</v>
      </c>
      <c r="C3492" s="10" t="s">
        <v>1152</v>
      </c>
      <c r="D3492" s="10" t="s">
        <v>2579</v>
      </c>
      <c r="E3492" s="30" t="s">
        <v>41</v>
      </c>
      <c r="F3492" s="30" t="s">
        <v>1423</v>
      </c>
      <c r="G3492" s="117"/>
      <c r="H3492" s="86"/>
      <c r="I3492" s="121"/>
      <c r="J3492" s="86"/>
      <c r="K3492" s="42"/>
      <c r="L3492" s="121"/>
      <c r="M3492" s="19">
        <v>45063.0</v>
      </c>
      <c r="N3492" s="32">
        <v>0.5416666666666666</v>
      </c>
      <c r="O3492" s="32">
        <v>0.625</v>
      </c>
      <c r="P3492" s="44">
        <f t="shared" ref="P3492:P3496" si="298">O3492-N3492</f>
        <v>0.08333333333</v>
      </c>
      <c r="Q3492" s="132" t="s">
        <v>3112</v>
      </c>
      <c r="R3492" s="36"/>
      <c r="S3492" s="36"/>
      <c r="T3492" s="36"/>
      <c r="U3492" s="36"/>
      <c r="V3492" s="36"/>
      <c r="W3492" s="36"/>
      <c r="X3492" s="36"/>
      <c r="Y3492" s="36"/>
      <c r="Z3492" s="36"/>
      <c r="AA3492" s="36"/>
      <c r="AB3492" s="36"/>
      <c r="AC3492" s="36"/>
      <c r="AD3492" s="36"/>
      <c r="AE3492" s="36"/>
      <c r="AF3492" s="36"/>
      <c r="AG3492" s="36"/>
      <c r="AH3492" s="36"/>
      <c r="AI3492" s="36"/>
      <c r="AJ3492" s="36"/>
      <c r="AK3492" s="36"/>
      <c r="AL3492" s="36"/>
    </row>
    <row r="3493" ht="38.25" customHeight="1">
      <c r="A3493" s="130" t="s">
        <v>3010</v>
      </c>
      <c r="B3493" s="29" t="s">
        <v>560</v>
      </c>
      <c r="C3493" s="29" t="s">
        <v>1164</v>
      </c>
      <c r="D3493" s="29" t="s">
        <v>2579</v>
      </c>
      <c r="E3493" s="30" t="s">
        <v>987</v>
      </c>
      <c r="F3493" s="30" t="s">
        <v>1409</v>
      </c>
      <c r="G3493" s="87">
        <v>44977.0</v>
      </c>
      <c r="H3493" s="87"/>
      <c r="I3493" s="36"/>
      <c r="J3493" s="87">
        <v>44977.0</v>
      </c>
      <c r="K3493" s="42"/>
      <c r="L3493" s="36"/>
      <c r="M3493" s="100">
        <v>45063.0</v>
      </c>
      <c r="N3493" s="32">
        <v>0.625</v>
      </c>
      <c r="O3493" s="32">
        <v>0.6666666666666666</v>
      </c>
      <c r="P3493" s="44">
        <f t="shared" si="298"/>
        <v>0.04166666667</v>
      </c>
      <c r="Q3493" s="120" t="s">
        <v>3445</v>
      </c>
      <c r="R3493" s="36"/>
      <c r="S3493" s="36"/>
      <c r="T3493" s="36"/>
      <c r="U3493" s="36"/>
      <c r="V3493" s="36"/>
      <c r="W3493" s="36"/>
      <c r="X3493" s="36"/>
      <c r="Y3493" s="36"/>
      <c r="Z3493" s="36"/>
      <c r="AA3493" s="36"/>
      <c r="AB3493" s="36"/>
      <c r="AC3493" s="36"/>
      <c r="AD3493" s="36"/>
      <c r="AE3493" s="36"/>
      <c r="AF3493" s="36"/>
      <c r="AG3493" s="36"/>
      <c r="AH3493" s="36"/>
      <c r="AI3493" s="36"/>
      <c r="AJ3493" s="36"/>
      <c r="AK3493" s="36"/>
      <c r="AL3493" s="36"/>
    </row>
    <row r="3494">
      <c r="A3494" s="81" t="s">
        <v>3148</v>
      </c>
      <c r="B3494" s="10" t="s">
        <v>560</v>
      </c>
      <c r="C3494" s="10" t="s">
        <v>1164</v>
      </c>
      <c r="D3494" s="10" t="s">
        <v>2579</v>
      </c>
      <c r="E3494" s="11" t="s">
        <v>41</v>
      </c>
      <c r="F3494" s="11" t="s">
        <v>1409</v>
      </c>
      <c r="G3494" s="82">
        <v>45026.0</v>
      </c>
      <c r="H3494" s="82">
        <v>45026.0</v>
      </c>
      <c r="I3494" s="12"/>
      <c r="J3494" s="117">
        <v>44943.0</v>
      </c>
      <c r="K3494" s="82"/>
      <c r="L3494" s="12">
        <v>129.0</v>
      </c>
      <c r="M3494" s="117">
        <v>45063.0</v>
      </c>
      <c r="N3494" s="133">
        <v>0.6666666666666666</v>
      </c>
      <c r="O3494" s="110">
        <v>0.875</v>
      </c>
      <c r="P3494" s="16">
        <f t="shared" si="298"/>
        <v>0.2083333333</v>
      </c>
      <c r="Q3494" s="113" t="s">
        <v>3446</v>
      </c>
      <c r="R3494" s="36"/>
      <c r="S3494" s="36"/>
      <c r="T3494" s="36"/>
      <c r="U3494" s="36"/>
      <c r="V3494" s="36"/>
      <c r="W3494" s="36"/>
      <c r="X3494" s="36"/>
      <c r="Y3494" s="36"/>
      <c r="Z3494" s="36"/>
      <c r="AA3494" s="36"/>
      <c r="AB3494" s="36"/>
      <c r="AC3494" s="36"/>
      <c r="AD3494" s="36"/>
      <c r="AE3494" s="36"/>
      <c r="AF3494" s="36"/>
      <c r="AG3494" s="36"/>
      <c r="AH3494" s="36"/>
      <c r="AI3494" s="36"/>
      <c r="AJ3494" s="36"/>
      <c r="AK3494" s="36"/>
      <c r="AL3494" s="36"/>
    </row>
    <row r="3495">
      <c r="A3495" s="29" t="s">
        <v>2167</v>
      </c>
      <c r="B3495" s="54" t="s">
        <v>1797</v>
      </c>
      <c r="C3495" s="54" t="s">
        <v>1164</v>
      </c>
      <c r="D3495" s="54" t="s">
        <v>900</v>
      </c>
      <c r="E3495" s="41" t="s">
        <v>41</v>
      </c>
      <c r="F3495" s="41" t="s">
        <v>21</v>
      </c>
      <c r="G3495" s="86"/>
      <c r="H3495" s="86"/>
      <c r="I3495" s="121"/>
      <c r="J3495" s="86"/>
      <c r="K3495" s="42"/>
      <c r="L3495" s="88">
        <v>240.0</v>
      </c>
      <c r="M3495" s="117">
        <v>45063.0</v>
      </c>
      <c r="N3495" s="43">
        <v>0.5416666666666666</v>
      </c>
      <c r="O3495" s="32">
        <v>0.6666666666666666</v>
      </c>
      <c r="P3495" s="16">
        <f t="shared" si="298"/>
        <v>0.125</v>
      </c>
      <c r="Q3495" s="113" t="s">
        <v>3447</v>
      </c>
      <c r="R3495" s="36"/>
      <c r="S3495" s="36"/>
      <c r="T3495" s="36"/>
      <c r="U3495" s="36"/>
      <c r="V3495" s="36"/>
      <c r="W3495" s="36"/>
      <c r="X3495" s="36"/>
      <c r="Y3495" s="36"/>
      <c r="Z3495" s="36"/>
      <c r="AA3495" s="36"/>
      <c r="AB3495" s="36"/>
      <c r="AC3495" s="36"/>
      <c r="AD3495" s="36"/>
      <c r="AE3495" s="36"/>
      <c r="AF3495" s="36"/>
      <c r="AG3495" s="36"/>
      <c r="AH3495" s="36"/>
      <c r="AI3495" s="36"/>
      <c r="AJ3495" s="36"/>
      <c r="AK3495" s="36"/>
      <c r="AL3495" s="36"/>
    </row>
    <row r="3496">
      <c r="A3496" s="29" t="s">
        <v>2857</v>
      </c>
      <c r="B3496" s="54" t="s">
        <v>560</v>
      </c>
      <c r="C3496" s="54" t="s">
        <v>1164</v>
      </c>
      <c r="D3496" s="54" t="s">
        <v>900</v>
      </c>
      <c r="E3496" s="30" t="s">
        <v>41</v>
      </c>
      <c r="F3496" s="41" t="s">
        <v>1409</v>
      </c>
      <c r="G3496" s="86">
        <v>44980.0</v>
      </c>
      <c r="H3496" s="86"/>
      <c r="I3496" s="121">
        <v>155.0</v>
      </c>
      <c r="J3496" s="86">
        <v>44981.0</v>
      </c>
      <c r="K3496" s="42"/>
      <c r="L3496" s="88">
        <v>161.0</v>
      </c>
      <c r="M3496" s="117">
        <v>45063.0</v>
      </c>
      <c r="N3496" s="32">
        <v>0.6666666666666666</v>
      </c>
      <c r="O3496" s="32">
        <v>0.8333333333333334</v>
      </c>
      <c r="P3496" s="16">
        <f t="shared" si="298"/>
        <v>0.1666666667</v>
      </c>
      <c r="Q3496" s="113" t="s">
        <v>3448</v>
      </c>
      <c r="R3496" s="36"/>
      <c r="S3496" s="36"/>
      <c r="T3496" s="36"/>
      <c r="U3496" s="36"/>
      <c r="V3496" s="36"/>
      <c r="W3496" s="36"/>
      <c r="X3496" s="36"/>
      <c r="Y3496" s="36"/>
      <c r="Z3496" s="36"/>
      <c r="AA3496" s="36"/>
      <c r="AB3496" s="36"/>
      <c r="AC3496" s="36"/>
      <c r="AD3496" s="36"/>
      <c r="AE3496" s="36"/>
      <c r="AF3496" s="36"/>
      <c r="AG3496" s="36"/>
      <c r="AH3496" s="36"/>
      <c r="AI3496" s="36"/>
      <c r="AJ3496" s="36"/>
      <c r="AK3496" s="36"/>
      <c r="AL3496" s="36"/>
    </row>
    <row r="3497">
      <c r="A3497" s="81" t="s">
        <v>3433</v>
      </c>
      <c r="B3497" s="10" t="s">
        <v>637</v>
      </c>
      <c r="C3497" s="10" t="s">
        <v>1164</v>
      </c>
      <c r="D3497" s="10" t="s">
        <v>3251</v>
      </c>
      <c r="E3497" s="30" t="s">
        <v>41</v>
      </c>
      <c r="F3497" s="30" t="s">
        <v>1423</v>
      </c>
      <c r="G3497" s="117">
        <v>45062.0</v>
      </c>
      <c r="H3497" s="86"/>
      <c r="I3497" s="88">
        <v>4.0</v>
      </c>
      <c r="J3497" s="117">
        <v>45062.0</v>
      </c>
      <c r="K3497" s="42"/>
      <c r="L3497" s="121"/>
      <c r="M3497" s="117">
        <v>45063.0</v>
      </c>
      <c r="N3497" s="32">
        <v>0.875</v>
      </c>
      <c r="O3497" s="32">
        <v>0.9583333333333334</v>
      </c>
      <c r="P3497" s="25">
        <v>0.08333333333333333</v>
      </c>
      <c r="Q3497" s="132" t="s">
        <v>3449</v>
      </c>
      <c r="R3497" s="36"/>
      <c r="S3497" s="36"/>
      <c r="T3497" s="36"/>
      <c r="U3497" s="36"/>
      <c r="V3497" s="36"/>
      <c r="W3497" s="36"/>
      <c r="X3497" s="36"/>
      <c r="Y3497" s="36"/>
      <c r="Z3497" s="36"/>
      <c r="AA3497" s="36"/>
      <c r="AB3497" s="36"/>
      <c r="AC3497" s="36"/>
      <c r="AD3497" s="36"/>
      <c r="AE3497" s="36"/>
      <c r="AF3497" s="36"/>
      <c r="AG3497" s="36"/>
      <c r="AH3497" s="36"/>
      <c r="AI3497" s="36"/>
      <c r="AJ3497" s="36"/>
      <c r="AK3497" s="36"/>
      <c r="AL3497" s="36"/>
    </row>
    <row r="3498">
      <c r="A3498" s="81" t="s">
        <v>3111</v>
      </c>
      <c r="B3498" s="54" t="s">
        <v>1797</v>
      </c>
      <c r="C3498" s="10" t="s">
        <v>1152</v>
      </c>
      <c r="D3498" s="10" t="s">
        <v>2579</v>
      </c>
      <c r="E3498" s="30" t="s">
        <v>41</v>
      </c>
      <c r="F3498" s="30" t="s">
        <v>1423</v>
      </c>
      <c r="G3498" s="117"/>
      <c r="H3498" s="86"/>
      <c r="I3498" s="121"/>
      <c r="J3498" s="86"/>
      <c r="K3498" s="42"/>
      <c r="L3498" s="121"/>
      <c r="M3498" s="19">
        <v>45064.0</v>
      </c>
      <c r="N3498" s="32">
        <v>0.5416666666666666</v>
      </c>
      <c r="O3498" s="32">
        <v>0.625</v>
      </c>
      <c r="P3498" s="44">
        <f t="shared" ref="P3498:P3499" si="299">O3498-N3498</f>
        <v>0.08333333333</v>
      </c>
      <c r="Q3498" s="132" t="s">
        <v>3112</v>
      </c>
      <c r="R3498" s="36"/>
      <c r="S3498" s="36"/>
      <c r="T3498" s="36"/>
      <c r="U3498" s="36"/>
      <c r="V3498" s="36"/>
      <c r="W3498" s="36"/>
      <c r="X3498" s="36"/>
      <c r="Y3498" s="36"/>
      <c r="Z3498" s="36"/>
      <c r="AA3498" s="36"/>
      <c r="AB3498" s="36"/>
      <c r="AC3498" s="36"/>
      <c r="AD3498" s="36"/>
      <c r="AE3498" s="36"/>
      <c r="AF3498" s="36"/>
      <c r="AG3498" s="36"/>
      <c r="AH3498" s="36"/>
      <c r="AI3498" s="36"/>
      <c r="AJ3498" s="36"/>
      <c r="AK3498" s="36"/>
      <c r="AL3498" s="36"/>
    </row>
    <row r="3499">
      <c r="A3499" s="81" t="s">
        <v>3148</v>
      </c>
      <c r="B3499" s="10" t="s">
        <v>560</v>
      </c>
      <c r="C3499" s="10" t="s">
        <v>1164</v>
      </c>
      <c r="D3499" s="10" t="s">
        <v>2579</v>
      </c>
      <c r="E3499" s="11" t="s">
        <v>43</v>
      </c>
      <c r="F3499" s="11" t="s">
        <v>1409</v>
      </c>
      <c r="G3499" s="82">
        <v>45026.0</v>
      </c>
      <c r="H3499" s="82">
        <v>45026.0</v>
      </c>
      <c r="I3499" s="12"/>
      <c r="J3499" s="117">
        <v>44943.0</v>
      </c>
      <c r="K3499" s="82"/>
      <c r="L3499" s="12">
        <v>129.0</v>
      </c>
      <c r="M3499" s="117">
        <v>45064.0</v>
      </c>
      <c r="N3499" s="133">
        <v>0.625</v>
      </c>
      <c r="O3499" s="110">
        <v>0.875</v>
      </c>
      <c r="P3499" s="16">
        <f t="shared" si="299"/>
        <v>0.25</v>
      </c>
      <c r="Q3499" s="113" t="s">
        <v>3450</v>
      </c>
      <c r="R3499" s="36"/>
      <c r="S3499" s="36"/>
      <c r="T3499" s="36"/>
      <c r="U3499" s="36"/>
      <c r="V3499" s="36"/>
      <c r="W3499" s="36"/>
      <c r="X3499" s="36"/>
      <c r="Y3499" s="36"/>
      <c r="Z3499" s="36"/>
      <c r="AA3499" s="36"/>
      <c r="AB3499" s="36"/>
      <c r="AC3499" s="36"/>
      <c r="AD3499" s="36"/>
      <c r="AE3499" s="36"/>
      <c r="AF3499" s="36"/>
      <c r="AG3499" s="36"/>
      <c r="AH3499" s="36"/>
      <c r="AI3499" s="36"/>
      <c r="AJ3499" s="36"/>
      <c r="AK3499" s="36"/>
      <c r="AL3499" s="36"/>
    </row>
    <row r="3500">
      <c r="A3500" s="81" t="s">
        <v>3440</v>
      </c>
      <c r="B3500" s="10" t="s">
        <v>18</v>
      </c>
      <c r="C3500" s="10" t="s">
        <v>1152</v>
      </c>
      <c r="D3500" s="10" t="s">
        <v>3236</v>
      </c>
      <c r="E3500" s="30" t="s">
        <v>341</v>
      </c>
      <c r="F3500" s="30" t="s">
        <v>1423</v>
      </c>
      <c r="G3500" s="117">
        <v>45063.0</v>
      </c>
      <c r="H3500" s="86"/>
      <c r="I3500" s="121"/>
      <c r="J3500" s="117">
        <v>45063.0</v>
      </c>
      <c r="K3500" s="42"/>
      <c r="L3500" s="121"/>
      <c r="M3500" s="117">
        <v>45064.0</v>
      </c>
      <c r="N3500" s="32">
        <v>0.6041666666666666</v>
      </c>
      <c r="O3500" s="32">
        <v>0.7083333333333334</v>
      </c>
      <c r="P3500" s="25">
        <v>0.10416666666666667</v>
      </c>
      <c r="Q3500" s="113" t="s">
        <v>3451</v>
      </c>
      <c r="R3500" s="36"/>
      <c r="S3500" s="36"/>
      <c r="T3500" s="36"/>
      <c r="U3500" s="36"/>
      <c r="V3500" s="36"/>
      <c r="W3500" s="36"/>
      <c r="X3500" s="36"/>
      <c r="Y3500" s="36"/>
      <c r="Z3500" s="36"/>
      <c r="AA3500" s="36"/>
      <c r="AB3500" s="36"/>
      <c r="AC3500" s="36"/>
      <c r="AD3500" s="36"/>
      <c r="AE3500" s="36"/>
      <c r="AF3500" s="36"/>
      <c r="AG3500" s="36"/>
      <c r="AH3500" s="36"/>
      <c r="AI3500" s="36"/>
      <c r="AJ3500" s="36"/>
      <c r="AK3500" s="36"/>
      <c r="AL3500" s="36"/>
    </row>
    <row r="3501">
      <c r="A3501" s="81" t="s">
        <v>2573</v>
      </c>
      <c r="B3501" s="10" t="s">
        <v>560</v>
      </c>
      <c r="C3501" s="10" t="s">
        <v>1152</v>
      </c>
      <c r="D3501" s="10" t="s">
        <v>3</v>
      </c>
      <c r="E3501" s="11" t="s">
        <v>43</v>
      </c>
      <c r="F3501" s="11" t="s">
        <v>1409</v>
      </c>
      <c r="G3501" s="82">
        <v>44942.0</v>
      </c>
      <c r="H3501" s="82">
        <v>44963.0</v>
      </c>
      <c r="I3501" s="12">
        <v>75.0</v>
      </c>
      <c r="J3501" s="117">
        <v>44943.0</v>
      </c>
      <c r="K3501" s="82"/>
      <c r="L3501" s="12">
        <v>143.0</v>
      </c>
      <c r="M3501" s="117">
        <v>45064.0</v>
      </c>
      <c r="N3501" s="110">
        <v>0.5833333333333334</v>
      </c>
      <c r="O3501" s="32">
        <v>0.7916666666666666</v>
      </c>
      <c r="P3501" s="16">
        <f t="shared" ref="P3501:P3504" si="300">O3501-N3501</f>
        <v>0.2083333333</v>
      </c>
      <c r="Q3501" s="113" t="s">
        <v>3452</v>
      </c>
      <c r="R3501" s="36"/>
      <c r="S3501" s="36"/>
      <c r="T3501" s="36"/>
      <c r="U3501" s="36"/>
      <c r="V3501" s="36"/>
      <c r="W3501" s="36"/>
      <c r="X3501" s="36"/>
      <c r="Y3501" s="36"/>
      <c r="Z3501" s="36"/>
      <c r="AA3501" s="36"/>
      <c r="AB3501" s="36"/>
      <c r="AC3501" s="36"/>
      <c r="AD3501" s="36"/>
      <c r="AE3501" s="36"/>
      <c r="AF3501" s="36"/>
      <c r="AG3501" s="36"/>
      <c r="AH3501" s="36"/>
      <c r="AI3501" s="36"/>
      <c r="AJ3501" s="36"/>
      <c r="AK3501" s="36"/>
      <c r="AL3501" s="36"/>
    </row>
    <row r="3502">
      <c r="A3502" s="81" t="s">
        <v>3351</v>
      </c>
      <c r="B3502" s="29" t="s">
        <v>18</v>
      </c>
      <c r="C3502" s="29" t="s">
        <v>1152</v>
      </c>
      <c r="D3502" s="29" t="s">
        <v>508</v>
      </c>
      <c r="E3502" s="30" t="s">
        <v>41</v>
      </c>
      <c r="F3502" s="30" t="s">
        <v>1423</v>
      </c>
      <c r="G3502" s="100">
        <v>45056.0</v>
      </c>
      <c r="H3502" s="82"/>
      <c r="I3502" s="81"/>
      <c r="J3502" s="100">
        <v>45056.0</v>
      </c>
      <c r="K3502" s="82"/>
      <c r="L3502" s="81"/>
      <c r="M3502" s="100">
        <v>45064.0</v>
      </c>
      <c r="N3502" s="32">
        <v>0.6041666666666666</v>
      </c>
      <c r="O3502" s="32">
        <v>0.8541666666666666</v>
      </c>
      <c r="P3502" s="16">
        <f t="shared" si="300"/>
        <v>0.25</v>
      </c>
      <c r="Q3502" s="131" t="s">
        <v>3453</v>
      </c>
      <c r="R3502" s="36"/>
      <c r="S3502" s="36"/>
      <c r="T3502" s="36"/>
      <c r="U3502" s="36"/>
      <c r="V3502" s="36"/>
      <c r="W3502" s="36"/>
      <c r="X3502" s="36"/>
      <c r="Y3502" s="36"/>
      <c r="Z3502" s="36"/>
      <c r="AA3502" s="36"/>
      <c r="AB3502" s="36"/>
      <c r="AC3502" s="36"/>
      <c r="AD3502" s="36"/>
      <c r="AE3502" s="36"/>
      <c r="AF3502" s="36"/>
      <c r="AG3502" s="36"/>
      <c r="AH3502" s="36"/>
      <c r="AI3502" s="36"/>
      <c r="AJ3502" s="36"/>
      <c r="AK3502" s="36"/>
      <c r="AL3502" s="36"/>
    </row>
    <row r="3503">
      <c r="A3503" s="29" t="s">
        <v>2167</v>
      </c>
      <c r="B3503" s="54" t="s">
        <v>1797</v>
      </c>
      <c r="C3503" s="54" t="s">
        <v>1164</v>
      </c>
      <c r="D3503" s="54" t="s">
        <v>900</v>
      </c>
      <c r="E3503" s="41" t="s">
        <v>41</v>
      </c>
      <c r="F3503" s="41" t="s">
        <v>21</v>
      </c>
      <c r="G3503" s="86"/>
      <c r="H3503" s="86"/>
      <c r="I3503" s="121"/>
      <c r="J3503" s="86"/>
      <c r="K3503" s="42"/>
      <c r="L3503" s="88">
        <v>240.0</v>
      </c>
      <c r="M3503" s="117">
        <v>45064.0</v>
      </c>
      <c r="N3503" s="43">
        <v>0.5416666666666666</v>
      </c>
      <c r="O3503" s="32">
        <v>0.6041666666666666</v>
      </c>
      <c r="P3503" s="16">
        <f t="shared" si="300"/>
        <v>0.0625</v>
      </c>
      <c r="Q3503" s="113" t="s">
        <v>2180</v>
      </c>
      <c r="R3503" s="36"/>
      <c r="S3503" s="36"/>
      <c r="T3503" s="36"/>
      <c r="U3503" s="36"/>
      <c r="V3503" s="36"/>
      <c r="W3503" s="36"/>
      <c r="X3503" s="36"/>
      <c r="Y3503" s="36"/>
      <c r="Z3503" s="36"/>
      <c r="AA3503" s="36"/>
      <c r="AB3503" s="36"/>
      <c r="AC3503" s="36"/>
      <c r="AD3503" s="36"/>
      <c r="AE3503" s="36"/>
      <c r="AF3503" s="36"/>
      <c r="AG3503" s="36"/>
      <c r="AH3503" s="36"/>
      <c r="AI3503" s="36"/>
      <c r="AJ3503" s="36"/>
      <c r="AK3503" s="36"/>
      <c r="AL3503" s="36"/>
    </row>
    <row r="3504">
      <c r="A3504" s="29" t="s">
        <v>2857</v>
      </c>
      <c r="B3504" s="54" t="s">
        <v>560</v>
      </c>
      <c r="C3504" s="54" t="s">
        <v>1164</v>
      </c>
      <c r="D3504" s="54" t="s">
        <v>900</v>
      </c>
      <c r="E3504" s="30" t="s">
        <v>41</v>
      </c>
      <c r="F3504" s="41" t="s">
        <v>1409</v>
      </c>
      <c r="G3504" s="86">
        <v>44980.0</v>
      </c>
      <c r="H3504" s="86"/>
      <c r="I3504" s="121">
        <v>155.0</v>
      </c>
      <c r="J3504" s="86">
        <v>44981.0</v>
      </c>
      <c r="K3504" s="42"/>
      <c r="L3504" s="88">
        <v>166.5</v>
      </c>
      <c r="M3504" s="117">
        <v>45064.0</v>
      </c>
      <c r="N3504" s="32">
        <v>0.6041666666666666</v>
      </c>
      <c r="O3504" s="32">
        <v>0.8333333333333334</v>
      </c>
      <c r="P3504" s="16">
        <f t="shared" si="300"/>
        <v>0.2291666667</v>
      </c>
      <c r="Q3504" s="113" t="s">
        <v>3454</v>
      </c>
      <c r="R3504" s="36"/>
      <c r="S3504" s="36"/>
      <c r="T3504" s="36"/>
      <c r="U3504" s="36"/>
      <c r="V3504" s="36"/>
      <c r="W3504" s="36"/>
      <c r="X3504" s="36"/>
      <c r="Y3504" s="36"/>
      <c r="Z3504" s="36"/>
      <c r="AA3504" s="36"/>
      <c r="AB3504" s="36"/>
      <c r="AC3504" s="36"/>
      <c r="AD3504" s="36"/>
      <c r="AE3504" s="36"/>
      <c r="AF3504" s="36"/>
      <c r="AG3504" s="36"/>
      <c r="AH3504" s="36"/>
      <c r="AI3504" s="36"/>
      <c r="AJ3504" s="36"/>
      <c r="AK3504" s="36"/>
      <c r="AL3504" s="36"/>
    </row>
    <row r="3505">
      <c r="A3505" s="29" t="s">
        <v>3299</v>
      </c>
      <c r="B3505" s="29" t="s">
        <v>18</v>
      </c>
      <c r="C3505" s="29" t="s">
        <v>1152</v>
      </c>
      <c r="D3505" s="29" t="s">
        <v>3236</v>
      </c>
      <c r="E3505" s="41" t="s">
        <v>41</v>
      </c>
      <c r="F3505" s="41" t="s">
        <v>1423</v>
      </c>
      <c r="G3505" s="86">
        <v>45048.0</v>
      </c>
      <c r="H3505" s="42"/>
      <c r="I3505" s="36"/>
      <c r="J3505" s="86">
        <v>45048.0</v>
      </c>
      <c r="K3505" s="42"/>
      <c r="L3505" s="36"/>
      <c r="M3505" s="117">
        <v>45064.0</v>
      </c>
      <c r="N3505" s="30" t="s">
        <v>3455</v>
      </c>
      <c r="O3505" s="30" t="s">
        <v>3456</v>
      </c>
      <c r="P3505" s="34">
        <v>0.14583333333333334</v>
      </c>
      <c r="Q3505" s="122" t="s">
        <v>3457</v>
      </c>
      <c r="R3505" s="36"/>
      <c r="S3505" s="36"/>
      <c r="T3505" s="36"/>
      <c r="U3505" s="36"/>
      <c r="V3505" s="36"/>
      <c r="W3505" s="36"/>
      <c r="X3505" s="36"/>
      <c r="Y3505" s="36"/>
      <c r="Z3505" s="36"/>
      <c r="AA3505" s="36"/>
      <c r="AB3505" s="36"/>
      <c r="AC3505" s="36"/>
      <c r="AD3505" s="36"/>
      <c r="AE3505" s="36"/>
      <c r="AF3505" s="36"/>
      <c r="AG3505" s="36"/>
      <c r="AH3505" s="36"/>
      <c r="AI3505" s="36"/>
      <c r="AJ3505" s="36"/>
      <c r="AK3505" s="36"/>
      <c r="AL3505" s="36"/>
    </row>
    <row r="3506">
      <c r="A3506" s="81" t="s">
        <v>1819</v>
      </c>
      <c r="B3506" s="81" t="s">
        <v>1797</v>
      </c>
      <c r="C3506" s="10" t="s">
        <v>1152</v>
      </c>
      <c r="D3506" s="10" t="s">
        <v>3</v>
      </c>
      <c r="E3506" s="11" t="s">
        <v>41</v>
      </c>
      <c r="F3506" s="11" t="s">
        <v>21</v>
      </c>
      <c r="G3506" s="18"/>
      <c r="H3506" s="18"/>
      <c r="I3506" s="18"/>
      <c r="J3506" s="18"/>
      <c r="K3506" s="18"/>
      <c r="M3506" s="117">
        <v>45064.0</v>
      </c>
      <c r="N3506" s="32">
        <v>0.7916666666666666</v>
      </c>
      <c r="O3506" s="32">
        <v>0.875</v>
      </c>
      <c r="P3506" s="16">
        <f t="shared" ref="P3506:P3507" si="301">O3506-N3506</f>
        <v>0.08333333333</v>
      </c>
      <c r="Q3506" s="113" t="s">
        <v>3458</v>
      </c>
      <c r="R3506" s="36"/>
      <c r="S3506" s="36"/>
      <c r="T3506" s="36"/>
      <c r="U3506" s="36"/>
      <c r="V3506" s="36"/>
      <c r="W3506" s="36"/>
      <c r="X3506" s="36"/>
      <c r="Y3506" s="36"/>
      <c r="Z3506" s="36"/>
      <c r="AA3506" s="36"/>
      <c r="AB3506" s="36"/>
      <c r="AC3506" s="36"/>
      <c r="AD3506" s="36"/>
      <c r="AE3506" s="36"/>
      <c r="AF3506" s="36"/>
      <c r="AG3506" s="36"/>
      <c r="AH3506" s="36"/>
      <c r="AI3506" s="36"/>
      <c r="AJ3506" s="36"/>
      <c r="AK3506" s="36"/>
      <c r="AL3506" s="36"/>
    </row>
    <row r="3507">
      <c r="A3507" s="81" t="s">
        <v>2893</v>
      </c>
      <c r="B3507" s="81" t="s">
        <v>560</v>
      </c>
      <c r="C3507" s="10" t="s">
        <v>1152</v>
      </c>
      <c r="D3507" s="29" t="s">
        <v>508</v>
      </c>
      <c r="E3507" s="30" t="s">
        <v>3459</v>
      </c>
      <c r="F3507" s="30" t="s">
        <v>1409</v>
      </c>
      <c r="G3507" s="82">
        <v>44999.0</v>
      </c>
      <c r="H3507" s="82">
        <v>45005.0</v>
      </c>
      <c r="I3507" s="88">
        <v>45.0</v>
      </c>
      <c r="J3507" s="82">
        <v>44999.0</v>
      </c>
      <c r="K3507" s="82">
        <v>45005.0</v>
      </c>
      <c r="L3507" s="88">
        <v>32.0</v>
      </c>
      <c r="M3507" s="82">
        <v>45064.0</v>
      </c>
      <c r="N3507" s="32">
        <v>0.8541666666666666</v>
      </c>
      <c r="O3507" s="32">
        <v>0.875</v>
      </c>
      <c r="P3507" s="16">
        <f t="shared" si="301"/>
        <v>0.02083333333</v>
      </c>
      <c r="Q3507" s="35" t="s">
        <v>3460</v>
      </c>
      <c r="R3507" s="36"/>
      <c r="S3507" s="36"/>
      <c r="T3507" s="36"/>
      <c r="U3507" s="36"/>
      <c r="V3507" s="36"/>
      <c r="W3507" s="36"/>
      <c r="X3507" s="36"/>
      <c r="Y3507" s="36"/>
      <c r="Z3507" s="36"/>
      <c r="AA3507" s="36"/>
      <c r="AB3507" s="36"/>
      <c r="AC3507" s="36"/>
      <c r="AD3507" s="36"/>
      <c r="AE3507" s="36"/>
      <c r="AF3507" s="36"/>
      <c r="AG3507" s="36"/>
      <c r="AH3507" s="36"/>
      <c r="AI3507" s="36"/>
      <c r="AJ3507" s="36"/>
      <c r="AK3507" s="36"/>
      <c r="AL3507" s="36"/>
    </row>
    <row r="3508">
      <c r="A3508" s="81" t="s">
        <v>3433</v>
      </c>
      <c r="B3508" s="10" t="s">
        <v>637</v>
      </c>
      <c r="C3508" s="10" t="s">
        <v>1164</v>
      </c>
      <c r="D3508" s="10" t="s">
        <v>3251</v>
      </c>
      <c r="E3508" s="30" t="s">
        <v>20</v>
      </c>
      <c r="F3508" s="30" t="s">
        <v>1423</v>
      </c>
      <c r="G3508" s="117">
        <v>45062.0</v>
      </c>
      <c r="H3508" s="86"/>
      <c r="I3508" s="88"/>
      <c r="J3508" s="117">
        <v>45062.0</v>
      </c>
      <c r="K3508" s="42"/>
      <c r="L3508" s="121"/>
      <c r="M3508" s="117">
        <v>45064.0</v>
      </c>
      <c r="N3508" s="32">
        <v>0.8125</v>
      </c>
      <c r="O3508" s="133">
        <v>0.875</v>
      </c>
      <c r="P3508" s="25">
        <v>0.0625</v>
      </c>
      <c r="Q3508" s="132" t="s">
        <v>3461</v>
      </c>
      <c r="R3508" s="36"/>
      <c r="S3508" s="36"/>
      <c r="T3508" s="36"/>
      <c r="U3508" s="36"/>
      <c r="V3508" s="36"/>
      <c r="W3508" s="36"/>
      <c r="X3508" s="36"/>
      <c r="Y3508" s="36"/>
      <c r="Z3508" s="36"/>
      <c r="AA3508" s="36"/>
      <c r="AB3508" s="36"/>
      <c r="AC3508" s="36"/>
      <c r="AD3508" s="36"/>
      <c r="AE3508" s="36"/>
      <c r="AF3508" s="36"/>
      <c r="AG3508" s="36"/>
      <c r="AH3508" s="36"/>
      <c r="AI3508" s="36"/>
      <c r="AJ3508" s="36"/>
      <c r="AK3508" s="36"/>
      <c r="AL3508" s="36"/>
    </row>
    <row r="3509">
      <c r="A3509" s="81" t="s">
        <v>3354</v>
      </c>
      <c r="B3509" s="10" t="s">
        <v>18</v>
      </c>
      <c r="C3509" s="10" t="s">
        <v>24</v>
      </c>
      <c r="D3509" s="10" t="s">
        <v>3251</v>
      </c>
      <c r="E3509" s="30" t="s">
        <v>41</v>
      </c>
      <c r="F3509" s="30" t="s">
        <v>1423</v>
      </c>
      <c r="G3509" s="117">
        <v>45051.0</v>
      </c>
      <c r="H3509" s="86"/>
      <c r="I3509" s="88">
        <v>10.0</v>
      </c>
      <c r="J3509" s="117">
        <v>45051.0</v>
      </c>
      <c r="K3509" s="42"/>
      <c r="L3509" s="121"/>
      <c r="M3509" s="117">
        <v>45064.0</v>
      </c>
      <c r="N3509" s="32">
        <v>0.9166666666666666</v>
      </c>
      <c r="O3509" s="32">
        <v>0.9583333333333334</v>
      </c>
      <c r="P3509" s="25">
        <v>0.041666666666666664</v>
      </c>
      <c r="Q3509" s="10" t="s">
        <v>3462</v>
      </c>
      <c r="R3509" s="36"/>
      <c r="S3509" s="36"/>
      <c r="T3509" s="36"/>
      <c r="U3509" s="36"/>
      <c r="V3509" s="36"/>
      <c r="W3509" s="36"/>
      <c r="X3509" s="36"/>
      <c r="Y3509" s="36"/>
      <c r="Z3509" s="36"/>
      <c r="AA3509" s="36"/>
      <c r="AB3509" s="36"/>
      <c r="AC3509" s="36"/>
      <c r="AD3509" s="36"/>
      <c r="AE3509" s="36"/>
      <c r="AF3509" s="36"/>
      <c r="AG3509" s="36"/>
      <c r="AH3509" s="36"/>
      <c r="AI3509" s="36"/>
      <c r="AJ3509" s="36"/>
      <c r="AK3509" s="36"/>
      <c r="AL3509" s="36"/>
    </row>
    <row r="3510">
      <c r="A3510" s="29" t="s">
        <v>3299</v>
      </c>
      <c r="B3510" s="29" t="s">
        <v>18</v>
      </c>
      <c r="C3510" s="29" t="s">
        <v>1152</v>
      </c>
      <c r="D3510" s="29" t="s">
        <v>3236</v>
      </c>
      <c r="E3510" s="30" t="s">
        <v>43</v>
      </c>
      <c r="F3510" s="41" t="s">
        <v>1423</v>
      </c>
      <c r="G3510" s="86">
        <v>45048.0</v>
      </c>
      <c r="H3510" s="42"/>
      <c r="I3510" s="36"/>
      <c r="J3510" s="86">
        <v>45048.0</v>
      </c>
      <c r="K3510" s="42"/>
      <c r="L3510" s="36"/>
      <c r="M3510" s="117">
        <v>45065.0</v>
      </c>
      <c r="N3510" s="30" t="s">
        <v>3463</v>
      </c>
      <c r="O3510" s="30" t="s">
        <v>3464</v>
      </c>
      <c r="P3510" s="34">
        <v>0.125</v>
      </c>
      <c r="Q3510" s="122" t="s">
        <v>3465</v>
      </c>
      <c r="R3510" s="36"/>
      <c r="S3510" s="36"/>
      <c r="T3510" s="36"/>
      <c r="U3510" s="36"/>
      <c r="V3510" s="36"/>
      <c r="W3510" s="36"/>
      <c r="X3510" s="36"/>
      <c r="Y3510" s="36"/>
      <c r="Z3510" s="36"/>
      <c r="AA3510" s="36"/>
      <c r="AB3510" s="36"/>
      <c r="AC3510" s="36"/>
      <c r="AD3510" s="36"/>
      <c r="AE3510" s="36"/>
      <c r="AF3510" s="36"/>
      <c r="AG3510" s="36"/>
      <c r="AH3510" s="36"/>
      <c r="AI3510" s="36"/>
      <c r="AJ3510" s="36"/>
      <c r="AK3510" s="36"/>
      <c r="AL3510" s="36"/>
    </row>
    <row r="3511">
      <c r="A3511" s="84" t="s">
        <v>3227</v>
      </c>
      <c r="B3511" s="81" t="s">
        <v>18</v>
      </c>
      <c r="C3511" s="29" t="s">
        <v>1152</v>
      </c>
      <c r="D3511" s="10" t="s">
        <v>3</v>
      </c>
      <c r="E3511" s="30" t="s">
        <v>43</v>
      </c>
      <c r="F3511" s="30" t="s">
        <v>1423</v>
      </c>
      <c r="G3511" s="82">
        <v>45040.0</v>
      </c>
      <c r="H3511" s="117">
        <v>45065.0</v>
      </c>
      <c r="I3511" s="88">
        <v>14.0</v>
      </c>
      <c r="J3511" s="82">
        <v>45040.0</v>
      </c>
      <c r="K3511" s="117">
        <v>45065.0</v>
      </c>
      <c r="L3511" s="88">
        <v>10.0</v>
      </c>
      <c r="M3511" s="117">
        <v>45065.0</v>
      </c>
      <c r="N3511" s="32">
        <v>0.5833333333333334</v>
      </c>
      <c r="O3511" s="32">
        <v>0.75</v>
      </c>
      <c r="P3511" s="16">
        <f t="shared" ref="P3511:P3523" si="302">O3511-N3511</f>
        <v>0.1666666667</v>
      </c>
      <c r="Q3511" s="113" t="s">
        <v>3466</v>
      </c>
      <c r="R3511" s="36"/>
      <c r="S3511" s="36"/>
      <c r="T3511" s="36"/>
      <c r="U3511" s="36"/>
      <c r="V3511" s="36"/>
      <c r="W3511" s="36"/>
      <c r="X3511" s="36"/>
      <c r="Y3511" s="36"/>
      <c r="Z3511" s="36"/>
      <c r="AA3511" s="36"/>
      <c r="AB3511" s="36"/>
      <c r="AC3511" s="36"/>
      <c r="AD3511" s="36"/>
      <c r="AE3511" s="36"/>
      <c r="AF3511" s="36"/>
      <c r="AG3511" s="36"/>
      <c r="AH3511" s="36"/>
      <c r="AI3511" s="36"/>
      <c r="AJ3511" s="36"/>
      <c r="AK3511" s="36"/>
      <c r="AL3511" s="36"/>
    </row>
    <row r="3512">
      <c r="A3512" s="29" t="s">
        <v>2167</v>
      </c>
      <c r="B3512" s="54" t="s">
        <v>1797</v>
      </c>
      <c r="C3512" s="54" t="s">
        <v>1164</v>
      </c>
      <c r="D3512" s="54" t="s">
        <v>900</v>
      </c>
      <c r="E3512" s="41" t="s">
        <v>41</v>
      </c>
      <c r="F3512" s="41" t="s">
        <v>21</v>
      </c>
      <c r="G3512" s="86"/>
      <c r="H3512" s="86"/>
      <c r="I3512" s="121"/>
      <c r="J3512" s="86"/>
      <c r="K3512" s="42"/>
      <c r="L3512" s="88">
        <v>240.0</v>
      </c>
      <c r="M3512" s="117">
        <v>45065.0</v>
      </c>
      <c r="N3512" s="43">
        <v>0.5416666666666666</v>
      </c>
      <c r="O3512" s="32">
        <v>0.6041666666666666</v>
      </c>
      <c r="P3512" s="16">
        <f t="shared" si="302"/>
        <v>0.0625</v>
      </c>
      <c r="Q3512" s="113" t="s">
        <v>2180</v>
      </c>
      <c r="R3512" s="36"/>
      <c r="S3512" s="36"/>
      <c r="T3512" s="36"/>
      <c r="U3512" s="36"/>
      <c r="V3512" s="36"/>
      <c r="W3512" s="36"/>
      <c r="X3512" s="36"/>
      <c r="Y3512" s="36"/>
      <c r="Z3512" s="36"/>
      <c r="AA3512" s="36"/>
      <c r="AB3512" s="36"/>
      <c r="AC3512" s="36"/>
      <c r="AD3512" s="36"/>
      <c r="AE3512" s="36"/>
      <c r="AF3512" s="36"/>
      <c r="AG3512" s="36"/>
      <c r="AH3512" s="36"/>
      <c r="AI3512" s="36"/>
      <c r="AJ3512" s="36"/>
      <c r="AK3512" s="36"/>
      <c r="AL3512" s="36"/>
    </row>
    <row r="3513">
      <c r="A3513" s="29" t="s">
        <v>2857</v>
      </c>
      <c r="B3513" s="54" t="s">
        <v>560</v>
      </c>
      <c r="C3513" s="54" t="s">
        <v>1164</v>
      </c>
      <c r="D3513" s="54" t="s">
        <v>900</v>
      </c>
      <c r="E3513" s="30" t="s">
        <v>46</v>
      </c>
      <c r="F3513" s="41" t="s">
        <v>1409</v>
      </c>
      <c r="G3513" s="86">
        <v>44980.0</v>
      </c>
      <c r="H3513" s="86"/>
      <c r="I3513" s="121">
        <v>155.0</v>
      </c>
      <c r="J3513" s="86">
        <v>44981.0</v>
      </c>
      <c r="K3513" s="42"/>
      <c r="L3513" s="88">
        <v>166.5</v>
      </c>
      <c r="M3513" s="117">
        <v>45065.0</v>
      </c>
      <c r="N3513" s="32"/>
      <c r="O3513" s="32"/>
      <c r="P3513" s="16">
        <f t="shared" si="302"/>
        <v>0</v>
      </c>
      <c r="Q3513" s="113" t="s">
        <v>3108</v>
      </c>
      <c r="R3513" s="36"/>
      <c r="S3513" s="36"/>
      <c r="T3513" s="36"/>
      <c r="U3513" s="36"/>
      <c r="V3513" s="36"/>
      <c r="W3513" s="36"/>
      <c r="X3513" s="36"/>
      <c r="Y3513" s="36"/>
      <c r="Z3513" s="36"/>
      <c r="AA3513" s="36"/>
      <c r="AB3513" s="36"/>
      <c r="AC3513" s="36"/>
      <c r="AD3513" s="36"/>
      <c r="AE3513" s="36"/>
      <c r="AF3513" s="36"/>
      <c r="AG3513" s="36"/>
      <c r="AH3513" s="36"/>
      <c r="AI3513" s="36"/>
      <c r="AJ3513" s="36"/>
      <c r="AK3513" s="36"/>
      <c r="AL3513" s="36"/>
    </row>
    <row r="3514">
      <c r="A3514" s="81" t="s">
        <v>2999</v>
      </c>
      <c r="B3514" s="10" t="s">
        <v>18</v>
      </c>
      <c r="C3514" s="10" t="s">
        <v>1164</v>
      </c>
      <c r="D3514" s="10" t="s">
        <v>900</v>
      </c>
      <c r="E3514" s="30" t="s">
        <v>1281</v>
      </c>
      <c r="F3514" s="30" t="s">
        <v>1423</v>
      </c>
      <c r="G3514" s="117">
        <v>45002.0</v>
      </c>
      <c r="H3514" s="117">
        <v>45009.0</v>
      </c>
      <c r="I3514" s="88">
        <v>12.0</v>
      </c>
      <c r="J3514" s="117">
        <v>45002.0</v>
      </c>
      <c r="K3514" s="100">
        <v>45009.0</v>
      </c>
      <c r="L3514" s="88">
        <v>10.0</v>
      </c>
      <c r="M3514" s="117">
        <v>45065.0</v>
      </c>
      <c r="N3514" s="32">
        <v>0.6041666666666666</v>
      </c>
      <c r="O3514" s="32">
        <v>0.6875</v>
      </c>
      <c r="P3514" s="16">
        <f t="shared" si="302"/>
        <v>0.08333333333</v>
      </c>
      <c r="Q3514" s="113" t="s">
        <v>3467</v>
      </c>
      <c r="R3514" s="36"/>
      <c r="S3514" s="36"/>
      <c r="T3514" s="36"/>
      <c r="U3514" s="36"/>
      <c r="V3514" s="36"/>
      <c r="W3514" s="36"/>
      <c r="X3514" s="36"/>
      <c r="Y3514" s="36"/>
      <c r="Z3514" s="36"/>
      <c r="AA3514" s="36"/>
      <c r="AB3514" s="36"/>
      <c r="AC3514" s="36"/>
      <c r="AD3514" s="36"/>
      <c r="AE3514" s="36"/>
      <c r="AF3514" s="36"/>
      <c r="AG3514" s="36"/>
      <c r="AH3514" s="36"/>
      <c r="AI3514" s="36"/>
      <c r="AJ3514" s="36"/>
      <c r="AK3514" s="36"/>
      <c r="AL3514" s="36"/>
    </row>
    <row r="3515">
      <c r="A3515" s="10" t="s">
        <v>3468</v>
      </c>
      <c r="B3515" s="10" t="s">
        <v>18</v>
      </c>
      <c r="C3515" s="10" t="s">
        <v>1164</v>
      </c>
      <c r="D3515" s="10" t="s">
        <v>900</v>
      </c>
      <c r="E3515" s="30" t="s">
        <v>1478</v>
      </c>
      <c r="F3515" s="11" t="s">
        <v>1423</v>
      </c>
      <c r="G3515" s="19">
        <v>45065.0</v>
      </c>
      <c r="H3515" s="19"/>
      <c r="I3515" s="12">
        <v>24.0</v>
      </c>
      <c r="J3515" s="19">
        <v>45065.0</v>
      </c>
      <c r="K3515" s="19"/>
      <c r="L3515" s="12">
        <v>3.5</v>
      </c>
      <c r="M3515" s="117">
        <v>45065.0</v>
      </c>
      <c r="N3515" s="32">
        <v>0.6875</v>
      </c>
      <c r="O3515" s="15">
        <v>0.8333333333333334</v>
      </c>
      <c r="P3515" s="16">
        <f t="shared" si="302"/>
        <v>0.1458333333</v>
      </c>
      <c r="Q3515" s="10" t="s">
        <v>3469</v>
      </c>
      <c r="R3515" s="36"/>
      <c r="S3515" s="36"/>
      <c r="T3515" s="36"/>
      <c r="U3515" s="36"/>
      <c r="V3515" s="36"/>
      <c r="W3515" s="36"/>
      <c r="X3515" s="36"/>
      <c r="Y3515" s="36"/>
      <c r="Z3515" s="36"/>
      <c r="AA3515" s="36"/>
      <c r="AB3515" s="36"/>
      <c r="AC3515" s="36"/>
      <c r="AD3515" s="36"/>
      <c r="AE3515" s="36"/>
      <c r="AF3515" s="36"/>
      <c r="AG3515" s="36"/>
      <c r="AH3515" s="36"/>
      <c r="AI3515" s="36"/>
      <c r="AJ3515" s="36"/>
      <c r="AK3515" s="36"/>
      <c r="AL3515" s="36"/>
    </row>
    <row r="3516">
      <c r="A3516" s="10" t="s">
        <v>1595</v>
      </c>
      <c r="B3516" s="10" t="s">
        <v>18</v>
      </c>
      <c r="C3516" s="10" t="s">
        <v>1152</v>
      </c>
      <c r="D3516" s="10" t="s">
        <v>3</v>
      </c>
      <c r="E3516" s="30" t="s">
        <v>41</v>
      </c>
      <c r="F3516" s="11" t="s">
        <v>1423</v>
      </c>
      <c r="G3516" s="19">
        <v>44771.0</v>
      </c>
      <c r="H3516" s="19">
        <v>44901.0</v>
      </c>
      <c r="I3516" s="12">
        <v>24.0</v>
      </c>
      <c r="J3516" s="19">
        <v>44868.0</v>
      </c>
      <c r="K3516" s="19">
        <v>44901.0</v>
      </c>
      <c r="L3516" s="12">
        <v>19.0</v>
      </c>
      <c r="M3516" s="117">
        <v>45064.0</v>
      </c>
      <c r="N3516" s="32">
        <v>0.75</v>
      </c>
      <c r="O3516" s="15">
        <v>0.7916666666666666</v>
      </c>
      <c r="P3516" s="16">
        <f t="shared" si="302"/>
        <v>0.04166666667</v>
      </c>
      <c r="Q3516" s="131" t="s">
        <v>3470</v>
      </c>
      <c r="R3516" s="36"/>
      <c r="S3516" s="36"/>
      <c r="T3516" s="36"/>
      <c r="U3516" s="36"/>
      <c r="V3516" s="36"/>
      <c r="W3516" s="36"/>
      <c r="X3516" s="36"/>
      <c r="Y3516" s="36"/>
      <c r="Z3516" s="36"/>
      <c r="AA3516" s="36"/>
      <c r="AB3516" s="36"/>
      <c r="AC3516" s="36"/>
      <c r="AD3516" s="36"/>
      <c r="AE3516" s="36"/>
      <c r="AF3516" s="36"/>
      <c r="AG3516" s="36"/>
      <c r="AH3516" s="36"/>
      <c r="AI3516" s="36"/>
      <c r="AJ3516" s="36"/>
      <c r="AK3516" s="36"/>
      <c r="AL3516" s="36"/>
    </row>
    <row r="3517">
      <c r="A3517" s="29" t="s">
        <v>3351</v>
      </c>
      <c r="B3517" s="29" t="s">
        <v>18</v>
      </c>
      <c r="C3517" s="29" t="s">
        <v>1152</v>
      </c>
      <c r="D3517" s="29" t="s">
        <v>508</v>
      </c>
      <c r="E3517" s="30" t="s">
        <v>1281</v>
      </c>
      <c r="F3517" s="41" t="s">
        <v>1423</v>
      </c>
      <c r="G3517" s="86">
        <v>45056.0</v>
      </c>
      <c r="H3517" s="42"/>
      <c r="I3517" s="36"/>
      <c r="J3517" s="86">
        <v>45056.0</v>
      </c>
      <c r="K3517" s="42"/>
      <c r="L3517" s="36"/>
      <c r="M3517" s="117">
        <v>45065.0</v>
      </c>
      <c r="N3517" s="32">
        <v>0.5833333333333334</v>
      </c>
      <c r="O3517" s="32">
        <v>0.7083333333333334</v>
      </c>
      <c r="P3517" s="44">
        <f t="shared" si="302"/>
        <v>0.125</v>
      </c>
      <c r="Q3517" s="131" t="s">
        <v>3471</v>
      </c>
      <c r="R3517" s="36"/>
      <c r="S3517" s="36"/>
      <c r="T3517" s="36"/>
      <c r="U3517" s="36"/>
      <c r="V3517" s="36"/>
      <c r="W3517" s="36"/>
      <c r="X3517" s="36"/>
      <c r="Y3517" s="36"/>
      <c r="Z3517" s="36"/>
      <c r="AA3517" s="36"/>
      <c r="AB3517" s="36"/>
      <c r="AC3517" s="36"/>
      <c r="AD3517" s="36"/>
      <c r="AE3517" s="36"/>
      <c r="AF3517" s="36"/>
      <c r="AG3517" s="36"/>
      <c r="AH3517" s="36"/>
      <c r="AI3517" s="36"/>
      <c r="AJ3517" s="36"/>
      <c r="AK3517" s="36"/>
      <c r="AL3517" s="36"/>
    </row>
    <row r="3518">
      <c r="A3518" s="81" t="s">
        <v>3472</v>
      </c>
      <c r="B3518" s="81" t="s">
        <v>560</v>
      </c>
      <c r="C3518" s="29" t="s">
        <v>1152</v>
      </c>
      <c r="D3518" s="29" t="s">
        <v>508</v>
      </c>
      <c r="E3518" s="30" t="s">
        <v>1478</v>
      </c>
      <c r="F3518" s="41" t="s">
        <v>1423</v>
      </c>
      <c r="G3518" s="86"/>
      <c r="H3518" s="42"/>
      <c r="I3518" s="36"/>
      <c r="J3518" s="86"/>
      <c r="K3518" s="42"/>
      <c r="L3518" s="36"/>
      <c r="M3518" s="117">
        <v>45065.0</v>
      </c>
      <c r="N3518" s="32">
        <v>0.7708333333333334</v>
      </c>
      <c r="O3518" s="32">
        <v>0.875</v>
      </c>
      <c r="P3518" s="44">
        <f t="shared" si="302"/>
        <v>0.1041666667</v>
      </c>
      <c r="Q3518" s="131" t="s">
        <v>3473</v>
      </c>
      <c r="R3518" s="36"/>
      <c r="S3518" s="36"/>
      <c r="T3518" s="36"/>
      <c r="U3518" s="36"/>
      <c r="V3518" s="36"/>
      <c r="W3518" s="36"/>
      <c r="X3518" s="36"/>
      <c r="Y3518" s="36"/>
      <c r="Z3518" s="36"/>
      <c r="AA3518" s="36"/>
      <c r="AB3518" s="36"/>
      <c r="AC3518" s="36"/>
      <c r="AD3518" s="36"/>
      <c r="AE3518" s="36"/>
      <c r="AF3518" s="36"/>
      <c r="AG3518" s="36"/>
      <c r="AH3518" s="36"/>
      <c r="AI3518" s="36"/>
      <c r="AJ3518" s="36"/>
      <c r="AK3518" s="36"/>
      <c r="AL3518" s="36"/>
    </row>
    <row r="3519">
      <c r="A3519" s="81" t="s">
        <v>3111</v>
      </c>
      <c r="B3519" s="54" t="s">
        <v>1797</v>
      </c>
      <c r="C3519" s="10" t="s">
        <v>1152</v>
      </c>
      <c r="D3519" s="10" t="s">
        <v>2579</v>
      </c>
      <c r="E3519" s="30" t="s">
        <v>41</v>
      </c>
      <c r="F3519" s="30" t="s">
        <v>1423</v>
      </c>
      <c r="G3519" s="117"/>
      <c r="H3519" s="86"/>
      <c r="I3519" s="121"/>
      <c r="J3519" s="86"/>
      <c r="K3519" s="42"/>
      <c r="L3519" s="121"/>
      <c r="M3519" s="19">
        <v>45065.0</v>
      </c>
      <c r="N3519" s="32">
        <v>0.5416666666666666</v>
      </c>
      <c r="O3519" s="32">
        <v>0.625</v>
      </c>
      <c r="P3519" s="44">
        <f t="shared" si="302"/>
        <v>0.08333333333</v>
      </c>
      <c r="Q3519" s="132" t="s">
        <v>3112</v>
      </c>
      <c r="R3519" s="36"/>
      <c r="S3519" s="36"/>
      <c r="T3519" s="36"/>
      <c r="U3519" s="36"/>
      <c r="V3519" s="36"/>
      <c r="W3519" s="36"/>
      <c r="X3519" s="36"/>
      <c r="Y3519" s="36"/>
      <c r="Z3519" s="36"/>
      <c r="AA3519" s="36"/>
      <c r="AB3519" s="36"/>
      <c r="AC3519" s="36"/>
      <c r="AD3519" s="36"/>
      <c r="AE3519" s="36"/>
      <c r="AF3519" s="36"/>
      <c r="AG3519" s="36"/>
      <c r="AH3519" s="36"/>
      <c r="AI3519" s="36"/>
      <c r="AJ3519" s="36"/>
      <c r="AK3519" s="36"/>
      <c r="AL3519" s="36"/>
    </row>
    <row r="3520">
      <c r="A3520" s="81" t="s">
        <v>3474</v>
      </c>
      <c r="B3520" s="10" t="s">
        <v>18</v>
      </c>
      <c r="C3520" s="10" t="s">
        <v>1152</v>
      </c>
      <c r="D3520" s="10" t="s">
        <v>2579</v>
      </c>
      <c r="E3520" s="11" t="s">
        <v>43</v>
      </c>
      <c r="F3520" s="11" t="s">
        <v>1423</v>
      </c>
      <c r="G3520" s="82">
        <v>45065.0</v>
      </c>
      <c r="H3520" s="82">
        <v>45065.0</v>
      </c>
      <c r="I3520" s="12"/>
      <c r="J3520" s="82">
        <v>45065.0</v>
      </c>
      <c r="K3520" s="82"/>
      <c r="L3520" s="12">
        <v>6.0</v>
      </c>
      <c r="M3520" s="82">
        <v>45065.0</v>
      </c>
      <c r="N3520" s="133">
        <v>0.625</v>
      </c>
      <c r="O3520" s="110">
        <v>0.7916666666666666</v>
      </c>
      <c r="P3520" s="16">
        <f t="shared" si="302"/>
        <v>0.1666666667</v>
      </c>
      <c r="Q3520" s="113" t="s">
        <v>3475</v>
      </c>
      <c r="R3520" s="36"/>
      <c r="S3520" s="36"/>
      <c r="T3520" s="36"/>
      <c r="U3520" s="36"/>
      <c r="V3520" s="36"/>
      <c r="W3520" s="36"/>
      <c r="X3520" s="36"/>
      <c r="Y3520" s="36"/>
      <c r="Z3520" s="36"/>
      <c r="AA3520" s="36"/>
      <c r="AB3520" s="36"/>
      <c r="AC3520" s="36"/>
      <c r="AD3520" s="36"/>
      <c r="AE3520" s="36"/>
      <c r="AF3520" s="36"/>
      <c r="AG3520" s="36"/>
      <c r="AH3520" s="36"/>
      <c r="AI3520" s="36"/>
      <c r="AJ3520" s="36"/>
      <c r="AK3520" s="36"/>
      <c r="AL3520" s="36"/>
    </row>
    <row r="3521">
      <c r="A3521" s="81" t="s">
        <v>3476</v>
      </c>
      <c r="B3521" s="10" t="s">
        <v>18</v>
      </c>
      <c r="C3521" s="10" t="s">
        <v>1152</v>
      </c>
      <c r="D3521" s="10" t="s">
        <v>2579</v>
      </c>
      <c r="E3521" s="11" t="s">
        <v>1478</v>
      </c>
      <c r="F3521" s="11" t="s">
        <v>1423</v>
      </c>
      <c r="G3521" s="82">
        <v>45065.0</v>
      </c>
      <c r="H3521" s="82">
        <v>45065.0</v>
      </c>
      <c r="I3521" s="12"/>
      <c r="J3521" s="82">
        <v>45065.0</v>
      </c>
      <c r="K3521" s="82"/>
      <c r="L3521" s="12"/>
      <c r="M3521" s="82">
        <v>45065.0</v>
      </c>
      <c r="N3521" s="133">
        <v>0.7916666666666666</v>
      </c>
      <c r="O3521" s="110">
        <v>0.875</v>
      </c>
      <c r="P3521" s="16">
        <f t="shared" si="302"/>
        <v>0.08333333333</v>
      </c>
      <c r="Q3521" s="113" t="s">
        <v>3477</v>
      </c>
      <c r="R3521" s="36"/>
      <c r="S3521" s="36"/>
      <c r="T3521" s="36"/>
      <c r="U3521" s="36"/>
      <c r="V3521" s="36"/>
      <c r="W3521" s="36"/>
      <c r="X3521" s="36"/>
      <c r="Y3521" s="36"/>
      <c r="Z3521" s="36"/>
      <c r="AA3521" s="36"/>
      <c r="AB3521" s="36"/>
      <c r="AC3521" s="36"/>
      <c r="AD3521" s="36"/>
      <c r="AE3521" s="36"/>
      <c r="AF3521" s="36"/>
      <c r="AG3521" s="36"/>
      <c r="AH3521" s="36"/>
      <c r="AI3521" s="36"/>
      <c r="AJ3521" s="36"/>
      <c r="AK3521" s="36"/>
      <c r="AL3521" s="36"/>
    </row>
    <row r="3522">
      <c r="A3522" s="81" t="s">
        <v>1819</v>
      </c>
      <c r="B3522" s="81" t="s">
        <v>1797</v>
      </c>
      <c r="C3522" s="10" t="s">
        <v>1152</v>
      </c>
      <c r="D3522" s="10" t="s">
        <v>3</v>
      </c>
      <c r="E3522" s="11" t="s">
        <v>41</v>
      </c>
      <c r="F3522" s="11" t="s">
        <v>21</v>
      </c>
      <c r="G3522" s="18"/>
      <c r="H3522" s="18"/>
      <c r="I3522" s="18"/>
      <c r="J3522" s="18"/>
      <c r="K3522" s="18"/>
      <c r="M3522" s="82">
        <v>45065.0</v>
      </c>
      <c r="N3522" s="32">
        <v>0.7916666666666666</v>
      </c>
      <c r="O3522" s="32">
        <v>0.875</v>
      </c>
      <c r="P3522" s="16">
        <f t="shared" si="302"/>
        <v>0.08333333333</v>
      </c>
      <c r="Q3522" s="113" t="s">
        <v>3478</v>
      </c>
      <c r="R3522" s="36"/>
      <c r="S3522" s="36"/>
      <c r="T3522" s="36"/>
      <c r="U3522" s="36"/>
      <c r="V3522" s="36"/>
      <c r="W3522" s="36"/>
      <c r="X3522" s="36"/>
      <c r="Y3522" s="36"/>
      <c r="Z3522" s="36"/>
      <c r="AA3522" s="36"/>
      <c r="AB3522" s="36"/>
      <c r="AC3522" s="36"/>
      <c r="AD3522" s="36"/>
      <c r="AE3522" s="36"/>
      <c r="AF3522" s="36"/>
      <c r="AG3522" s="36"/>
      <c r="AH3522" s="36"/>
      <c r="AI3522" s="36"/>
      <c r="AJ3522" s="36"/>
      <c r="AK3522" s="36"/>
      <c r="AL3522" s="36"/>
    </row>
    <row r="3523">
      <c r="A3523" s="81" t="s">
        <v>2165</v>
      </c>
      <c r="B3523" s="81" t="s">
        <v>1797</v>
      </c>
      <c r="C3523" s="10" t="s">
        <v>1152</v>
      </c>
      <c r="D3523" s="81" t="s">
        <v>508</v>
      </c>
      <c r="E3523" s="30" t="s">
        <v>41</v>
      </c>
      <c r="F3523" s="30" t="s">
        <v>21</v>
      </c>
      <c r="G3523" s="82"/>
      <c r="H3523" s="82"/>
      <c r="I3523" s="88"/>
      <c r="J3523" s="82"/>
      <c r="K3523" s="82"/>
      <c r="L3523" s="88"/>
      <c r="M3523" s="19">
        <v>45065.0</v>
      </c>
      <c r="N3523" s="32">
        <v>0.7083333333333334</v>
      </c>
      <c r="O3523" s="15">
        <v>0.7916666666666666</v>
      </c>
      <c r="P3523" s="16">
        <f t="shared" si="302"/>
        <v>0.08333333333</v>
      </c>
      <c r="Q3523" s="132" t="s">
        <v>3479</v>
      </c>
      <c r="R3523" s="36"/>
      <c r="S3523" s="36"/>
      <c r="T3523" s="36"/>
      <c r="U3523" s="36"/>
      <c r="V3523" s="36"/>
      <c r="W3523" s="36"/>
      <c r="X3523" s="36"/>
      <c r="Y3523" s="36"/>
      <c r="Z3523" s="36"/>
      <c r="AA3523" s="36"/>
      <c r="AB3523" s="36"/>
      <c r="AC3523" s="36"/>
      <c r="AD3523" s="36"/>
      <c r="AE3523" s="36"/>
      <c r="AF3523" s="36"/>
      <c r="AG3523" s="36"/>
      <c r="AH3523" s="36"/>
      <c r="AI3523" s="36"/>
      <c r="AJ3523" s="36"/>
      <c r="AK3523" s="36"/>
      <c r="AL3523" s="36"/>
    </row>
    <row r="3524">
      <c r="A3524" s="81" t="s">
        <v>3480</v>
      </c>
      <c r="B3524" s="29" t="s">
        <v>18</v>
      </c>
      <c r="C3524" s="29" t="s">
        <v>1152</v>
      </c>
      <c r="D3524" s="29" t="s">
        <v>3236</v>
      </c>
      <c r="E3524" s="30" t="s">
        <v>1478</v>
      </c>
      <c r="F3524" s="41" t="s">
        <v>1423</v>
      </c>
      <c r="G3524" s="117">
        <v>45065.0</v>
      </c>
      <c r="H3524" s="42"/>
      <c r="I3524" s="36"/>
      <c r="J3524" s="117">
        <v>45065.0</v>
      </c>
      <c r="K3524" s="42"/>
      <c r="L3524" s="36"/>
      <c r="M3524" s="117">
        <v>45065.0</v>
      </c>
      <c r="N3524" s="30" t="s">
        <v>3481</v>
      </c>
      <c r="O3524" s="30" t="s">
        <v>3456</v>
      </c>
      <c r="P3524" s="34">
        <v>0.08333333333333333</v>
      </c>
      <c r="Q3524" s="122" t="s">
        <v>3482</v>
      </c>
      <c r="R3524" s="36"/>
      <c r="S3524" s="36"/>
      <c r="T3524" s="36"/>
      <c r="U3524" s="36"/>
      <c r="V3524" s="36"/>
      <c r="W3524" s="36"/>
      <c r="X3524" s="36"/>
      <c r="Y3524" s="36"/>
      <c r="Z3524" s="36"/>
      <c r="AA3524" s="36"/>
      <c r="AB3524" s="36"/>
      <c r="AC3524" s="36"/>
      <c r="AD3524" s="36"/>
      <c r="AE3524" s="36"/>
      <c r="AF3524" s="36"/>
      <c r="AG3524" s="36"/>
      <c r="AH3524" s="36"/>
      <c r="AI3524" s="36"/>
      <c r="AJ3524" s="36"/>
      <c r="AK3524" s="36"/>
      <c r="AL3524" s="36"/>
    </row>
    <row r="3525">
      <c r="A3525" s="81" t="s">
        <v>3354</v>
      </c>
      <c r="B3525" s="10" t="s">
        <v>18</v>
      </c>
      <c r="C3525" s="10" t="s">
        <v>1164</v>
      </c>
      <c r="D3525" s="10" t="s">
        <v>3251</v>
      </c>
      <c r="E3525" s="30" t="s">
        <v>43</v>
      </c>
      <c r="F3525" s="30" t="s">
        <v>1423</v>
      </c>
      <c r="G3525" s="117">
        <v>45051.0</v>
      </c>
      <c r="H3525" s="86"/>
      <c r="I3525" s="88"/>
      <c r="J3525" s="117">
        <v>45051.0</v>
      </c>
      <c r="K3525" s="42"/>
      <c r="L3525" s="121"/>
      <c r="M3525" s="117">
        <v>45065.0</v>
      </c>
      <c r="N3525" s="32">
        <v>0.8541666666666666</v>
      </c>
      <c r="O3525" s="133">
        <v>0.9166666666666666</v>
      </c>
      <c r="P3525" s="25">
        <v>0.041666666666666664</v>
      </c>
      <c r="Q3525" s="10" t="s">
        <v>3483</v>
      </c>
      <c r="R3525" s="36"/>
      <c r="S3525" s="36"/>
      <c r="T3525" s="36"/>
      <c r="U3525" s="36"/>
      <c r="V3525" s="36"/>
      <c r="W3525" s="36"/>
      <c r="X3525" s="36"/>
      <c r="Y3525" s="36"/>
      <c r="Z3525" s="36"/>
      <c r="AA3525" s="36"/>
      <c r="AB3525" s="36"/>
      <c r="AC3525" s="36"/>
      <c r="AD3525" s="36"/>
      <c r="AE3525" s="36"/>
      <c r="AF3525" s="36"/>
      <c r="AG3525" s="36"/>
      <c r="AH3525" s="36"/>
      <c r="AI3525" s="36"/>
      <c r="AJ3525" s="36"/>
      <c r="AK3525" s="36"/>
      <c r="AL3525" s="36"/>
    </row>
    <row r="3526">
      <c r="A3526" s="10" t="s">
        <v>1595</v>
      </c>
      <c r="B3526" s="10" t="s">
        <v>18</v>
      </c>
      <c r="C3526" s="10" t="s">
        <v>1152</v>
      </c>
      <c r="D3526" s="10" t="s">
        <v>3</v>
      </c>
      <c r="E3526" s="30" t="s">
        <v>1255</v>
      </c>
      <c r="F3526" s="11" t="s">
        <v>1423</v>
      </c>
      <c r="G3526" s="19">
        <v>44771.0</v>
      </c>
      <c r="H3526" s="19">
        <v>44901.0</v>
      </c>
      <c r="I3526" s="12">
        <v>24.0</v>
      </c>
      <c r="J3526" s="19">
        <v>44868.0</v>
      </c>
      <c r="K3526" s="117">
        <v>45068.0</v>
      </c>
      <c r="L3526" s="12">
        <v>19.0</v>
      </c>
      <c r="M3526" s="117">
        <v>45068.0</v>
      </c>
      <c r="N3526" s="32">
        <v>0.5833333333333334</v>
      </c>
      <c r="O3526" s="32">
        <v>0.5833333333333334</v>
      </c>
      <c r="P3526" s="16">
        <f>O3526-N3526</f>
        <v>0</v>
      </c>
      <c r="Q3526" s="113" t="s">
        <v>3484</v>
      </c>
      <c r="R3526" s="36"/>
      <c r="S3526" s="36"/>
      <c r="T3526" s="36"/>
      <c r="U3526" s="36"/>
      <c r="V3526" s="36"/>
      <c r="W3526" s="36"/>
      <c r="X3526" s="36"/>
      <c r="Y3526" s="36"/>
      <c r="Z3526" s="36"/>
      <c r="AA3526" s="36"/>
      <c r="AB3526" s="36"/>
      <c r="AC3526" s="36"/>
      <c r="AD3526" s="36"/>
      <c r="AE3526" s="36"/>
      <c r="AF3526" s="36"/>
      <c r="AG3526" s="36"/>
      <c r="AH3526" s="36"/>
      <c r="AI3526" s="36"/>
      <c r="AJ3526" s="36"/>
      <c r="AK3526" s="36"/>
      <c r="AL3526" s="36"/>
    </row>
    <row r="3527">
      <c r="A3527" s="81" t="s">
        <v>3480</v>
      </c>
      <c r="B3527" s="29" t="s">
        <v>18</v>
      </c>
      <c r="C3527" s="29" t="s">
        <v>1152</v>
      </c>
      <c r="D3527" s="29" t="s">
        <v>3236</v>
      </c>
      <c r="E3527" s="30" t="s">
        <v>1281</v>
      </c>
      <c r="F3527" s="41" t="s">
        <v>1423</v>
      </c>
      <c r="G3527" s="117">
        <v>45065.0</v>
      </c>
      <c r="H3527" s="42"/>
      <c r="I3527" s="36"/>
      <c r="J3527" s="117">
        <v>45065.0</v>
      </c>
      <c r="K3527" s="42"/>
      <c r="L3527" s="36"/>
      <c r="M3527" s="117">
        <v>45068.0</v>
      </c>
      <c r="N3527" s="30" t="s">
        <v>3463</v>
      </c>
      <c r="O3527" s="30" t="s">
        <v>3481</v>
      </c>
      <c r="P3527" s="34">
        <v>0.16666666666666666</v>
      </c>
      <c r="Q3527" s="122" t="s">
        <v>3485</v>
      </c>
      <c r="R3527" s="36"/>
      <c r="S3527" s="36"/>
      <c r="T3527" s="36"/>
      <c r="U3527" s="36"/>
      <c r="V3527" s="36"/>
      <c r="W3527" s="36"/>
      <c r="X3527" s="36"/>
      <c r="Y3527" s="36"/>
      <c r="Z3527" s="36"/>
      <c r="AA3527" s="36"/>
      <c r="AB3527" s="36"/>
      <c r="AC3527" s="36"/>
      <c r="AD3527" s="36"/>
      <c r="AE3527" s="36"/>
      <c r="AF3527" s="36"/>
      <c r="AG3527" s="36"/>
      <c r="AH3527" s="36"/>
      <c r="AI3527" s="36"/>
      <c r="AJ3527" s="36"/>
      <c r="AK3527" s="36"/>
      <c r="AL3527" s="36"/>
    </row>
    <row r="3528">
      <c r="A3528" s="81" t="s">
        <v>3472</v>
      </c>
      <c r="B3528" s="81" t="s">
        <v>560</v>
      </c>
      <c r="C3528" s="29" t="s">
        <v>1152</v>
      </c>
      <c r="D3528" s="29" t="s">
        <v>508</v>
      </c>
      <c r="E3528" s="30" t="s">
        <v>1478</v>
      </c>
      <c r="F3528" s="41" t="s">
        <v>1423</v>
      </c>
      <c r="G3528" s="86"/>
      <c r="H3528" s="42"/>
      <c r="I3528" s="36"/>
      <c r="J3528" s="86"/>
      <c r="K3528" s="42"/>
      <c r="L3528" s="36"/>
      <c r="M3528" s="117">
        <v>45068.0</v>
      </c>
      <c r="N3528" s="32">
        <v>0.6041666666666666</v>
      </c>
      <c r="O3528" s="32">
        <v>0.875</v>
      </c>
      <c r="P3528" s="44">
        <f t="shared" ref="P3528:P3531" si="303">O3528-N3528</f>
        <v>0.2708333333</v>
      </c>
      <c r="Q3528" s="131" t="s">
        <v>3486</v>
      </c>
      <c r="R3528" s="36"/>
      <c r="S3528" s="36"/>
      <c r="T3528" s="36"/>
      <c r="U3528" s="36"/>
      <c r="V3528" s="36"/>
      <c r="W3528" s="36"/>
      <c r="X3528" s="36"/>
      <c r="Y3528" s="36"/>
      <c r="Z3528" s="36"/>
      <c r="AA3528" s="36"/>
      <c r="AB3528" s="36"/>
      <c r="AC3528" s="36"/>
      <c r="AD3528" s="36"/>
      <c r="AE3528" s="36"/>
      <c r="AF3528" s="36"/>
      <c r="AG3528" s="36"/>
      <c r="AH3528" s="36"/>
      <c r="AI3528" s="36"/>
      <c r="AJ3528" s="36"/>
      <c r="AK3528" s="36"/>
      <c r="AL3528" s="36"/>
    </row>
    <row r="3529">
      <c r="A3529" s="81" t="s">
        <v>2165</v>
      </c>
      <c r="B3529" s="81" t="s">
        <v>1797</v>
      </c>
      <c r="C3529" s="10" t="s">
        <v>1152</v>
      </c>
      <c r="D3529" s="81" t="s">
        <v>508</v>
      </c>
      <c r="E3529" s="30" t="s">
        <v>41</v>
      </c>
      <c r="F3529" s="30" t="s">
        <v>21</v>
      </c>
      <c r="G3529" s="82"/>
      <c r="H3529" s="82"/>
      <c r="I3529" s="88"/>
      <c r="J3529" s="82"/>
      <c r="K3529" s="82"/>
      <c r="L3529" s="88"/>
      <c r="M3529" s="19">
        <v>45068.0</v>
      </c>
      <c r="N3529" s="32">
        <v>0.75</v>
      </c>
      <c r="O3529" s="15">
        <v>0.7916666666666666</v>
      </c>
      <c r="P3529" s="16">
        <f t="shared" si="303"/>
        <v>0.04166666667</v>
      </c>
      <c r="Q3529" s="132" t="s">
        <v>3487</v>
      </c>
      <c r="R3529" s="36"/>
      <c r="S3529" s="36"/>
      <c r="T3529" s="36"/>
      <c r="U3529" s="36"/>
      <c r="V3529" s="36"/>
      <c r="W3529" s="36"/>
      <c r="X3529" s="36"/>
      <c r="Y3529" s="36"/>
      <c r="Z3529" s="36"/>
      <c r="AA3529" s="36"/>
      <c r="AB3529" s="36"/>
      <c r="AC3529" s="36"/>
      <c r="AD3529" s="36"/>
      <c r="AE3529" s="36"/>
      <c r="AF3529" s="36"/>
      <c r="AG3529" s="36"/>
      <c r="AH3529" s="36"/>
      <c r="AI3529" s="36"/>
      <c r="AJ3529" s="36"/>
      <c r="AK3529" s="36"/>
      <c r="AL3529" s="36"/>
    </row>
    <row r="3530">
      <c r="A3530" s="81" t="s">
        <v>3111</v>
      </c>
      <c r="B3530" s="54" t="s">
        <v>1797</v>
      </c>
      <c r="C3530" s="10" t="s">
        <v>1152</v>
      </c>
      <c r="D3530" s="10" t="s">
        <v>2579</v>
      </c>
      <c r="E3530" s="30" t="s">
        <v>41</v>
      </c>
      <c r="F3530" s="30" t="s">
        <v>1423</v>
      </c>
      <c r="G3530" s="117"/>
      <c r="H3530" s="86"/>
      <c r="I3530" s="121"/>
      <c r="J3530" s="86"/>
      <c r="K3530" s="42"/>
      <c r="L3530" s="121"/>
      <c r="M3530" s="19">
        <v>45068.0</v>
      </c>
      <c r="N3530" s="32">
        <v>0.5416666666666666</v>
      </c>
      <c r="O3530" s="32">
        <v>0.6666666666666666</v>
      </c>
      <c r="P3530" s="44">
        <f t="shared" si="303"/>
        <v>0.125</v>
      </c>
      <c r="Q3530" s="132" t="s">
        <v>3112</v>
      </c>
      <c r="R3530" s="36"/>
      <c r="S3530" s="36"/>
      <c r="T3530" s="36"/>
      <c r="U3530" s="36"/>
      <c r="V3530" s="36"/>
      <c r="W3530" s="36"/>
      <c r="X3530" s="36"/>
      <c r="Y3530" s="36"/>
      <c r="Z3530" s="36"/>
      <c r="AA3530" s="36"/>
      <c r="AB3530" s="36"/>
      <c r="AC3530" s="36"/>
      <c r="AD3530" s="36"/>
      <c r="AE3530" s="36"/>
      <c r="AF3530" s="36"/>
      <c r="AG3530" s="36"/>
      <c r="AH3530" s="36"/>
      <c r="AI3530" s="36"/>
      <c r="AJ3530" s="36"/>
      <c r="AK3530" s="36"/>
      <c r="AL3530" s="36"/>
    </row>
    <row r="3531">
      <c r="A3531" s="81" t="s">
        <v>3476</v>
      </c>
      <c r="B3531" s="10" t="s">
        <v>560</v>
      </c>
      <c r="C3531" s="10" t="s">
        <v>1152</v>
      </c>
      <c r="D3531" s="10" t="s">
        <v>2579</v>
      </c>
      <c r="E3531" s="11" t="s">
        <v>43</v>
      </c>
      <c r="F3531" s="11" t="s">
        <v>1423</v>
      </c>
      <c r="G3531" s="82">
        <v>45068.0</v>
      </c>
      <c r="H3531" s="82">
        <v>45068.0</v>
      </c>
      <c r="I3531" s="12"/>
      <c r="J3531" s="82">
        <v>45068.0</v>
      </c>
      <c r="K3531" s="82"/>
      <c r="L3531" s="12"/>
      <c r="M3531" s="82">
        <v>45068.0</v>
      </c>
      <c r="N3531" s="133">
        <v>0.6666666666666666</v>
      </c>
      <c r="O3531" s="110">
        <v>0.8541666666666666</v>
      </c>
      <c r="P3531" s="16">
        <f t="shared" si="303"/>
        <v>0.1875</v>
      </c>
      <c r="Q3531" s="113" t="s">
        <v>3488</v>
      </c>
      <c r="R3531" s="36"/>
      <c r="S3531" s="36"/>
      <c r="T3531" s="36"/>
      <c r="U3531" s="36"/>
      <c r="V3531" s="36"/>
      <c r="W3531" s="36"/>
      <c r="X3531" s="36"/>
      <c r="Y3531" s="36"/>
      <c r="Z3531" s="36"/>
      <c r="AA3531" s="36"/>
      <c r="AB3531" s="36"/>
      <c r="AC3531" s="36"/>
      <c r="AD3531" s="36"/>
      <c r="AE3531" s="36"/>
      <c r="AF3531" s="36"/>
      <c r="AG3531" s="36"/>
      <c r="AH3531" s="36"/>
      <c r="AI3531" s="36"/>
      <c r="AJ3531" s="36"/>
      <c r="AK3531" s="36"/>
      <c r="AL3531" s="36"/>
    </row>
    <row r="3532">
      <c r="A3532" s="81" t="s">
        <v>3489</v>
      </c>
      <c r="B3532" s="29" t="s">
        <v>18</v>
      </c>
      <c r="C3532" s="29" t="s">
        <v>1152</v>
      </c>
      <c r="D3532" s="29" t="s">
        <v>3236</v>
      </c>
      <c r="E3532" s="30" t="s">
        <v>43</v>
      </c>
      <c r="F3532" s="41" t="s">
        <v>1423</v>
      </c>
      <c r="G3532" s="117">
        <v>45068.0</v>
      </c>
      <c r="H3532" s="42"/>
      <c r="I3532" s="36"/>
      <c r="J3532" s="117">
        <v>45068.0</v>
      </c>
      <c r="K3532" s="42"/>
      <c r="L3532" s="36"/>
      <c r="M3532" s="117">
        <v>45068.0</v>
      </c>
      <c r="N3532" s="30" t="s">
        <v>3481</v>
      </c>
      <c r="O3532" s="30" t="s">
        <v>3490</v>
      </c>
      <c r="P3532" s="34">
        <v>0.125</v>
      </c>
      <c r="Q3532" s="122" t="s">
        <v>3491</v>
      </c>
      <c r="R3532" s="36"/>
      <c r="S3532" s="36"/>
      <c r="T3532" s="36"/>
      <c r="U3532" s="36"/>
      <c r="V3532" s="36"/>
      <c r="W3532" s="36"/>
      <c r="X3532" s="36"/>
      <c r="Y3532" s="36"/>
      <c r="Z3532" s="36"/>
      <c r="AA3532" s="36"/>
      <c r="AB3532" s="36"/>
      <c r="AC3532" s="36"/>
      <c r="AD3532" s="36"/>
      <c r="AE3532" s="36"/>
      <c r="AF3532" s="36"/>
      <c r="AG3532" s="36"/>
      <c r="AH3532" s="36"/>
      <c r="AI3532" s="36"/>
      <c r="AJ3532" s="36"/>
      <c r="AK3532" s="36"/>
      <c r="AL3532" s="36"/>
    </row>
    <row r="3533">
      <c r="A3533" s="81" t="s">
        <v>3145</v>
      </c>
      <c r="B3533" s="10" t="s">
        <v>560</v>
      </c>
      <c r="C3533" s="10" t="s">
        <v>1152</v>
      </c>
      <c r="D3533" s="10" t="s">
        <v>3</v>
      </c>
      <c r="E3533" s="30" t="s">
        <v>41</v>
      </c>
      <c r="F3533" s="11" t="s">
        <v>1409</v>
      </c>
      <c r="G3533" s="100">
        <v>45047.0</v>
      </c>
      <c r="H3533" s="86"/>
      <c r="I3533" s="121"/>
      <c r="J3533" s="100">
        <v>45047.0</v>
      </c>
      <c r="K3533" s="42"/>
      <c r="L3533" s="88">
        <v>39.0</v>
      </c>
      <c r="M3533" s="117">
        <v>45068.0</v>
      </c>
      <c r="N3533" s="32">
        <v>0.5833333333333334</v>
      </c>
      <c r="O3533" s="110">
        <v>0.875</v>
      </c>
      <c r="P3533" s="16">
        <f t="shared" ref="P3533:P3537" si="304">O3533-N3533</f>
        <v>0.2916666667</v>
      </c>
      <c r="Q3533" s="113" t="s">
        <v>3492</v>
      </c>
      <c r="R3533" s="36"/>
      <c r="S3533" s="36"/>
      <c r="T3533" s="36"/>
      <c r="U3533" s="36"/>
      <c r="V3533" s="36"/>
      <c r="W3533" s="36"/>
      <c r="X3533" s="36"/>
      <c r="Y3533" s="36"/>
      <c r="Z3533" s="36"/>
      <c r="AA3533" s="36"/>
      <c r="AB3533" s="36"/>
      <c r="AC3533" s="36"/>
      <c r="AD3533" s="36"/>
      <c r="AE3533" s="36"/>
      <c r="AF3533" s="36"/>
      <c r="AG3533" s="36"/>
      <c r="AH3533" s="36"/>
      <c r="AI3533" s="36"/>
      <c r="AJ3533" s="36"/>
      <c r="AK3533" s="36"/>
      <c r="AL3533" s="36"/>
    </row>
    <row r="3534">
      <c r="A3534" s="29" t="s">
        <v>2167</v>
      </c>
      <c r="B3534" s="54" t="s">
        <v>1797</v>
      </c>
      <c r="C3534" s="54" t="s">
        <v>1164</v>
      </c>
      <c r="D3534" s="54" t="s">
        <v>900</v>
      </c>
      <c r="E3534" s="41" t="s">
        <v>41</v>
      </c>
      <c r="F3534" s="41" t="s">
        <v>21</v>
      </c>
      <c r="G3534" s="86"/>
      <c r="H3534" s="86"/>
      <c r="I3534" s="121"/>
      <c r="J3534" s="86"/>
      <c r="K3534" s="42"/>
      <c r="L3534" s="88">
        <v>240.0</v>
      </c>
      <c r="M3534" s="117">
        <v>45068.0</v>
      </c>
      <c r="N3534" s="43">
        <v>0.5416666666666666</v>
      </c>
      <c r="O3534" s="32">
        <v>0.6041666666666666</v>
      </c>
      <c r="P3534" s="16">
        <f t="shared" si="304"/>
        <v>0.0625</v>
      </c>
      <c r="Q3534" s="113" t="s">
        <v>2180</v>
      </c>
      <c r="R3534" s="36"/>
      <c r="S3534" s="36"/>
      <c r="T3534" s="36"/>
      <c r="U3534" s="36"/>
      <c r="V3534" s="36"/>
      <c r="W3534" s="36"/>
      <c r="X3534" s="36"/>
      <c r="Y3534" s="36"/>
      <c r="Z3534" s="36"/>
      <c r="AA3534" s="36"/>
      <c r="AB3534" s="36"/>
      <c r="AC3534" s="36"/>
      <c r="AD3534" s="36"/>
      <c r="AE3534" s="36"/>
      <c r="AF3534" s="36"/>
      <c r="AG3534" s="36"/>
      <c r="AH3534" s="36"/>
      <c r="AI3534" s="36"/>
      <c r="AJ3534" s="36"/>
      <c r="AK3534" s="36"/>
      <c r="AL3534" s="36"/>
    </row>
    <row r="3535">
      <c r="A3535" s="81" t="s">
        <v>2999</v>
      </c>
      <c r="B3535" s="10" t="s">
        <v>18</v>
      </c>
      <c r="C3535" s="10" t="s">
        <v>1164</v>
      </c>
      <c r="D3535" s="10" t="s">
        <v>900</v>
      </c>
      <c r="E3535" s="30" t="s">
        <v>379</v>
      </c>
      <c r="F3535" s="30" t="s">
        <v>1423</v>
      </c>
      <c r="G3535" s="117">
        <v>45002.0</v>
      </c>
      <c r="H3535" s="117">
        <v>45009.0</v>
      </c>
      <c r="I3535" s="88">
        <v>12.0</v>
      </c>
      <c r="J3535" s="117">
        <v>45002.0</v>
      </c>
      <c r="K3535" s="100">
        <v>45009.0</v>
      </c>
      <c r="L3535" s="88">
        <v>10.0</v>
      </c>
      <c r="M3535" s="117">
        <v>45068.0</v>
      </c>
      <c r="N3535" s="32"/>
      <c r="O3535" s="32"/>
      <c r="P3535" s="16">
        <f t="shared" si="304"/>
        <v>0</v>
      </c>
      <c r="Q3535" s="113" t="s">
        <v>3493</v>
      </c>
      <c r="R3535" s="36"/>
      <c r="S3535" s="36"/>
      <c r="T3535" s="36"/>
      <c r="U3535" s="36"/>
      <c r="V3535" s="36"/>
      <c r="W3535" s="36"/>
      <c r="X3535" s="36"/>
      <c r="Y3535" s="36"/>
      <c r="Z3535" s="36"/>
      <c r="AA3535" s="36"/>
      <c r="AB3535" s="36"/>
      <c r="AC3535" s="36"/>
      <c r="AD3535" s="36"/>
      <c r="AE3535" s="36"/>
      <c r="AF3535" s="36"/>
      <c r="AG3535" s="36"/>
      <c r="AH3535" s="36"/>
      <c r="AI3535" s="36"/>
      <c r="AJ3535" s="36"/>
      <c r="AK3535" s="36"/>
      <c r="AL3535" s="36"/>
    </row>
    <row r="3536">
      <c r="A3536" s="10" t="s">
        <v>3468</v>
      </c>
      <c r="B3536" s="10" t="s">
        <v>18</v>
      </c>
      <c r="C3536" s="10" t="s">
        <v>1164</v>
      </c>
      <c r="D3536" s="10" t="s">
        <v>900</v>
      </c>
      <c r="E3536" s="30" t="s">
        <v>46</v>
      </c>
      <c r="F3536" s="11" t="s">
        <v>1423</v>
      </c>
      <c r="G3536" s="19">
        <v>45065.0</v>
      </c>
      <c r="H3536" s="19"/>
      <c r="I3536" s="12">
        <v>24.0</v>
      </c>
      <c r="J3536" s="19">
        <v>45065.0</v>
      </c>
      <c r="K3536" s="19"/>
      <c r="L3536" s="12">
        <v>3.5</v>
      </c>
      <c r="M3536" s="117">
        <v>45068.0</v>
      </c>
      <c r="N3536" s="32"/>
      <c r="O3536" s="15"/>
      <c r="P3536" s="16">
        <f t="shared" si="304"/>
        <v>0</v>
      </c>
      <c r="Q3536" s="10" t="s">
        <v>3494</v>
      </c>
      <c r="R3536" s="36"/>
      <c r="S3536" s="36"/>
      <c r="T3536" s="36"/>
      <c r="U3536" s="36"/>
      <c r="V3536" s="36"/>
      <c r="W3536" s="36"/>
      <c r="X3536" s="36"/>
      <c r="Y3536" s="36"/>
      <c r="Z3536" s="36"/>
      <c r="AA3536" s="36"/>
      <c r="AB3536" s="36"/>
      <c r="AC3536" s="36"/>
      <c r="AD3536" s="36"/>
      <c r="AE3536" s="36"/>
      <c r="AF3536" s="36"/>
      <c r="AG3536" s="36"/>
      <c r="AH3536" s="36"/>
      <c r="AI3536" s="36"/>
      <c r="AJ3536" s="36"/>
      <c r="AK3536" s="36"/>
      <c r="AL3536" s="36"/>
    </row>
    <row r="3537">
      <c r="A3537" s="10" t="s">
        <v>3495</v>
      </c>
      <c r="B3537" s="10" t="s">
        <v>18</v>
      </c>
      <c r="C3537" s="10" t="s">
        <v>1164</v>
      </c>
      <c r="D3537" s="10" t="s">
        <v>900</v>
      </c>
      <c r="E3537" s="30" t="s">
        <v>41</v>
      </c>
      <c r="F3537" s="11" t="s">
        <v>1423</v>
      </c>
      <c r="G3537" s="19">
        <v>45068.0</v>
      </c>
      <c r="H3537" s="19"/>
      <c r="I3537" s="12">
        <v>32.0</v>
      </c>
      <c r="J3537" s="19">
        <v>45068.0</v>
      </c>
      <c r="K3537" s="19"/>
      <c r="L3537" s="12">
        <v>5.5</v>
      </c>
      <c r="M3537" s="117">
        <v>45068.0</v>
      </c>
      <c r="N3537" s="32">
        <v>0.6041666666666666</v>
      </c>
      <c r="O3537" s="15">
        <v>0.8333333333333334</v>
      </c>
      <c r="P3537" s="16">
        <f t="shared" si="304"/>
        <v>0.2291666667</v>
      </c>
      <c r="Q3537" s="10" t="s">
        <v>3496</v>
      </c>
      <c r="R3537" s="36"/>
      <c r="S3537" s="36"/>
      <c r="T3537" s="36"/>
      <c r="U3537" s="36"/>
      <c r="V3537" s="36"/>
      <c r="W3537" s="36"/>
      <c r="X3537" s="36"/>
      <c r="Y3537" s="36"/>
      <c r="Z3537" s="36"/>
      <c r="AA3537" s="36"/>
      <c r="AB3537" s="36"/>
      <c r="AC3537" s="36"/>
      <c r="AD3537" s="36"/>
      <c r="AE3537" s="36"/>
      <c r="AF3537" s="36"/>
      <c r="AG3537" s="36"/>
      <c r="AH3537" s="36"/>
      <c r="AI3537" s="36"/>
      <c r="AJ3537" s="36"/>
      <c r="AK3537" s="36"/>
      <c r="AL3537" s="36"/>
    </row>
    <row r="3538">
      <c r="A3538" s="81" t="s">
        <v>3497</v>
      </c>
      <c r="B3538" s="10" t="s">
        <v>18</v>
      </c>
      <c r="C3538" s="10" t="s">
        <v>1152</v>
      </c>
      <c r="D3538" s="10" t="s">
        <v>3251</v>
      </c>
      <c r="E3538" s="30" t="s">
        <v>1478</v>
      </c>
      <c r="F3538" s="30" t="s">
        <v>1432</v>
      </c>
      <c r="G3538" s="117">
        <v>45068.0</v>
      </c>
      <c r="H3538" s="86"/>
      <c r="I3538" s="88">
        <v>4.0</v>
      </c>
      <c r="J3538" s="117">
        <v>45068.0</v>
      </c>
      <c r="K3538" s="42"/>
      <c r="L3538" s="121"/>
      <c r="M3538" s="117">
        <v>45068.0</v>
      </c>
      <c r="N3538" s="110">
        <v>0.875</v>
      </c>
      <c r="O3538" s="32">
        <v>0.8958333333333334</v>
      </c>
      <c r="P3538" s="25">
        <v>0.020833333333333332</v>
      </c>
      <c r="Q3538" s="10" t="s">
        <v>3498</v>
      </c>
      <c r="R3538" s="36"/>
      <c r="S3538" s="36"/>
      <c r="T3538" s="36"/>
      <c r="U3538" s="36"/>
      <c r="V3538" s="36"/>
      <c r="W3538" s="36"/>
      <c r="X3538" s="36"/>
      <c r="Y3538" s="36"/>
      <c r="Z3538" s="36"/>
      <c r="AA3538" s="36"/>
      <c r="AB3538" s="36"/>
      <c r="AC3538" s="36"/>
      <c r="AD3538" s="36"/>
      <c r="AE3538" s="36"/>
      <c r="AF3538" s="36"/>
      <c r="AG3538" s="36"/>
      <c r="AH3538" s="36"/>
      <c r="AI3538" s="36"/>
      <c r="AJ3538" s="36"/>
      <c r="AK3538" s="36"/>
      <c r="AL3538" s="36"/>
    </row>
    <row r="3539">
      <c r="A3539" s="81" t="s">
        <v>3497</v>
      </c>
      <c r="B3539" s="10" t="s">
        <v>18</v>
      </c>
      <c r="C3539" s="10" t="s">
        <v>1152</v>
      </c>
      <c r="D3539" s="10" t="s">
        <v>3251</v>
      </c>
      <c r="E3539" s="30" t="s">
        <v>20</v>
      </c>
      <c r="F3539" s="30" t="s">
        <v>1432</v>
      </c>
      <c r="G3539" s="117">
        <v>45068.0</v>
      </c>
      <c r="H3539" s="86"/>
      <c r="I3539" s="88">
        <v>4.0</v>
      </c>
      <c r="J3539" s="117">
        <v>45068.0</v>
      </c>
      <c r="K3539" s="42"/>
      <c r="L3539" s="121"/>
      <c r="M3539" s="117">
        <v>45069.0</v>
      </c>
      <c r="N3539" s="110"/>
      <c r="O3539" s="32"/>
      <c r="P3539" s="25"/>
      <c r="Q3539" s="10" t="s">
        <v>3499</v>
      </c>
      <c r="R3539" s="36"/>
      <c r="S3539" s="36"/>
      <c r="T3539" s="36"/>
      <c r="U3539" s="36"/>
      <c r="V3539" s="36"/>
      <c r="W3539" s="36"/>
      <c r="X3539" s="36"/>
      <c r="Y3539" s="36"/>
      <c r="Z3539" s="36"/>
      <c r="AA3539" s="36"/>
      <c r="AB3539" s="36"/>
      <c r="AC3539" s="36"/>
      <c r="AD3539" s="36"/>
      <c r="AE3539" s="36"/>
      <c r="AF3539" s="36"/>
      <c r="AG3539" s="36"/>
      <c r="AH3539" s="36"/>
      <c r="AI3539" s="36"/>
      <c r="AJ3539" s="36"/>
      <c r="AK3539" s="36"/>
      <c r="AL3539" s="36"/>
    </row>
    <row r="3540">
      <c r="A3540" s="81" t="s">
        <v>3500</v>
      </c>
      <c r="B3540" s="10" t="s">
        <v>560</v>
      </c>
      <c r="C3540" s="10" t="s">
        <v>1164</v>
      </c>
      <c r="D3540" s="10" t="s">
        <v>3251</v>
      </c>
      <c r="E3540" s="30" t="s">
        <v>1478</v>
      </c>
      <c r="F3540" s="30" t="s">
        <v>1423</v>
      </c>
      <c r="G3540" s="117">
        <v>45068.0</v>
      </c>
      <c r="H3540" s="86"/>
      <c r="I3540" s="88">
        <v>4.0</v>
      </c>
      <c r="J3540" s="117">
        <v>45068.0</v>
      </c>
      <c r="K3540" s="42"/>
      <c r="L3540" s="121"/>
      <c r="M3540" s="117">
        <v>45068.0</v>
      </c>
      <c r="N3540" s="110">
        <v>0.8993055555555556</v>
      </c>
      <c r="O3540" s="32">
        <v>0.0</v>
      </c>
      <c r="P3540" s="25">
        <v>0.0625</v>
      </c>
      <c r="Q3540" s="10" t="s">
        <v>3501</v>
      </c>
      <c r="R3540" s="36"/>
      <c r="S3540" s="36"/>
      <c r="T3540" s="36"/>
      <c r="U3540" s="36"/>
      <c r="V3540" s="36"/>
      <c r="W3540" s="36"/>
      <c r="X3540" s="36"/>
      <c r="Y3540" s="36"/>
      <c r="Z3540" s="36"/>
      <c r="AA3540" s="36"/>
      <c r="AB3540" s="36"/>
      <c r="AC3540" s="36"/>
      <c r="AD3540" s="36"/>
      <c r="AE3540" s="36"/>
      <c r="AF3540" s="36"/>
      <c r="AG3540" s="36"/>
      <c r="AH3540" s="36"/>
      <c r="AI3540" s="36"/>
      <c r="AJ3540" s="36"/>
      <c r="AK3540" s="36"/>
      <c r="AL3540" s="36"/>
    </row>
    <row r="3541">
      <c r="A3541" s="81" t="s">
        <v>3254</v>
      </c>
      <c r="B3541" s="81" t="s">
        <v>560</v>
      </c>
      <c r="C3541" s="29" t="s">
        <v>1152</v>
      </c>
      <c r="D3541" s="29" t="s">
        <v>508</v>
      </c>
      <c r="E3541" s="30" t="s">
        <v>3502</v>
      </c>
      <c r="F3541" s="30" t="s">
        <v>1423</v>
      </c>
      <c r="G3541" s="117">
        <v>45043.0</v>
      </c>
      <c r="H3541" s="82"/>
      <c r="I3541" s="81">
        <v>40.0</v>
      </c>
      <c r="J3541" s="117">
        <v>45043.0</v>
      </c>
      <c r="K3541" s="82"/>
      <c r="L3541" s="81">
        <v>32.0</v>
      </c>
      <c r="M3541" s="100">
        <v>45069.0</v>
      </c>
      <c r="N3541" s="32">
        <v>0.5833333333333334</v>
      </c>
      <c r="O3541" s="32">
        <v>0.7916666666666666</v>
      </c>
      <c r="P3541" s="44">
        <f t="shared" ref="P3541:P3542" si="305">O3541-N3541</f>
        <v>0.2083333333</v>
      </c>
      <c r="Q3541" s="131" t="s">
        <v>3503</v>
      </c>
      <c r="R3541" s="36"/>
      <c r="S3541" s="36"/>
      <c r="T3541" s="36"/>
      <c r="U3541" s="36"/>
      <c r="V3541" s="36"/>
      <c r="W3541" s="36"/>
      <c r="X3541" s="36"/>
      <c r="Y3541" s="36"/>
      <c r="Z3541" s="36"/>
      <c r="AA3541" s="36"/>
      <c r="AB3541" s="36"/>
      <c r="AC3541" s="36"/>
      <c r="AD3541" s="36"/>
      <c r="AE3541" s="36"/>
      <c r="AF3541" s="36"/>
      <c r="AG3541" s="36"/>
      <c r="AH3541" s="36"/>
      <c r="AI3541" s="36"/>
      <c r="AJ3541" s="36"/>
      <c r="AK3541" s="36"/>
      <c r="AL3541" s="36"/>
    </row>
    <row r="3542">
      <c r="A3542" s="81" t="s">
        <v>3472</v>
      </c>
      <c r="B3542" s="81" t="s">
        <v>560</v>
      </c>
      <c r="C3542" s="29" t="s">
        <v>1152</v>
      </c>
      <c r="D3542" s="29" t="s">
        <v>508</v>
      </c>
      <c r="E3542" s="30" t="s">
        <v>3504</v>
      </c>
      <c r="F3542" s="41" t="s">
        <v>1423</v>
      </c>
      <c r="G3542" s="86"/>
      <c r="H3542" s="42"/>
      <c r="I3542" s="36"/>
      <c r="J3542" s="86"/>
      <c r="K3542" s="42"/>
      <c r="L3542" s="36"/>
      <c r="M3542" s="117">
        <v>45069.0</v>
      </c>
      <c r="N3542" s="32">
        <v>0.5833333333333334</v>
      </c>
      <c r="O3542" s="32">
        <v>0.5833333333333334</v>
      </c>
      <c r="P3542" s="44">
        <f t="shared" si="305"/>
        <v>0</v>
      </c>
      <c r="Q3542" s="131" t="s">
        <v>3505</v>
      </c>
      <c r="R3542" s="36"/>
      <c r="S3542" s="36"/>
      <c r="T3542" s="36"/>
      <c r="U3542" s="36"/>
      <c r="V3542" s="36"/>
      <c r="W3542" s="36"/>
      <c r="X3542" s="36"/>
      <c r="Y3542" s="36"/>
      <c r="Z3542" s="36"/>
      <c r="AA3542" s="36"/>
      <c r="AB3542" s="36"/>
      <c r="AC3542" s="36"/>
      <c r="AD3542" s="36"/>
      <c r="AE3542" s="36"/>
      <c r="AF3542" s="36"/>
      <c r="AG3542" s="36"/>
      <c r="AH3542" s="36"/>
      <c r="AI3542" s="36"/>
      <c r="AJ3542" s="36"/>
      <c r="AK3542" s="36"/>
      <c r="AL3542" s="36"/>
    </row>
    <row r="3543">
      <c r="A3543" s="81" t="s">
        <v>3506</v>
      </c>
      <c r="B3543" s="29" t="s">
        <v>18</v>
      </c>
      <c r="C3543" s="29" t="s">
        <v>1152</v>
      </c>
      <c r="D3543" s="29" t="s">
        <v>3236</v>
      </c>
      <c r="E3543" s="30" t="s">
        <v>43</v>
      </c>
      <c r="F3543" s="41" t="s">
        <v>1423</v>
      </c>
      <c r="G3543" s="117">
        <v>45069.0</v>
      </c>
      <c r="H3543" s="42"/>
      <c r="I3543" s="36"/>
      <c r="J3543" s="117">
        <v>45069.0</v>
      </c>
      <c r="K3543" s="42"/>
      <c r="L3543" s="36"/>
      <c r="M3543" s="117">
        <v>45069.0</v>
      </c>
      <c r="N3543" s="30" t="s">
        <v>3463</v>
      </c>
      <c r="O3543" s="133">
        <v>0.8541666666666666</v>
      </c>
      <c r="P3543" s="34">
        <v>0.25</v>
      </c>
      <c r="Q3543" s="122" t="s">
        <v>3507</v>
      </c>
      <c r="R3543" s="36"/>
      <c r="S3543" s="36"/>
      <c r="T3543" s="36"/>
      <c r="U3543" s="36"/>
      <c r="V3543" s="36"/>
      <c r="W3543" s="36"/>
      <c r="X3543" s="36"/>
      <c r="Y3543" s="36"/>
      <c r="Z3543" s="36"/>
      <c r="AA3543" s="36"/>
      <c r="AB3543" s="36"/>
      <c r="AC3543" s="36"/>
      <c r="AD3543" s="36"/>
      <c r="AE3543" s="36"/>
      <c r="AF3543" s="36"/>
      <c r="AG3543" s="36"/>
      <c r="AH3543" s="36"/>
      <c r="AI3543" s="36"/>
      <c r="AJ3543" s="36"/>
      <c r="AK3543" s="36"/>
      <c r="AL3543" s="36"/>
    </row>
    <row r="3544">
      <c r="A3544" s="81" t="s">
        <v>3111</v>
      </c>
      <c r="B3544" s="54" t="s">
        <v>1797</v>
      </c>
      <c r="C3544" s="10" t="s">
        <v>1152</v>
      </c>
      <c r="D3544" s="10" t="s">
        <v>2579</v>
      </c>
      <c r="E3544" s="30" t="s">
        <v>41</v>
      </c>
      <c r="F3544" s="30" t="s">
        <v>1423</v>
      </c>
      <c r="G3544" s="117"/>
      <c r="H3544" s="86"/>
      <c r="I3544" s="121"/>
      <c r="J3544" s="86"/>
      <c r="K3544" s="42"/>
      <c r="L3544" s="121"/>
      <c r="M3544" s="19">
        <v>45069.0</v>
      </c>
      <c r="N3544" s="32">
        <v>0.5416666666666666</v>
      </c>
      <c r="O3544" s="32">
        <v>0.625</v>
      </c>
      <c r="P3544" s="44">
        <f t="shared" ref="P3544:P3552" si="306">O3544-N3544</f>
        <v>0.08333333333</v>
      </c>
      <c r="Q3544" s="132" t="s">
        <v>3112</v>
      </c>
      <c r="R3544" s="36"/>
      <c r="S3544" s="36"/>
      <c r="T3544" s="36"/>
      <c r="U3544" s="36"/>
      <c r="V3544" s="36"/>
      <c r="W3544" s="36"/>
      <c r="X3544" s="36"/>
      <c r="Y3544" s="36"/>
      <c r="Z3544" s="36"/>
      <c r="AA3544" s="36"/>
      <c r="AB3544" s="36"/>
      <c r="AC3544" s="36"/>
      <c r="AD3544" s="36"/>
      <c r="AE3544" s="36"/>
      <c r="AF3544" s="36"/>
      <c r="AG3544" s="36"/>
      <c r="AH3544" s="36"/>
      <c r="AI3544" s="36"/>
      <c r="AJ3544" s="36"/>
      <c r="AK3544" s="36"/>
      <c r="AL3544" s="36"/>
    </row>
    <row r="3545">
      <c r="A3545" s="81" t="s">
        <v>3508</v>
      </c>
      <c r="B3545" s="10" t="s">
        <v>18</v>
      </c>
      <c r="C3545" s="10" t="s">
        <v>1152</v>
      </c>
      <c r="D3545" s="10" t="s">
        <v>2579</v>
      </c>
      <c r="E3545" s="11" t="s">
        <v>41</v>
      </c>
      <c r="F3545" s="11" t="s">
        <v>1423</v>
      </c>
      <c r="G3545" s="117">
        <v>45069.0</v>
      </c>
      <c r="H3545" s="82"/>
      <c r="I3545" s="12"/>
      <c r="J3545" s="117">
        <v>45069.0</v>
      </c>
      <c r="K3545" s="82"/>
      <c r="L3545" s="12"/>
      <c r="M3545" s="117">
        <v>45069.0</v>
      </c>
      <c r="N3545" s="110">
        <v>0.75</v>
      </c>
      <c r="O3545" s="133">
        <v>0.875</v>
      </c>
      <c r="P3545" s="16">
        <f t="shared" si="306"/>
        <v>0.125</v>
      </c>
      <c r="Q3545" s="113" t="s">
        <v>3509</v>
      </c>
      <c r="R3545" s="36"/>
      <c r="S3545" s="36"/>
      <c r="T3545" s="36"/>
      <c r="U3545" s="36"/>
      <c r="V3545" s="36"/>
      <c r="W3545" s="36"/>
      <c r="X3545" s="36"/>
      <c r="Y3545" s="36"/>
      <c r="Z3545" s="36"/>
      <c r="AA3545" s="36"/>
      <c r="AB3545" s="36"/>
      <c r="AC3545" s="36"/>
      <c r="AD3545" s="36"/>
      <c r="AE3545" s="36"/>
      <c r="AF3545" s="36"/>
      <c r="AG3545" s="36"/>
      <c r="AH3545" s="36"/>
      <c r="AI3545" s="36"/>
      <c r="AJ3545" s="36"/>
      <c r="AK3545" s="36"/>
      <c r="AL3545" s="36"/>
    </row>
    <row r="3546">
      <c r="A3546" s="81" t="s">
        <v>3510</v>
      </c>
      <c r="B3546" s="10" t="s">
        <v>560</v>
      </c>
      <c r="C3546" s="10" t="s">
        <v>1152</v>
      </c>
      <c r="D3546" s="10" t="s">
        <v>2579</v>
      </c>
      <c r="E3546" s="11" t="s">
        <v>1478</v>
      </c>
      <c r="F3546" s="11" t="s">
        <v>1409</v>
      </c>
      <c r="G3546" s="82">
        <v>45082.0</v>
      </c>
      <c r="H3546" s="82"/>
      <c r="I3546" s="12"/>
      <c r="J3546" s="82"/>
      <c r="K3546" s="82"/>
      <c r="L3546" s="12"/>
      <c r="M3546" s="82">
        <v>45069.0</v>
      </c>
      <c r="N3546" s="133">
        <v>0.625</v>
      </c>
      <c r="O3546" s="110">
        <v>0.75</v>
      </c>
      <c r="P3546" s="16">
        <f t="shared" si="306"/>
        <v>0.125</v>
      </c>
      <c r="Q3546" s="113" t="s">
        <v>3511</v>
      </c>
      <c r="R3546" s="36"/>
      <c r="S3546" s="36"/>
      <c r="T3546" s="36"/>
      <c r="U3546" s="36"/>
      <c r="V3546" s="36"/>
      <c r="W3546" s="36"/>
      <c r="X3546" s="36"/>
      <c r="Y3546" s="36"/>
      <c r="Z3546" s="36"/>
      <c r="AA3546" s="36"/>
      <c r="AB3546" s="36"/>
      <c r="AC3546" s="36"/>
      <c r="AD3546" s="36"/>
      <c r="AE3546" s="36"/>
      <c r="AF3546" s="36"/>
      <c r="AG3546" s="36"/>
      <c r="AH3546" s="36"/>
      <c r="AI3546" s="36"/>
      <c r="AJ3546" s="36"/>
      <c r="AK3546" s="36"/>
      <c r="AL3546" s="36"/>
    </row>
    <row r="3547">
      <c r="A3547" s="10" t="s">
        <v>2459</v>
      </c>
      <c r="B3547" s="10" t="s">
        <v>560</v>
      </c>
      <c r="C3547" s="10" t="s">
        <v>1152</v>
      </c>
      <c r="D3547" s="10" t="s">
        <v>3</v>
      </c>
      <c r="E3547" s="11" t="s">
        <v>310</v>
      </c>
      <c r="F3547" s="30" t="s">
        <v>1409</v>
      </c>
      <c r="G3547" s="82">
        <v>44921.0</v>
      </c>
      <c r="H3547" s="82">
        <v>44956.0</v>
      </c>
      <c r="I3547" s="10">
        <v>80.0</v>
      </c>
      <c r="J3547" s="82">
        <v>44921.0</v>
      </c>
      <c r="L3547" s="10">
        <v>36.0</v>
      </c>
      <c r="M3547" s="82">
        <v>45069.0</v>
      </c>
      <c r="N3547" s="52">
        <v>0.5833333333333334</v>
      </c>
      <c r="O3547" s="52">
        <v>0.75</v>
      </c>
      <c r="P3547" s="16">
        <f t="shared" si="306"/>
        <v>0.1666666667</v>
      </c>
      <c r="Q3547" s="113" t="s">
        <v>3512</v>
      </c>
      <c r="R3547" s="36"/>
      <c r="S3547" s="36"/>
      <c r="T3547" s="36"/>
      <c r="U3547" s="36"/>
      <c r="V3547" s="36"/>
      <c r="W3547" s="36"/>
      <c r="X3547" s="36"/>
      <c r="Y3547" s="36"/>
      <c r="Z3547" s="36"/>
      <c r="AA3547" s="36"/>
      <c r="AB3547" s="36"/>
      <c r="AC3547" s="36"/>
      <c r="AD3547" s="36"/>
      <c r="AE3547" s="36"/>
      <c r="AF3547" s="36"/>
      <c r="AG3547" s="36"/>
      <c r="AH3547" s="36"/>
      <c r="AI3547" s="36"/>
      <c r="AJ3547" s="36"/>
      <c r="AK3547" s="36"/>
      <c r="AL3547" s="36"/>
    </row>
    <row r="3548">
      <c r="A3548" s="81" t="s">
        <v>3145</v>
      </c>
      <c r="B3548" s="10" t="s">
        <v>560</v>
      </c>
      <c r="C3548" s="10" t="s">
        <v>1152</v>
      </c>
      <c r="D3548" s="10" t="s">
        <v>3</v>
      </c>
      <c r="E3548" s="30" t="s">
        <v>41</v>
      </c>
      <c r="F3548" s="11" t="s">
        <v>1409</v>
      </c>
      <c r="G3548" s="100">
        <v>45047.0</v>
      </c>
      <c r="H3548" s="86"/>
      <c r="I3548" s="121"/>
      <c r="J3548" s="100">
        <v>45047.0</v>
      </c>
      <c r="K3548" s="42"/>
      <c r="L3548" s="88">
        <v>41.0</v>
      </c>
      <c r="M3548" s="82">
        <v>45069.0</v>
      </c>
      <c r="N3548" s="52">
        <v>0.75</v>
      </c>
      <c r="O3548" s="110">
        <v>0.8333333333333334</v>
      </c>
      <c r="P3548" s="16">
        <f t="shared" si="306"/>
        <v>0.08333333333</v>
      </c>
      <c r="Q3548" s="113" t="s">
        <v>3513</v>
      </c>
      <c r="R3548" s="36"/>
      <c r="S3548" s="36"/>
      <c r="T3548" s="36"/>
      <c r="U3548" s="36"/>
      <c r="V3548" s="36"/>
      <c r="W3548" s="36"/>
      <c r="X3548" s="36"/>
      <c r="Y3548" s="36"/>
      <c r="Z3548" s="36"/>
      <c r="AA3548" s="36"/>
      <c r="AB3548" s="36"/>
      <c r="AC3548" s="36"/>
      <c r="AD3548" s="36"/>
      <c r="AE3548" s="36"/>
      <c r="AF3548" s="36"/>
      <c r="AG3548" s="36"/>
      <c r="AH3548" s="36"/>
      <c r="AI3548" s="36"/>
      <c r="AJ3548" s="36"/>
      <c r="AK3548" s="36"/>
      <c r="AL3548" s="36"/>
    </row>
    <row r="3549">
      <c r="A3549" s="81" t="s">
        <v>1819</v>
      </c>
      <c r="B3549" s="81" t="s">
        <v>1797</v>
      </c>
      <c r="C3549" s="10" t="s">
        <v>1152</v>
      </c>
      <c r="D3549" s="10" t="s">
        <v>3</v>
      </c>
      <c r="E3549" s="11" t="s">
        <v>41</v>
      </c>
      <c r="F3549" s="11" t="s">
        <v>21</v>
      </c>
      <c r="G3549" s="18"/>
      <c r="H3549" s="18"/>
      <c r="I3549" s="18"/>
      <c r="J3549" s="18"/>
      <c r="K3549" s="18"/>
      <c r="M3549" s="82">
        <v>45069.0</v>
      </c>
      <c r="N3549" s="110">
        <v>0.8333333333333334</v>
      </c>
      <c r="O3549" s="32">
        <v>0.875</v>
      </c>
      <c r="P3549" s="16">
        <f t="shared" si="306"/>
        <v>0.04166666667</v>
      </c>
      <c r="Q3549" s="113" t="s">
        <v>3514</v>
      </c>
      <c r="R3549" s="36"/>
      <c r="S3549" s="36"/>
      <c r="T3549" s="36"/>
      <c r="U3549" s="36"/>
      <c r="V3549" s="36"/>
      <c r="W3549" s="36"/>
      <c r="X3549" s="36"/>
      <c r="Y3549" s="36"/>
      <c r="Z3549" s="36"/>
      <c r="AA3549" s="36"/>
      <c r="AB3549" s="36"/>
      <c r="AC3549" s="36"/>
      <c r="AD3549" s="36"/>
      <c r="AE3549" s="36"/>
      <c r="AF3549" s="36"/>
      <c r="AG3549" s="36"/>
      <c r="AH3549" s="36"/>
      <c r="AI3549" s="36"/>
      <c r="AJ3549" s="36"/>
      <c r="AK3549" s="36"/>
      <c r="AL3549" s="36"/>
    </row>
    <row r="3550">
      <c r="A3550" s="29" t="s">
        <v>2167</v>
      </c>
      <c r="B3550" s="54" t="s">
        <v>1797</v>
      </c>
      <c r="C3550" s="54" t="s">
        <v>1164</v>
      </c>
      <c r="D3550" s="54" t="s">
        <v>900</v>
      </c>
      <c r="E3550" s="41" t="s">
        <v>41</v>
      </c>
      <c r="F3550" s="41" t="s">
        <v>21</v>
      </c>
      <c r="G3550" s="86"/>
      <c r="H3550" s="86"/>
      <c r="I3550" s="121"/>
      <c r="J3550" s="86"/>
      <c r="K3550" s="42"/>
      <c r="L3550" s="88">
        <v>240.0</v>
      </c>
      <c r="M3550" s="117">
        <v>45069.0</v>
      </c>
      <c r="N3550" s="43">
        <v>0.5416666666666666</v>
      </c>
      <c r="O3550" s="32">
        <v>0.6041666666666666</v>
      </c>
      <c r="P3550" s="16">
        <f t="shared" si="306"/>
        <v>0.0625</v>
      </c>
      <c r="Q3550" s="113" t="s">
        <v>2180</v>
      </c>
      <c r="R3550" s="36"/>
      <c r="S3550" s="36"/>
      <c r="T3550" s="36"/>
      <c r="U3550" s="36"/>
      <c r="V3550" s="36"/>
      <c r="W3550" s="36"/>
      <c r="X3550" s="36"/>
      <c r="Y3550" s="36"/>
      <c r="Z3550" s="36"/>
      <c r="AA3550" s="36"/>
      <c r="AB3550" s="36"/>
      <c r="AC3550" s="36"/>
      <c r="AD3550" s="36"/>
      <c r="AE3550" s="36"/>
      <c r="AF3550" s="36"/>
      <c r="AG3550" s="36"/>
      <c r="AH3550" s="36"/>
      <c r="AI3550" s="36"/>
      <c r="AJ3550" s="36"/>
      <c r="AK3550" s="36"/>
      <c r="AL3550" s="36"/>
    </row>
    <row r="3551">
      <c r="A3551" s="10" t="s">
        <v>3495</v>
      </c>
      <c r="B3551" s="10" t="s">
        <v>18</v>
      </c>
      <c r="C3551" s="10" t="s">
        <v>1164</v>
      </c>
      <c r="D3551" s="10" t="s">
        <v>900</v>
      </c>
      <c r="E3551" s="30" t="s">
        <v>41</v>
      </c>
      <c r="F3551" s="11" t="s">
        <v>1423</v>
      </c>
      <c r="G3551" s="19">
        <v>45068.0</v>
      </c>
      <c r="H3551" s="19"/>
      <c r="I3551" s="12">
        <v>32.0</v>
      </c>
      <c r="J3551" s="19">
        <v>45068.0</v>
      </c>
      <c r="K3551" s="19"/>
      <c r="L3551" s="12">
        <v>11.0</v>
      </c>
      <c r="M3551" s="117">
        <v>45069.0</v>
      </c>
      <c r="N3551" s="32">
        <v>0.6041666666666666</v>
      </c>
      <c r="O3551" s="15">
        <v>0.8333333333333334</v>
      </c>
      <c r="P3551" s="16">
        <f t="shared" si="306"/>
        <v>0.2291666667</v>
      </c>
      <c r="Q3551" s="10" t="s">
        <v>3515</v>
      </c>
      <c r="R3551" s="36"/>
      <c r="S3551" s="36"/>
      <c r="T3551" s="36"/>
      <c r="U3551" s="36"/>
      <c r="V3551" s="36"/>
      <c r="W3551" s="36"/>
      <c r="X3551" s="36"/>
      <c r="Y3551" s="36"/>
      <c r="Z3551" s="36"/>
      <c r="AA3551" s="36"/>
      <c r="AB3551" s="36"/>
      <c r="AC3551" s="36"/>
      <c r="AD3551" s="36"/>
      <c r="AE3551" s="36"/>
      <c r="AF3551" s="36"/>
      <c r="AG3551" s="36"/>
      <c r="AH3551" s="36"/>
      <c r="AI3551" s="36"/>
      <c r="AJ3551" s="36"/>
      <c r="AK3551" s="36"/>
      <c r="AL3551" s="36"/>
    </row>
    <row r="3552">
      <c r="A3552" s="81" t="s">
        <v>2165</v>
      </c>
      <c r="B3552" s="81" t="s">
        <v>1797</v>
      </c>
      <c r="C3552" s="10" t="s">
        <v>1152</v>
      </c>
      <c r="D3552" s="81" t="s">
        <v>508</v>
      </c>
      <c r="E3552" s="30" t="s">
        <v>41</v>
      </c>
      <c r="F3552" s="30" t="s">
        <v>21</v>
      </c>
      <c r="G3552" s="82"/>
      <c r="H3552" s="82"/>
      <c r="I3552" s="88"/>
      <c r="J3552" s="82"/>
      <c r="K3552" s="82"/>
      <c r="L3552" s="88"/>
      <c r="M3552" s="19">
        <v>45069.0</v>
      </c>
      <c r="N3552" s="32">
        <v>0.75</v>
      </c>
      <c r="O3552" s="15">
        <v>0.7916666666666666</v>
      </c>
      <c r="P3552" s="16">
        <f t="shared" si="306"/>
        <v>0.04166666667</v>
      </c>
      <c r="Q3552" s="132" t="s">
        <v>3516</v>
      </c>
      <c r="R3552" s="36"/>
      <c r="S3552" s="36"/>
      <c r="T3552" s="36"/>
      <c r="U3552" s="36"/>
      <c r="V3552" s="36"/>
      <c r="W3552" s="36"/>
      <c r="X3552" s="36"/>
      <c r="Y3552" s="36"/>
      <c r="Z3552" s="36"/>
      <c r="AA3552" s="36"/>
      <c r="AB3552" s="36"/>
      <c r="AC3552" s="36"/>
      <c r="AD3552" s="36"/>
      <c r="AE3552" s="36"/>
      <c r="AF3552" s="36"/>
      <c r="AG3552" s="36"/>
      <c r="AH3552" s="36"/>
      <c r="AI3552" s="36"/>
      <c r="AJ3552" s="36"/>
      <c r="AK3552" s="36"/>
      <c r="AL3552" s="36"/>
    </row>
    <row r="3553">
      <c r="A3553" s="134" t="s">
        <v>3297</v>
      </c>
      <c r="B3553" s="29" t="s">
        <v>18</v>
      </c>
      <c r="C3553" s="29" t="s">
        <v>24</v>
      </c>
      <c r="D3553" s="29" t="s">
        <v>3251</v>
      </c>
      <c r="E3553" s="30" t="s">
        <v>563</v>
      </c>
      <c r="F3553" s="41" t="s">
        <v>1423</v>
      </c>
      <c r="G3553" s="86">
        <v>45047.0</v>
      </c>
      <c r="H3553" s="86">
        <v>45049.0</v>
      </c>
      <c r="I3553" s="121">
        <v>10.0</v>
      </c>
      <c r="J3553" s="86">
        <v>45047.0</v>
      </c>
      <c r="K3553" s="117">
        <v>45050.0</v>
      </c>
      <c r="L3553" s="81">
        <v>10.0</v>
      </c>
      <c r="M3553" s="117">
        <v>45069.0</v>
      </c>
      <c r="N3553" s="133">
        <v>0.8097222222222222</v>
      </c>
      <c r="O3553" s="133">
        <v>0.8305555555555556</v>
      </c>
      <c r="P3553" s="34">
        <v>0.020833333333333332</v>
      </c>
      <c r="Q3553" s="131" t="s">
        <v>3517</v>
      </c>
      <c r="R3553" s="36"/>
      <c r="S3553" s="36"/>
      <c r="T3553" s="36"/>
      <c r="U3553" s="36"/>
      <c r="V3553" s="36"/>
      <c r="W3553" s="36"/>
      <c r="X3553" s="36"/>
      <c r="Y3553" s="36"/>
      <c r="Z3553" s="36"/>
      <c r="AA3553" s="36"/>
      <c r="AB3553" s="36"/>
      <c r="AC3553" s="36"/>
      <c r="AD3553" s="36"/>
      <c r="AE3553" s="36"/>
      <c r="AF3553" s="36"/>
      <c r="AG3553" s="36"/>
      <c r="AH3553" s="36"/>
      <c r="AI3553" s="36"/>
      <c r="AJ3553" s="36"/>
      <c r="AK3553" s="36"/>
      <c r="AL3553" s="36"/>
    </row>
    <row r="3554">
      <c r="A3554" s="81" t="s">
        <v>3500</v>
      </c>
      <c r="B3554" s="10" t="s">
        <v>560</v>
      </c>
      <c r="C3554" s="10" t="s">
        <v>1164</v>
      </c>
      <c r="D3554" s="10" t="s">
        <v>3251</v>
      </c>
      <c r="E3554" s="30" t="s">
        <v>41</v>
      </c>
      <c r="F3554" s="30" t="s">
        <v>1423</v>
      </c>
      <c r="G3554" s="117">
        <v>45068.0</v>
      </c>
      <c r="H3554" s="86"/>
      <c r="I3554" s="88"/>
      <c r="J3554" s="117">
        <v>45068.0</v>
      </c>
      <c r="K3554" s="42"/>
      <c r="L3554" s="121"/>
      <c r="M3554" s="117">
        <v>45069.0</v>
      </c>
      <c r="N3554" s="110">
        <v>0.8333333333333334</v>
      </c>
      <c r="O3554" s="32">
        <v>0.9791666666666666</v>
      </c>
      <c r="P3554" s="25">
        <v>0.125</v>
      </c>
      <c r="Q3554" s="10" t="s">
        <v>3518</v>
      </c>
      <c r="R3554" s="36"/>
      <c r="S3554" s="36"/>
      <c r="T3554" s="36"/>
      <c r="U3554" s="36"/>
      <c r="V3554" s="36"/>
      <c r="W3554" s="36"/>
      <c r="X3554" s="36"/>
      <c r="Y3554" s="36"/>
      <c r="Z3554" s="36"/>
      <c r="AA3554" s="36"/>
      <c r="AB3554" s="36"/>
      <c r="AC3554" s="36"/>
      <c r="AD3554" s="36"/>
      <c r="AE3554" s="36"/>
      <c r="AF3554" s="36"/>
      <c r="AG3554" s="36"/>
      <c r="AH3554" s="36"/>
      <c r="AI3554" s="36"/>
      <c r="AJ3554" s="36"/>
      <c r="AK3554" s="36"/>
      <c r="AL3554" s="36"/>
    </row>
    <row r="3555">
      <c r="A3555" s="81" t="s">
        <v>3506</v>
      </c>
      <c r="B3555" s="29" t="s">
        <v>18</v>
      </c>
      <c r="C3555" s="29" t="s">
        <v>1152</v>
      </c>
      <c r="D3555" s="29" t="s">
        <v>3236</v>
      </c>
      <c r="E3555" s="30" t="s">
        <v>43</v>
      </c>
      <c r="F3555" s="41" t="s">
        <v>1423</v>
      </c>
      <c r="G3555" s="117">
        <v>45069.0</v>
      </c>
      <c r="H3555" s="42"/>
      <c r="I3555" s="36"/>
      <c r="J3555" s="117">
        <v>45069.0</v>
      </c>
      <c r="K3555" s="42"/>
      <c r="L3555" s="36"/>
      <c r="M3555" s="117">
        <v>45070.0</v>
      </c>
      <c r="N3555" s="30" t="s">
        <v>3463</v>
      </c>
      <c r="O3555" s="133">
        <v>0.7083333333333334</v>
      </c>
      <c r="P3555" s="34">
        <v>0.10416666666666667</v>
      </c>
      <c r="Q3555" s="122" t="s">
        <v>3519</v>
      </c>
      <c r="R3555" s="36"/>
      <c r="S3555" s="36"/>
      <c r="T3555" s="36"/>
      <c r="U3555" s="36"/>
      <c r="V3555" s="36"/>
      <c r="W3555" s="36"/>
      <c r="X3555" s="36"/>
      <c r="Y3555" s="36"/>
      <c r="Z3555" s="36"/>
      <c r="AA3555" s="36"/>
      <c r="AB3555" s="36"/>
      <c r="AC3555" s="36"/>
      <c r="AD3555" s="36"/>
      <c r="AE3555" s="36"/>
      <c r="AF3555" s="36"/>
      <c r="AG3555" s="36"/>
      <c r="AH3555" s="36"/>
      <c r="AI3555" s="36"/>
      <c r="AJ3555" s="36"/>
      <c r="AK3555" s="36"/>
      <c r="AL3555" s="36"/>
    </row>
    <row r="3556">
      <c r="A3556" s="81" t="s">
        <v>1819</v>
      </c>
      <c r="B3556" s="81" t="s">
        <v>1797</v>
      </c>
      <c r="C3556" s="10" t="s">
        <v>1152</v>
      </c>
      <c r="D3556" s="10" t="s">
        <v>3</v>
      </c>
      <c r="E3556" s="11" t="s">
        <v>41</v>
      </c>
      <c r="F3556" s="11" t="s">
        <v>21</v>
      </c>
      <c r="G3556" s="18"/>
      <c r="H3556" s="18"/>
      <c r="I3556" s="18"/>
      <c r="J3556" s="18"/>
      <c r="K3556" s="18"/>
      <c r="M3556" s="117">
        <v>45070.0</v>
      </c>
      <c r="N3556" s="110">
        <v>0.7916666666666666</v>
      </c>
      <c r="O3556" s="32">
        <v>0.875</v>
      </c>
      <c r="P3556" s="16">
        <f t="shared" ref="P3556:P3559" si="307">O3556-N3556</f>
        <v>0.08333333333</v>
      </c>
      <c r="Q3556" s="113" t="s">
        <v>3520</v>
      </c>
      <c r="R3556" s="36"/>
      <c r="S3556" s="36"/>
      <c r="T3556" s="36"/>
      <c r="U3556" s="36"/>
      <c r="V3556" s="36"/>
      <c r="W3556" s="36"/>
      <c r="X3556" s="36"/>
      <c r="Y3556" s="36"/>
      <c r="Z3556" s="36"/>
      <c r="AA3556" s="36"/>
      <c r="AB3556" s="36"/>
      <c r="AC3556" s="36"/>
      <c r="AD3556" s="36"/>
      <c r="AE3556" s="36"/>
      <c r="AF3556" s="36"/>
      <c r="AG3556" s="36"/>
      <c r="AH3556" s="36"/>
      <c r="AI3556" s="36"/>
      <c r="AJ3556" s="36"/>
      <c r="AK3556" s="36"/>
      <c r="AL3556" s="36"/>
    </row>
    <row r="3557">
      <c r="A3557" s="81" t="s">
        <v>3145</v>
      </c>
      <c r="B3557" s="10" t="s">
        <v>560</v>
      </c>
      <c r="C3557" s="10" t="s">
        <v>1152</v>
      </c>
      <c r="D3557" s="10" t="s">
        <v>3</v>
      </c>
      <c r="E3557" s="30" t="s">
        <v>41</v>
      </c>
      <c r="F3557" s="11" t="s">
        <v>1409</v>
      </c>
      <c r="G3557" s="100">
        <v>45047.0</v>
      </c>
      <c r="H3557" s="86"/>
      <c r="I3557" s="121"/>
      <c r="J3557" s="100">
        <v>45047.0</v>
      </c>
      <c r="K3557" s="42"/>
      <c r="L3557" s="88">
        <v>46.0</v>
      </c>
      <c r="M3557" s="117">
        <v>45070.0</v>
      </c>
      <c r="N3557" s="52">
        <v>0.5833333333333334</v>
      </c>
      <c r="O3557" s="110">
        <v>0.7916666666666666</v>
      </c>
      <c r="P3557" s="16">
        <f t="shared" si="307"/>
        <v>0.2083333333</v>
      </c>
      <c r="Q3557" s="113" t="s">
        <v>3521</v>
      </c>
      <c r="R3557" s="36"/>
      <c r="S3557" s="36"/>
      <c r="T3557" s="36"/>
      <c r="U3557" s="36"/>
      <c r="V3557" s="36"/>
      <c r="W3557" s="36"/>
      <c r="X3557" s="36"/>
      <c r="Y3557" s="36"/>
      <c r="Z3557" s="36"/>
      <c r="AA3557" s="36"/>
      <c r="AB3557" s="36"/>
      <c r="AC3557" s="36"/>
      <c r="AD3557" s="36"/>
      <c r="AE3557" s="36"/>
      <c r="AF3557" s="36"/>
      <c r="AG3557" s="36"/>
      <c r="AH3557" s="36"/>
      <c r="AI3557" s="36"/>
      <c r="AJ3557" s="36"/>
      <c r="AK3557" s="36"/>
      <c r="AL3557" s="36"/>
    </row>
    <row r="3558">
      <c r="A3558" s="81" t="s">
        <v>3111</v>
      </c>
      <c r="B3558" s="54" t="s">
        <v>1797</v>
      </c>
      <c r="C3558" s="10" t="s">
        <v>1152</v>
      </c>
      <c r="D3558" s="10" t="s">
        <v>2579</v>
      </c>
      <c r="E3558" s="30" t="s">
        <v>41</v>
      </c>
      <c r="F3558" s="30" t="s">
        <v>1423</v>
      </c>
      <c r="G3558" s="117"/>
      <c r="H3558" s="86"/>
      <c r="I3558" s="121"/>
      <c r="J3558" s="86"/>
      <c r="K3558" s="42"/>
      <c r="L3558" s="121"/>
      <c r="M3558" s="19">
        <v>45070.0</v>
      </c>
      <c r="N3558" s="32">
        <v>0.5416666666666666</v>
      </c>
      <c r="O3558" s="32">
        <v>0.625</v>
      </c>
      <c r="P3558" s="44">
        <f t="shared" si="307"/>
        <v>0.08333333333</v>
      </c>
      <c r="Q3558" s="132" t="s">
        <v>3112</v>
      </c>
      <c r="R3558" s="36"/>
      <c r="S3558" s="36"/>
      <c r="T3558" s="36"/>
      <c r="U3558" s="36"/>
      <c r="V3558" s="36"/>
      <c r="W3558" s="36"/>
      <c r="X3558" s="36"/>
      <c r="Y3558" s="36"/>
      <c r="Z3558" s="36"/>
      <c r="AA3558" s="36"/>
      <c r="AB3558" s="36"/>
      <c r="AC3558" s="36"/>
      <c r="AD3558" s="36"/>
      <c r="AE3558" s="36"/>
      <c r="AF3558" s="36"/>
      <c r="AG3558" s="36"/>
      <c r="AH3558" s="36"/>
      <c r="AI3558" s="36"/>
      <c r="AJ3558" s="36"/>
      <c r="AK3558" s="36"/>
      <c r="AL3558" s="36"/>
    </row>
    <row r="3559">
      <c r="A3559" s="81" t="s">
        <v>3510</v>
      </c>
      <c r="B3559" s="10" t="s">
        <v>560</v>
      </c>
      <c r="C3559" s="10" t="s">
        <v>1152</v>
      </c>
      <c r="D3559" s="10" t="s">
        <v>2579</v>
      </c>
      <c r="E3559" s="11" t="s">
        <v>3504</v>
      </c>
      <c r="F3559" s="11" t="s">
        <v>1409</v>
      </c>
      <c r="G3559" s="82">
        <v>45082.0</v>
      </c>
      <c r="H3559" s="82"/>
      <c r="I3559" s="12"/>
      <c r="J3559" s="82"/>
      <c r="K3559" s="82"/>
      <c r="L3559" s="12"/>
      <c r="M3559" s="82">
        <v>45070.0</v>
      </c>
      <c r="N3559" s="133">
        <v>0.625</v>
      </c>
      <c r="O3559" s="110">
        <v>0.8541666666666666</v>
      </c>
      <c r="P3559" s="16">
        <f t="shared" si="307"/>
        <v>0.2291666667</v>
      </c>
      <c r="Q3559" s="113" t="s">
        <v>3522</v>
      </c>
      <c r="R3559" s="36"/>
      <c r="S3559" s="36"/>
      <c r="T3559" s="36"/>
      <c r="U3559" s="36"/>
      <c r="V3559" s="36"/>
      <c r="W3559" s="36"/>
      <c r="X3559" s="36"/>
      <c r="Y3559" s="36"/>
      <c r="Z3559" s="36"/>
      <c r="AA3559" s="36"/>
      <c r="AB3559" s="36"/>
      <c r="AC3559" s="36"/>
      <c r="AD3559" s="36"/>
      <c r="AE3559" s="36"/>
      <c r="AF3559" s="36"/>
      <c r="AG3559" s="36"/>
      <c r="AH3559" s="36"/>
      <c r="AI3559" s="36"/>
      <c r="AJ3559" s="36"/>
      <c r="AK3559" s="36"/>
      <c r="AL3559" s="36"/>
    </row>
    <row r="3560">
      <c r="A3560" s="81" t="s">
        <v>3523</v>
      </c>
      <c r="B3560" s="29" t="s">
        <v>18</v>
      </c>
      <c r="C3560" s="29" t="s">
        <v>1152</v>
      </c>
      <c r="D3560" s="29" t="s">
        <v>3236</v>
      </c>
      <c r="E3560" s="30" t="s">
        <v>1478</v>
      </c>
      <c r="F3560" s="41" t="s">
        <v>1423</v>
      </c>
      <c r="G3560" s="117">
        <v>45070.0</v>
      </c>
      <c r="H3560" s="42"/>
      <c r="I3560" s="36"/>
      <c r="J3560" s="117">
        <v>45070.0</v>
      </c>
      <c r="K3560" s="42"/>
      <c r="L3560" s="36"/>
      <c r="M3560" s="117">
        <v>45070.0</v>
      </c>
      <c r="N3560" s="30" t="s">
        <v>3524</v>
      </c>
      <c r="O3560" s="30" t="s">
        <v>3456</v>
      </c>
      <c r="P3560" s="34">
        <v>0.10416666666666667</v>
      </c>
      <c r="Q3560" s="122" t="s">
        <v>3525</v>
      </c>
      <c r="R3560" s="36"/>
      <c r="S3560" s="36"/>
      <c r="T3560" s="36"/>
      <c r="U3560" s="36"/>
      <c r="V3560" s="36"/>
      <c r="W3560" s="36"/>
      <c r="X3560" s="36"/>
      <c r="Y3560" s="36"/>
      <c r="Z3560" s="36"/>
      <c r="AA3560" s="36"/>
      <c r="AB3560" s="36"/>
      <c r="AC3560" s="36"/>
      <c r="AD3560" s="36"/>
      <c r="AE3560" s="36"/>
      <c r="AF3560" s="36"/>
      <c r="AG3560" s="36"/>
      <c r="AH3560" s="36"/>
      <c r="AI3560" s="36"/>
      <c r="AJ3560" s="36"/>
      <c r="AK3560" s="36"/>
      <c r="AL3560" s="36"/>
    </row>
    <row r="3561">
      <c r="A3561" s="81" t="s">
        <v>3526</v>
      </c>
      <c r="B3561" s="81" t="s">
        <v>18</v>
      </c>
      <c r="C3561" s="29" t="s">
        <v>1152</v>
      </c>
      <c r="D3561" s="29" t="s">
        <v>508</v>
      </c>
      <c r="E3561" s="30" t="s">
        <v>41</v>
      </c>
      <c r="F3561" s="41" t="s">
        <v>1423</v>
      </c>
      <c r="G3561" s="117">
        <v>45071.0</v>
      </c>
      <c r="H3561" s="42"/>
      <c r="I3561" s="36"/>
      <c r="J3561" s="86"/>
      <c r="K3561" s="42"/>
      <c r="L3561" s="36"/>
      <c r="M3561" s="117">
        <v>45070.0</v>
      </c>
      <c r="N3561" s="32">
        <v>0.7083333333333334</v>
      </c>
      <c r="O3561" s="32">
        <v>0.875</v>
      </c>
      <c r="P3561" s="44">
        <f t="shared" ref="P3561:P3565" si="308">O3561-N3561</f>
        <v>0.1666666667</v>
      </c>
      <c r="Q3561" s="131" t="s">
        <v>3527</v>
      </c>
      <c r="R3561" s="36"/>
      <c r="S3561" s="36"/>
      <c r="T3561" s="36"/>
      <c r="U3561" s="36"/>
      <c r="V3561" s="36"/>
      <c r="W3561" s="36"/>
      <c r="X3561" s="36"/>
      <c r="Y3561" s="36"/>
      <c r="Z3561" s="36"/>
      <c r="AA3561" s="36"/>
      <c r="AB3561" s="36"/>
      <c r="AC3561" s="36"/>
      <c r="AD3561" s="36"/>
      <c r="AE3561" s="36"/>
      <c r="AF3561" s="36"/>
      <c r="AG3561" s="36"/>
      <c r="AH3561" s="36"/>
      <c r="AI3561" s="36"/>
      <c r="AJ3561" s="36"/>
      <c r="AK3561" s="36"/>
      <c r="AL3561" s="36"/>
    </row>
    <row r="3562">
      <c r="A3562" s="81" t="s">
        <v>2165</v>
      </c>
      <c r="B3562" s="81" t="s">
        <v>1797</v>
      </c>
      <c r="C3562" s="10" t="s">
        <v>1152</v>
      </c>
      <c r="D3562" s="81" t="s">
        <v>508</v>
      </c>
      <c r="E3562" s="30" t="s">
        <v>41</v>
      </c>
      <c r="F3562" s="30" t="s">
        <v>21</v>
      </c>
      <c r="G3562" s="82"/>
      <c r="H3562" s="82"/>
      <c r="I3562" s="88"/>
      <c r="J3562" s="82"/>
      <c r="K3562" s="82"/>
      <c r="L3562" s="88"/>
      <c r="M3562" s="19">
        <v>45070.0</v>
      </c>
      <c r="N3562" s="32">
        <v>0.6041666666666666</v>
      </c>
      <c r="O3562" s="15">
        <v>0.7083333333333334</v>
      </c>
      <c r="P3562" s="16">
        <f t="shared" si="308"/>
        <v>0.1041666667</v>
      </c>
      <c r="Q3562" s="132" t="s">
        <v>3528</v>
      </c>
      <c r="R3562" s="36"/>
      <c r="S3562" s="36"/>
      <c r="T3562" s="36"/>
      <c r="U3562" s="36"/>
      <c r="V3562" s="36"/>
      <c r="W3562" s="36"/>
      <c r="X3562" s="36"/>
      <c r="Y3562" s="36"/>
      <c r="Z3562" s="36"/>
      <c r="AA3562" s="36"/>
      <c r="AB3562" s="36"/>
      <c r="AC3562" s="36"/>
      <c r="AD3562" s="36"/>
      <c r="AE3562" s="36"/>
      <c r="AF3562" s="36"/>
      <c r="AG3562" s="36"/>
      <c r="AH3562" s="36"/>
      <c r="AI3562" s="36"/>
      <c r="AJ3562" s="36"/>
      <c r="AK3562" s="36"/>
      <c r="AL3562" s="36"/>
    </row>
    <row r="3563">
      <c r="A3563" s="29" t="s">
        <v>2167</v>
      </c>
      <c r="B3563" s="54" t="s">
        <v>1797</v>
      </c>
      <c r="C3563" s="54" t="s">
        <v>1164</v>
      </c>
      <c r="D3563" s="54" t="s">
        <v>900</v>
      </c>
      <c r="E3563" s="41" t="s">
        <v>41</v>
      </c>
      <c r="F3563" s="41" t="s">
        <v>21</v>
      </c>
      <c r="G3563" s="86"/>
      <c r="H3563" s="86"/>
      <c r="I3563" s="121"/>
      <c r="J3563" s="86"/>
      <c r="K3563" s="42"/>
      <c r="L3563" s="88">
        <v>240.0</v>
      </c>
      <c r="M3563" s="117">
        <v>45070.0</v>
      </c>
      <c r="N3563" s="43">
        <v>0.5416666666666666</v>
      </c>
      <c r="O3563" s="32">
        <v>0.6458333333333334</v>
      </c>
      <c r="P3563" s="16">
        <f t="shared" si="308"/>
        <v>0.1041666667</v>
      </c>
      <c r="Q3563" s="113" t="s">
        <v>3529</v>
      </c>
      <c r="R3563" s="36"/>
      <c r="S3563" s="36"/>
      <c r="T3563" s="36"/>
      <c r="U3563" s="36"/>
      <c r="V3563" s="36"/>
      <c r="W3563" s="36"/>
      <c r="X3563" s="36"/>
      <c r="Y3563" s="36"/>
      <c r="Z3563" s="36"/>
      <c r="AA3563" s="36"/>
      <c r="AB3563" s="36"/>
      <c r="AC3563" s="36"/>
      <c r="AD3563" s="36"/>
      <c r="AE3563" s="36"/>
      <c r="AF3563" s="36"/>
      <c r="AG3563" s="36"/>
      <c r="AH3563" s="36"/>
      <c r="AI3563" s="36"/>
      <c r="AJ3563" s="36"/>
      <c r="AK3563" s="36"/>
      <c r="AL3563" s="36"/>
    </row>
    <row r="3564">
      <c r="A3564" s="29" t="s">
        <v>2857</v>
      </c>
      <c r="B3564" s="54" t="s">
        <v>560</v>
      </c>
      <c r="C3564" s="54" t="s">
        <v>1164</v>
      </c>
      <c r="D3564" s="54" t="s">
        <v>900</v>
      </c>
      <c r="E3564" s="30" t="s">
        <v>46</v>
      </c>
      <c r="F3564" s="41" t="s">
        <v>1409</v>
      </c>
      <c r="G3564" s="86">
        <v>44980.0</v>
      </c>
      <c r="H3564" s="86"/>
      <c r="I3564" s="121">
        <v>155.0</v>
      </c>
      <c r="J3564" s="86">
        <v>44981.0</v>
      </c>
      <c r="K3564" s="42"/>
      <c r="L3564" s="88">
        <v>168.5</v>
      </c>
      <c r="M3564" s="117">
        <v>45070.0</v>
      </c>
      <c r="N3564" s="32">
        <v>0.75</v>
      </c>
      <c r="O3564" s="32">
        <v>0.8333333333333334</v>
      </c>
      <c r="P3564" s="16">
        <f t="shared" si="308"/>
        <v>0.08333333333</v>
      </c>
      <c r="Q3564" s="113" t="s">
        <v>3530</v>
      </c>
      <c r="R3564" s="36"/>
      <c r="S3564" s="36"/>
      <c r="T3564" s="36"/>
      <c r="U3564" s="36"/>
      <c r="V3564" s="36"/>
      <c r="W3564" s="36"/>
      <c r="X3564" s="36"/>
      <c r="Y3564" s="36"/>
      <c r="Z3564" s="36"/>
      <c r="AA3564" s="36"/>
      <c r="AB3564" s="36"/>
      <c r="AC3564" s="36"/>
      <c r="AD3564" s="36"/>
      <c r="AE3564" s="36"/>
      <c r="AF3564" s="36"/>
      <c r="AG3564" s="36"/>
      <c r="AH3564" s="36"/>
      <c r="AI3564" s="36"/>
      <c r="AJ3564" s="36"/>
      <c r="AK3564" s="36"/>
      <c r="AL3564" s="36"/>
    </row>
    <row r="3565">
      <c r="A3565" s="81" t="s">
        <v>3311</v>
      </c>
      <c r="B3565" s="10" t="s">
        <v>18</v>
      </c>
      <c r="C3565" s="10" t="s">
        <v>1164</v>
      </c>
      <c r="D3565" s="10" t="s">
        <v>900</v>
      </c>
      <c r="E3565" s="30" t="s">
        <v>563</v>
      </c>
      <c r="F3565" s="30" t="s">
        <v>1409</v>
      </c>
      <c r="G3565" s="117">
        <v>45049.0</v>
      </c>
      <c r="H3565" s="86"/>
      <c r="I3565" s="88">
        <v>40.0</v>
      </c>
      <c r="J3565" s="117">
        <v>45049.0</v>
      </c>
      <c r="K3565" s="100">
        <v>45061.0</v>
      </c>
      <c r="L3565" s="88">
        <v>35.5</v>
      </c>
      <c r="M3565" s="117">
        <v>45070.0</v>
      </c>
      <c r="N3565" s="32">
        <v>0.6458333333333334</v>
      </c>
      <c r="O3565" s="32">
        <v>0.75</v>
      </c>
      <c r="P3565" s="16">
        <f t="shared" si="308"/>
        <v>0.1041666667</v>
      </c>
      <c r="Q3565" s="113" t="s">
        <v>3531</v>
      </c>
      <c r="R3565" s="36"/>
      <c r="S3565" s="36"/>
      <c r="T3565" s="36"/>
      <c r="U3565" s="36"/>
      <c r="V3565" s="36"/>
      <c r="W3565" s="36"/>
      <c r="X3565" s="36"/>
      <c r="Y3565" s="36"/>
      <c r="Z3565" s="36"/>
      <c r="AA3565" s="36"/>
      <c r="AB3565" s="36"/>
      <c r="AC3565" s="36"/>
      <c r="AD3565" s="36"/>
      <c r="AE3565" s="36"/>
      <c r="AF3565" s="36"/>
      <c r="AG3565" s="36"/>
      <c r="AH3565" s="36"/>
      <c r="AI3565" s="36"/>
      <c r="AJ3565" s="36"/>
      <c r="AK3565" s="36"/>
      <c r="AL3565" s="36"/>
    </row>
    <row r="3566">
      <c r="A3566" s="81" t="s">
        <v>3500</v>
      </c>
      <c r="B3566" s="10" t="s">
        <v>560</v>
      </c>
      <c r="C3566" s="10" t="s">
        <v>1164</v>
      </c>
      <c r="D3566" s="10" t="s">
        <v>3251</v>
      </c>
      <c r="E3566" s="30" t="s">
        <v>41</v>
      </c>
      <c r="F3566" s="30" t="s">
        <v>1423</v>
      </c>
      <c r="G3566" s="117">
        <v>45068.0</v>
      </c>
      <c r="H3566" s="86"/>
      <c r="I3566" s="88"/>
      <c r="J3566" s="117">
        <v>45068.0</v>
      </c>
      <c r="K3566" s="42"/>
      <c r="L3566" s="121"/>
      <c r="M3566" s="117">
        <v>45070.0</v>
      </c>
      <c r="N3566" s="110">
        <v>0.8333333333333334</v>
      </c>
      <c r="O3566" s="32">
        <v>0.9791666666666666</v>
      </c>
      <c r="P3566" s="25">
        <v>0.125</v>
      </c>
      <c r="Q3566" s="10" t="s">
        <v>3532</v>
      </c>
      <c r="R3566" s="36"/>
      <c r="S3566" s="36"/>
      <c r="T3566" s="36"/>
      <c r="U3566" s="36"/>
      <c r="V3566" s="36"/>
      <c r="W3566" s="36"/>
      <c r="X3566" s="36"/>
      <c r="Y3566" s="36"/>
      <c r="Z3566" s="36"/>
      <c r="AA3566" s="36"/>
      <c r="AB3566" s="36"/>
      <c r="AC3566" s="36"/>
      <c r="AD3566" s="36"/>
      <c r="AE3566" s="36"/>
      <c r="AF3566" s="36"/>
      <c r="AG3566" s="36"/>
      <c r="AH3566" s="36"/>
      <c r="AI3566" s="36"/>
      <c r="AJ3566" s="36"/>
      <c r="AK3566" s="36"/>
      <c r="AL3566" s="36"/>
    </row>
    <row r="3567">
      <c r="A3567" s="81" t="s">
        <v>3523</v>
      </c>
      <c r="B3567" s="29" t="s">
        <v>18</v>
      </c>
      <c r="C3567" s="29" t="s">
        <v>1152</v>
      </c>
      <c r="D3567" s="29" t="s">
        <v>3236</v>
      </c>
      <c r="E3567" s="30" t="s">
        <v>43</v>
      </c>
      <c r="F3567" s="41" t="s">
        <v>1423</v>
      </c>
      <c r="G3567" s="117">
        <v>45070.0</v>
      </c>
      <c r="H3567" s="42"/>
      <c r="I3567" s="36"/>
      <c r="J3567" s="117">
        <v>45070.0</v>
      </c>
      <c r="K3567" s="42"/>
      <c r="L3567" s="36"/>
      <c r="M3567" s="117">
        <v>45071.0</v>
      </c>
      <c r="N3567" s="133">
        <v>0.6041666666666666</v>
      </c>
      <c r="O3567" s="133">
        <v>0.7291666666666666</v>
      </c>
      <c r="P3567" s="34">
        <v>0.125</v>
      </c>
      <c r="Q3567" s="122" t="s">
        <v>3533</v>
      </c>
      <c r="R3567" s="36"/>
      <c r="S3567" s="36"/>
      <c r="T3567" s="36"/>
      <c r="U3567" s="36"/>
      <c r="V3567" s="36"/>
      <c r="W3567" s="36"/>
      <c r="X3567" s="36"/>
      <c r="Y3567" s="36"/>
      <c r="Z3567" s="36"/>
      <c r="AA3567" s="36"/>
      <c r="AB3567" s="36"/>
      <c r="AC3567" s="36"/>
      <c r="AD3567" s="36"/>
      <c r="AE3567" s="36"/>
      <c r="AF3567" s="36"/>
      <c r="AG3567" s="36"/>
      <c r="AH3567" s="36"/>
      <c r="AI3567" s="36"/>
      <c r="AJ3567" s="36"/>
      <c r="AK3567" s="36"/>
      <c r="AL3567" s="36"/>
    </row>
    <row r="3568">
      <c r="A3568" s="81" t="s">
        <v>2893</v>
      </c>
      <c r="B3568" s="81" t="s">
        <v>560</v>
      </c>
      <c r="C3568" s="10" t="s">
        <v>1152</v>
      </c>
      <c r="D3568" s="29" t="s">
        <v>508</v>
      </c>
      <c r="E3568" s="30" t="s">
        <v>41</v>
      </c>
      <c r="F3568" s="30" t="s">
        <v>1409</v>
      </c>
      <c r="G3568" s="82">
        <v>44999.0</v>
      </c>
      <c r="H3568" s="82">
        <v>45005.0</v>
      </c>
      <c r="I3568" s="88">
        <v>45.0</v>
      </c>
      <c r="J3568" s="82">
        <v>44999.0</v>
      </c>
      <c r="K3568" s="82">
        <v>45005.0</v>
      </c>
      <c r="L3568" s="88">
        <v>32.0</v>
      </c>
      <c r="M3568" s="82">
        <v>45071.0</v>
      </c>
      <c r="N3568" s="32">
        <v>0.7291666666666666</v>
      </c>
      <c r="O3568" s="32">
        <v>0.875</v>
      </c>
      <c r="P3568" s="16">
        <f t="shared" ref="P3568:P3569" si="309">O3568-N3568</f>
        <v>0.1458333333</v>
      </c>
      <c r="Q3568" s="35" t="s">
        <v>3534</v>
      </c>
      <c r="R3568" s="36"/>
      <c r="S3568" s="36"/>
      <c r="T3568" s="36"/>
      <c r="U3568" s="36"/>
      <c r="V3568" s="36"/>
      <c r="W3568" s="36"/>
      <c r="X3568" s="36"/>
      <c r="Y3568" s="36"/>
      <c r="Z3568" s="36"/>
      <c r="AA3568" s="36"/>
      <c r="AB3568" s="36"/>
      <c r="AC3568" s="36"/>
      <c r="AD3568" s="36"/>
      <c r="AE3568" s="36"/>
      <c r="AF3568" s="36"/>
      <c r="AG3568" s="36"/>
      <c r="AH3568" s="36"/>
      <c r="AI3568" s="36"/>
      <c r="AJ3568" s="36"/>
      <c r="AK3568" s="36"/>
      <c r="AL3568" s="36"/>
    </row>
    <row r="3569">
      <c r="A3569" s="81" t="s">
        <v>2165</v>
      </c>
      <c r="B3569" s="81" t="s">
        <v>1797</v>
      </c>
      <c r="C3569" s="10" t="s">
        <v>1152</v>
      </c>
      <c r="D3569" s="81" t="s">
        <v>508</v>
      </c>
      <c r="E3569" s="30" t="s">
        <v>41</v>
      </c>
      <c r="F3569" s="30" t="s">
        <v>21</v>
      </c>
      <c r="G3569" s="82"/>
      <c r="H3569" s="82"/>
      <c r="I3569" s="88"/>
      <c r="J3569" s="82"/>
      <c r="K3569" s="82"/>
      <c r="L3569" s="88"/>
      <c r="M3569" s="19">
        <v>45071.0</v>
      </c>
      <c r="N3569" s="32">
        <v>0.5625</v>
      </c>
      <c r="O3569" s="15">
        <v>0.7083333333333334</v>
      </c>
      <c r="P3569" s="16">
        <f t="shared" si="309"/>
        <v>0.1458333333</v>
      </c>
      <c r="Q3569" s="132" t="s">
        <v>3535</v>
      </c>
      <c r="R3569" s="36"/>
      <c r="S3569" s="36"/>
      <c r="T3569" s="36"/>
      <c r="U3569" s="36"/>
      <c r="V3569" s="36"/>
      <c r="W3569" s="36"/>
      <c r="X3569" s="36"/>
      <c r="Y3569" s="36"/>
      <c r="Z3569" s="36"/>
      <c r="AA3569" s="36"/>
      <c r="AB3569" s="36"/>
      <c r="AC3569" s="36"/>
      <c r="AD3569" s="36"/>
      <c r="AE3569" s="36"/>
      <c r="AF3569" s="36"/>
      <c r="AG3569" s="36"/>
      <c r="AH3569" s="36"/>
      <c r="AI3569" s="36"/>
      <c r="AJ3569" s="36"/>
      <c r="AK3569" s="36"/>
      <c r="AL3569" s="36"/>
    </row>
    <row r="3570">
      <c r="A3570" s="81" t="s">
        <v>3506</v>
      </c>
      <c r="B3570" s="29" t="s">
        <v>18</v>
      </c>
      <c r="C3570" s="29" t="s">
        <v>1152</v>
      </c>
      <c r="D3570" s="29" t="s">
        <v>3236</v>
      </c>
      <c r="E3570" s="30" t="s">
        <v>987</v>
      </c>
      <c r="F3570" s="41" t="s">
        <v>1423</v>
      </c>
      <c r="G3570" s="117">
        <v>45070.0</v>
      </c>
      <c r="H3570" s="42"/>
      <c r="I3570" s="36"/>
      <c r="J3570" s="117">
        <v>45070.0</v>
      </c>
      <c r="K3570" s="42"/>
      <c r="L3570" s="36"/>
      <c r="M3570" s="117">
        <v>45071.0</v>
      </c>
      <c r="N3570" s="133">
        <v>0.7291666666666666</v>
      </c>
      <c r="O3570" s="133">
        <v>0.8125</v>
      </c>
      <c r="P3570" s="34">
        <v>0.08333333333333333</v>
      </c>
      <c r="Q3570" s="122" t="s">
        <v>3536</v>
      </c>
      <c r="R3570" s="36"/>
      <c r="S3570" s="36"/>
      <c r="T3570" s="36"/>
      <c r="U3570" s="36"/>
      <c r="V3570" s="36"/>
      <c r="W3570" s="36"/>
      <c r="X3570" s="36"/>
      <c r="Y3570" s="36"/>
      <c r="Z3570" s="36"/>
      <c r="AA3570" s="36"/>
      <c r="AB3570" s="36"/>
      <c r="AC3570" s="36"/>
      <c r="AD3570" s="36"/>
      <c r="AE3570" s="36"/>
      <c r="AF3570" s="36"/>
      <c r="AG3570" s="36"/>
      <c r="AH3570" s="36"/>
      <c r="AI3570" s="36"/>
      <c r="AJ3570" s="36"/>
      <c r="AK3570" s="36"/>
      <c r="AL3570" s="36"/>
    </row>
    <row r="3571">
      <c r="A3571" s="81" t="s">
        <v>3111</v>
      </c>
      <c r="B3571" s="54" t="s">
        <v>1797</v>
      </c>
      <c r="C3571" s="10" t="s">
        <v>1152</v>
      </c>
      <c r="D3571" s="10" t="s">
        <v>2579</v>
      </c>
      <c r="E3571" s="30" t="s">
        <v>41</v>
      </c>
      <c r="F3571" s="30" t="s">
        <v>1423</v>
      </c>
      <c r="G3571" s="117"/>
      <c r="H3571" s="86"/>
      <c r="I3571" s="121"/>
      <c r="J3571" s="86"/>
      <c r="K3571" s="42"/>
      <c r="L3571" s="121"/>
      <c r="M3571" s="19">
        <v>45071.0</v>
      </c>
      <c r="N3571" s="32">
        <v>0.5416666666666666</v>
      </c>
      <c r="O3571" s="32">
        <v>0.6666666666666666</v>
      </c>
      <c r="P3571" s="44">
        <f t="shared" ref="P3571:P3577" si="310">O3571-N3571</f>
        <v>0.125</v>
      </c>
      <c r="Q3571" s="132" t="s">
        <v>3112</v>
      </c>
      <c r="R3571" s="36"/>
      <c r="S3571" s="36"/>
      <c r="T3571" s="36"/>
      <c r="U3571" s="36"/>
      <c r="V3571" s="36"/>
      <c r="W3571" s="36"/>
      <c r="X3571" s="36"/>
      <c r="Y3571" s="36"/>
      <c r="Z3571" s="36"/>
      <c r="AA3571" s="36"/>
      <c r="AB3571" s="36"/>
      <c r="AC3571" s="36"/>
      <c r="AD3571" s="36"/>
      <c r="AE3571" s="36"/>
      <c r="AF3571" s="36"/>
      <c r="AG3571" s="36"/>
      <c r="AH3571" s="36"/>
      <c r="AI3571" s="36"/>
      <c r="AJ3571" s="36"/>
      <c r="AK3571" s="36"/>
      <c r="AL3571" s="36"/>
    </row>
    <row r="3572" ht="38.25" customHeight="1">
      <c r="A3572" s="130" t="s">
        <v>3010</v>
      </c>
      <c r="B3572" s="29" t="s">
        <v>560</v>
      </c>
      <c r="C3572" s="29" t="s">
        <v>1164</v>
      </c>
      <c r="D3572" s="29" t="s">
        <v>2579</v>
      </c>
      <c r="E3572" s="30" t="s">
        <v>1017</v>
      </c>
      <c r="F3572" s="30" t="s">
        <v>1409</v>
      </c>
      <c r="G3572" s="87">
        <v>44977.0</v>
      </c>
      <c r="H3572" s="87"/>
      <c r="I3572" s="36"/>
      <c r="J3572" s="87">
        <v>44977.0</v>
      </c>
      <c r="K3572" s="42"/>
      <c r="L3572" s="36"/>
      <c r="M3572" s="100">
        <v>45071.0</v>
      </c>
      <c r="N3572" s="32">
        <v>0.6666666666666666</v>
      </c>
      <c r="O3572" s="32">
        <v>0.875</v>
      </c>
      <c r="P3572" s="44">
        <f t="shared" si="310"/>
        <v>0.2083333333</v>
      </c>
      <c r="Q3572" s="120" t="s">
        <v>3537</v>
      </c>
      <c r="R3572" s="36"/>
      <c r="S3572" s="36"/>
      <c r="T3572" s="36"/>
      <c r="U3572" s="36"/>
      <c r="V3572" s="36"/>
      <c r="W3572" s="36"/>
      <c r="X3572" s="36"/>
      <c r="Y3572" s="36"/>
      <c r="Z3572" s="36"/>
      <c r="AA3572" s="36"/>
      <c r="AB3572" s="36"/>
      <c r="AC3572" s="36"/>
      <c r="AD3572" s="36"/>
      <c r="AE3572" s="36"/>
      <c r="AF3572" s="36"/>
      <c r="AG3572" s="36"/>
      <c r="AH3572" s="36"/>
      <c r="AI3572" s="36"/>
      <c r="AJ3572" s="36"/>
      <c r="AK3572" s="36"/>
      <c r="AL3572" s="36"/>
    </row>
    <row r="3573">
      <c r="A3573" s="81" t="s">
        <v>3145</v>
      </c>
      <c r="B3573" s="10" t="s">
        <v>560</v>
      </c>
      <c r="C3573" s="10" t="s">
        <v>1152</v>
      </c>
      <c r="D3573" s="10" t="s">
        <v>3</v>
      </c>
      <c r="E3573" s="30" t="s">
        <v>41</v>
      </c>
      <c r="F3573" s="11" t="s">
        <v>1409</v>
      </c>
      <c r="G3573" s="100">
        <v>45047.0</v>
      </c>
      <c r="H3573" s="86"/>
      <c r="I3573" s="121"/>
      <c r="J3573" s="117">
        <v>45068.0</v>
      </c>
      <c r="K3573" s="42"/>
      <c r="L3573" s="88">
        <v>52.0</v>
      </c>
      <c r="M3573" s="19">
        <v>45071.0</v>
      </c>
      <c r="N3573" s="52">
        <v>0.5833333333333334</v>
      </c>
      <c r="O3573" s="110">
        <v>0.8333333333333334</v>
      </c>
      <c r="P3573" s="16">
        <f t="shared" si="310"/>
        <v>0.25</v>
      </c>
      <c r="Q3573" s="113" t="s">
        <v>3538</v>
      </c>
      <c r="R3573" s="36"/>
      <c r="S3573" s="36"/>
      <c r="T3573" s="36"/>
      <c r="U3573" s="36"/>
      <c r="V3573" s="36"/>
      <c r="W3573" s="36"/>
      <c r="X3573" s="36"/>
      <c r="Y3573" s="36"/>
      <c r="Z3573" s="36"/>
      <c r="AA3573" s="36"/>
      <c r="AB3573" s="36"/>
      <c r="AC3573" s="36"/>
      <c r="AD3573" s="36"/>
      <c r="AE3573" s="36"/>
      <c r="AF3573" s="36"/>
      <c r="AG3573" s="36"/>
      <c r="AH3573" s="36"/>
      <c r="AI3573" s="36"/>
      <c r="AJ3573" s="36"/>
      <c r="AK3573" s="36"/>
      <c r="AL3573" s="36"/>
    </row>
    <row r="3574">
      <c r="A3574" s="81" t="s">
        <v>1819</v>
      </c>
      <c r="B3574" s="81" t="s">
        <v>1797</v>
      </c>
      <c r="C3574" s="10" t="s">
        <v>1152</v>
      </c>
      <c r="D3574" s="10" t="s">
        <v>3</v>
      </c>
      <c r="E3574" s="11" t="s">
        <v>41</v>
      </c>
      <c r="F3574" s="11" t="s">
        <v>21</v>
      </c>
      <c r="G3574" s="18"/>
      <c r="H3574" s="18"/>
      <c r="I3574" s="18"/>
      <c r="J3574" s="18"/>
      <c r="K3574" s="18"/>
      <c r="M3574" s="19">
        <v>45071.0</v>
      </c>
      <c r="N3574" s="110">
        <v>0.8333333333333334</v>
      </c>
      <c r="O3574" s="32">
        <v>0.875</v>
      </c>
      <c r="P3574" s="16">
        <f t="shared" si="310"/>
        <v>0.04166666667</v>
      </c>
      <c r="Q3574" s="113" t="s">
        <v>3539</v>
      </c>
      <c r="R3574" s="36"/>
      <c r="S3574" s="36"/>
      <c r="T3574" s="36"/>
      <c r="U3574" s="36"/>
      <c r="V3574" s="36"/>
      <c r="W3574" s="36"/>
      <c r="X3574" s="36"/>
      <c r="Y3574" s="36"/>
      <c r="Z3574" s="36"/>
      <c r="AA3574" s="36"/>
      <c r="AB3574" s="36"/>
      <c r="AC3574" s="36"/>
      <c r="AD3574" s="36"/>
      <c r="AE3574" s="36"/>
      <c r="AF3574" s="36"/>
      <c r="AG3574" s="36"/>
      <c r="AH3574" s="36"/>
      <c r="AI3574" s="36"/>
      <c r="AJ3574" s="36"/>
      <c r="AK3574" s="36"/>
      <c r="AL3574" s="36"/>
    </row>
    <row r="3575">
      <c r="A3575" s="29" t="s">
        <v>2167</v>
      </c>
      <c r="B3575" s="54" t="s">
        <v>1797</v>
      </c>
      <c r="C3575" s="54" t="s">
        <v>1164</v>
      </c>
      <c r="D3575" s="54" t="s">
        <v>900</v>
      </c>
      <c r="E3575" s="41" t="s">
        <v>41</v>
      </c>
      <c r="F3575" s="41" t="s">
        <v>21</v>
      </c>
      <c r="G3575" s="86"/>
      <c r="H3575" s="86"/>
      <c r="I3575" s="121"/>
      <c r="J3575" s="86"/>
      <c r="K3575" s="42"/>
      <c r="L3575" s="88">
        <v>242.5</v>
      </c>
      <c r="M3575" s="117">
        <v>45071.0</v>
      </c>
      <c r="N3575" s="43">
        <v>0.5416666666666666</v>
      </c>
      <c r="O3575" s="32">
        <v>0.6458333333333334</v>
      </c>
      <c r="P3575" s="16">
        <f t="shared" si="310"/>
        <v>0.1041666667</v>
      </c>
      <c r="Q3575" s="113" t="s">
        <v>3540</v>
      </c>
      <c r="R3575" s="36"/>
      <c r="S3575" s="36"/>
      <c r="T3575" s="36"/>
      <c r="U3575" s="36"/>
      <c r="V3575" s="36"/>
      <c r="W3575" s="36"/>
      <c r="X3575" s="36"/>
      <c r="Y3575" s="36"/>
      <c r="Z3575" s="36"/>
      <c r="AA3575" s="36"/>
      <c r="AB3575" s="36"/>
      <c r="AC3575" s="36"/>
      <c r="AD3575" s="36"/>
      <c r="AE3575" s="36"/>
      <c r="AF3575" s="36"/>
      <c r="AG3575" s="36"/>
      <c r="AH3575" s="36"/>
      <c r="AI3575" s="36"/>
      <c r="AJ3575" s="36"/>
      <c r="AK3575" s="36"/>
      <c r="AL3575" s="36"/>
    </row>
    <row r="3576">
      <c r="A3576" s="29" t="s">
        <v>2857</v>
      </c>
      <c r="B3576" s="54" t="s">
        <v>560</v>
      </c>
      <c r="C3576" s="54" t="s">
        <v>1164</v>
      </c>
      <c r="D3576" s="54" t="s">
        <v>900</v>
      </c>
      <c r="E3576" s="30" t="s">
        <v>41</v>
      </c>
      <c r="F3576" s="41" t="s">
        <v>1409</v>
      </c>
      <c r="G3576" s="86">
        <v>44980.0</v>
      </c>
      <c r="H3576" s="86"/>
      <c r="I3576" s="121">
        <v>155.0</v>
      </c>
      <c r="J3576" s="86">
        <v>44981.0</v>
      </c>
      <c r="K3576" s="42"/>
      <c r="L3576" s="88">
        <v>170.5</v>
      </c>
      <c r="M3576" s="117">
        <v>45071.0</v>
      </c>
      <c r="N3576" s="32">
        <v>0.75</v>
      </c>
      <c r="O3576" s="32">
        <v>0.8333333333333334</v>
      </c>
      <c r="P3576" s="16">
        <f t="shared" si="310"/>
        <v>0.08333333333</v>
      </c>
      <c r="Q3576" s="113" t="s">
        <v>3530</v>
      </c>
      <c r="R3576" s="36"/>
      <c r="S3576" s="36"/>
      <c r="T3576" s="36"/>
      <c r="U3576" s="36"/>
      <c r="V3576" s="36"/>
      <c r="W3576" s="36"/>
      <c r="X3576" s="36"/>
      <c r="Y3576" s="36"/>
      <c r="Z3576" s="36"/>
      <c r="AA3576" s="36"/>
      <c r="AB3576" s="36"/>
      <c r="AC3576" s="36"/>
      <c r="AD3576" s="36"/>
      <c r="AE3576" s="36"/>
      <c r="AF3576" s="36"/>
      <c r="AG3576" s="36"/>
      <c r="AH3576" s="36"/>
      <c r="AI3576" s="36"/>
      <c r="AJ3576" s="36"/>
      <c r="AK3576" s="36"/>
      <c r="AL3576" s="36"/>
    </row>
    <row r="3577">
      <c r="A3577" s="81" t="s">
        <v>3311</v>
      </c>
      <c r="B3577" s="10" t="s">
        <v>18</v>
      </c>
      <c r="C3577" s="10" t="s">
        <v>1164</v>
      </c>
      <c r="D3577" s="10" t="s">
        <v>900</v>
      </c>
      <c r="E3577" s="30" t="s">
        <v>563</v>
      </c>
      <c r="F3577" s="30" t="s">
        <v>1409</v>
      </c>
      <c r="G3577" s="117">
        <v>45049.0</v>
      </c>
      <c r="H3577" s="86"/>
      <c r="I3577" s="88">
        <v>40.0</v>
      </c>
      <c r="J3577" s="117">
        <v>45049.0</v>
      </c>
      <c r="K3577" s="100">
        <v>45061.0</v>
      </c>
      <c r="L3577" s="88">
        <v>38.0</v>
      </c>
      <c r="M3577" s="117">
        <v>45071.0</v>
      </c>
      <c r="N3577" s="32">
        <v>0.6458333333333334</v>
      </c>
      <c r="O3577" s="32">
        <v>0.75</v>
      </c>
      <c r="P3577" s="16">
        <f t="shared" si="310"/>
        <v>0.1041666667</v>
      </c>
      <c r="Q3577" s="113" t="s">
        <v>3541</v>
      </c>
      <c r="R3577" s="36"/>
      <c r="S3577" s="36"/>
      <c r="T3577" s="36"/>
      <c r="U3577" s="36"/>
      <c r="V3577" s="36"/>
      <c r="W3577" s="36"/>
      <c r="X3577" s="36"/>
      <c r="Y3577" s="36"/>
      <c r="Z3577" s="36"/>
      <c r="AA3577" s="36"/>
      <c r="AB3577" s="36"/>
      <c r="AC3577" s="36"/>
      <c r="AD3577" s="36"/>
      <c r="AE3577" s="36"/>
      <c r="AF3577" s="36"/>
      <c r="AG3577" s="36"/>
      <c r="AH3577" s="36"/>
      <c r="AI3577" s="36"/>
      <c r="AJ3577" s="36"/>
      <c r="AK3577" s="36"/>
      <c r="AL3577" s="36"/>
    </row>
    <row r="3578">
      <c r="A3578" s="81" t="s">
        <v>3500</v>
      </c>
      <c r="B3578" s="10" t="s">
        <v>560</v>
      </c>
      <c r="C3578" s="10" t="s">
        <v>1164</v>
      </c>
      <c r="D3578" s="10" t="s">
        <v>3251</v>
      </c>
      <c r="E3578" s="30" t="s">
        <v>41</v>
      </c>
      <c r="F3578" s="30" t="s">
        <v>1423</v>
      </c>
      <c r="G3578" s="117">
        <v>45068.0</v>
      </c>
      <c r="H3578" s="86"/>
      <c r="I3578" s="88"/>
      <c r="J3578" s="117">
        <v>45068.0</v>
      </c>
      <c r="K3578" s="42"/>
      <c r="L3578" s="121"/>
      <c r="M3578" s="117">
        <v>45071.0</v>
      </c>
      <c r="N3578" s="110">
        <v>0.8333333333333334</v>
      </c>
      <c r="O3578" s="32">
        <v>0.9791666666666666</v>
      </c>
      <c r="P3578" s="25">
        <v>0.125</v>
      </c>
      <c r="Q3578" s="10" t="s">
        <v>3542</v>
      </c>
      <c r="R3578" s="36"/>
      <c r="S3578" s="36"/>
      <c r="T3578" s="36"/>
      <c r="U3578" s="36"/>
      <c r="V3578" s="36"/>
      <c r="W3578" s="36"/>
      <c r="X3578" s="36"/>
      <c r="Y3578" s="36"/>
      <c r="Z3578" s="36"/>
      <c r="AA3578" s="36"/>
      <c r="AB3578" s="36"/>
      <c r="AC3578" s="36"/>
      <c r="AD3578" s="36"/>
      <c r="AE3578" s="36"/>
      <c r="AF3578" s="36"/>
      <c r="AG3578" s="36"/>
      <c r="AH3578" s="36"/>
      <c r="AI3578" s="36"/>
      <c r="AJ3578" s="36"/>
      <c r="AK3578" s="36"/>
      <c r="AL3578" s="36"/>
    </row>
    <row r="3579">
      <c r="A3579" s="29" t="s">
        <v>2151</v>
      </c>
      <c r="B3579" s="29" t="s">
        <v>560</v>
      </c>
      <c r="C3579" s="29" t="s">
        <v>1152</v>
      </c>
      <c r="D3579" s="29" t="s">
        <v>508</v>
      </c>
      <c r="E3579" s="30" t="s">
        <v>41</v>
      </c>
      <c r="F3579" s="41" t="s">
        <v>1423</v>
      </c>
      <c r="G3579" s="87">
        <v>44880.0</v>
      </c>
      <c r="H3579" s="87">
        <v>44882.0</v>
      </c>
      <c r="I3579" s="112">
        <v>12.0</v>
      </c>
      <c r="J3579" s="87">
        <v>44880.0</v>
      </c>
      <c r="K3579" s="87">
        <v>44882.0</v>
      </c>
      <c r="L3579" s="88">
        <v>12.0</v>
      </c>
      <c r="M3579" s="82">
        <v>45072.0</v>
      </c>
      <c r="N3579" s="32">
        <v>0.8333333333333334</v>
      </c>
      <c r="O3579" s="32">
        <v>0.875</v>
      </c>
      <c r="P3579" s="44">
        <f t="shared" ref="P3579:P3580" si="311">O3579-N3579</f>
        <v>0.04166666667</v>
      </c>
      <c r="Q3579" s="113" t="s">
        <v>3543</v>
      </c>
      <c r="R3579" s="36"/>
      <c r="S3579" s="36"/>
      <c r="T3579" s="36"/>
      <c r="U3579" s="36"/>
      <c r="V3579" s="36"/>
      <c r="W3579" s="36"/>
      <c r="X3579" s="36"/>
      <c r="Y3579" s="36"/>
      <c r="Z3579" s="36"/>
      <c r="AA3579" s="36"/>
      <c r="AB3579" s="36"/>
      <c r="AC3579" s="36"/>
      <c r="AD3579" s="36"/>
      <c r="AE3579" s="36"/>
      <c r="AF3579" s="36"/>
      <c r="AG3579" s="36"/>
      <c r="AH3579" s="36"/>
      <c r="AI3579" s="36"/>
      <c r="AJ3579" s="36"/>
      <c r="AK3579" s="36"/>
      <c r="AL3579" s="36"/>
    </row>
    <row r="3580">
      <c r="A3580" s="81" t="s">
        <v>3145</v>
      </c>
      <c r="B3580" s="10" t="s">
        <v>560</v>
      </c>
      <c r="C3580" s="10" t="s">
        <v>1152</v>
      </c>
      <c r="D3580" s="10" t="s">
        <v>3</v>
      </c>
      <c r="E3580" s="30" t="s">
        <v>41</v>
      </c>
      <c r="F3580" s="11" t="s">
        <v>1409</v>
      </c>
      <c r="G3580" s="100">
        <v>45047.0</v>
      </c>
      <c r="H3580" s="86"/>
      <c r="I3580" s="121"/>
      <c r="J3580" s="100">
        <v>45047.0</v>
      </c>
      <c r="K3580" s="42"/>
      <c r="L3580" s="88">
        <v>58.0</v>
      </c>
      <c r="M3580" s="82">
        <v>45072.0</v>
      </c>
      <c r="N3580" s="52">
        <v>0.5416666666666666</v>
      </c>
      <c r="O3580" s="110">
        <v>0.7916666666666666</v>
      </c>
      <c r="P3580" s="16">
        <f t="shared" si="311"/>
        <v>0.25</v>
      </c>
      <c r="Q3580" s="113" t="s">
        <v>3544</v>
      </c>
      <c r="R3580" s="36"/>
      <c r="S3580" s="36"/>
      <c r="T3580" s="36"/>
      <c r="U3580" s="36"/>
      <c r="V3580" s="36"/>
      <c r="W3580" s="36"/>
      <c r="X3580" s="36"/>
      <c r="Y3580" s="36"/>
      <c r="Z3580" s="36"/>
      <c r="AA3580" s="36"/>
      <c r="AB3580" s="36"/>
      <c r="AC3580" s="36"/>
      <c r="AD3580" s="36"/>
      <c r="AE3580" s="36"/>
      <c r="AF3580" s="36"/>
      <c r="AG3580" s="36"/>
      <c r="AH3580" s="36"/>
      <c r="AI3580" s="36"/>
      <c r="AJ3580" s="36"/>
      <c r="AK3580" s="36"/>
      <c r="AL3580" s="36"/>
    </row>
    <row r="3581">
      <c r="A3581" s="81" t="s">
        <v>3545</v>
      </c>
      <c r="B3581" s="29" t="s">
        <v>18</v>
      </c>
      <c r="C3581" s="29" t="s">
        <v>1152</v>
      </c>
      <c r="D3581" s="29" t="s">
        <v>3236</v>
      </c>
      <c r="E3581" s="30" t="s">
        <v>41</v>
      </c>
      <c r="F3581" s="41" t="s">
        <v>1423</v>
      </c>
      <c r="G3581" s="117">
        <v>45071.0</v>
      </c>
      <c r="H3581" s="42"/>
      <c r="I3581" s="36"/>
      <c r="J3581" s="117">
        <v>45072.0</v>
      </c>
      <c r="K3581" s="42"/>
      <c r="L3581" s="36"/>
      <c r="M3581" s="117">
        <v>45072.0</v>
      </c>
      <c r="N3581" s="133">
        <v>0.6041666666666666</v>
      </c>
      <c r="O3581" s="133">
        <v>0.8541666666666666</v>
      </c>
      <c r="P3581" s="34">
        <v>0.25</v>
      </c>
      <c r="Q3581" s="122" t="s">
        <v>3546</v>
      </c>
      <c r="R3581" s="36"/>
      <c r="S3581" s="36"/>
      <c r="T3581" s="36"/>
      <c r="U3581" s="36"/>
      <c r="V3581" s="36"/>
      <c r="W3581" s="36"/>
      <c r="X3581" s="36"/>
      <c r="Y3581" s="36"/>
      <c r="Z3581" s="36"/>
      <c r="AA3581" s="36"/>
      <c r="AB3581" s="36"/>
      <c r="AC3581" s="36"/>
      <c r="AD3581" s="36"/>
      <c r="AE3581" s="36"/>
      <c r="AF3581" s="36"/>
      <c r="AG3581" s="36"/>
      <c r="AH3581" s="36"/>
      <c r="AI3581" s="36"/>
      <c r="AJ3581" s="36"/>
      <c r="AK3581" s="36"/>
      <c r="AL3581" s="36"/>
    </row>
    <row r="3582">
      <c r="A3582" s="81" t="s">
        <v>2893</v>
      </c>
      <c r="B3582" s="81" t="s">
        <v>560</v>
      </c>
      <c r="C3582" s="10" t="s">
        <v>1152</v>
      </c>
      <c r="D3582" s="29" t="s">
        <v>508</v>
      </c>
      <c r="E3582" s="30" t="s">
        <v>987</v>
      </c>
      <c r="F3582" s="30" t="s">
        <v>1409</v>
      </c>
      <c r="G3582" s="82">
        <v>44999.0</v>
      </c>
      <c r="H3582" s="82">
        <v>45072.0</v>
      </c>
      <c r="I3582" s="88">
        <v>45.0</v>
      </c>
      <c r="J3582" s="82">
        <v>44999.0</v>
      </c>
      <c r="K3582" s="82">
        <v>45072.0</v>
      </c>
      <c r="L3582" s="88">
        <v>32.0</v>
      </c>
      <c r="M3582" s="82">
        <v>45072.0</v>
      </c>
      <c r="N3582" s="32">
        <v>0.6041666666666666</v>
      </c>
      <c r="O3582" s="32">
        <v>0.8333333333333334</v>
      </c>
      <c r="P3582" s="16">
        <f t="shared" ref="P3582:P3591" si="312">O3582-N3582</f>
        <v>0.2291666667</v>
      </c>
      <c r="Q3582" s="35" t="s">
        <v>3547</v>
      </c>
      <c r="R3582" s="36"/>
      <c r="S3582" s="36"/>
      <c r="T3582" s="36"/>
      <c r="U3582" s="36"/>
      <c r="V3582" s="36"/>
      <c r="W3582" s="36"/>
      <c r="X3582" s="36"/>
      <c r="Y3582" s="36"/>
      <c r="Z3582" s="36"/>
      <c r="AA3582" s="36"/>
      <c r="AB3582" s="36"/>
      <c r="AC3582" s="36"/>
      <c r="AD3582" s="36"/>
      <c r="AE3582" s="36"/>
      <c r="AF3582" s="36"/>
      <c r="AG3582" s="36"/>
      <c r="AH3582" s="36"/>
      <c r="AI3582" s="36"/>
      <c r="AJ3582" s="36"/>
      <c r="AK3582" s="36"/>
      <c r="AL3582" s="36"/>
    </row>
    <row r="3583">
      <c r="A3583" s="81" t="s">
        <v>1819</v>
      </c>
      <c r="B3583" s="81" t="s">
        <v>1797</v>
      </c>
      <c r="C3583" s="10" t="s">
        <v>1152</v>
      </c>
      <c r="D3583" s="10" t="s">
        <v>3</v>
      </c>
      <c r="E3583" s="11" t="s">
        <v>41</v>
      </c>
      <c r="F3583" s="11" t="s">
        <v>21</v>
      </c>
      <c r="G3583" s="18"/>
      <c r="H3583" s="18"/>
      <c r="I3583" s="18"/>
      <c r="J3583" s="18"/>
      <c r="K3583" s="18"/>
      <c r="M3583" s="82">
        <v>45072.0</v>
      </c>
      <c r="N3583" s="110">
        <v>0.7916666666666666</v>
      </c>
      <c r="O3583" s="32">
        <v>0.875</v>
      </c>
      <c r="P3583" s="16">
        <f t="shared" si="312"/>
        <v>0.08333333333</v>
      </c>
      <c r="Q3583" s="113" t="s">
        <v>3548</v>
      </c>
      <c r="R3583" s="36"/>
      <c r="S3583" s="36"/>
      <c r="T3583" s="36"/>
      <c r="U3583" s="36"/>
      <c r="V3583" s="36"/>
      <c r="W3583" s="36"/>
      <c r="X3583" s="36"/>
      <c r="Y3583" s="36"/>
      <c r="Z3583" s="36"/>
      <c r="AA3583" s="36"/>
      <c r="AB3583" s="36"/>
      <c r="AC3583" s="36"/>
      <c r="AD3583" s="36"/>
      <c r="AE3583" s="36"/>
      <c r="AF3583" s="36"/>
      <c r="AG3583" s="36"/>
      <c r="AH3583" s="36"/>
      <c r="AI3583" s="36"/>
      <c r="AJ3583" s="36"/>
      <c r="AK3583" s="36"/>
      <c r="AL3583" s="36"/>
    </row>
    <row r="3584">
      <c r="A3584" s="81" t="s">
        <v>2165</v>
      </c>
      <c r="B3584" s="81" t="s">
        <v>1797</v>
      </c>
      <c r="C3584" s="10" t="s">
        <v>1152</v>
      </c>
      <c r="D3584" s="81" t="s">
        <v>508</v>
      </c>
      <c r="E3584" s="30" t="s">
        <v>41</v>
      </c>
      <c r="F3584" s="30" t="s">
        <v>21</v>
      </c>
      <c r="G3584" s="82"/>
      <c r="H3584" s="82"/>
      <c r="I3584" s="88"/>
      <c r="J3584" s="82"/>
      <c r="K3584" s="82"/>
      <c r="L3584" s="88"/>
      <c r="M3584" s="19">
        <v>45072.0</v>
      </c>
      <c r="N3584" s="32">
        <v>0.5625</v>
      </c>
      <c r="O3584" s="15">
        <v>0.5833333333333334</v>
      </c>
      <c r="P3584" s="16">
        <f t="shared" si="312"/>
        <v>0.02083333333</v>
      </c>
      <c r="Q3584" s="132" t="s">
        <v>3549</v>
      </c>
      <c r="R3584" s="36"/>
      <c r="S3584" s="36"/>
      <c r="T3584" s="36"/>
      <c r="U3584" s="36"/>
      <c r="V3584" s="36"/>
      <c r="W3584" s="36"/>
      <c r="X3584" s="36"/>
      <c r="Y3584" s="36"/>
      <c r="Z3584" s="36"/>
      <c r="AA3584" s="36"/>
      <c r="AB3584" s="36"/>
      <c r="AC3584" s="36"/>
      <c r="AD3584" s="36"/>
      <c r="AE3584" s="36"/>
      <c r="AF3584" s="36"/>
      <c r="AG3584" s="36"/>
      <c r="AH3584" s="36"/>
      <c r="AI3584" s="36"/>
      <c r="AJ3584" s="36"/>
      <c r="AK3584" s="36"/>
      <c r="AL3584" s="36"/>
    </row>
    <row r="3585">
      <c r="A3585" s="81" t="s">
        <v>3111</v>
      </c>
      <c r="B3585" s="54" t="s">
        <v>1797</v>
      </c>
      <c r="C3585" s="10" t="s">
        <v>1152</v>
      </c>
      <c r="D3585" s="10" t="s">
        <v>2579</v>
      </c>
      <c r="E3585" s="30" t="s">
        <v>41</v>
      </c>
      <c r="F3585" s="30" t="s">
        <v>1423</v>
      </c>
      <c r="G3585" s="117"/>
      <c r="H3585" s="86"/>
      <c r="I3585" s="121"/>
      <c r="J3585" s="86"/>
      <c r="K3585" s="42"/>
      <c r="L3585" s="121"/>
      <c r="M3585" s="19">
        <v>45072.0</v>
      </c>
      <c r="N3585" s="32">
        <v>0.5416666666666666</v>
      </c>
      <c r="O3585" s="32">
        <v>0.625</v>
      </c>
      <c r="P3585" s="44">
        <f t="shared" si="312"/>
        <v>0.08333333333</v>
      </c>
      <c r="Q3585" s="132" t="s">
        <v>3112</v>
      </c>
      <c r="R3585" s="36"/>
      <c r="S3585" s="36"/>
      <c r="T3585" s="36"/>
      <c r="U3585" s="36"/>
      <c r="V3585" s="36"/>
      <c r="W3585" s="36"/>
      <c r="X3585" s="36"/>
      <c r="Y3585" s="36"/>
      <c r="Z3585" s="36"/>
      <c r="AA3585" s="36"/>
      <c r="AB3585" s="36"/>
      <c r="AC3585" s="36"/>
      <c r="AD3585" s="36"/>
      <c r="AE3585" s="36"/>
      <c r="AF3585" s="36"/>
      <c r="AG3585" s="36"/>
      <c r="AH3585" s="36"/>
      <c r="AI3585" s="36"/>
      <c r="AJ3585" s="36"/>
      <c r="AK3585" s="36"/>
      <c r="AL3585" s="36"/>
    </row>
    <row r="3586">
      <c r="A3586" s="130" t="s">
        <v>3010</v>
      </c>
      <c r="B3586" s="29" t="s">
        <v>560</v>
      </c>
      <c r="C3586" s="29" t="s">
        <v>1164</v>
      </c>
      <c r="D3586" s="29" t="s">
        <v>2579</v>
      </c>
      <c r="E3586" s="30" t="s">
        <v>43</v>
      </c>
      <c r="F3586" s="41" t="s">
        <v>1409</v>
      </c>
      <c r="G3586" s="87">
        <v>44977.0</v>
      </c>
      <c r="H3586" s="87"/>
      <c r="I3586" s="36"/>
      <c r="J3586" s="87">
        <v>44977.0</v>
      </c>
      <c r="K3586" s="42"/>
      <c r="L3586" s="36"/>
      <c r="M3586" s="117">
        <v>45072.0</v>
      </c>
      <c r="N3586" s="43">
        <v>0.625</v>
      </c>
      <c r="O3586" s="32">
        <v>0.75</v>
      </c>
      <c r="P3586" s="137">
        <f t="shared" si="312"/>
        <v>0.125</v>
      </c>
      <c r="Q3586" s="120" t="s">
        <v>3550</v>
      </c>
      <c r="R3586" s="36"/>
      <c r="S3586" s="36"/>
      <c r="T3586" s="36"/>
      <c r="U3586" s="36"/>
      <c r="V3586" s="36"/>
      <c r="W3586" s="36"/>
      <c r="X3586" s="36"/>
      <c r="Y3586" s="36"/>
      <c r="Z3586" s="36"/>
      <c r="AA3586" s="36"/>
      <c r="AB3586" s="36"/>
      <c r="AC3586" s="36"/>
      <c r="AD3586" s="36"/>
      <c r="AE3586" s="36"/>
      <c r="AF3586" s="36"/>
      <c r="AG3586" s="36"/>
      <c r="AH3586" s="36"/>
      <c r="AI3586" s="36"/>
      <c r="AJ3586" s="36"/>
      <c r="AK3586" s="36"/>
      <c r="AL3586" s="36"/>
    </row>
    <row r="3587">
      <c r="A3587" s="81" t="s">
        <v>3474</v>
      </c>
      <c r="B3587" s="10" t="s">
        <v>18</v>
      </c>
      <c r="C3587" s="10" t="s">
        <v>1152</v>
      </c>
      <c r="D3587" s="10" t="s">
        <v>2579</v>
      </c>
      <c r="E3587" s="11" t="s">
        <v>987</v>
      </c>
      <c r="F3587" s="11" t="s">
        <v>1423</v>
      </c>
      <c r="G3587" s="82">
        <v>45065.0</v>
      </c>
      <c r="H3587" s="82">
        <v>45065.0</v>
      </c>
      <c r="I3587" s="12"/>
      <c r="J3587" s="82">
        <v>45065.0</v>
      </c>
      <c r="K3587" s="82"/>
      <c r="L3587" s="12">
        <v>6.0</v>
      </c>
      <c r="M3587" s="82">
        <v>45072.0</v>
      </c>
      <c r="N3587" s="133">
        <v>0.75</v>
      </c>
      <c r="O3587" s="110">
        <v>0.875</v>
      </c>
      <c r="P3587" s="16">
        <f t="shared" si="312"/>
        <v>0.125</v>
      </c>
      <c r="Q3587" s="113" t="s">
        <v>3551</v>
      </c>
      <c r="R3587" s="36"/>
      <c r="S3587" s="36"/>
      <c r="T3587" s="36"/>
      <c r="U3587" s="36"/>
      <c r="V3587" s="36"/>
      <c r="W3587" s="36"/>
      <c r="X3587" s="36"/>
      <c r="Y3587" s="36"/>
      <c r="Z3587" s="36"/>
      <c r="AA3587" s="36"/>
      <c r="AB3587" s="36"/>
      <c r="AC3587" s="36"/>
      <c r="AD3587" s="36"/>
      <c r="AE3587" s="36"/>
      <c r="AF3587" s="36"/>
      <c r="AG3587" s="36"/>
      <c r="AH3587" s="36"/>
      <c r="AI3587" s="36"/>
      <c r="AJ3587" s="36"/>
      <c r="AK3587" s="36"/>
      <c r="AL3587" s="36"/>
    </row>
    <row r="3588">
      <c r="A3588" s="29" t="s">
        <v>2167</v>
      </c>
      <c r="B3588" s="54" t="s">
        <v>1797</v>
      </c>
      <c r="C3588" s="54" t="s">
        <v>1164</v>
      </c>
      <c r="D3588" s="54" t="s">
        <v>900</v>
      </c>
      <c r="E3588" s="41" t="s">
        <v>41</v>
      </c>
      <c r="F3588" s="41" t="s">
        <v>21</v>
      </c>
      <c r="G3588" s="86"/>
      <c r="H3588" s="86"/>
      <c r="I3588" s="121"/>
      <c r="J3588" s="86"/>
      <c r="K3588" s="42"/>
      <c r="L3588" s="88">
        <v>244.5</v>
      </c>
      <c r="M3588" s="117">
        <v>45072.0</v>
      </c>
      <c r="N3588" s="43">
        <v>0.5416666666666666</v>
      </c>
      <c r="O3588" s="32">
        <v>0.625</v>
      </c>
      <c r="P3588" s="16">
        <f t="shared" si="312"/>
        <v>0.08333333333</v>
      </c>
      <c r="Q3588" s="113" t="s">
        <v>2180</v>
      </c>
      <c r="R3588" s="36"/>
      <c r="S3588" s="36"/>
      <c r="T3588" s="36"/>
      <c r="U3588" s="36"/>
      <c r="V3588" s="36"/>
      <c r="W3588" s="36"/>
      <c r="X3588" s="36"/>
      <c r="Y3588" s="36"/>
      <c r="Z3588" s="36"/>
      <c r="AA3588" s="36"/>
      <c r="AB3588" s="36"/>
      <c r="AC3588" s="36"/>
      <c r="AD3588" s="36"/>
      <c r="AE3588" s="36"/>
      <c r="AF3588" s="36"/>
      <c r="AG3588" s="36"/>
      <c r="AH3588" s="36"/>
      <c r="AI3588" s="36"/>
      <c r="AJ3588" s="36"/>
      <c r="AK3588" s="36"/>
      <c r="AL3588" s="36"/>
    </row>
    <row r="3589">
      <c r="A3589" s="29" t="s">
        <v>2857</v>
      </c>
      <c r="B3589" s="54" t="s">
        <v>560</v>
      </c>
      <c r="C3589" s="54" t="s">
        <v>1164</v>
      </c>
      <c r="D3589" s="54" t="s">
        <v>900</v>
      </c>
      <c r="E3589" s="30" t="s">
        <v>46</v>
      </c>
      <c r="F3589" s="41" t="s">
        <v>1409</v>
      </c>
      <c r="G3589" s="86">
        <v>44980.0</v>
      </c>
      <c r="H3589" s="86"/>
      <c r="I3589" s="121">
        <v>155.0</v>
      </c>
      <c r="J3589" s="86">
        <v>44981.0</v>
      </c>
      <c r="K3589" s="42"/>
      <c r="L3589" s="88">
        <v>170.5</v>
      </c>
      <c r="M3589" s="117">
        <v>45079.0</v>
      </c>
      <c r="N3589" s="32"/>
      <c r="O3589" s="32"/>
      <c r="P3589" s="16">
        <f t="shared" si="312"/>
        <v>0</v>
      </c>
      <c r="Q3589" s="113" t="s">
        <v>3552</v>
      </c>
      <c r="R3589" s="36"/>
      <c r="S3589" s="36"/>
      <c r="T3589" s="36"/>
      <c r="U3589" s="36"/>
      <c r="V3589" s="36"/>
      <c r="W3589" s="36"/>
      <c r="X3589" s="36"/>
      <c r="Y3589" s="36"/>
      <c r="Z3589" s="36"/>
      <c r="AA3589" s="36"/>
      <c r="AB3589" s="36"/>
      <c r="AC3589" s="36"/>
      <c r="AD3589" s="36"/>
      <c r="AE3589" s="36"/>
      <c r="AF3589" s="36"/>
      <c r="AG3589" s="36"/>
      <c r="AH3589" s="36"/>
      <c r="AI3589" s="36"/>
      <c r="AJ3589" s="36"/>
      <c r="AK3589" s="36"/>
      <c r="AL3589" s="36"/>
    </row>
    <row r="3590">
      <c r="A3590" s="81" t="s">
        <v>3311</v>
      </c>
      <c r="B3590" s="10" t="s">
        <v>18</v>
      </c>
      <c r="C3590" s="10" t="s">
        <v>1164</v>
      </c>
      <c r="D3590" s="10" t="s">
        <v>900</v>
      </c>
      <c r="E3590" s="30" t="s">
        <v>563</v>
      </c>
      <c r="F3590" s="30" t="s">
        <v>1409</v>
      </c>
      <c r="G3590" s="117">
        <v>45049.0</v>
      </c>
      <c r="H3590" s="117">
        <v>45058.0</v>
      </c>
      <c r="I3590" s="88">
        <v>40.0</v>
      </c>
      <c r="J3590" s="117">
        <v>45049.0</v>
      </c>
      <c r="K3590" s="100">
        <v>45061.0</v>
      </c>
      <c r="L3590" s="88">
        <v>40.0</v>
      </c>
      <c r="M3590" s="117">
        <v>45072.0</v>
      </c>
      <c r="N3590" s="32">
        <v>0.625</v>
      </c>
      <c r="O3590" s="32">
        <v>0.7083333333333334</v>
      </c>
      <c r="P3590" s="16">
        <f t="shared" si="312"/>
        <v>0.08333333333</v>
      </c>
      <c r="Q3590" s="113" t="s">
        <v>3553</v>
      </c>
      <c r="R3590" s="36"/>
      <c r="S3590" s="36"/>
      <c r="T3590" s="36"/>
      <c r="U3590" s="36"/>
      <c r="V3590" s="36"/>
      <c r="W3590" s="36"/>
      <c r="X3590" s="36"/>
      <c r="Y3590" s="36"/>
      <c r="Z3590" s="36"/>
      <c r="AA3590" s="36"/>
      <c r="AB3590" s="36"/>
      <c r="AC3590" s="36"/>
      <c r="AD3590" s="36"/>
      <c r="AE3590" s="36"/>
      <c r="AF3590" s="36"/>
      <c r="AG3590" s="36"/>
      <c r="AH3590" s="36"/>
      <c r="AI3590" s="36"/>
      <c r="AJ3590" s="36"/>
      <c r="AK3590" s="36"/>
      <c r="AL3590" s="36"/>
    </row>
    <row r="3591">
      <c r="A3591" s="10" t="s">
        <v>3495</v>
      </c>
      <c r="B3591" s="10" t="s">
        <v>18</v>
      </c>
      <c r="C3591" s="10" t="s">
        <v>1164</v>
      </c>
      <c r="D3591" s="10" t="s">
        <v>900</v>
      </c>
      <c r="E3591" s="30" t="s">
        <v>41</v>
      </c>
      <c r="F3591" s="11" t="s">
        <v>1409</v>
      </c>
      <c r="G3591" s="19">
        <v>45068.0</v>
      </c>
      <c r="H3591" s="19">
        <v>45076.0</v>
      </c>
      <c r="I3591" s="12">
        <v>32.0</v>
      </c>
      <c r="J3591" s="19">
        <v>45068.0</v>
      </c>
      <c r="K3591" s="19"/>
      <c r="L3591" s="12">
        <v>14.0</v>
      </c>
      <c r="M3591" s="117">
        <v>45072.0</v>
      </c>
      <c r="N3591" s="32">
        <v>0.7083333333333334</v>
      </c>
      <c r="O3591" s="15">
        <v>0.8333333333333334</v>
      </c>
      <c r="P3591" s="16">
        <f t="shared" si="312"/>
        <v>0.125</v>
      </c>
      <c r="Q3591" s="10" t="s">
        <v>3554</v>
      </c>
      <c r="R3591" s="36"/>
      <c r="S3591" s="36"/>
      <c r="T3591" s="36"/>
      <c r="U3591" s="36"/>
      <c r="V3591" s="36"/>
      <c r="W3591" s="36"/>
      <c r="X3591" s="36"/>
      <c r="Y3591" s="36"/>
      <c r="Z3591" s="36"/>
      <c r="AA3591" s="36"/>
      <c r="AB3591" s="36"/>
      <c r="AC3591" s="36"/>
      <c r="AD3591" s="36"/>
      <c r="AE3591" s="36"/>
      <c r="AF3591" s="36"/>
      <c r="AG3591" s="36"/>
      <c r="AH3591" s="36"/>
      <c r="AI3591" s="36"/>
      <c r="AJ3591" s="36"/>
      <c r="AK3591" s="36"/>
      <c r="AL3591" s="36"/>
    </row>
    <row r="3592">
      <c r="A3592" s="81" t="s">
        <v>3500</v>
      </c>
      <c r="B3592" s="10" t="s">
        <v>560</v>
      </c>
      <c r="C3592" s="10" t="s">
        <v>1164</v>
      </c>
      <c r="D3592" s="10" t="s">
        <v>3251</v>
      </c>
      <c r="E3592" s="30" t="s">
        <v>41</v>
      </c>
      <c r="F3592" s="30" t="s">
        <v>1423</v>
      </c>
      <c r="G3592" s="117">
        <v>45068.0</v>
      </c>
      <c r="H3592" s="86"/>
      <c r="I3592" s="88"/>
      <c r="J3592" s="117">
        <v>45068.0</v>
      </c>
      <c r="K3592" s="42"/>
      <c r="L3592" s="121"/>
      <c r="M3592" s="117">
        <v>45072.0</v>
      </c>
      <c r="N3592" s="110">
        <v>0.8333333333333334</v>
      </c>
      <c r="O3592" s="32">
        <v>0.0</v>
      </c>
      <c r="P3592" s="25">
        <v>0.14583333333333334</v>
      </c>
      <c r="Q3592" s="10" t="s">
        <v>3555</v>
      </c>
      <c r="R3592" s="36"/>
      <c r="S3592" s="36"/>
      <c r="T3592" s="36"/>
      <c r="U3592" s="36"/>
      <c r="V3592" s="36"/>
      <c r="W3592" s="36"/>
      <c r="X3592" s="36"/>
      <c r="Y3592" s="36"/>
      <c r="Z3592" s="36"/>
      <c r="AA3592" s="36"/>
      <c r="AB3592" s="36"/>
      <c r="AC3592" s="36"/>
      <c r="AD3592" s="36"/>
      <c r="AE3592" s="36"/>
      <c r="AF3592" s="36"/>
      <c r="AG3592" s="36"/>
      <c r="AH3592" s="36"/>
      <c r="AI3592" s="36"/>
      <c r="AJ3592" s="36"/>
      <c r="AK3592" s="36"/>
      <c r="AL3592" s="36"/>
    </row>
    <row r="3593">
      <c r="A3593" s="10" t="s">
        <v>751</v>
      </c>
      <c r="B3593" s="10" t="s">
        <v>560</v>
      </c>
      <c r="C3593" s="10" t="s">
        <v>1152</v>
      </c>
      <c r="D3593" s="10" t="s">
        <v>3</v>
      </c>
      <c r="E3593" s="11" t="s">
        <v>20</v>
      </c>
      <c r="F3593" s="11" t="s">
        <v>21</v>
      </c>
      <c r="G3593" s="18"/>
      <c r="H3593" s="18"/>
      <c r="I3593" s="18"/>
      <c r="J3593" s="18"/>
      <c r="K3593" s="18"/>
      <c r="L3593" s="12"/>
      <c r="M3593" s="117">
        <v>45033.0</v>
      </c>
      <c r="N3593" s="32">
        <v>0.0</v>
      </c>
      <c r="O3593" s="32">
        <v>0.0</v>
      </c>
      <c r="P3593" s="16">
        <f t="shared" ref="P3593:P3615" si="313">O3593-N3593</f>
        <v>0</v>
      </c>
      <c r="Q3593" s="17" t="s">
        <v>1456</v>
      </c>
      <c r="R3593" s="36"/>
      <c r="S3593" s="36"/>
      <c r="T3593" s="36"/>
      <c r="U3593" s="36"/>
      <c r="V3593" s="36"/>
      <c r="W3593" s="36"/>
      <c r="X3593" s="36"/>
      <c r="Y3593" s="36"/>
      <c r="Z3593" s="36"/>
      <c r="AA3593" s="36"/>
      <c r="AB3593" s="36"/>
      <c r="AC3593" s="36"/>
      <c r="AD3593" s="36"/>
      <c r="AE3593" s="36"/>
      <c r="AF3593" s="36"/>
      <c r="AG3593" s="36"/>
      <c r="AH3593" s="36"/>
      <c r="AI3593" s="36"/>
      <c r="AJ3593" s="36"/>
      <c r="AK3593" s="36"/>
      <c r="AL3593" s="36"/>
    </row>
    <row r="3594">
      <c r="A3594" s="10" t="s">
        <v>2246</v>
      </c>
      <c r="B3594" s="10" t="s">
        <v>18</v>
      </c>
      <c r="C3594" s="36" t="s">
        <v>1152</v>
      </c>
      <c r="D3594" s="36" t="s">
        <v>3</v>
      </c>
      <c r="E3594" s="11" t="s">
        <v>53</v>
      </c>
      <c r="F3594" s="30" t="s">
        <v>1423</v>
      </c>
      <c r="G3594" s="19">
        <v>44893.0</v>
      </c>
      <c r="H3594" s="19">
        <v>44893.0</v>
      </c>
      <c r="I3594" s="81">
        <v>6.0</v>
      </c>
      <c r="J3594" s="19">
        <v>44893.0</v>
      </c>
      <c r="K3594" s="19">
        <v>44893.0</v>
      </c>
      <c r="L3594" s="81">
        <v>6.0</v>
      </c>
      <c r="M3594" s="19">
        <v>44988.0</v>
      </c>
      <c r="N3594" s="32">
        <v>0.9166666666666666</v>
      </c>
      <c r="O3594" s="15">
        <v>0.9166666666666666</v>
      </c>
      <c r="P3594" s="44">
        <f t="shared" si="313"/>
        <v>0</v>
      </c>
      <c r="Q3594" s="17" t="s">
        <v>3556</v>
      </c>
      <c r="R3594" s="36"/>
      <c r="S3594" s="36"/>
      <c r="T3594" s="36"/>
      <c r="U3594" s="36"/>
      <c r="V3594" s="36"/>
      <c r="W3594" s="36"/>
      <c r="X3594" s="36"/>
      <c r="Y3594" s="36"/>
      <c r="Z3594" s="36"/>
      <c r="AA3594" s="36"/>
      <c r="AB3594" s="36"/>
      <c r="AC3594" s="36"/>
      <c r="AD3594" s="36"/>
      <c r="AE3594" s="36"/>
      <c r="AF3594" s="36"/>
      <c r="AG3594" s="36"/>
      <c r="AH3594" s="36"/>
      <c r="AI3594" s="36"/>
      <c r="AJ3594" s="36"/>
      <c r="AK3594" s="36"/>
      <c r="AL3594" s="36"/>
    </row>
    <row r="3595">
      <c r="A3595" s="10" t="s">
        <v>2259</v>
      </c>
      <c r="B3595" s="10" t="s">
        <v>560</v>
      </c>
      <c r="C3595" s="10" t="s">
        <v>1152</v>
      </c>
      <c r="D3595" s="10" t="s">
        <v>3</v>
      </c>
      <c r="E3595" s="30" t="s">
        <v>20</v>
      </c>
      <c r="F3595" s="30" t="s">
        <v>1409</v>
      </c>
      <c r="G3595" s="47">
        <v>44914.0</v>
      </c>
      <c r="H3595" s="47">
        <v>44929.0</v>
      </c>
      <c r="I3595" s="10">
        <v>85.0</v>
      </c>
      <c r="J3595" s="47">
        <v>44914.0</v>
      </c>
      <c r="K3595" s="19">
        <v>44959.0</v>
      </c>
      <c r="L3595" s="10">
        <v>55.0</v>
      </c>
      <c r="M3595" s="19">
        <v>44988.0</v>
      </c>
      <c r="N3595" s="32">
        <v>0.9166666666666666</v>
      </c>
      <c r="O3595" s="15">
        <v>0.9166666666666666</v>
      </c>
      <c r="P3595" s="16">
        <f t="shared" si="313"/>
        <v>0</v>
      </c>
      <c r="Q3595" s="17" t="s">
        <v>1456</v>
      </c>
      <c r="R3595" s="36"/>
      <c r="S3595" s="36"/>
      <c r="T3595" s="36"/>
      <c r="U3595" s="36"/>
      <c r="V3595" s="36"/>
      <c r="W3595" s="36"/>
      <c r="X3595" s="36"/>
      <c r="Y3595" s="36"/>
      <c r="Z3595" s="36"/>
      <c r="AA3595" s="36"/>
      <c r="AB3595" s="36"/>
      <c r="AC3595" s="36"/>
      <c r="AD3595" s="36"/>
      <c r="AE3595" s="36"/>
      <c r="AF3595" s="36"/>
      <c r="AG3595" s="36"/>
      <c r="AH3595" s="36"/>
      <c r="AI3595" s="36"/>
      <c r="AJ3595" s="36"/>
      <c r="AK3595" s="36"/>
      <c r="AL3595" s="36"/>
    </row>
    <row r="3596">
      <c r="A3596" s="10" t="s">
        <v>2519</v>
      </c>
      <c r="B3596" s="10" t="s">
        <v>18</v>
      </c>
      <c r="C3596" s="10" t="s">
        <v>1152</v>
      </c>
      <c r="D3596" s="10" t="s">
        <v>3</v>
      </c>
      <c r="E3596" s="30" t="s">
        <v>20</v>
      </c>
      <c r="F3596" s="11" t="s">
        <v>21</v>
      </c>
      <c r="G3596" s="18"/>
      <c r="H3596" s="18"/>
      <c r="I3596" s="18"/>
      <c r="J3596" s="18"/>
      <c r="K3596" s="18"/>
      <c r="L3596" s="18"/>
      <c r="M3596" s="19">
        <v>44951.0</v>
      </c>
      <c r="N3596" s="32">
        <v>0.9166666666666666</v>
      </c>
      <c r="O3596" s="15">
        <v>0.9166666666666666</v>
      </c>
      <c r="P3596" s="44">
        <f t="shared" si="313"/>
        <v>0</v>
      </c>
      <c r="Q3596" s="17" t="s">
        <v>1456</v>
      </c>
      <c r="R3596" s="36"/>
      <c r="S3596" s="36"/>
      <c r="T3596" s="36"/>
      <c r="U3596" s="36"/>
      <c r="V3596" s="36"/>
      <c r="W3596" s="36"/>
      <c r="X3596" s="36"/>
      <c r="Y3596" s="36"/>
      <c r="Z3596" s="36"/>
      <c r="AA3596" s="36"/>
      <c r="AB3596" s="36"/>
      <c r="AC3596" s="36"/>
      <c r="AD3596" s="36"/>
      <c r="AE3596" s="36"/>
      <c r="AF3596" s="36"/>
      <c r="AG3596" s="36"/>
      <c r="AH3596" s="36"/>
      <c r="AI3596" s="36"/>
      <c r="AJ3596" s="36"/>
      <c r="AK3596" s="36"/>
      <c r="AL3596" s="36"/>
    </row>
    <row r="3597">
      <c r="A3597" s="81" t="s">
        <v>2585</v>
      </c>
      <c r="B3597" s="81" t="s">
        <v>560</v>
      </c>
      <c r="C3597" s="10" t="s">
        <v>1152</v>
      </c>
      <c r="D3597" s="10" t="s">
        <v>3</v>
      </c>
      <c r="E3597" s="11" t="s">
        <v>20</v>
      </c>
      <c r="F3597" s="30" t="s">
        <v>1432</v>
      </c>
      <c r="G3597" s="19">
        <v>44944.0</v>
      </c>
      <c r="H3597" s="19">
        <v>44945.0</v>
      </c>
      <c r="I3597" s="12">
        <v>6.0</v>
      </c>
      <c r="J3597" s="19">
        <v>44944.0</v>
      </c>
      <c r="K3597" s="19"/>
      <c r="L3597" s="12">
        <v>4.0</v>
      </c>
      <c r="M3597" s="117">
        <v>45001.0</v>
      </c>
      <c r="N3597" s="32">
        <v>0.6666666666666666</v>
      </c>
      <c r="O3597" s="32">
        <v>0.6666666666666666</v>
      </c>
      <c r="P3597" s="16">
        <f t="shared" si="313"/>
        <v>0</v>
      </c>
      <c r="Q3597" s="17" t="s">
        <v>1456</v>
      </c>
      <c r="R3597" s="36"/>
      <c r="S3597" s="36"/>
      <c r="T3597" s="36"/>
      <c r="U3597" s="36"/>
      <c r="V3597" s="36"/>
      <c r="W3597" s="36"/>
      <c r="X3597" s="36"/>
      <c r="Y3597" s="36"/>
      <c r="Z3597" s="36"/>
      <c r="AA3597" s="36"/>
      <c r="AB3597" s="36"/>
      <c r="AC3597" s="36"/>
      <c r="AD3597" s="36"/>
      <c r="AE3597" s="36"/>
      <c r="AF3597" s="36"/>
      <c r="AG3597" s="36"/>
      <c r="AH3597" s="36"/>
      <c r="AI3597" s="36"/>
      <c r="AJ3597" s="36"/>
      <c r="AK3597" s="36"/>
      <c r="AL3597" s="36"/>
    </row>
    <row r="3598">
      <c r="A3598" s="81" t="s">
        <v>2634</v>
      </c>
      <c r="B3598" s="10" t="s">
        <v>18</v>
      </c>
      <c r="C3598" s="10" t="s">
        <v>1152</v>
      </c>
      <c r="D3598" s="10" t="s">
        <v>3</v>
      </c>
      <c r="E3598" s="30" t="s">
        <v>53</v>
      </c>
      <c r="F3598" s="30" t="s">
        <v>1423</v>
      </c>
      <c r="G3598" s="117"/>
      <c r="H3598" s="86"/>
      <c r="I3598" s="121"/>
      <c r="J3598" s="86"/>
      <c r="K3598" s="42"/>
      <c r="L3598" s="121"/>
      <c r="M3598" s="117">
        <v>44964.0</v>
      </c>
      <c r="N3598" s="32">
        <v>0.9166666666666666</v>
      </c>
      <c r="O3598" s="32">
        <v>0.9166666666666666</v>
      </c>
      <c r="P3598" s="16">
        <f t="shared" si="313"/>
        <v>0</v>
      </c>
      <c r="Q3598" s="17" t="s">
        <v>3556</v>
      </c>
      <c r="R3598" s="36"/>
      <c r="S3598" s="36"/>
      <c r="T3598" s="36"/>
      <c r="U3598" s="36"/>
      <c r="V3598" s="36"/>
      <c r="W3598" s="36"/>
      <c r="X3598" s="36"/>
      <c r="Y3598" s="36"/>
      <c r="Z3598" s="36"/>
      <c r="AA3598" s="36"/>
      <c r="AB3598" s="36"/>
      <c r="AC3598" s="36"/>
      <c r="AD3598" s="36"/>
      <c r="AE3598" s="36"/>
      <c r="AF3598" s="36"/>
      <c r="AG3598" s="36"/>
      <c r="AH3598" s="36"/>
      <c r="AI3598" s="36"/>
      <c r="AJ3598" s="36"/>
      <c r="AK3598" s="36"/>
      <c r="AL3598" s="36"/>
    </row>
    <row r="3599">
      <c r="A3599" s="37" t="s">
        <v>2663</v>
      </c>
      <c r="B3599" s="10" t="s">
        <v>18</v>
      </c>
      <c r="C3599" s="10" t="s">
        <v>1152</v>
      </c>
      <c r="D3599" s="10" t="s">
        <v>3</v>
      </c>
      <c r="E3599" s="30" t="s">
        <v>20</v>
      </c>
      <c r="F3599" s="30" t="s">
        <v>21</v>
      </c>
      <c r="G3599" s="117">
        <v>44956.0</v>
      </c>
      <c r="H3599" s="19">
        <v>44963.0</v>
      </c>
      <c r="I3599" s="88">
        <v>8.0</v>
      </c>
      <c r="J3599" s="117">
        <v>44956.0</v>
      </c>
      <c r="K3599" s="19">
        <v>44963.0</v>
      </c>
      <c r="L3599" s="88">
        <v>6.0</v>
      </c>
      <c r="M3599" s="19">
        <v>44970.0</v>
      </c>
      <c r="N3599" s="32">
        <v>0.5833333333333334</v>
      </c>
      <c r="O3599" s="32">
        <v>0.5833333333333334</v>
      </c>
      <c r="P3599" s="16">
        <f t="shared" si="313"/>
        <v>0</v>
      </c>
      <c r="Q3599" s="17" t="s">
        <v>1456</v>
      </c>
      <c r="R3599" s="36"/>
      <c r="S3599" s="36"/>
      <c r="T3599" s="36"/>
      <c r="U3599" s="36"/>
      <c r="V3599" s="36"/>
      <c r="W3599" s="36"/>
      <c r="X3599" s="36"/>
      <c r="Y3599" s="36"/>
      <c r="Z3599" s="36"/>
      <c r="AA3599" s="36"/>
      <c r="AB3599" s="36"/>
      <c r="AC3599" s="36"/>
      <c r="AD3599" s="36"/>
      <c r="AE3599" s="36"/>
      <c r="AF3599" s="36"/>
      <c r="AG3599" s="36"/>
      <c r="AH3599" s="36"/>
      <c r="AI3599" s="36"/>
      <c r="AJ3599" s="36"/>
      <c r="AK3599" s="36"/>
      <c r="AL3599" s="36"/>
    </row>
    <row r="3600">
      <c r="A3600" s="81" t="s">
        <v>2670</v>
      </c>
      <c r="B3600" s="10" t="s">
        <v>18</v>
      </c>
      <c r="C3600" s="10" t="s">
        <v>1152</v>
      </c>
      <c r="D3600" s="10" t="s">
        <v>3</v>
      </c>
      <c r="E3600" s="30" t="s">
        <v>53</v>
      </c>
      <c r="F3600" s="11" t="s">
        <v>1409</v>
      </c>
      <c r="G3600" s="117">
        <v>44957.0</v>
      </c>
      <c r="H3600" s="19">
        <v>44960.0</v>
      </c>
      <c r="I3600" s="88">
        <v>16.0</v>
      </c>
      <c r="J3600" s="117">
        <v>44957.0</v>
      </c>
      <c r="K3600" s="42"/>
      <c r="L3600" s="88">
        <v>8.0</v>
      </c>
      <c r="M3600" s="47">
        <v>44985.0</v>
      </c>
      <c r="N3600" s="32">
        <v>0.9166666666666666</v>
      </c>
      <c r="O3600" s="32">
        <v>0.9166666666666666</v>
      </c>
      <c r="P3600" s="16">
        <f t="shared" si="313"/>
        <v>0</v>
      </c>
      <c r="Q3600" s="17" t="s">
        <v>3556</v>
      </c>
      <c r="R3600" s="36"/>
      <c r="S3600" s="36"/>
      <c r="T3600" s="36"/>
      <c r="U3600" s="36"/>
      <c r="V3600" s="36"/>
      <c r="W3600" s="36"/>
      <c r="X3600" s="36"/>
      <c r="Y3600" s="36"/>
      <c r="Z3600" s="36"/>
      <c r="AA3600" s="36"/>
      <c r="AB3600" s="36"/>
      <c r="AC3600" s="36"/>
      <c r="AD3600" s="36"/>
      <c r="AE3600" s="36"/>
      <c r="AF3600" s="36"/>
      <c r="AG3600" s="36"/>
      <c r="AH3600" s="36"/>
      <c r="AI3600" s="36"/>
      <c r="AJ3600" s="36"/>
      <c r="AK3600" s="36"/>
      <c r="AL3600" s="36"/>
    </row>
    <row r="3601">
      <c r="A3601" s="84" t="s">
        <v>2758</v>
      </c>
      <c r="B3601" s="10" t="s">
        <v>18</v>
      </c>
      <c r="C3601" s="10" t="s">
        <v>1152</v>
      </c>
      <c r="D3601" s="10" t="s">
        <v>3</v>
      </c>
      <c r="E3601" s="30" t="s">
        <v>53</v>
      </c>
      <c r="F3601" s="11" t="s">
        <v>1409</v>
      </c>
      <c r="G3601" s="47">
        <v>44967.0</v>
      </c>
      <c r="H3601" s="47"/>
      <c r="I3601" s="88"/>
      <c r="J3601" s="47">
        <v>44967.0</v>
      </c>
      <c r="K3601" s="47"/>
      <c r="L3601" s="88">
        <v>4.0</v>
      </c>
      <c r="M3601" s="47">
        <v>45007.0</v>
      </c>
      <c r="N3601" s="32">
        <v>0.625</v>
      </c>
      <c r="O3601" s="32">
        <v>0.625</v>
      </c>
      <c r="P3601" s="16">
        <f t="shared" si="313"/>
        <v>0</v>
      </c>
      <c r="Q3601" s="17" t="s">
        <v>3556</v>
      </c>
      <c r="R3601" s="36"/>
      <c r="S3601" s="36"/>
      <c r="T3601" s="36"/>
      <c r="U3601" s="36"/>
      <c r="V3601" s="36"/>
      <c r="W3601" s="36"/>
      <c r="X3601" s="36"/>
      <c r="Y3601" s="36"/>
      <c r="Z3601" s="36"/>
      <c r="AA3601" s="36"/>
      <c r="AB3601" s="36"/>
      <c r="AC3601" s="36"/>
      <c r="AD3601" s="36"/>
      <c r="AE3601" s="36"/>
      <c r="AF3601" s="36"/>
      <c r="AG3601" s="36"/>
      <c r="AH3601" s="36"/>
      <c r="AI3601" s="36"/>
      <c r="AJ3601" s="36"/>
      <c r="AK3601" s="36"/>
      <c r="AL3601" s="36"/>
    </row>
    <row r="3602">
      <c r="A3602" s="81" t="s">
        <v>2762</v>
      </c>
      <c r="B3602" s="10" t="s">
        <v>18</v>
      </c>
      <c r="C3602" s="10" t="s">
        <v>1152</v>
      </c>
      <c r="D3602" s="10" t="s">
        <v>3</v>
      </c>
      <c r="E3602" s="30" t="s">
        <v>20</v>
      </c>
      <c r="F3602" s="30" t="s">
        <v>1432</v>
      </c>
      <c r="G3602" s="47">
        <v>44970.0</v>
      </c>
      <c r="H3602" s="47">
        <v>44970.0</v>
      </c>
      <c r="I3602" s="88">
        <v>1.0</v>
      </c>
      <c r="J3602" s="47">
        <v>44970.0</v>
      </c>
      <c r="K3602" s="47">
        <v>44970.0</v>
      </c>
      <c r="L3602" s="88">
        <v>1.0</v>
      </c>
      <c r="M3602" s="47">
        <v>45015.0</v>
      </c>
      <c r="N3602" s="32">
        <v>0.625</v>
      </c>
      <c r="O3602" s="32">
        <v>0.625</v>
      </c>
      <c r="P3602" s="16">
        <f t="shared" si="313"/>
        <v>0</v>
      </c>
      <c r="Q3602" s="17" t="s">
        <v>1456</v>
      </c>
      <c r="R3602" s="36"/>
      <c r="S3602" s="36"/>
      <c r="T3602" s="36"/>
      <c r="U3602" s="36"/>
      <c r="V3602" s="36"/>
      <c r="W3602" s="36"/>
      <c r="X3602" s="36"/>
      <c r="Y3602" s="36"/>
      <c r="Z3602" s="36"/>
      <c r="AA3602" s="36"/>
      <c r="AB3602" s="36"/>
      <c r="AC3602" s="36"/>
      <c r="AD3602" s="36"/>
      <c r="AE3602" s="36"/>
      <c r="AF3602" s="36"/>
      <c r="AG3602" s="36"/>
      <c r="AH3602" s="36"/>
      <c r="AI3602" s="36"/>
      <c r="AJ3602" s="36"/>
      <c r="AK3602" s="36"/>
      <c r="AL3602" s="36"/>
    </row>
    <row r="3603">
      <c r="A3603" s="84" t="s">
        <v>2776</v>
      </c>
      <c r="B3603" s="10" t="s">
        <v>18</v>
      </c>
      <c r="C3603" s="10" t="s">
        <v>1152</v>
      </c>
      <c r="D3603" s="10" t="s">
        <v>3</v>
      </c>
      <c r="E3603" s="30" t="s">
        <v>20</v>
      </c>
      <c r="F3603" s="30" t="s">
        <v>1432</v>
      </c>
      <c r="G3603" s="47">
        <v>44971.0</v>
      </c>
      <c r="H3603" s="47"/>
      <c r="I3603" s="88">
        <v>4.0</v>
      </c>
      <c r="J3603" s="47">
        <v>44971.0</v>
      </c>
      <c r="K3603" s="47"/>
      <c r="L3603" s="88">
        <v>3.0</v>
      </c>
      <c r="M3603" s="47">
        <v>44972.0</v>
      </c>
      <c r="N3603" s="32">
        <v>0.625</v>
      </c>
      <c r="O3603" s="32">
        <v>0.625</v>
      </c>
      <c r="P3603" s="16">
        <f t="shared" si="313"/>
        <v>0</v>
      </c>
      <c r="Q3603" s="17" t="s">
        <v>1456</v>
      </c>
      <c r="R3603" s="36"/>
      <c r="S3603" s="36"/>
      <c r="T3603" s="36"/>
      <c r="U3603" s="36"/>
      <c r="V3603" s="36"/>
      <c r="W3603" s="36"/>
      <c r="X3603" s="36"/>
      <c r="Y3603" s="36"/>
      <c r="Z3603" s="36"/>
      <c r="AA3603" s="36"/>
      <c r="AB3603" s="36"/>
      <c r="AC3603" s="36"/>
      <c r="AD3603" s="36"/>
      <c r="AE3603" s="36"/>
      <c r="AF3603" s="36"/>
      <c r="AG3603" s="36"/>
      <c r="AH3603" s="36"/>
      <c r="AI3603" s="36"/>
      <c r="AJ3603" s="36"/>
      <c r="AK3603" s="36"/>
      <c r="AL3603" s="36"/>
    </row>
    <row r="3604">
      <c r="A3604" s="84" t="s">
        <v>2806</v>
      </c>
      <c r="B3604" s="81" t="s">
        <v>18</v>
      </c>
      <c r="C3604" s="29" t="s">
        <v>1152</v>
      </c>
      <c r="D3604" s="10" t="s">
        <v>3</v>
      </c>
      <c r="E3604" s="30" t="s">
        <v>20</v>
      </c>
      <c r="F3604" s="30" t="s">
        <v>1432</v>
      </c>
      <c r="G3604" s="47">
        <v>44973.0</v>
      </c>
      <c r="H3604" s="47">
        <v>44973.0</v>
      </c>
      <c r="I3604" s="88">
        <v>8.0</v>
      </c>
      <c r="J3604" s="47">
        <v>44973.0</v>
      </c>
      <c r="K3604" s="47">
        <v>44973.0</v>
      </c>
      <c r="L3604" s="88">
        <v>7.0</v>
      </c>
      <c r="M3604" s="82">
        <v>45031.0</v>
      </c>
      <c r="N3604" s="32">
        <v>0.625</v>
      </c>
      <c r="O3604" s="32">
        <v>0.625</v>
      </c>
      <c r="P3604" s="16">
        <f t="shared" si="313"/>
        <v>0</v>
      </c>
      <c r="Q3604" s="17" t="s">
        <v>1456</v>
      </c>
      <c r="R3604" s="36"/>
      <c r="S3604" s="36"/>
      <c r="T3604" s="36"/>
      <c r="U3604" s="36"/>
      <c r="V3604" s="36"/>
      <c r="W3604" s="36"/>
      <c r="X3604" s="36"/>
      <c r="Y3604" s="36"/>
      <c r="Z3604" s="36"/>
      <c r="AA3604" s="36"/>
      <c r="AB3604" s="36"/>
      <c r="AC3604" s="36"/>
      <c r="AD3604" s="36"/>
      <c r="AE3604" s="36"/>
      <c r="AF3604" s="36"/>
      <c r="AG3604" s="36"/>
      <c r="AH3604" s="36"/>
      <c r="AI3604" s="36"/>
      <c r="AJ3604" s="36"/>
      <c r="AK3604" s="36"/>
      <c r="AL3604" s="36"/>
    </row>
    <row r="3605">
      <c r="A3605" s="81" t="s">
        <v>2822</v>
      </c>
      <c r="B3605" s="81" t="s">
        <v>560</v>
      </c>
      <c r="C3605" s="10" t="s">
        <v>1152</v>
      </c>
      <c r="D3605" s="10" t="s">
        <v>3</v>
      </c>
      <c r="E3605" s="30" t="s">
        <v>310</v>
      </c>
      <c r="F3605" s="11" t="s">
        <v>1409</v>
      </c>
      <c r="G3605" s="48">
        <v>44977.0</v>
      </c>
      <c r="H3605" s="48">
        <v>45005.0</v>
      </c>
      <c r="I3605" s="88">
        <v>112.5</v>
      </c>
      <c r="J3605" s="48">
        <v>44977.0</v>
      </c>
      <c r="K3605" s="42"/>
      <c r="L3605" s="12">
        <v>69.0</v>
      </c>
      <c r="M3605" s="100">
        <v>45075.0</v>
      </c>
      <c r="N3605" s="32">
        <v>0.625</v>
      </c>
      <c r="O3605" s="32">
        <v>0.625</v>
      </c>
      <c r="P3605" s="16">
        <f t="shared" si="313"/>
        <v>0</v>
      </c>
      <c r="Q3605" s="113" t="s">
        <v>3557</v>
      </c>
      <c r="R3605" s="36"/>
      <c r="S3605" s="36"/>
      <c r="T3605" s="36"/>
      <c r="U3605" s="36"/>
      <c r="V3605" s="36"/>
      <c r="W3605" s="36"/>
      <c r="X3605" s="36"/>
      <c r="Y3605" s="36"/>
      <c r="Z3605" s="36"/>
      <c r="AA3605" s="36"/>
      <c r="AB3605" s="36"/>
      <c r="AC3605" s="36"/>
      <c r="AD3605" s="36"/>
      <c r="AE3605" s="36"/>
      <c r="AF3605" s="36"/>
      <c r="AG3605" s="36"/>
      <c r="AH3605" s="36"/>
      <c r="AI3605" s="36"/>
      <c r="AJ3605" s="36"/>
      <c r="AK3605" s="36"/>
      <c r="AL3605" s="36"/>
    </row>
    <row r="3606">
      <c r="A3606" s="81" t="s">
        <v>2847</v>
      </c>
      <c r="B3606" s="29" t="s">
        <v>18</v>
      </c>
      <c r="C3606" s="10" t="s">
        <v>1152</v>
      </c>
      <c r="D3606" s="10" t="s">
        <v>3</v>
      </c>
      <c r="E3606" s="30" t="s">
        <v>20</v>
      </c>
      <c r="F3606" s="11" t="s">
        <v>21</v>
      </c>
      <c r="G3606" s="117"/>
      <c r="H3606" s="86"/>
      <c r="I3606" s="121"/>
      <c r="J3606" s="86"/>
      <c r="K3606" s="42"/>
      <c r="L3606" s="121"/>
      <c r="M3606" s="100">
        <v>45033.0</v>
      </c>
      <c r="N3606" s="32">
        <v>0.625</v>
      </c>
      <c r="O3606" s="32">
        <v>0.625</v>
      </c>
      <c r="P3606" s="16">
        <f t="shared" si="313"/>
        <v>0</v>
      </c>
      <c r="Q3606" s="113" t="s">
        <v>3557</v>
      </c>
      <c r="R3606" s="36"/>
      <c r="S3606" s="36"/>
      <c r="T3606" s="36"/>
      <c r="U3606" s="36"/>
      <c r="V3606" s="36"/>
      <c r="W3606" s="36"/>
      <c r="X3606" s="36"/>
      <c r="Y3606" s="36"/>
      <c r="Z3606" s="36"/>
      <c r="AA3606" s="36"/>
      <c r="AB3606" s="36"/>
      <c r="AC3606" s="36"/>
      <c r="AD3606" s="36"/>
      <c r="AE3606" s="36"/>
      <c r="AF3606" s="36"/>
      <c r="AG3606" s="36"/>
      <c r="AH3606" s="36"/>
      <c r="AI3606" s="36"/>
      <c r="AJ3606" s="36"/>
      <c r="AK3606" s="36"/>
      <c r="AL3606" s="36"/>
    </row>
    <row r="3607">
      <c r="A3607" s="81" t="s">
        <v>2849</v>
      </c>
      <c r="B3607" s="29" t="s">
        <v>18</v>
      </c>
      <c r="C3607" s="10" t="s">
        <v>1152</v>
      </c>
      <c r="D3607" s="10" t="s">
        <v>3</v>
      </c>
      <c r="E3607" s="30" t="s">
        <v>53</v>
      </c>
      <c r="F3607" s="11" t="s">
        <v>21</v>
      </c>
      <c r="G3607" s="47">
        <v>44981.0</v>
      </c>
      <c r="H3607" s="47"/>
      <c r="I3607" s="121"/>
      <c r="J3607" s="47">
        <v>44981.0</v>
      </c>
      <c r="K3607" s="47"/>
      <c r="L3607" s="121"/>
      <c r="M3607" s="117">
        <v>45048.0</v>
      </c>
      <c r="N3607" s="32">
        <v>0.625</v>
      </c>
      <c r="O3607" s="32">
        <v>0.625</v>
      </c>
      <c r="P3607" s="16">
        <f t="shared" si="313"/>
        <v>0</v>
      </c>
      <c r="Q3607" s="17" t="s">
        <v>1456</v>
      </c>
      <c r="R3607" s="36"/>
      <c r="S3607" s="36"/>
      <c r="T3607" s="36"/>
      <c r="U3607" s="36"/>
      <c r="V3607" s="36"/>
      <c r="W3607" s="36"/>
      <c r="X3607" s="36"/>
      <c r="Y3607" s="36"/>
      <c r="Z3607" s="36"/>
      <c r="AA3607" s="36"/>
      <c r="AB3607" s="36"/>
      <c r="AC3607" s="36"/>
      <c r="AD3607" s="36"/>
      <c r="AE3607" s="36"/>
      <c r="AF3607" s="36"/>
      <c r="AG3607" s="36"/>
      <c r="AH3607" s="36"/>
      <c r="AI3607" s="36"/>
      <c r="AJ3607" s="36"/>
      <c r="AK3607" s="36"/>
      <c r="AL3607" s="36"/>
    </row>
    <row r="3608">
      <c r="A3608" s="84" t="s">
        <v>3052</v>
      </c>
      <c r="B3608" s="81" t="s">
        <v>18</v>
      </c>
      <c r="C3608" s="29" t="s">
        <v>1152</v>
      </c>
      <c r="D3608" s="10" t="s">
        <v>3</v>
      </c>
      <c r="E3608" s="30" t="s">
        <v>53</v>
      </c>
      <c r="F3608" s="30" t="s">
        <v>1423</v>
      </c>
      <c r="G3608" s="117">
        <v>45009.0</v>
      </c>
      <c r="H3608" s="86"/>
      <c r="I3608" s="88">
        <v>4.0</v>
      </c>
      <c r="J3608" s="86"/>
      <c r="K3608" s="42"/>
      <c r="L3608" s="121"/>
      <c r="M3608" s="47">
        <v>45050.0</v>
      </c>
      <c r="N3608" s="32">
        <v>0.625</v>
      </c>
      <c r="O3608" s="32">
        <v>0.625</v>
      </c>
      <c r="P3608" s="16">
        <f t="shared" si="313"/>
        <v>0</v>
      </c>
      <c r="Q3608" s="17" t="s">
        <v>1456</v>
      </c>
      <c r="R3608" s="36"/>
      <c r="S3608" s="36"/>
      <c r="T3608" s="36"/>
      <c r="U3608" s="36"/>
      <c r="V3608" s="36"/>
      <c r="W3608" s="36"/>
      <c r="X3608" s="36"/>
      <c r="Y3608" s="36"/>
      <c r="Z3608" s="36"/>
      <c r="AA3608" s="36"/>
      <c r="AB3608" s="36"/>
      <c r="AC3608" s="36"/>
      <c r="AD3608" s="36"/>
      <c r="AE3608" s="36"/>
      <c r="AF3608" s="36"/>
      <c r="AG3608" s="36"/>
      <c r="AH3608" s="36"/>
      <c r="AI3608" s="36"/>
      <c r="AJ3608" s="36"/>
      <c r="AK3608" s="36"/>
      <c r="AL3608" s="36"/>
    </row>
    <row r="3609">
      <c r="A3609" s="84" t="s">
        <v>3103</v>
      </c>
      <c r="B3609" s="81" t="s">
        <v>18</v>
      </c>
      <c r="C3609" s="81" t="s">
        <v>1152</v>
      </c>
      <c r="D3609" s="10" t="s">
        <v>3</v>
      </c>
      <c r="E3609" s="30" t="s">
        <v>20</v>
      </c>
      <c r="F3609" s="41" t="s">
        <v>1423</v>
      </c>
      <c r="G3609" s="117">
        <v>45016.0</v>
      </c>
      <c r="H3609" s="86"/>
      <c r="I3609" s="88">
        <v>8.0</v>
      </c>
      <c r="J3609" s="117"/>
      <c r="K3609" s="42"/>
      <c r="L3609" s="121"/>
      <c r="M3609" s="47">
        <v>45060.0</v>
      </c>
      <c r="N3609" s="32">
        <v>0.625</v>
      </c>
      <c r="O3609" s="32">
        <v>0.625</v>
      </c>
      <c r="P3609" s="44">
        <f t="shared" si="313"/>
        <v>0</v>
      </c>
      <c r="Q3609" s="17" t="s">
        <v>1456</v>
      </c>
      <c r="R3609" s="36"/>
      <c r="S3609" s="36"/>
      <c r="T3609" s="36"/>
      <c r="U3609" s="36"/>
      <c r="V3609" s="36"/>
      <c r="W3609" s="36"/>
      <c r="X3609" s="36"/>
      <c r="Y3609" s="36"/>
      <c r="Z3609" s="36"/>
      <c r="AA3609" s="36"/>
      <c r="AB3609" s="36"/>
      <c r="AC3609" s="36"/>
      <c r="AD3609" s="36"/>
      <c r="AE3609" s="36"/>
      <c r="AF3609" s="36"/>
      <c r="AG3609" s="36"/>
      <c r="AH3609" s="36"/>
      <c r="AI3609" s="36"/>
      <c r="AJ3609" s="36"/>
      <c r="AK3609" s="36"/>
      <c r="AL3609" s="36"/>
    </row>
    <row r="3610">
      <c r="A3610" s="81" t="s">
        <v>3174</v>
      </c>
      <c r="B3610" s="10" t="s">
        <v>18</v>
      </c>
      <c r="C3610" s="29" t="s">
        <v>1152</v>
      </c>
      <c r="D3610" s="10" t="s">
        <v>3</v>
      </c>
      <c r="E3610" s="30" t="s">
        <v>20</v>
      </c>
      <c r="F3610" s="30" t="s">
        <v>1423</v>
      </c>
      <c r="G3610" s="47">
        <v>45030.0</v>
      </c>
      <c r="H3610" s="47">
        <v>45030.0</v>
      </c>
      <c r="I3610" s="88">
        <v>10.0</v>
      </c>
      <c r="J3610" s="47">
        <v>45030.0</v>
      </c>
      <c r="K3610" s="19">
        <v>45034.0</v>
      </c>
      <c r="L3610" s="88">
        <v>8.0</v>
      </c>
      <c r="M3610" s="19">
        <v>45041.0</v>
      </c>
      <c r="N3610" s="32">
        <v>0.625</v>
      </c>
      <c r="O3610" s="32">
        <v>0.625</v>
      </c>
      <c r="P3610" s="44">
        <f t="shared" si="313"/>
        <v>0</v>
      </c>
      <c r="Q3610" s="17" t="s">
        <v>1456</v>
      </c>
      <c r="R3610" s="36"/>
      <c r="S3610" s="36"/>
      <c r="T3610" s="36"/>
      <c r="U3610" s="36"/>
      <c r="V3610" s="36"/>
      <c r="W3610" s="36"/>
      <c r="X3610" s="36"/>
      <c r="Y3610" s="36"/>
      <c r="Z3610" s="36"/>
      <c r="AA3610" s="36"/>
      <c r="AB3610" s="36"/>
      <c r="AC3610" s="36"/>
      <c r="AD3610" s="36"/>
      <c r="AE3610" s="36"/>
      <c r="AF3610" s="36"/>
      <c r="AG3610" s="36"/>
      <c r="AH3610" s="36"/>
      <c r="AI3610" s="36"/>
      <c r="AJ3610" s="36"/>
      <c r="AK3610" s="36"/>
      <c r="AL3610" s="36"/>
    </row>
    <row r="3611">
      <c r="A3611" s="81" t="s">
        <v>3176</v>
      </c>
      <c r="B3611" s="10" t="s">
        <v>18</v>
      </c>
      <c r="C3611" s="29" t="s">
        <v>1152</v>
      </c>
      <c r="D3611" s="10" t="s">
        <v>3</v>
      </c>
      <c r="E3611" s="30" t="s">
        <v>20</v>
      </c>
      <c r="F3611" s="30" t="s">
        <v>1409</v>
      </c>
      <c r="G3611" s="47">
        <v>45030.0</v>
      </c>
      <c r="H3611" s="19">
        <v>45033.0</v>
      </c>
      <c r="I3611" s="88">
        <v>8.0</v>
      </c>
      <c r="J3611" s="47">
        <v>45030.0</v>
      </c>
      <c r="K3611" s="19">
        <v>45033.0</v>
      </c>
      <c r="L3611" s="88">
        <v>6.0</v>
      </c>
      <c r="M3611" s="19">
        <v>45056.0</v>
      </c>
      <c r="N3611" s="32">
        <v>0.625</v>
      </c>
      <c r="O3611" s="32">
        <v>0.625</v>
      </c>
      <c r="P3611" s="44">
        <f t="shared" si="313"/>
        <v>0</v>
      </c>
      <c r="Q3611" s="17" t="s">
        <v>1456</v>
      </c>
      <c r="R3611" s="36"/>
      <c r="S3611" s="36"/>
      <c r="T3611" s="36"/>
      <c r="U3611" s="36"/>
      <c r="V3611" s="36"/>
      <c r="W3611" s="36"/>
      <c r="X3611" s="36"/>
      <c r="Y3611" s="36"/>
      <c r="Z3611" s="36"/>
      <c r="AA3611" s="36"/>
      <c r="AB3611" s="36"/>
      <c r="AC3611" s="36"/>
      <c r="AD3611" s="36"/>
      <c r="AE3611" s="36"/>
      <c r="AF3611" s="36"/>
      <c r="AG3611" s="36"/>
      <c r="AH3611" s="36"/>
      <c r="AI3611" s="36"/>
      <c r="AJ3611" s="36"/>
      <c r="AK3611" s="36"/>
      <c r="AL3611" s="36"/>
    </row>
    <row r="3612">
      <c r="A3612" s="81" t="s">
        <v>3195</v>
      </c>
      <c r="B3612" s="10" t="s">
        <v>18</v>
      </c>
      <c r="C3612" s="29" t="s">
        <v>1152</v>
      </c>
      <c r="D3612" s="10" t="s">
        <v>3</v>
      </c>
      <c r="E3612" s="30" t="s">
        <v>53</v>
      </c>
      <c r="F3612" s="30" t="s">
        <v>1423</v>
      </c>
      <c r="G3612" s="19">
        <v>45034.0</v>
      </c>
      <c r="H3612" s="86"/>
      <c r="I3612" s="121"/>
      <c r="J3612" s="19">
        <v>45034.0</v>
      </c>
      <c r="K3612" s="42"/>
      <c r="L3612" s="121"/>
      <c r="M3612" s="117">
        <v>45071.0</v>
      </c>
      <c r="N3612" s="32">
        <v>0.625</v>
      </c>
      <c r="O3612" s="32">
        <v>0.625</v>
      </c>
      <c r="P3612" s="44">
        <f t="shared" si="313"/>
        <v>0</v>
      </c>
      <c r="Q3612" s="17" t="s">
        <v>1456</v>
      </c>
      <c r="R3612" s="36"/>
      <c r="S3612" s="36"/>
      <c r="T3612" s="36"/>
      <c r="U3612" s="36"/>
      <c r="V3612" s="36"/>
      <c r="W3612" s="36"/>
      <c r="X3612" s="36"/>
      <c r="Y3612" s="36"/>
      <c r="Z3612" s="36"/>
      <c r="AA3612" s="36"/>
      <c r="AB3612" s="36"/>
      <c r="AC3612" s="36"/>
      <c r="AD3612" s="36"/>
      <c r="AE3612" s="36"/>
      <c r="AF3612" s="36"/>
      <c r="AG3612" s="36"/>
      <c r="AH3612" s="36"/>
      <c r="AI3612" s="36"/>
      <c r="AJ3612" s="36"/>
      <c r="AK3612" s="36"/>
      <c r="AL3612" s="36"/>
    </row>
    <row r="3613">
      <c r="A3613" s="29" t="s">
        <v>2151</v>
      </c>
      <c r="B3613" s="29" t="s">
        <v>560</v>
      </c>
      <c r="C3613" s="29" t="s">
        <v>1152</v>
      </c>
      <c r="D3613" s="29" t="s">
        <v>508</v>
      </c>
      <c r="E3613" s="30" t="s">
        <v>1255</v>
      </c>
      <c r="F3613" s="41" t="s">
        <v>1423</v>
      </c>
      <c r="G3613" s="87">
        <v>44880.0</v>
      </c>
      <c r="H3613" s="87">
        <v>44882.0</v>
      </c>
      <c r="I3613" s="112">
        <v>12.0</v>
      </c>
      <c r="J3613" s="87">
        <v>44880.0</v>
      </c>
      <c r="K3613" s="82">
        <v>45075.0</v>
      </c>
      <c r="L3613" s="88">
        <v>16.0</v>
      </c>
      <c r="M3613" s="82">
        <v>45075.0</v>
      </c>
      <c r="N3613" s="32">
        <v>0.5625</v>
      </c>
      <c r="O3613" s="32">
        <v>0.625</v>
      </c>
      <c r="P3613" s="44">
        <f t="shared" si="313"/>
        <v>0.0625</v>
      </c>
      <c r="Q3613" s="113" t="s">
        <v>3558</v>
      </c>
      <c r="R3613" s="36"/>
      <c r="S3613" s="36"/>
      <c r="T3613" s="36"/>
      <c r="U3613" s="36"/>
      <c r="V3613" s="36"/>
      <c r="W3613" s="36"/>
      <c r="X3613" s="36"/>
      <c r="Y3613" s="36"/>
      <c r="Z3613" s="36"/>
      <c r="AA3613" s="36"/>
      <c r="AB3613" s="36"/>
      <c r="AC3613" s="36"/>
      <c r="AD3613" s="36"/>
      <c r="AE3613" s="36"/>
      <c r="AF3613" s="36"/>
      <c r="AG3613" s="36"/>
      <c r="AH3613" s="36"/>
      <c r="AI3613" s="36"/>
      <c r="AJ3613" s="36"/>
      <c r="AK3613" s="36"/>
      <c r="AL3613" s="36"/>
    </row>
    <row r="3614">
      <c r="A3614" s="81" t="s">
        <v>3526</v>
      </c>
      <c r="B3614" s="81" t="s">
        <v>18</v>
      </c>
      <c r="C3614" s="29" t="s">
        <v>1152</v>
      </c>
      <c r="D3614" s="29" t="s">
        <v>508</v>
      </c>
      <c r="E3614" s="30" t="s">
        <v>310</v>
      </c>
      <c r="F3614" s="41" t="s">
        <v>1423</v>
      </c>
      <c r="G3614" s="117">
        <v>45071.0</v>
      </c>
      <c r="H3614" s="42"/>
      <c r="I3614" s="36"/>
      <c r="J3614" s="117">
        <v>45075.0</v>
      </c>
      <c r="K3614" s="42"/>
      <c r="L3614" s="36"/>
      <c r="M3614" s="117">
        <v>45075.0</v>
      </c>
      <c r="N3614" s="32">
        <v>0.6458333333333334</v>
      </c>
      <c r="O3614" s="32">
        <v>0.875</v>
      </c>
      <c r="P3614" s="44">
        <f t="shared" si="313"/>
        <v>0.2291666667</v>
      </c>
      <c r="Q3614" s="131" t="s">
        <v>3559</v>
      </c>
      <c r="R3614" s="36"/>
      <c r="S3614" s="36"/>
      <c r="T3614" s="36"/>
      <c r="U3614" s="36"/>
      <c r="V3614" s="36"/>
      <c r="W3614" s="36"/>
      <c r="X3614" s="36"/>
      <c r="Y3614" s="36"/>
      <c r="Z3614" s="36"/>
      <c r="AA3614" s="36"/>
      <c r="AB3614" s="36"/>
      <c r="AC3614" s="36"/>
      <c r="AD3614" s="36"/>
      <c r="AE3614" s="36"/>
      <c r="AF3614" s="36"/>
      <c r="AG3614" s="36"/>
      <c r="AH3614" s="36"/>
      <c r="AI3614" s="36"/>
      <c r="AJ3614" s="36"/>
      <c r="AK3614" s="36"/>
      <c r="AL3614" s="36"/>
    </row>
    <row r="3615">
      <c r="A3615" s="81" t="s">
        <v>2165</v>
      </c>
      <c r="B3615" s="81" t="s">
        <v>1797</v>
      </c>
      <c r="C3615" s="10" t="s">
        <v>1152</v>
      </c>
      <c r="D3615" s="81" t="s">
        <v>508</v>
      </c>
      <c r="E3615" s="30" t="s">
        <v>41</v>
      </c>
      <c r="F3615" s="30" t="s">
        <v>21</v>
      </c>
      <c r="G3615" s="82"/>
      <c r="H3615" s="82"/>
      <c r="I3615" s="88"/>
      <c r="J3615" s="82"/>
      <c r="K3615" s="82"/>
      <c r="L3615" s="88"/>
      <c r="M3615" s="19">
        <v>45075.0</v>
      </c>
      <c r="N3615" s="32">
        <v>0.5625</v>
      </c>
      <c r="O3615" s="15">
        <v>0.5833333333333334</v>
      </c>
      <c r="P3615" s="16">
        <f t="shared" si="313"/>
        <v>0.02083333333</v>
      </c>
      <c r="Q3615" s="132" t="s">
        <v>3549</v>
      </c>
      <c r="R3615" s="36"/>
      <c r="S3615" s="36"/>
      <c r="T3615" s="36"/>
      <c r="U3615" s="36"/>
      <c r="V3615" s="36"/>
      <c r="W3615" s="36"/>
      <c r="X3615" s="36"/>
      <c r="Y3615" s="36"/>
      <c r="Z3615" s="36"/>
      <c r="AA3615" s="36"/>
      <c r="AB3615" s="36"/>
      <c r="AC3615" s="36"/>
      <c r="AD3615" s="36"/>
      <c r="AE3615" s="36"/>
      <c r="AF3615" s="36"/>
      <c r="AG3615" s="36"/>
      <c r="AH3615" s="36"/>
      <c r="AI3615" s="36"/>
      <c r="AJ3615" s="36"/>
      <c r="AK3615" s="36"/>
      <c r="AL3615" s="36"/>
    </row>
    <row r="3616">
      <c r="A3616" s="81" t="s">
        <v>3560</v>
      </c>
      <c r="B3616" s="29" t="s">
        <v>18</v>
      </c>
      <c r="C3616" s="29" t="s">
        <v>1152</v>
      </c>
      <c r="D3616" s="29" t="s">
        <v>3236</v>
      </c>
      <c r="E3616" s="30" t="s">
        <v>1478</v>
      </c>
      <c r="F3616" s="41" t="s">
        <v>1423</v>
      </c>
      <c r="G3616" s="117">
        <v>45075.0</v>
      </c>
      <c r="H3616" s="42"/>
      <c r="I3616" s="36"/>
      <c r="J3616" s="117">
        <v>45075.0</v>
      </c>
      <c r="K3616" s="42"/>
      <c r="L3616" s="36"/>
      <c r="M3616" s="117">
        <v>45075.0</v>
      </c>
      <c r="N3616" s="133">
        <v>0.6041666666666666</v>
      </c>
      <c r="O3616" s="133">
        <v>0.8125</v>
      </c>
      <c r="P3616" s="34">
        <v>0.20833333333333334</v>
      </c>
      <c r="Q3616" s="122" t="s">
        <v>3561</v>
      </c>
      <c r="R3616" s="36"/>
      <c r="S3616" s="36"/>
      <c r="T3616" s="36"/>
      <c r="U3616" s="36"/>
      <c r="V3616" s="36"/>
      <c r="W3616" s="36"/>
      <c r="X3616" s="36"/>
      <c r="Y3616" s="36"/>
      <c r="Z3616" s="36"/>
      <c r="AA3616" s="36"/>
      <c r="AB3616" s="36"/>
      <c r="AC3616" s="36"/>
      <c r="AD3616" s="36"/>
      <c r="AE3616" s="36"/>
      <c r="AF3616" s="36"/>
      <c r="AG3616" s="36"/>
      <c r="AH3616" s="36"/>
      <c r="AI3616" s="36"/>
      <c r="AJ3616" s="36"/>
      <c r="AK3616" s="36"/>
      <c r="AL3616" s="36"/>
    </row>
    <row r="3617">
      <c r="A3617" s="81" t="s">
        <v>3145</v>
      </c>
      <c r="B3617" s="10" t="s">
        <v>560</v>
      </c>
      <c r="C3617" s="10" t="s">
        <v>1152</v>
      </c>
      <c r="D3617" s="10" t="s">
        <v>3</v>
      </c>
      <c r="E3617" s="30" t="s">
        <v>43</v>
      </c>
      <c r="F3617" s="11" t="s">
        <v>1409</v>
      </c>
      <c r="G3617" s="100">
        <v>45047.0</v>
      </c>
      <c r="H3617" s="117">
        <v>45075.0</v>
      </c>
      <c r="I3617" s="88">
        <v>75.0</v>
      </c>
      <c r="J3617" s="117">
        <v>45047.0</v>
      </c>
      <c r="K3617" s="117">
        <v>45075.0</v>
      </c>
      <c r="L3617" s="88">
        <v>62.0</v>
      </c>
      <c r="M3617" s="117">
        <v>45075.0</v>
      </c>
      <c r="N3617" s="52">
        <v>0.5833333333333334</v>
      </c>
      <c r="O3617" s="110">
        <v>0.75</v>
      </c>
      <c r="P3617" s="16">
        <f t="shared" ref="P3617:P3623" si="314">O3617-N3617</f>
        <v>0.1666666667</v>
      </c>
      <c r="Q3617" s="113" t="s">
        <v>3562</v>
      </c>
      <c r="R3617" s="36"/>
      <c r="S3617" s="36"/>
      <c r="T3617" s="36"/>
      <c r="U3617" s="36"/>
      <c r="V3617" s="36"/>
      <c r="W3617" s="36"/>
      <c r="X3617" s="36"/>
      <c r="Y3617" s="36"/>
      <c r="Z3617" s="36"/>
      <c r="AA3617" s="36"/>
      <c r="AB3617" s="36"/>
      <c r="AC3617" s="36"/>
      <c r="AD3617" s="36"/>
      <c r="AE3617" s="36"/>
      <c r="AF3617" s="36"/>
      <c r="AG3617" s="36"/>
      <c r="AH3617" s="36"/>
      <c r="AI3617" s="36"/>
      <c r="AJ3617" s="36"/>
      <c r="AK3617" s="36"/>
      <c r="AL3617" s="36"/>
    </row>
    <row r="3618">
      <c r="A3618" s="81" t="s">
        <v>1819</v>
      </c>
      <c r="B3618" s="81" t="s">
        <v>1797</v>
      </c>
      <c r="C3618" s="10" t="s">
        <v>1152</v>
      </c>
      <c r="D3618" s="10" t="s">
        <v>3</v>
      </c>
      <c r="E3618" s="11" t="s">
        <v>41</v>
      </c>
      <c r="F3618" s="11" t="s">
        <v>21</v>
      </c>
      <c r="G3618" s="18"/>
      <c r="H3618" s="18"/>
      <c r="I3618" s="18"/>
      <c r="J3618" s="18"/>
      <c r="K3618" s="18"/>
      <c r="M3618" s="117">
        <v>45075.0</v>
      </c>
      <c r="N3618" s="110">
        <v>0.75</v>
      </c>
      <c r="O3618" s="32">
        <v>0.875</v>
      </c>
      <c r="P3618" s="16">
        <f t="shared" si="314"/>
        <v>0.125</v>
      </c>
      <c r="Q3618" s="113" t="s">
        <v>3563</v>
      </c>
      <c r="R3618" s="36"/>
      <c r="S3618" s="36"/>
      <c r="T3618" s="36"/>
      <c r="U3618" s="36"/>
      <c r="V3618" s="36"/>
      <c r="W3618" s="36"/>
      <c r="X3618" s="36"/>
      <c r="Y3618" s="36"/>
      <c r="Z3618" s="36"/>
      <c r="AA3618" s="36"/>
      <c r="AB3618" s="36"/>
      <c r="AC3618" s="36"/>
      <c r="AD3618" s="36"/>
      <c r="AE3618" s="36"/>
      <c r="AF3618" s="36"/>
      <c r="AG3618" s="36"/>
      <c r="AH3618" s="36"/>
      <c r="AI3618" s="36"/>
      <c r="AJ3618" s="36"/>
      <c r="AK3618" s="36"/>
      <c r="AL3618" s="36"/>
    </row>
    <row r="3619">
      <c r="A3619" s="81" t="s">
        <v>3545</v>
      </c>
      <c r="B3619" s="10" t="s">
        <v>18</v>
      </c>
      <c r="C3619" s="10" t="s">
        <v>1164</v>
      </c>
      <c r="D3619" s="10" t="s">
        <v>2579</v>
      </c>
      <c r="E3619" s="11" t="s">
        <v>41</v>
      </c>
      <c r="F3619" s="11" t="s">
        <v>1432</v>
      </c>
      <c r="G3619" s="82">
        <v>45075.0</v>
      </c>
      <c r="H3619" s="82"/>
      <c r="I3619" s="12">
        <v>6.0</v>
      </c>
      <c r="J3619" s="82">
        <v>45075.0</v>
      </c>
      <c r="K3619" s="82"/>
      <c r="L3619" s="12">
        <v>6.0</v>
      </c>
      <c r="M3619" s="82">
        <v>45075.0</v>
      </c>
      <c r="N3619" s="133">
        <v>0.5416666666666666</v>
      </c>
      <c r="O3619" s="110">
        <v>0.75</v>
      </c>
      <c r="P3619" s="16">
        <f t="shared" si="314"/>
        <v>0.2083333333</v>
      </c>
      <c r="Q3619" s="113" t="s">
        <v>3564</v>
      </c>
      <c r="R3619" s="36"/>
      <c r="S3619" s="36"/>
      <c r="T3619" s="36"/>
      <c r="U3619" s="36"/>
      <c r="V3619" s="36"/>
      <c r="W3619" s="36"/>
      <c r="X3619" s="36"/>
      <c r="Y3619" s="36"/>
      <c r="Z3619" s="36"/>
      <c r="AA3619" s="36"/>
      <c r="AB3619" s="36"/>
      <c r="AC3619" s="36"/>
      <c r="AD3619" s="36"/>
      <c r="AE3619" s="36"/>
      <c r="AF3619" s="36"/>
      <c r="AG3619" s="36"/>
      <c r="AH3619" s="36"/>
      <c r="AI3619" s="36"/>
      <c r="AJ3619" s="36"/>
      <c r="AK3619" s="36"/>
      <c r="AL3619" s="36"/>
    </row>
    <row r="3620">
      <c r="A3620" s="81" t="s">
        <v>3476</v>
      </c>
      <c r="B3620" s="10" t="s">
        <v>560</v>
      </c>
      <c r="C3620" s="10" t="s">
        <v>1152</v>
      </c>
      <c r="D3620" s="10" t="s">
        <v>2579</v>
      </c>
      <c r="E3620" s="11" t="s">
        <v>987</v>
      </c>
      <c r="F3620" s="11" t="s">
        <v>1423</v>
      </c>
      <c r="G3620" s="82">
        <v>45075.0</v>
      </c>
      <c r="H3620" s="82"/>
      <c r="I3620" s="12"/>
      <c r="J3620" s="82">
        <v>45068.0</v>
      </c>
      <c r="K3620" s="82"/>
      <c r="L3620" s="12"/>
      <c r="M3620" s="82">
        <v>45075.0</v>
      </c>
      <c r="N3620" s="133">
        <v>0.75</v>
      </c>
      <c r="O3620" s="110">
        <v>0.8541666666666666</v>
      </c>
      <c r="P3620" s="16">
        <f t="shared" si="314"/>
        <v>0.1041666667</v>
      </c>
      <c r="Q3620" s="113" t="s">
        <v>3488</v>
      </c>
      <c r="R3620" s="36"/>
      <c r="S3620" s="36"/>
      <c r="T3620" s="36"/>
      <c r="U3620" s="36"/>
      <c r="V3620" s="36"/>
      <c r="W3620" s="36"/>
      <c r="X3620" s="36"/>
      <c r="Y3620" s="36"/>
      <c r="Z3620" s="36"/>
      <c r="AA3620" s="36"/>
      <c r="AB3620" s="36"/>
      <c r="AC3620" s="36"/>
      <c r="AD3620" s="36"/>
      <c r="AE3620" s="36"/>
      <c r="AF3620" s="36"/>
      <c r="AG3620" s="36"/>
      <c r="AH3620" s="36"/>
      <c r="AI3620" s="36"/>
      <c r="AJ3620" s="36"/>
      <c r="AK3620" s="36"/>
      <c r="AL3620" s="36"/>
    </row>
    <row r="3621">
      <c r="A3621" s="29" t="s">
        <v>2167</v>
      </c>
      <c r="B3621" s="54" t="s">
        <v>1797</v>
      </c>
      <c r="C3621" s="54" t="s">
        <v>1164</v>
      </c>
      <c r="D3621" s="54" t="s">
        <v>900</v>
      </c>
      <c r="E3621" s="41" t="s">
        <v>41</v>
      </c>
      <c r="F3621" s="41" t="s">
        <v>21</v>
      </c>
      <c r="G3621" s="86"/>
      <c r="H3621" s="86"/>
      <c r="I3621" s="121"/>
      <c r="J3621" s="86"/>
      <c r="K3621" s="42"/>
      <c r="L3621" s="88">
        <v>247.0</v>
      </c>
      <c r="M3621" s="117">
        <v>45075.0</v>
      </c>
      <c r="N3621" s="43">
        <v>0.5416666666666666</v>
      </c>
      <c r="O3621" s="32">
        <v>0.6458333333333334</v>
      </c>
      <c r="P3621" s="16">
        <f t="shared" si="314"/>
        <v>0.1041666667</v>
      </c>
      <c r="Q3621" s="113" t="s">
        <v>3565</v>
      </c>
      <c r="R3621" s="36"/>
      <c r="S3621" s="36"/>
      <c r="T3621" s="36"/>
      <c r="U3621" s="36"/>
      <c r="V3621" s="36"/>
      <c r="W3621" s="36"/>
      <c r="X3621" s="36"/>
      <c r="Y3621" s="36"/>
      <c r="Z3621" s="36"/>
      <c r="AA3621" s="36"/>
      <c r="AB3621" s="36"/>
      <c r="AC3621" s="36"/>
      <c r="AD3621" s="36"/>
      <c r="AE3621" s="36"/>
      <c r="AF3621" s="36"/>
      <c r="AG3621" s="36"/>
      <c r="AH3621" s="36"/>
      <c r="AI3621" s="36"/>
      <c r="AJ3621" s="36"/>
      <c r="AK3621" s="36"/>
      <c r="AL3621" s="36"/>
    </row>
    <row r="3622">
      <c r="A3622" s="29" t="s">
        <v>2857</v>
      </c>
      <c r="B3622" s="54" t="s">
        <v>560</v>
      </c>
      <c r="C3622" s="54" t="s">
        <v>1164</v>
      </c>
      <c r="D3622" s="54" t="s">
        <v>900</v>
      </c>
      <c r="E3622" s="30" t="s">
        <v>41</v>
      </c>
      <c r="F3622" s="41" t="s">
        <v>1409</v>
      </c>
      <c r="G3622" s="86">
        <v>44980.0</v>
      </c>
      <c r="H3622" s="86"/>
      <c r="I3622" s="121">
        <v>155.0</v>
      </c>
      <c r="J3622" s="86">
        <v>44981.0</v>
      </c>
      <c r="K3622" s="42"/>
      <c r="L3622" s="88">
        <v>175.0</v>
      </c>
      <c r="M3622" s="117">
        <v>45075.0</v>
      </c>
      <c r="N3622" s="32">
        <v>0.6458333333333334</v>
      </c>
      <c r="O3622" s="32">
        <v>0.8333333333333334</v>
      </c>
      <c r="P3622" s="16">
        <f t="shared" si="314"/>
        <v>0.1875</v>
      </c>
      <c r="Q3622" s="113" t="s">
        <v>3566</v>
      </c>
      <c r="R3622" s="36"/>
      <c r="S3622" s="36"/>
      <c r="T3622" s="36"/>
      <c r="U3622" s="36"/>
      <c r="V3622" s="36"/>
      <c r="W3622" s="36"/>
      <c r="X3622" s="36"/>
      <c r="Y3622" s="36"/>
      <c r="Z3622" s="36"/>
      <c r="AA3622" s="36"/>
      <c r="AB3622" s="36"/>
      <c r="AC3622" s="36"/>
      <c r="AD3622" s="36"/>
      <c r="AE3622" s="36"/>
      <c r="AF3622" s="36"/>
      <c r="AG3622" s="36"/>
      <c r="AH3622" s="36"/>
      <c r="AI3622" s="36"/>
      <c r="AJ3622" s="36"/>
      <c r="AK3622" s="36"/>
      <c r="AL3622" s="36"/>
    </row>
    <row r="3623">
      <c r="A3623" s="10" t="s">
        <v>3495</v>
      </c>
      <c r="B3623" s="10" t="s">
        <v>18</v>
      </c>
      <c r="C3623" s="10" t="s">
        <v>1164</v>
      </c>
      <c r="D3623" s="10" t="s">
        <v>900</v>
      </c>
      <c r="E3623" s="30" t="s">
        <v>46</v>
      </c>
      <c r="F3623" s="11" t="s">
        <v>1409</v>
      </c>
      <c r="G3623" s="19">
        <v>45068.0</v>
      </c>
      <c r="H3623" s="19">
        <v>45076.0</v>
      </c>
      <c r="I3623" s="12">
        <v>32.0</v>
      </c>
      <c r="J3623" s="19">
        <v>45068.0</v>
      </c>
      <c r="K3623" s="19"/>
      <c r="L3623" s="12">
        <v>14.0</v>
      </c>
      <c r="M3623" s="117">
        <v>45075.0</v>
      </c>
      <c r="N3623" s="32"/>
      <c r="O3623" s="15"/>
      <c r="P3623" s="16">
        <f t="shared" si="314"/>
        <v>0</v>
      </c>
      <c r="Q3623" s="10" t="s">
        <v>3567</v>
      </c>
      <c r="R3623" s="36"/>
      <c r="S3623" s="36"/>
      <c r="T3623" s="36"/>
      <c r="U3623" s="36"/>
      <c r="V3623" s="36"/>
      <c r="W3623" s="36"/>
      <c r="X3623" s="36"/>
      <c r="Y3623" s="36"/>
      <c r="Z3623" s="36"/>
      <c r="AA3623" s="36"/>
      <c r="AB3623" s="36"/>
      <c r="AC3623" s="36"/>
      <c r="AD3623" s="36"/>
      <c r="AE3623" s="36"/>
      <c r="AF3623" s="36"/>
      <c r="AG3623" s="36"/>
      <c r="AH3623" s="36"/>
      <c r="AI3623" s="36"/>
      <c r="AJ3623" s="36"/>
      <c r="AK3623" s="36"/>
      <c r="AL3623" s="36"/>
    </row>
    <row r="3624">
      <c r="A3624" s="81" t="s">
        <v>3500</v>
      </c>
      <c r="B3624" s="10" t="s">
        <v>560</v>
      </c>
      <c r="C3624" s="10" t="s">
        <v>1164</v>
      </c>
      <c r="D3624" s="10" t="s">
        <v>3251</v>
      </c>
      <c r="E3624" s="30" t="s">
        <v>41</v>
      </c>
      <c r="F3624" s="30" t="s">
        <v>1423</v>
      </c>
      <c r="G3624" s="117">
        <v>45068.0</v>
      </c>
      <c r="H3624" s="86"/>
      <c r="I3624" s="88"/>
      <c r="J3624" s="117">
        <v>45068.0</v>
      </c>
      <c r="K3624" s="42"/>
      <c r="L3624" s="121"/>
      <c r="M3624" s="117">
        <v>45076.0</v>
      </c>
      <c r="N3624" s="110">
        <v>0.8333333333333334</v>
      </c>
      <c r="O3624" s="32">
        <v>0.0</v>
      </c>
      <c r="P3624" s="25">
        <v>0.125</v>
      </c>
      <c r="Q3624" s="10" t="s">
        <v>3568</v>
      </c>
      <c r="R3624" s="36"/>
      <c r="S3624" s="36"/>
      <c r="T3624" s="36"/>
      <c r="U3624" s="36"/>
      <c r="V3624" s="36"/>
      <c r="W3624" s="36"/>
      <c r="X3624" s="36"/>
      <c r="Y3624" s="36"/>
      <c r="Z3624" s="36"/>
      <c r="AA3624" s="36"/>
      <c r="AB3624" s="36"/>
      <c r="AC3624" s="36"/>
      <c r="AD3624" s="36"/>
      <c r="AE3624" s="36"/>
      <c r="AF3624" s="36"/>
      <c r="AG3624" s="36"/>
      <c r="AH3624" s="36"/>
      <c r="AI3624" s="36"/>
      <c r="AJ3624" s="36"/>
      <c r="AK3624" s="36"/>
      <c r="AL3624" s="36"/>
    </row>
    <row r="3625">
      <c r="A3625" s="81" t="s">
        <v>3560</v>
      </c>
      <c r="B3625" s="29" t="s">
        <v>18</v>
      </c>
      <c r="C3625" s="29" t="s">
        <v>1152</v>
      </c>
      <c r="D3625" s="29" t="s">
        <v>3236</v>
      </c>
      <c r="E3625" s="30" t="s">
        <v>1281</v>
      </c>
      <c r="F3625" s="41" t="s">
        <v>1423</v>
      </c>
      <c r="G3625" s="117">
        <v>45075.0</v>
      </c>
      <c r="H3625" s="42"/>
      <c r="I3625" s="36"/>
      <c r="J3625" s="117">
        <v>45075.0</v>
      </c>
      <c r="K3625" s="42"/>
      <c r="L3625" s="36"/>
      <c r="M3625" s="117">
        <v>45076.0</v>
      </c>
      <c r="N3625" s="133">
        <v>0.6041666666666666</v>
      </c>
      <c r="O3625" s="133">
        <v>0.6458333333333334</v>
      </c>
      <c r="P3625" s="34">
        <v>0.041666666666666664</v>
      </c>
      <c r="Q3625" s="122" t="s">
        <v>3569</v>
      </c>
      <c r="R3625" s="36"/>
      <c r="S3625" s="36"/>
      <c r="T3625" s="36"/>
      <c r="U3625" s="36"/>
      <c r="V3625" s="36"/>
      <c r="W3625" s="36"/>
      <c r="X3625" s="36"/>
      <c r="Y3625" s="36"/>
      <c r="Z3625" s="36"/>
      <c r="AA3625" s="36"/>
      <c r="AB3625" s="36"/>
      <c r="AC3625" s="36"/>
      <c r="AD3625" s="36"/>
      <c r="AE3625" s="36"/>
      <c r="AF3625" s="36"/>
      <c r="AG3625" s="36"/>
      <c r="AH3625" s="36"/>
      <c r="AI3625" s="36"/>
      <c r="AJ3625" s="36"/>
      <c r="AK3625" s="36"/>
      <c r="AL3625" s="36"/>
    </row>
    <row r="3626">
      <c r="A3626" s="81" t="s">
        <v>3570</v>
      </c>
      <c r="B3626" s="29" t="s">
        <v>18</v>
      </c>
      <c r="C3626" s="29" t="s">
        <v>1152</v>
      </c>
      <c r="D3626" s="29" t="s">
        <v>3236</v>
      </c>
      <c r="E3626" s="30" t="s">
        <v>1281</v>
      </c>
      <c r="F3626" s="41" t="s">
        <v>1423</v>
      </c>
      <c r="G3626" s="117">
        <v>45076.0</v>
      </c>
      <c r="H3626" s="42"/>
      <c r="I3626" s="36"/>
      <c r="J3626" s="117">
        <v>45076.0</v>
      </c>
      <c r="K3626" s="42"/>
      <c r="L3626" s="36"/>
      <c r="M3626" s="117">
        <v>45076.0</v>
      </c>
      <c r="N3626" s="133">
        <v>0.6458333333333334</v>
      </c>
      <c r="O3626" s="133">
        <v>0.7708333333333334</v>
      </c>
      <c r="P3626" s="34">
        <v>0.125</v>
      </c>
      <c r="Q3626" s="122" t="s">
        <v>3571</v>
      </c>
      <c r="R3626" s="36"/>
      <c r="S3626" s="36"/>
      <c r="T3626" s="36"/>
      <c r="U3626" s="36"/>
      <c r="V3626" s="36"/>
      <c r="W3626" s="36"/>
      <c r="X3626" s="36"/>
      <c r="Y3626" s="36"/>
      <c r="Z3626" s="36"/>
      <c r="AA3626" s="36"/>
      <c r="AB3626" s="36"/>
      <c r="AC3626" s="36"/>
      <c r="AD3626" s="36"/>
      <c r="AE3626" s="36"/>
      <c r="AF3626" s="36"/>
      <c r="AG3626" s="36"/>
      <c r="AH3626" s="36"/>
      <c r="AI3626" s="36"/>
      <c r="AJ3626" s="36"/>
      <c r="AK3626" s="36"/>
      <c r="AL3626" s="36"/>
    </row>
    <row r="3627">
      <c r="A3627" s="81" t="s">
        <v>1819</v>
      </c>
      <c r="B3627" s="81" t="s">
        <v>1797</v>
      </c>
      <c r="C3627" s="10" t="s">
        <v>1152</v>
      </c>
      <c r="D3627" s="10" t="s">
        <v>3</v>
      </c>
      <c r="E3627" s="11" t="s">
        <v>41</v>
      </c>
      <c r="F3627" s="11" t="s">
        <v>21</v>
      </c>
      <c r="G3627" s="18"/>
      <c r="H3627" s="18"/>
      <c r="I3627" s="18"/>
      <c r="J3627" s="18"/>
      <c r="K3627" s="18"/>
      <c r="M3627" s="117">
        <v>45076.0</v>
      </c>
      <c r="N3627" s="110">
        <v>0.75</v>
      </c>
      <c r="O3627" s="32">
        <v>0.875</v>
      </c>
      <c r="P3627" s="16">
        <f t="shared" ref="P3627:P3628" si="315">O3627-N3627</f>
        <v>0.125</v>
      </c>
      <c r="Q3627" s="113" t="s">
        <v>3572</v>
      </c>
      <c r="R3627" s="36"/>
      <c r="S3627" s="36"/>
      <c r="T3627" s="36"/>
      <c r="U3627" s="36"/>
      <c r="V3627" s="36"/>
      <c r="W3627" s="36"/>
      <c r="X3627" s="36"/>
      <c r="Y3627" s="36"/>
      <c r="Z3627" s="36"/>
      <c r="AA3627" s="36"/>
      <c r="AB3627" s="36"/>
      <c r="AC3627" s="36"/>
      <c r="AD3627" s="36"/>
      <c r="AE3627" s="36"/>
      <c r="AF3627" s="36"/>
      <c r="AG3627" s="36"/>
      <c r="AH3627" s="36"/>
      <c r="AI3627" s="36"/>
      <c r="AJ3627" s="36"/>
      <c r="AK3627" s="36"/>
      <c r="AL3627" s="36"/>
    </row>
    <row r="3628">
      <c r="A3628" s="10" t="s">
        <v>2459</v>
      </c>
      <c r="B3628" s="10" t="s">
        <v>560</v>
      </c>
      <c r="C3628" s="10" t="s">
        <v>1152</v>
      </c>
      <c r="D3628" s="10" t="s">
        <v>3</v>
      </c>
      <c r="E3628" s="11" t="s">
        <v>41</v>
      </c>
      <c r="F3628" s="30" t="s">
        <v>1409</v>
      </c>
      <c r="G3628" s="82">
        <v>44921.0</v>
      </c>
      <c r="H3628" s="82">
        <v>44956.0</v>
      </c>
      <c r="I3628" s="10">
        <v>80.0</v>
      </c>
      <c r="J3628" s="82">
        <v>44921.0</v>
      </c>
      <c r="L3628" s="10">
        <v>40.0</v>
      </c>
      <c r="M3628" s="117">
        <v>45076.0</v>
      </c>
      <c r="N3628" s="52">
        <v>0.5833333333333334</v>
      </c>
      <c r="O3628" s="52">
        <v>0.75</v>
      </c>
      <c r="P3628" s="16">
        <f t="shared" si="315"/>
        <v>0.1666666667</v>
      </c>
      <c r="Q3628" s="113" t="s">
        <v>3573</v>
      </c>
      <c r="R3628" s="36"/>
      <c r="S3628" s="36"/>
      <c r="T3628" s="36"/>
      <c r="U3628" s="36"/>
      <c r="V3628" s="36"/>
      <c r="W3628" s="36"/>
      <c r="X3628" s="36"/>
      <c r="Y3628" s="36"/>
      <c r="Z3628" s="36"/>
      <c r="AA3628" s="36"/>
      <c r="AB3628" s="36"/>
      <c r="AC3628" s="36"/>
      <c r="AD3628" s="36"/>
      <c r="AE3628" s="36"/>
      <c r="AF3628" s="36"/>
      <c r="AG3628" s="36"/>
      <c r="AH3628" s="36"/>
      <c r="AI3628" s="36"/>
      <c r="AJ3628" s="36"/>
      <c r="AK3628" s="36"/>
      <c r="AL3628" s="36"/>
    </row>
    <row r="3629">
      <c r="A3629" s="81" t="s">
        <v>3574</v>
      </c>
      <c r="B3629" s="29" t="s">
        <v>18</v>
      </c>
      <c r="C3629" s="29" t="s">
        <v>1152</v>
      </c>
      <c r="D3629" s="29" t="s">
        <v>3236</v>
      </c>
      <c r="E3629" s="30" t="s">
        <v>1478</v>
      </c>
      <c r="F3629" s="41" t="s">
        <v>1423</v>
      </c>
      <c r="G3629" s="117">
        <v>45076.0</v>
      </c>
      <c r="H3629" s="42"/>
      <c r="I3629" s="36"/>
      <c r="J3629" s="117">
        <v>45076.0</v>
      </c>
      <c r="K3629" s="42"/>
      <c r="L3629" s="36"/>
      <c r="M3629" s="117">
        <v>45076.0</v>
      </c>
      <c r="N3629" s="133">
        <v>0.8125</v>
      </c>
      <c r="O3629" s="133">
        <v>0.8541666666666666</v>
      </c>
      <c r="P3629" s="34">
        <v>0.041666666666666664</v>
      </c>
      <c r="Q3629" s="122" t="s">
        <v>3575</v>
      </c>
      <c r="R3629" s="36"/>
      <c r="S3629" s="36"/>
      <c r="T3629" s="36"/>
      <c r="U3629" s="36"/>
      <c r="V3629" s="36"/>
      <c r="W3629" s="36"/>
      <c r="X3629" s="36"/>
      <c r="Y3629" s="36"/>
      <c r="Z3629" s="36"/>
      <c r="AA3629" s="36"/>
      <c r="AB3629" s="36"/>
      <c r="AC3629" s="36"/>
      <c r="AD3629" s="36"/>
      <c r="AE3629" s="36"/>
      <c r="AF3629" s="36"/>
      <c r="AG3629" s="36"/>
      <c r="AH3629" s="36"/>
      <c r="AI3629" s="36"/>
      <c r="AJ3629" s="36"/>
      <c r="AK3629" s="36"/>
      <c r="AL3629" s="36"/>
    </row>
    <row r="3630">
      <c r="A3630" s="81" t="s">
        <v>3526</v>
      </c>
      <c r="B3630" s="81" t="s">
        <v>18</v>
      </c>
      <c r="C3630" s="29" t="s">
        <v>1152</v>
      </c>
      <c r="D3630" s="29" t="s">
        <v>508</v>
      </c>
      <c r="E3630" s="30" t="s">
        <v>41</v>
      </c>
      <c r="F3630" s="41" t="s">
        <v>1423</v>
      </c>
      <c r="G3630" s="117">
        <v>45071.0</v>
      </c>
      <c r="H3630" s="42"/>
      <c r="I3630" s="36"/>
      <c r="J3630" s="117">
        <v>45075.0</v>
      </c>
      <c r="K3630" s="42"/>
      <c r="L3630" s="36"/>
      <c r="M3630" s="117">
        <v>45076.0</v>
      </c>
      <c r="N3630" s="32">
        <v>0.6041666666666666</v>
      </c>
      <c r="O3630" s="32">
        <v>0.875</v>
      </c>
      <c r="P3630" s="44">
        <f t="shared" ref="P3630:P3635" si="316">O3630-N3630</f>
        <v>0.2708333333</v>
      </c>
      <c r="Q3630" s="131" t="s">
        <v>3576</v>
      </c>
      <c r="R3630" s="36"/>
      <c r="S3630" s="36"/>
      <c r="T3630" s="36"/>
      <c r="U3630" s="36"/>
      <c r="V3630" s="36"/>
      <c r="W3630" s="36"/>
      <c r="X3630" s="36"/>
      <c r="Y3630" s="36"/>
      <c r="Z3630" s="36"/>
      <c r="AA3630" s="36"/>
      <c r="AB3630" s="36"/>
      <c r="AC3630" s="36"/>
      <c r="AD3630" s="36"/>
      <c r="AE3630" s="36"/>
      <c r="AF3630" s="36"/>
      <c r="AG3630" s="36"/>
      <c r="AH3630" s="36"/>
      <c r="AI3630" s="36"/>
      <c r="AJ3630" s="36"/>
      <c r="AK3630" s="36"/>
      <c r="AL3630" s="36"/>
    </row>
    <row r="3631">
      <c r="A3631" s="81" t="s">
        <v>3111</v>
      </c>
      <c r="B3631" s="54" t="s">
        <v>1797</v>
      </c>
      <c r="C3631" s="10" t="s">
        <v>1152</v>
      </c>
      <c r="D3631" s="10" t="s">
        <v>2579</v>
      </c>
      <c r="E3631" s="30" t="s">
        <v>41</v>
      </c>
      <c r="F3631" s="30" t="s">
        <v>1423</v>
      </c>
      <c r="G3631" s="117"/>
      <c r="H3631" s="86"/>
      <c r="I3631" s="121"/>
      <c r="J3631" s="86"/>
      <c r="K3631" s="42"/>
      <c r="L3631" s="121"/>
      <c r="M3631" s="19">
        <v>45076.0</v>
      </c>
      <c r="N3631" s="32">
        <v>0.5416666666666666</v>
      </c>
      <c r="O3631" s="32">
        <v>0.625</v>
      </c>
      <c r="P3631" s="44">
        <f t="shared" si="316"/>
        <v>0.08333333333</v>
      </c>
      <c r="Q3631" s="132" t="s">
        <v>3112</v>
      </c>
      <c r="R3631" s="36"/>
      <c r="S3631" s="36"/>
      <c r="T3631" s="36"/>
      <c r="U3631" s="36"/>
      <c r="V3631" s="36"/>
      <c r="W3631" s="36"/>
      <c r="X3631" s="36"/>
      <c r="Y3631" s="36"/>
      <c r="Z3631" s="36"/>
      <c r="AA3631" s="36"/>
      <c r="AB3631" s="36"/>
      <c r="AC3631" s="36"/>
      <c r="AD3631" s="36"/>
      <c r="AE3631" s="36"/>
      <c r="AF3631" s="36"/>
      <c r="AG3631" s="36"/>
      <c r="AH3631" s="36"/>
      <c r="AI3631" s="36"/>
      <c r="AJ3631" s="36"/>
      <c r="AK3631" s="36"/>
      <c r="AL3631" s="36"/>
    </row>
    <row r="3632">
      <c r="A3632" s="81" t="s">
        <v>3510</v>
      </c>
      <c r="B3632" s="10" t="s">
        <v>560</v>
      </c>
      <c r="C3632" s="10" t="s">
        <v>1152</v>
      </c>
      <c r="D3632" s="10" t="s">
        <v>2579</v>
      </c>
      <c r="E3632" s="11" t="s">
        <v>3504</v>
      </c>
      <c r="F3632" s="11" t="s">
        <v>1409</v>
      </c>
      <c r="G3632" s="82">
        <v>45082.0</v>
      </c>
      <c r="H3632" s="82"/>
      <c r="I3632" s="12"/>
      <c r="J3632" s="82"/>
      <c r="K3632" s="82"/>
      <c r="L3632" s="12"/>
      <c r="M3632" s="82">
        <v>45076.0</v>
      </c>
      <c r="N3632" s="133">
        <v>0.625</v>
      </c>
      <c r="O3632" s="110">
        <v>0.875</v>
      </c>
      <c r="P3632" s="16">
        <f t="shared" si="316"/>
        <v>0.25</v>
      </c>
      <c r="Q3632" s="113" t="s">
        <v>3577</v>
      </c>
      <c r="R3632" s="36"/>
      <c r="S3632" s="36"/>
      <c r="T3632" s="36"/>
      <c r="U3632" s="36"/>
      <c r="V3632" s="36"/>
      <c r="W3632" s="36"/>
      <c r="X3632" s="36"/>
      <c r="Y3632" s="36"/>
      <c r="Z3632" s="36"/>
      <c r="AA3632" s="36"/>
      <c r="AB3632" s="36"/>
      <c r="AC3632" s="36"/>
      <c r="AD3632" s="36"/>
      <c r="AE3632" s="36"/>
      <c r="AF3632" s="36"/>
      <c r="AG3632" s="36"/>
      <c r="AH3632" s="36"/>
      <c r="AI3632" s="36"/>
      <c r="AJ3632" s="36"/>
      <c r="AK3632" s="36"/>
      <c r="AL3632" s="36"/>
    </row>
    <row r="3633">
      <c r="A3633" s="29" t="s">
        <v>2167</v>
      </c>
      <c r="B3633" s="54" t="s">
        <v>1797</v>
      </c>
      <c r="C3633" s="54" t="s">
        <v>1164</v>
      </c>
      <c r="D3633" s="54" t="s">
        <v>900</v>
      </c>
      <c r="E3633" s="41" t="s">
        <v>41</v>
      </c>
      <c r="F3633" s="41" t="s">
        <v>21</v>
      </c>
      <c r="G3633" s="86"/>
      <c r="H3633" s="86"/>
      <c r="I3633" s="121"/>
      <c r="J3633" s="86"/>
      <c r="K3633" s="42"/>
      <c r="L3633" s="88">
        <v>249.5</v>
      </c>
      <c r="M3633" s="117">
        <v>45076.0</v>
      </c>
      <c r="N3633" s="43">
        <v>0.5416666666666666</v>
      </c>
      <c r="O3633" s="32">
        <v>0.6458333333333334</v>
      </c>
      <c r="P3633" s="16">
        <f t="shared" si="316"/>
        <v>0.1041666667</v>
      </c>
      <c r="Q3633" s="113" t="s">
        <v>3578</v>
      </c>
      <c r="R3633" s="36"/>
      <c r="S3633" s="36"/>
      <c r="T3633" s="36"/>
      <c r="U3633" s="36"/>
      <c r="V3633" s="36"/>
      <c r="W3633" s="36"/>
      <c r="X3633" s="36"/>
      <c r="Y3633" s="36"/>
      <c r="Z3633" s="36"/>
      <c r="AA3633" s="36"/>
      <c r="AB3633" s="36"/>
      <c r="AC3633" s="36"/>
      <c r="AD3633" s="36"/>
      <c r="AE3633" s="36"/>
      <c r="AF3633" s="36"/>
      <c r="AG3633" s="36"/>
      <c r="AH3633" s="36"/>
      <c r="AI3633" s="36"/>
      <c r="AJ3633" s="36"/>
      <c r="AK3633" s="36"/>
      <c r="AL3633" s="36"/>
    </row>
    <row r="3634">
      <c r="A3634" s="29" t="s">
        <v>2857</v>
      </c>
      <c r="B3634" s="54" t="s">
        <v>560</v>
      </c>
      <c r="C3634" s="54" t="s">
        <v>1164</v>
      </c>
      <c r="D3634" s="54" t="s">
        <v>900</v>
      </c>
      <c r="E3634" s="30" t="s">
        <v>41</v>
      </c>
      <c r="F3634" s="41" t="s">
        <v>1409</v>
      </c>
      <c r="G3634" s="86">
        <v>44980.0</v>
      </c>
      <c r="H3634" s="86"/>
      <c r="I3634" s="121">
        <v>155.0</v>
      </c>
      <c r="J3634" s="86">
        <v>44981.0</v>
      </c>
      <c r="K3634" s="42"/>
      <c r="L3634" s="88">
        <v>177.5</v>
      </c>
      <c r="M3634" s="117">
        <v>45076.0</v>
      </c>
      <c r="N3634" s="32">
        <v>0.6458333333333334</v>
      </c>
      <c r="O3634" s="32">
        <v>0.75</v>
      </c>
      <c r="P3634" s="16">
        <f t="shared" si="316"/>
        <v>0.1041666667</v>
      </c>
      <c r="Q3634" s="113" t="s">
        <v>3579</v>
      </c>
      <c r="R3634" s="36"/>
      <c r="S3634" s="36"/>
      <c r="T3634" s="36"/>
      <c r="U3634" s="36"/>
      <c r="V3634" s="36"/>
      <c r="W3634" s="36"/>
      <c r="X3634" s="36"/>
      <c r="Y3634" s="36"/>
      <c r="Z3634" s="36"/>
      <c r="AA3634" s="36"/>
      <c r="AB3634" s="36"/>
      <c r="AC3634" s="36"/>
      <c r="AD3634" s="36"/>
      <c r="AE3634" s="36"/>
      <c r="AF3634" s="36"/>
      <c r="AG3634" s="36"/>
      <c r="AH3634" s="36"/>
      <c r="AI3634" s="36"/>
      <c r="AJ3634" s="36"/>
      <c r="AK3634" s="36"/>
      <c r="AL3634" s="36"/>
    </row>
    <row r="3635">
      <c r="A3635" s="81" t="s">
        <v>3311</v>
      </c>
      <c r="B3635" s="10" t="s">
        <v>18</v>
      </c>
      <c r="C3635" s="10" t="s">
        <v>1164</v>
      </c>
      <c r="D3635" s="10" t="s">
        <v>900</v>
      </c>
      <c r="E3635" s="30" t="s">
        <v>46</v>
      </c>
      <c r="F3635" s="30" t="s">
        <v>1409</v>
      </c>
      <c r="G3635" s="117">
        <v>45049.0</v>
      </c>
      <c r="H3635" s="117">
        <v>45058.0</v>
      </c>
      <c r="I3635" s="88">
        <v>40.0</v>
      </c>
      <c r="J3635" s="117">
        <v>45049.0</v>
      </c>
      <c r="K3635" s="100">
        <v>45061.0</v>
      </c>
      <c r="L3635" s="88">
        <v>42.0</v>
      </c>
      <c r="M3635" s="117">
        <v>45076.0</v>
      </c>
      <c r="N3635" s="32">
        <v>0.625</v>
      </c>
      <c r="O3635" s="32">
        <v>0.7083333333333334</v>
      </c>
      <c r="P3635" s="16">
        <f t="shared" si="316"/>
        <v>0.08333333333</v>
      </c>
      <c r="Q3635" s="113" t="s">
        <v>3580</v>
      </c>
      <c r="R3635" s="36"/>
      <c r="S3635" s="36"/>
      <c r="T3635" s="36"/>
      <c r="U3635" s="36"/>
      <c r="V3635" s="36"/>
      <c r="W3635" s="36"/>
      <c r="X3635" s="36"/>
      <c r="Y3635" s="36"/>
      <c r="Z3635" s="36"/>
      <c r="AA3635" s="36"/>
      <c r="AB3635" s="36"/>
      <c r="AC3635" s="36"/>
      <c r="AD3635" s="36"/>
      <c r="AE3635" s="36"/>
      <c r="AF3635" s="36"/>
      <c r="AG3635" s="36"/>
      <c r="AH3635" s="36"/>
      <c r="AI3635" s="36"/>
      <c r="AJ3635" s="36"/>
      <c r="AK3635" s="36"/>
      <c r="AL3635" s="36"/>
    </row>
    <row r="3636">
      <c r="A3636" s="81" t="s">
        <v>3500</v>
      </c>
      <c r="B3636" s="10" t="s">
        <v>560</v>
      </c>
      <c r="C3636" s="10" t="s">
        <v>1164</v>
      </c>
      <c r="D3636" s="10" t="s">
        <v>3251</v>
      </c>
      <c r="E3636" s="30" t="s">
        <v>41</v>
      </c>
      <c r="F3636" s="30" t="s">
        <v>1423</v>
      </c>
      <c r="G3636" s="117">
        <v>45068.0</v>
      </c>
      <c r="H3636" s="86"/>
      <c r="I3636" s="88"/>
      <c r="J3636" s="117">
        <v>45068.0</v>
      </c>
      <c r="K3636" s="42"/>
      <c r="L3636" s="121"/>
      <c r="M3636" s="117">
        <v>45077.0</v>
      </c>
      <c r="N3636" s="110">
        <v>0.8333333333333334</v>
      </c>
      <c r="O3636" s="32">
        <v>0.0</v>
      </c>
      <c r="P3636" s="25">
        <v>0.08333333333333333</v>
      </c>
      <c r="Q3636" s="10" t="s">
        <v>3581</v>
      </c>
      <c r="R3636" s="36"/>
      <c r="S3636" s="36"/>
      <c r="T3636" s="36"/>
      <c r="U3636" s="36"/>
      <c r="V3636" s="36"/>
      <c r="W3636" s="36"/>
      <c r="X3636" s="36"/>
      <c r="Y3636" s="36"/>
      <c r="Z3636" s="36"/>
      <c r="AA3636" s="36"/>
      <c r="AB3636" s="36"/>
      <c r="AC3636" s="36"/>
      <c r="AD3636" s="36"/>
      <c r="AE3636" s="36"/>
      <c r="AF3636" s="36"/>
      <c r="AG3636" s="36"/>
      <c r="AH3636" s="36"/>
      <c r="AI3636" s="36"/>
      <c r="AJ3636" s="36"/>
      <c r="AK3636" s="36"/>
      <c r="AL3636" s="36"/>
    </row>
    <row r="3637">
      <c r="A3637" s="81" t="s">
        <v>3574</v>
      </c>
      <c r="B3637" s="29" t="s">
        <v>18</v>
      </c>
      <c r="C3637" s="29" t="s">
        <v>1152</v>
      </c>
      <c r="D3637" s="29" t="s">
        <v>3236</v>
      </c>
      <c r="E3637" s="30" t="s">
        <v>43</v>
      </c>
      <c r="F3637" s="41" t="s">
        <v>1423</v>
      </c>
      <c r="G3637" s="117">
        <v>45076.0</v>
      </c>
      <c r="H3637" s="42"/>
      <c r="I3637" s="36"/>
      <c r="J3637" s="117">
        <v>45076.0</v>
      </c>
      <c r="K3637" s="42"/>
      <c r="L3637" s="36"/>
      <c r="M3637" s="117">
        <v>45077.0</v>
      </c>
      <c r="N3637" s="133">
        <v>0.6041666666666666</v>
      </c>
      <c r="O3637" s="133">
        <v>0.7708333333333334</v>
      </c>
      <c r="P3637" s="34">
        <v>0.16666666666666666</v>
      </c>
      <c r="Q3637" s="122" t="s">
        <v>3582</v>
      </c>
      <c r="R3637" s="36"/>
      <c r="S3637" s="36"/>
      <c r="T3637" s="36"/>
      <c r="U3637" s="36"/>
      <c r="V3637" s="36"/>
      <c r="W3637" s="36"/>
      <c r="X3637" s="36"/>
      <c r="Y3637" s="36"/>
      <c r="Z3637" s="36"/>
      <c r="AA3637" s="36"/>
      <c r="AB3637" s="36"/>
      <c r="AC3637" s="36"/>
      <c r="AD3637" s="36"/>
      <c r="AE3637" s="36"/>
      <c r="AF3637" s="36"/>
      <c r="AG3637" s="36"/>
      <c r="AH3637" s="36"/>
      <c r="AI3637" s="36"/>
      <c r="AJ3637" s="36"/>
      <c r="AK3637" s="36"/>
      <c r="AL3637" s="36"/>
    </row>
    <row r="3638">
      <c r="A3638" s="81" t="s">
        <v>2170</v>
      </c>
      <c r="B3638" s="29" t="s">
        <v>560</v>
      </c>
      <c r="C3638" s="29" t="s">
        <v>1152</v>
      </c>
      <c r="D3638" s="29" t="s">
        <v>508</v>
      </c>
      <c r="E3638" s="30" t="s">
        <v>20</v>
      </c>
      <c r="F3638" s="41" t="s">
        <v>1423</v>
      </c>
      <c r="G3638" s="82">
        <v>44882.0</v>
      </c>
      <c r="H3638" s="82">
        <v>44882.0</v>
      </c>
      <c r="I3638" s="88">
        <v>7.5</v>
      </c>
      <c r="J3638" s="82">
        <v>44882.0</v>
      </c>
      <c r="K3638" s="87">
        <v>44882.0</v>
      </c>
      <c r="L3638" s="112"/>
      <c r="M3638" s="82">
        <v>45077.0</v>
      </c>
      <c r="N3638" s="32">
        <v>0.6666666666666666</v>
      </c>
      <c r="O3638" s="32">
        <v>0.6666666666666666</v>
      </c>
      <c r="P3638" s="44">
        <f t="shared" ref="P3638:P3647" si="317">O3638-N3638</f>
        <v>0</v>
      </c>
      <c r="Q3638" s="113" t="s">
        <v>655</v>
      </c>
      <c r="R3638" s="36"/>
      <c r="S3638" s="36"/>
      <c r="T3638" s="36"/>
      <c r="U3638" s="36"/>
      <c r="V3638" s="36"/>
      <c r="W3638" s="36"/>
      <c r="X3638" s="36"/>
      <c r="Y3638" s="36"/>
      <c r="Z3638" s="36"/>
      <c r="AA3638" s="36"/>
      <c r="AB3638" s="36"/>
      <c r="AC3638" s="36"/>
      <c r="AD3638" s="36"/>
      <c r="AE3638" s="36"/>
      <c r="AF3638" s="36"/>
      <c r="AG3638" s="36"/>
      <c r="AH3638" s="36"/>
      <c r="AI3638" s="36"/>
      <c r="AJ3638" s="36"/>
      <c r="AK3638" s="36"/>
      <c r="AL3638" s="36"/>
    </row>
    <row r="3639">
      <c r="A3639" s="81" t="s">
        <v>2335</v>
      </c>
      <c r="B3639" s="81" t="s">
        <v>560</v>
      </c>
      <c r="C3639" s="29" t="s">
        <v>1152</v>
      </c>
      <c r="D3639" s="29" t="s">
        <v>508</v>
      </c>
      <c r="E3639" s="30" t="s">
        <v>20</v>
      </c>
      <c r="F3639" s="41" t="s">
        <v>1423</v>
      </c>
      <c r="G3639" s="19">
        <v>44904.0</v>
      </c>
      <c r="H3639" s="19">
        <v>44904.0</v>
      </c>
      <c r="I3639" s="88">
        <v>4.0</v>
      </c>
      <c r="J3639" s="19">
        <v>44904.0</v>
      </c>
      <c r="K3639" s="19">
        <v>44904.0</v>
      </c>
      <c r="L3639" s="88">
        <v>3.0</v>
      </c>
      <c r="M3639" s="47">
        <v>45077.0</v>
      </c>
      <c r="N3639" s="32">
        <v>0.7916666666666666</v>
      </c>
      <c r="O3639" s="32">
        <v>0.7916666666666666</v>
      </c>
      <c r="P3639" s="44">
        <f t="shared" si="317"/>
        <v>0</v>
      </c>
      <c r="Q3639" s="113" t="s">
        <v>655</v>
      </c>
      <c r="R3639" s="36"/>
      <c r="S3639" s="36"/>
      <c r="T3639" s="36"/>
      <c r="U3639" s="36"/>
      <c r="V3639" s="36"/>
      <c r="W3639" s="36"/>
      <c r="X3639" s="36"/>
      <c r="Y3639" s="36"/>
      <c r="Z3639" s="36"/>
      <c r="AA3639" s="36"/>
      <c r="AB3639" s="36"/>
      <c r="AC3639" s="36"/>
      <c r="AD3639" s="36"/>
      <c r="AE3639" s="36"/>
      <c r="AF3639" s="36"/>
      <c r="AG3639" s="36"/>
      <c r="AH3639" s="36"/>
      <c r="AI3639" s="36"/>
      <c r="AJ3639" s="36"/>
      <c r="AK3639" s="36"/>
      <c r="AL3639" s="36"/>
    </row>
    <row r="3640">
      <c r="A3640" s="29" t="s">
        <v>2151</v>
      </c>
      <c r="B3640" s="29" t="s">
        <v>560</v>
      </c>
      <c r="C3640" s="29" t="s">
        <v>1152</v>
      </c>
      <c r="D3640" s="29" t="s">
        <v>508</v>
      </c>
      <c r="E3640" s="30" t="s">
        <v>3459</v>
      </c>
      <c r="F3640" s="41" t="s">
        <v>1423</v>
      </c>
      <c r="G3640" s="87">
        <v>44880.0</v>
      </c>
      <c r="H3640" s="87">
        <v>44882.0</v>
      </c>
      <c r="I3640" s="112">
        <v>12.0</v>
      </c>
      <c r="J3640" s="87">
        <v>44880.0</v>
      </c>
      <c r="K3640" s="82">
        <v>45075.0</v>
      </c>
      <c r="L3640" s="88">
        <v>17.0</v>
      </c>
      <c r="M3640" s="82">
        <v>45077.0</v>
      </c>
      <c r="N3640" s="32">
        <v>0.75</v>
      </c>
      <c r="O3640" s="32">
        <v>0.7916666666666666</v>
      </c>
      <c r="P3640" s="44">
        <f t="shared" si="317"/>
        <v>0.04166666667</v>
      </c>
      <c r="Q3640" s="113" t="s">
        <v>3583</v>
      </c>
      <c r="R3640" s="36"/>
      <c r="S3640" s="36"/>
      <c r="T3640" s="36"/>
      <c r="U3640" s="36"/>
      <c r="V3640" s="36"/>
      <c r="W3640" s="36"/>
      <c r="X3640" s="36"/>
      <c r="Y3640" s="36"/>
      <c r="Z3640" s="36"/>
      <c r="AA3640" s="36"/>
      <c r="AB3640" s="36"/>
      <c r="AC3640" s="36"/>
      <c r="AD3640" s="36"/>
      <c r="AE3640" s="36"/>
      <c r="AF3640" s="36"/>
      <c r="AG3640" s="36"/>
      <c r="AH3640" s="36"/>
      <c r="AI3640" s="36"/>
      <c r="AJ3640" s="36"/>
      <c r="AK3640" s="36"/>
      <c r="AL3640" s="36"/>
    </row>
    <row r="3641">
      <c r="A3641" s="81" t="s">
        <v>2893</v>
      </c>
      <c r="B3641" s="81" t="s">
        <v>560</v>
      </c>
      <c r="C3641" s="10" t="s">
        <v>1152</v>
      </c>
      <c r="D3641" s="29" t="s">
        <v>508</v>
      </c>
      <c r="E3641" s="30" t="s">
        <v>1255</v>
      </c>
      <c r="F3641" s="30" t="s">
        <v>1409</v>
      </c>
      <c r="G3641" s="82">
        <v>44999.0</v>
      </c>
      <c r="H3641" s="82">
        <v>45072.0</v>
      </c>
      <c r="I3641" s="88">
        <v>45.0</v>
      </c>
      <c r="J3641" s="82">
        <v>44999.0</v>
      </c>
      <c r="K3641" s="82">
        <v>45072.0</v>
      </c>
      <c r="L3641" s="88">
        <v>45.0</v>
      </c>
      <c r="M3641" s="82">
        <v>45077.0</v>
      </c>
      <c r="N3641" s="32">
        <v>0.6041666666666666</v>
      </c>
      <c r="O3641" s="32">
        <v>0.75</v>
      </c>
      <c r="P3641" s="16">
        <f t="shared" si="317"/>
        <v>0.1458333333</v>
      </c>
      <c r="Q3641" s="35" t="s">
        <v>3584</v>
      </c>
      <c r="R3641" s="36"/>
      <c r="S3641" s="36"/>
      <c r="T3641" s="36"/>
      <c r="U3641" s="36"/>
      <c r="V3641" s="36"/>
      <c r="W3641" s="36"/>
      <c r="X3641" s="36"/>
      <c r="Y3641" s="36"/>
      <c r="Z3641" s="36"/>
      <c r="AA3641" s="36"/>
      <c r="AB3641" s="36"/>
      <c r="AC3641" s="36"/>
      <c r="AD3641" s="36"/>
      <c r="AE3641" s="36"/>
      <c r="AF3641" s="36"/>
      <c r="AG3641" s="36"/>
      <c r="AH3641" s="36"/>
      <c r="AI3641" s="36"/>
      <c r="AJ3641" s="36"/>
      <c r="AK3641" s="36"/>
      <c r="AL3641" s="36"/>
    </row>
    <row r="3642">
      <c r="A3642" s="10" t="s">
        <v>2459</v>
      </c>
      <c r="B3642" s="10" t="s">
        <v>560</v>
      </c>
      <c r="C3642" s="10" t="s">
        <v>1152</v>
      </c>
      <c r="D3642" s="10" t="s">
        <v>3</v>
      </c>
      <c r="E3642" s="11" t="s">
        <v>1255</v>
      </c>
      <c r="F3642" s="30" t="s">
        <v>1409</v>
      </c>
      <c r="G3642" s="82">
        <v>44921.0</v>
      </c>
      <c r="H3642" s="82">
        <v>44956.0</v>
      </c>
      <c r="I3642" s="10">
        <v>80.0</v>
      </c>
      <c r="J3642" s="82">
        <v>44921.0</v>
      </c>
      <c r="L3642" s="10">
        <v>45.0</v>
      </c>
      <c r="M3642" s="82">
        <v>45077.0</v>
      </c>
      <c r="N3642" s="52">
        <v>0.5833333333333334</v>
      </c>
      <c r="O3642" s="52">
        <v>0.7916666666666666</v>
      </c>
      <c r="P3642" s="16">
        <f t="shared" si="317"/>
        <v>0.2083333333</v>
      </c>
      <c r="Q3642" s="113" t="s">
        <v>3585</v>
      </c>
      <c r="R3642" s="36"/>
      <c r="S3642" s="36"/>
      <c r="T3642" s="36"/>
      <c r="U3642" s="36"/>
      <c r="V3642" s="36"/>
      <c r="W3642" s="36"/>
      <c r="X3642" s="36"/>
      <c r="Y3642" s="36"/>
      <c r="Z3642" s="36"/>
      <c r="AA3642" s="36"/>
      <c r="AB3642" s="36"/>
      <c r="AC3642" s="36"/>
      <c r="AD3642" s="36"/>
      <c r="AE3642" s="36"/>
      <c r="AF3642" s="36"/>
      <c r="AG3642" s="36"/>
      <c r="AH3642" s="36"/>
      <c r="AI3642" s="36"/>
      <c r="AJ3642" s="36"/>
      <c r="AK3642" s="36"/>
      <c r="AL3642" s="36"/>
    </row>
    <row r="3643">
      <c r="A3643" s="81" t="s">
        <v>1819</v>
      </c>
      <c r="B3643" s="81" t="s">
        <v>1797</v>
      </c>
      <c r="C3643" s="10" t="s">
        <v>1152</v>
      </c>
      <c r="D3643" s="10" t="s">
        <v>3</v>
      </c>
      <c r="E3643" s="11" t="s">
        <v>41</v>
      </c>
      <c r="F3643" s="11" t="s">
        <v>21</v>
      </c>
      <c r="G3643" s="18"/>
      <c r="H3643" s="18"/>
      <c r="I3643" s="18"/>
      <c r="J3643" s="18"/>
      <c r="K3643" s="18"/>
      <c r="M3643" s="82">
        <v>45077.0</v>
      </c>
      <c r="N3643" s="52">
        <v>0.7916666666666666</v>
      </c>
      <c r="O3643" s="32">
        <v>0.875</v>
      </c>
      <c r="P3643" s="16">
        <f t="shared" si="317"/>
        <v>0.08333333333</v>
      </c>
      <c r="Q3643" s="113" t="s">
        <v>3586</v>
      </c>
      <c r="R3643" s="36"/>
      <c r="S3643" s="36"/>
      <c r="T3643" s="36"/>
      <c r="U3643" s="36"/>
      <c r="V3643" s="36"/>
      <c r="W3643" s="36"/>
      <c r="X3643" s="36"/>
      <c r="Y3643" s="36"/>
      <c r="Z3643" s="36"/>
      <c r="AA3643" s="36"/>
      <c r="AB3643" s="36"/>
      <c r="AC3643" s="36"/>
      <c r="AD3643" s="36"/>
      <c r="AE3643" s="36"/>
      <c r="AF3643" s="36"/>
      <c r="AG3643" s="36"/>
      <c r="AH3643" s="36"/>
      <c r="AI3643" s="36"/>
      <c r="AJ3643" s="36"/>
      <c r="AK3643" s="36"/>
      <c r="AL3643" s="36"/>
    </row>
    <row r="3644">
      <c r="A3644" s="29" t="s">
        <v>2167</v>
      </c>
      <c r="B3644" s="54" t="s">
        <v>1797</v>
      </c>
      <c r="C3644" s="54" t="s">
        <v>1164</v>
      </c>
      <c r="D3644" s="54" t="s">
        <v>900</v>
      </c>
      <c r="E3644" s="41" t="s">
        <v>41</v>
      </c>
      <c r="F3644" s="41" t="s">
        <v>21</v>
      </c>
      <c r="G3644" s="86"/>
      <c r="H3644" s="86"/>
      <c r="I3644" s="121"/>
      <c r="J3644" s="86"/>
      <c r="K3644" s="42"/>
      <c r="L3644" s="88">
        <v>251.5</v>
      </c>
      <c r="M3644" s="117">
        <v>45077.0</v>
      </c>
      <c r="N3644" s="43">
        <v>0.5416666666666666</v>
      </c>
      <c r="O3644" s="32">
        <v>0.625</v>
      </c>
      <c r="P3644" s="16">
        <f t="shared" si="317"/>
        <v>0.08333333333</v>
      </c>
      <c r="Q3644" s="113" t="s">
        <v>3587</v>
      </c>
      <c r="R3644" s="36"/>
      <c r="S3644" s="36"/>
      <c r="T3644" s="36"/>
      <c r="U3644" s="36"/>
      <c r="V3644" s="36"/>
      <c r="W3644" s="36"/>
      <c r="X3644" s="36"/>
      <c r="Y3644" s="36"/>
      <c r="Z3644" s="36"/>
      <c r="AA3644" s="36"/>
      <c r="AB3644" s="36"/>
      <c r="AC3644" s="36"/>
      <c r="AD3644" s="36"/>
      <c r="AE3644" s="36"/>
      <c r="AF3644" s="36"/>
      <c r="AG3644" s="36"/>
      <c r="AH3644" s="36"/>
      <c r="AI3644" s="36"/>
      <c r="AJ3644" s="36"/>
      <c r="AK3644" s="36"/>
      <c r="AL3644" s="36"/>
    </row>
    <row r="3645">
      <c r="A3645" s="29" t="s">
        <v>2857</v>
      </c>
      <c r="B3645" s="54" t="s">
        <v>560</v>
      </c>
      <c r="C3645" s="54" t="s">
        <v>1164</v>
      </c>
      <c r="D3645" s="54" t="s">
        <v>900</v>
      </c>
      <c r="E3645" s="30" t="s">
        <v>41</v>
      </c>
      <c r="F3645" s="41" t="s">
        <v>1409</v>
      </c>
      <c r="G3645" s="86">
        <v>44980.0</v>
      </c>
      <c r="H3645" s="86"/>
      <c r="I3645" s="121">
        <v>155.0</v>
      </c>
      <c r="J3645" s="86">
        <v>44981.0</v>
      </c>
      <c r="K3645" s="42"/>
      <c r="L3645" s="88">
        <v>177.5</v>
      </c>
      <c r="M3645" s="117">
        <v>45077.0</v>
      </c>
      <c r="N3645" s="32">
        <v>0.625</v>
      </c>
      <c r="O3645" s="32">
        <v>0.8333333333333334</v>
      </c>
      <c r="P3645" s="16">
        <f t="shared" si="317"/>
        <v>0.2083333333</v>
      </c>
      <c r="Q3645" s="113" t="s">
        <v>3588</v>
      </c>
      <c r="R3645" s="36"/>
      <c r="S3645" s="36"/>
      <c r="T3645" s="36"/>
      <c r="U3645" s="36"/>
      <c r="V3645" s="36"/>
      <c r="W3645" s="36"/>
      <c r="X3645" s="36"/>
      <c r="Y3645" s="36"/>
      <c r="Z3645" s="36"/>
      <c r="AA3645" s="36"/>
      <c r="AB3645" s="36"/>
      <c r="AC3645" s="36"/>
      <c r="AD3645" s="36"/>
      <c r="AE3645" s="36"/>
      <c r="AF3645" s="36"/>
      <c r="AG3645" s="36"/>
      <c r="AH3645" s="36"/>
      <c r="AI3645" s="36"/>
      <c r="AJ3645" s="36"/>
      <c r="AK3645" s="36"/>
      <c r="AL3645" s="36"/>
    </row>
    <row r="3646">
      <c r="A3646" s="81" t="s">
        <v>3510</v>
      </c>
      <c r="B3646" s="10" t="s">
        <v>560</v>
      </c>
      <c r="C3646" s="10" t="s">
        <v>1152</v>
      </c>
      <c r="D3646" s="10" t="s">
        <v>2579</v>
      </c>
      <c r="E3646" s="11" t="s">
        <v>3504</v>
      </c>
      <c r="F3646" s="11" t="s">
        <v>1409</v>
      </c>
      <c r="G3646" s="82">
        <v>45082.0</v>
      </c>
      <c r="H3646" s="82"/>
      <c r="I3646" s="12"/>
      <c r="J3646" s="82"/>
      <c r="K3646" s="82"/>
      <c r="L3646" s="12"/>
      <c r="M3646" s="82">
        <v>45077.0</v>
      </c>
      <c r="N3646" s="133">
        <v>0.6666666666666666</v>
      </c>
      <c r="O3646" s="110">
        <v>0.875</v>
      </c>
      <c r="P3646" s="16">
        <f t="shared" si="317"/>
        <v>0.2083333333</v>
      </c>
      <c r="Q3646" s="113" t="s">
        <v>3589</v>
      </c>
      <c r="R3646" s="36"/>
      <c r="S3646" s="36"/>
      <c r="T3646" s="36"/>
      <c r="U3646" s="36"/>
      <c r="V3646" s="36"/>
      <c r="W3646" s="36"/>
      <c r="X3646" s="36"/>
      <c r="Y3646" s="36"/>
      <c r="Z3646" s="36"/>
      <c r="AA3646" s="36"/>
      <c r="AB3646" s="36"/>
      <c r="AC3646" s="36"/>
      <c r="AD3646" s="36"/>
      <c r="AE3646" s="36"/>
      <c r="AF3646" s="36"/>
      <c r="AG3646" s="36"/>
      <c r="AH3646" s="36"/>
      <c r="AI3646" s="36"/>
      <c r="AJ3646" s="36"/>
      <c r="AK3646" s="36"/>
      <c r="AL3646" s="36"/>
    </row>
    <row r="3647">
      <c r="A3647" s="130" t="s">
        <v>3010</v>
      </c>
      <c r="B3647" s="29" t="s">
        <v>560</v>
      </c>
      <c r="C3647" s="29" t="s">
        <v>1164</v>
      </c>
      <c r="D3647" s="29" t="s">
        <v>2579</v>
      </c>
      <c r="E3647" s="30" t="s">
        <v>1255</v>
      </c>
      <c r="F3647" s="41" t="s">
        <v>1409</v>
      </c>
      <c r="G3647" s="87">
        <v>44977.0</v>
      </c>
      <c r="H3647" s="87"/>
      <c r="I3647" s="36"/>
      <c r="J3647" s="87">
        <v>44977.0</v>
      </c>
      <c r="K3647" s="42"/>
      <c r="L3647" s="36"/>
      <c r="M3647" s="117">
        <v>45077.0</v>
      </c>
      <c r="N3647" s="32">
        <v>0.5416666666666666</v>
      </c>
      <c r="O3647" s="32">
        <v>0.6666666666666666</v>
      </c>
      <c r="P3647" s="137">
        <f t="shared" si="317"/>
        <v>0.125</v>
      </c>
      <c r="Q3647" s="120" t="s">
        <v>3590</v>
      </c>
      <c r="R3647" s="36"/>
      <c r="S3647" s="36"/>
      <c r="T3647" s="36"/>
      <c r="U3647" s="36"/>
      <c r="V3647" s="36"/>
      <c r="W3647" s="36"/>
      <c r="X3647" s="36"/>
      <c r="Y3647" s="36"/>
      <c r="Z3647" s="36"/>
      <c r="AA3647" s="36"/>
      <c r="AB3647" s="36"/>
      <c r="AC3647" s="36"/>
      <c r="AD3647" s="36"/>
      <c r="AE3647" s="36"/>
      <c r="AF3647" s="36"/>
      <c r="AG3647" s="36"/>
      <c r="AH3647" s="36"/>
      <c r="AI3647" s="36"/>
      <c r="AJ3647" s="36"/>
      <c r="AK3647" s="36"/>
      <c r="AL3647" s="36"/>
    </row>
    <row r="3648">
      <c r="A3648" s="81" t="s">
        <v>3570</v>
      </c>
      <c r="B3648" s="29" t="s">
        <v>18</v>
      </c>
      <c r="C3648" s="29" t="s">
        <v>1152</v>
      </c>
      <c r="D3648" s="29" t="s">
        <v>3236</v>
      </c>
      <c r="E3648" s="30" t="s">
        <v>1281</v>
      </c>
      <c r="F3648" s="41" t="s">
        <v>1423</v>
      </c>
      <c r="G3648" s="117">
        <v>45076.0</v>
      </c>
      <c r="H3648" s="42"/>
      <c r="I3648" s="36"/>
      <c r="J3648" s="117">
        <v>45076.0</v>
      </c>
      <c r="K3648" s="42"/>
      <c r="L3648" s="36"/>
      <c r="M3648" s="117">
        <v>45077.0</v>
      </c>
      <c r="N3648" s="133">
        <v>0.7708333333333334</v>
      </c>
      <c r="O3648" s="133">
        <v>0.8541666666666666</v>
      </c>
      <c r="P3648" s="34">
        <v>0.08333333333333333</v>
      </c>
      <c r="Q3648" s="122" t="s">
        <v>3591</v>
      </c>
      <c r="R3648" s="36"/>
      <c r="S3648" s="36"/>
      <c r="T3648" s="36"/>
      <c r="U3648" s="36"/>
      <c r="V3648" s="36"/>
      <c r="W3648" s="36"/>
      <c r="X3648" s="36"/>
      <c r="Y3648" s="36"/>
      <c r="Z3648" s="36"/>
      <c r="AA3648" s="36"/>
      <c r="AB3648" s="36"/>
      <c r="AC3648" s="36"/>
      <c r="AD3648" s="36"/>
      <c r="AE3648" s="36"/>
      <c r="AF3648" s="36"/>
      <c r="AG3648" s="36"/>
      <c r="AH3648" s="36"/>
      <c r="AI3648" s="36"/>
      <c r="AJ3648" s="36"/>
      <c r="AK3648" s="36"/>
      <c r="AL3648" s="36"/>
    </row>
    <row r="3649">
      <c r="A3649" s="29" t="s">
        <v>3526</v>
      </c>
      <c r="B3649" s="29" t="s">
        <v>18</v>
      </c>
      <c r="C3649" s="29" t="s">
        <v>1152</v>
      </c>
      <c r="D3649" s="29" t="s">
        <v>508</v>
      </c>
      <c r="E3649" s="41" t="s">
        <v>41</v>
      </c>
      <c r="F3649" s="41" t="s">
        <v>1423</v>
      </c>
      <c r="G3649" s="86">
        <v>45071.0</v>
      </c>
      <c r="H3649" s="42"/>
      <c r="I3649" s="36"/>
      <c r="J3649" s="86">
        <v>45075.0</v>
      </c>
      <c r="K3649" s="42"/>
      <c r="L3649" s="36"/>
      <c r="M3649" s="117">
        <v>45077.0</v>
      </c>
      <c r="N3649" s="32">
        <v>0.7916666666666666</v>
      </c>
      <c r="O3649" s="43">
        <v>0.875</v>
      </c>
      <c r="P3649" s="44">
        <f t="shared" ref="P3649:P3652" si="318">O3649-N3649</f>
        <v>0.08333333333</v>
      </c>
      <c r="Q3649" s="131" t="s">
        <v>3592</v>
      </c>
      <c r="R3649" s="36"/>
      <c r="S3649" s="36"/>
      <c r="T3649" s="36"/>
      <c r="U3649" s="36"/>
      <c r="V3649" s="36"/>
      <c r="W3649" s="36"/>
      <c r="X3649" s="36"/>
      <c r="Y3649" s="36"/>
      <c r="Z3649" s="36"/>
      <c r="AA3649" s="36"/>
      <c r="AB3649" s="36"/>
      <c r="AC3649" s="36"/>
      <c r="AD3649" s="36"/>
      <c r="AE3649" s="36"/>
      <c r="AF3649" s="36"/>
      <c r="AG3649" s="36"/>
      <c r="AH3649" s="36"/>
      <c r="AI3649" s="36"/>
      <c r="AJ3649" s="36"/>
      <c r="AK3649" s="36"/>
      <c r="AL3649" s="36"/>
    </row>
    <row r="3650">
      <c r="A3650" s="81" t="s">
        <v>3593</v>
      </c>
      <c r="B3650" s="10" t="s">
        <v>560</v>
      </c>
      <c r="C3650" s="10" t="s">
        <v>1152</v>
      </c>
      <c r="D3650" s="10" t="s">
        <v>3</v>
      </c>
      <c r="E3650" s="11" t="s">
        <v>41</v>
      </c>
      <c r="F3650" s="30" t="s">
        <v>1409</v>
      </c>
      <c r="G3650" s="117">
        <v>45078.0</v>
      </c>
      <c r="H3650" s="117"/>
      <c r="I3650" s="10">
        <v>16.0</v>
      </c>
      <c r="J3650" s="117">
        <v>45078.0</v>
      </c>
      <c r="L3650" s="10">
        <v>4.0</v>
      </c>
      <c r="M3650" s="117">
        <v>45078.0</v>
      </c>
      <c r="N3650" s="52">
        <v>0.5833333333333334</v>
      </c>
      <c r="O3650" s="52">
        <v>0.75</v>
      </c>
      <c r="P3650" s="16">
        <f t="shared" si="318"/>
        <v>0.1666666667</v>
      </c>
      <c r="Q3650" s="113" t="s">
        <v>3594</v>
      </c>
      <c r="R3650" s="36"/>
      <c r="S3650" s="36"/>
      <c r="T3650" s="36"/>
      <c r="U3650" s="36"/>
      <c r="V3650" s="36"/>
      <c r="W3650" s="36"/>
      <c r="X3650" s="36"/>
      <c r="Y3650" s="36"/>
      <c r="Z3650" s="36"/>
      <c r="AA3650" s="36"/>
      <c r="AB3650" s="36"/>
      <c r="AC3650" s="36"/>
      <c r="AD3650" s="36"/>
      <c r="AE3650" s="36"/>
      <c r="AF3650" s="36"/>
      <c r="AG3650" s="36"/>
      <c r="AH3650" s="36"/>
      <c r="AI3650" s="36"/>
      <c r="AJ3650" s="36"/>
      <c r="AK3650" s="36"/>
      <c r="AL3650" s="36"/>
    </row>
    <row r="3651">
      <c r="A3651" s="81" t="s">
        <v>1819</v>
      </c>
      <c r="B3651" s="81" t="s">
        <v>1797</v>
      </c>
      <c r="C3651" s="10" t="s">
        <v>1152</v>
      </c>
      <c r="D3651" s="10" t="s">
        <v>3</v>
      </c>
      <c r="E3651" s="11" t="s">
        <v>41</v>
      </c>
      <c r="F3651" s="11" t="s">
        <v>21</v>
      </c>
      <c r="G3651" s="18"/>
      <c r="H3651" s="18"/>
      <c r="I3651" s="18"/>
      <c r="J3651" s="18"/>
      <c r="K3651" s="18"/>
      <c r="M3651" s="117">
        <v>45078.0</v>
      </c>
      <c r="N3651" s="52">
        <v>0.75</v>
      </c>
      <c r="O3651" s="32">
        <v>0.875</v>
      </c>
      <c r="P3651" s="16">
        <f t="shared" si="318"/>
        <v>0.125</v>
      </c>
      <c r="Q3651" s="113" t="s">
        <v>3595</v>
      </c>
      <c r="R3651" s="36"/>
      <c r="S3651" s="36"/>
      <c r="T3651" s="36"/>
      <c r="U3651" s="36"/>
      <c r="V3651" s="36"/>
      <c r="W3651" s="36"/>
      <c r="X3651" s="36"/>
      <c r="Y3651" s="36"/>
      <c r="Z3651" s="36"/>
      <c r="AA3651" s="36"/>
      <c r="AB3651" s="36"/>
      <c r="AC3651" s="36"/>
      <c r="AD3651" s="36"/>
      <c r="AE3651" s="36"/>
      <c r="AF3651" s="36"/>
      <c r="AG3651" s="36"/>
      <c r="AH3651" s="36"/>
      <c r="AI3651" s="36"/>
      <c r="AJ3651" s="36"/>
      <c r="AK3651" s="36"/>
      <c r="AL3651" s="36"/>
    </row>
    <row r="3652">
      <c r="A3652" s="29" t="s">
        <v>3526</v>
      </c>
      <c r="B3652" s="29" t="s">
        <v>18</v>
      </c>
      <c r="C3652" s="29" t="s">
        <v>1152</v>
      </c>
      <c r="D3652" s="29" t="s">
        <v>508</v>
      </c>
      <c r="E3652" s="41" t="s">
        <v>41</v>
      </c>
      <c r="F3652" s="41" t="s">
        <v>1423</v>
      </c>
      <c r="G3652" s="86">
        <v>45071.0</v>
      </c>
      <c r="H3652" s="42"/>
      <c r="I3652" s="36"/>
      <c r="J3652" s="86">
        <v>45075.0</v>
      </c>
      <c r="K3652" s="42"/>
      <c r="L3652" s="36"/>
      <c r="M3652" s="117">
        <v>45078.0</v>
      </c>
      <c r="N3652" s="32">
        <v>0.6041666666666666</v>
      </c>
      <c r="O3652" s="32">
        <v>0.8333333333333334</v>
      </c>
      <c r="P3652" s="44">
        <f t="shared" si="318"/>
        <v>0.2291666667</v>
      </c>
      <c r="Q3652" s="131" t="s">
        <v>3596</v>
      </c>
      <c r="R3652" s="36"/>
      <c r="S3652" s="36"/>
      <c r="T3652" s="36"/>
      <c r="U3652" s="36"/>
      <c r="V3652" s="36"/>
      <c r="W3652" s="36"/>
      <c r="X3652" s="36"/>
      <c r="Y3652" s="36"/>
      <c r="Z3652" s="36"/>
      <c r="AA3652" s="36"/>
      <c r="AB3652" s="36"/>
      <c r="AC3652" s="36"/>
      <c r="AD3652" s="36"/>
      <c r="AE3652" s="36"/>
      <c r="AF3652" s="36"/>
      <c r="AG3652" s="36"/>
      <c r="AH3652" s="36"/>
      <c r="AI3652" s="36"/>
      <c r="AJ3652" s="36"/>
      <c r="AK3652" s="36"/>
      <c r="AL3652" s="36"/>
    </row>
    <row r="3653" ht="47.25" customHeight="1">
      <c r="A3653" s="81" t="s">
        <v>3345</v>
      </c>
      <c r="B3653" s="10" t="s">
        <v>18</v>
      </c>
      <c r="C3653" s="10" t="s">
        <v>1152</v>
      </c>
      <c r="D3653" s="10" t="s">
        <v>3236</v>
      </c>
      <c r="E3653" s="30" t="s">
        <v>987</v>
      </c>
      <c r="F3653" s="30" t="s">
        <v>1423</v>
      </c>
      <c r="G3653" s="117">
        <v>45051.0</v>
      </c>
      <c r="H3653" s="86"/>
      <c r="I3653" s="121"/>
      <c r="J3653" s="117">
        <v>45051.0</v>
      </c>
      <c r="K3653" s="42"/>
      <c r="L3653" s="121"/>
      <c r="M3653" s="117">
        <v>45078.0</v>
      </c>
      <c r="N3653" s="110">
        <v>0.6041666666666666</v>
      </c>
      <c r="O3653" s="30" t="s">
        <v>3597</v>
      </c>
      <c r="P3653" s="25">
        <v>0.20833333333333334</v>
      </c>
      <c r="Q3653" s="113" t="s">
        <v>3598</v>
      </c>
      <c r="R3653" s="36"/>
      <c r="S3653" s="36"/>
      <c r="T3653" s="36"/>
      <c r="U3653" s="36"/>
      <c r="V3653" s="36"/>
      <c r="W3653" s="36"/>
      <c r="X3653" s="36"/>
      <c r="Y3653" s="36"/>
      <c r="Z3653" s="36"/>
      <c r="AA3653" s="36"/>
      <c r="AB3653" s="36"/>
      <c r="AC3653" s="36"/>
      <c r="AD3653" s="36"/>
      <c r="AE3653" s="36"/>
      <c r="AF3653" s="36"/>
      <c r="AG3653" s="36"/>
      <c r="AH3653" s="36"/>
      <c r="AI3653" s="36"/>
      <c r="AJ3653" s="36"/>
      <c r="AK3653" s="36"/>
      <c r="AL3653" s="36"/>
    </row>
    <row r="3654">
      <c r="A3654" s="29" t="s">
        <v>2151</v>
      </c>
      <c r="B3654" s="29" t="s">
        <v>560</v>
      </c>
      <c r="C3654" s="29" t="s">
        <v>1152</v>
      </c>
      <c r="D3654" s="29" t="s">
        <v>508</v>
      </c>
      <c r="E3654" s="30" t="s">
        <v>3459</v>
      </c>
      <c r="F3654" s="41" t="s">
        <v>1423</v>
      </c>
      <c r="G3654" s="87">
        <v>44880.0</v>
      </c>
      <c r="H3654" s="87">
        <v>44882.0</v>
      </c>
      <c r="I3654" s="112">
        <v>12.0</v>
      </c>
      <c r="J3654" s="87">
        <v>44880.0</v>
      </c>
      <c r="K3654" s="82">
        <v>45075.0</v>
      </c>
      <c r="L3654" s="88">
        <v>17.0</v>
      </c>
      <c r="M3654" s="82">
        <v>45078.0</v>
      </c>
      <c r="N3654" s="32">
        <v>0.8333333333333334</v>
      </c>
      <c r="O3654" s="32">
        <v>0.875</v>
      </c>
      <c r="P3654" s="44">
        <f t="shared" ref="P3654:P3656" si="319">O3654-N3654</f>
        <v>0.04166666667</v>
      </c>
      <c r="Q3654" s="113" t="s">
        <v>3599</v>
      </c>
      <c r="R3654" s="36"/>
      <c r="S3654" s="36"/>
      <c r="T3654" s="36"/>
      <c r="U3654" s="36"/>
      <c r="V3654" s="36"/>
      <c r="W3654" s="36"/>
      <c r="X3654" s="36"/>
      <c r="Y3654" s="36"/>
      <c r="Z3654" s="36"/>
      <c r="AA3654" s="36"/>
      <c r="AB3654" s="36"/>
      <c r="AC3654" s="36"/>
      <c r="AD3654" s="36"/>
      <c r="AE3654" s="36"/>
      <c r="AF3654" s="36"/>
      <c r="AG3654" s="36"/>
      <c r="AH3654" s="36"/>
      <c r="AI3654" s="36"/>
      <c r="AJ3654" s="36"/>
      <c r="AK3654" s="36"/>
      <c r="AL3654" s="36"/>
    </row>
    <row r="3655">
      <c r="A3655" s="81" t="s">
        <v>3111</v>
      </c>
      <c r="B3655" s="54" t="s">
        <v>1797</v>
      </c>
      <c r="C3655" s="10" t="s">
        <v>1152</v>
      </c>
      <c r="D3655" s="10" t="s">
        <v>2579</v>
      </c>
      <c r="E3655" s="30" t="s">
        <v>41</v>
      </c>
      <c r="F3655" s="30" t="s">
        <v>1423</v>
      </c>
      <c r="G3655" s="117"/>
      <c r="H3655" s="86"/>
      <c r="I3655" s="121"/>
      <c r="J3655" s="86"/>
      <c r="K3655" s="42"/>
      <c r="L3655" s="121"/>
      <c r="M3655" s="19">
        <v>45078.0</v>
      </c>
      <c r="N3655" s="32">
        <v>0.5416666666666666</v>
      </c>
      <c r="O3655" s="32">
        <v>0.625</v>
      </c>
      <c r="P3655" s="44">
        <f t="shared" si="319"/>
        <v>0.08333333333</v>
      </c>
      <c r="Q3655" s="132" t="s">
        <v>3600</v>
      </c>
      <c r="R3655" s="36"/>
      <c r="S3655" s="36"/>
      <c r="T3655" s="36"/>
      <c r="U3655" s="36"/>
      <c r="V3655" s="36"/>
      <c r="W3655" s="36"/>
      <c r="X3655" s="36"/>
      <c r="Y3655" s="36"/>
      <c r="Z3655" s="36"/>
      <c r="AA3655" s="36"/>
      <c r="AB3655" s="36"/>
      <c r="AC3655" s="36"/>
      <c r="AD3655" s="36"/>
      <c r="AE3655" s="36"/>
      <c r="AF3655" s="36"/>
      <c r="AG3655" s="36"/>
      <c r="AH3655" s="36"/>
      <c r="AI3655" s="36"/>
      <c r="AJ3655" s="36"/>
      <c r="AK3655" s="36"/>
      <c r="AL3655" s="36"/>
    </row>
    <row r="3656">
      <c r="A3656" s="81" t="s">
        <v>3508</v>
      </c>
      <c r="B3656" s="10" t="s">
        <v>18</v>
      </c>
      <c r="C3656" s="10" t="s">
        <v>1152</v>
      </c>
      <c r="D3656" s="10" t="s">
        <v>2579</v>
      </c>
      <c r="E3656" s="11" t="s">
        <v>41</v>
      </c>
      <c r="F3656" s="11" t="s">
        <v>1423</v>
      </c>
      <c r="G3656" s="117">
        <v>45069.0</v>
      </c>
      <c r="H3656" s="82"/>
      <c r="I3656" s="12"/>
      <c r="J3656" s="117">
        <v>45069.0</v>
      </c>
      <c r="K3656" s="82"/>
      <c r="L3656" s="12"/>
      <c r="M3656" s="117">
        <v>45078.0</v>
      </c>
      <c r="N3656" s="110">
        <v>0.625</v>
      </c>
      <c r="O3656" s="133">
        <v>0.875</v>
      </c>
      <c r="P3656" s="16">
        <f t="shared" si="319"/>
        <v>0.25</v>
      </c>
      <c r="Q3656" s="113" t="s">
        <v>3601</v>
      </c>
      <c r="R3656" s="36"/>
      <c r="S3656" s="36"/>
      <c r="T3656" s="36"/>
      <c r="U3656" s="36"/>
      <c r="V3656" s="36"/>
      <c r="W3656" s="36"/>
      <c r="X3656" s="36"/>
      <c r="Y3656" s="36"/>
      <c r="Z3656" s="36"/>
      <c r="AA3656" s="36"/>
      <c r="AB3656" s="36"/>
      <c r="AC3656" s="36"/>
      <c r="AD3656" s="36"/>
      <c r="AE3656" s="36"/>
      <c r="AF3656" s="36"/>
      <c r="AG3656" s="36"/>
      <c r="AH3656" s="36"/>
      <c r="AI3656" s="36"/>
      <c r="AJ3656" s="36"/>
      <c r="AK3656" s="36"/>
      <c r="AL3656" s="36"/>
    </row>
    <row r="3657">
      <c r="A3657" s="81" t="s">
        <v>3574</v>
      </c>
      <c r="B3657" s="29" t="s">
        <v>18</v>
      </c>
      <c r="C3657" s="29" t="s">
        <v>1152</v>
      </c>
      <c r="D3657" s="29" t="s">
        <v>3236</v>
      </c>
      <c r="E3657" s="30" t="s">
        <v>41</v>
      </c>
      <c r="F3657" s="41" t="s">
        <v>1423</v>
      </c>
      <c r="G3657" s="117">
        <v>45076.0</v>
      </c>
      <c r="H3657" s="42"/>
      <c r="I3657" s="36"/>
      <c r="J3657" s="117">
        <v>45076.0</v>
      </c>
      <c r="K3657" s="42"/>
      <c r="L3657" s="36"/>
      <c r="M3657" s="117">
        <v>45078.0</v>
      </c>
      <c r="N3657" s="133">
        <v>0.8125</v>
      </c>
      <c r="O3657" s="133">
        <v>0.8541666666666666</v>
      </c>
      <c r="P3657" s="34">
        <v>0.041666666666666664</v>
      </c>
      <c r="Q3657" s="122" t="s">
        <v>3602</v>
      </c>
      <c r="R3657" s="36"/>
      <c r="S3657" s="36"/>
      <c r="T3657" s="36"/>
      <c r="U3657" s="36"/>
      <c r="V3657" s="36"/>
      <c r="W3657" s="36"/>
      <c r="X3657" s="36"/>
      <c r="Y3657" s="36"/>
      <c r="Z3657" s="36"/>
      <c r="AA3657" s="36"/>
      <c r="AB3657" s="36"/>
      <c r="AC3657" s="36"/>
      <c r="AD3657" s="36"/>
      <c r="AE3657" s="36"/>
      <c r="AF3657" s="36"/>
      <c r="AG3657" s="36"/>
      <c r="AH3657" s="36"/>
      <c r="AI3657" s="36"/>
      <c r="AJ3657" s="36"/>
      <c r="AK3657" s="36"/>
      <c r="AL3657" s="36"/>
    </row>
    <row r="3658">
      <c r="A3658" s="81" t="s">
        <v>3500</v>
      </c>
      <c r="B3658" s="10" t="s">
        <v>560</v>
      </c>
      <c r="C3658" s="10" t="s">
        <v>1164</v>
      </c>
      <c r="D3658" s="10" t="s">
        <v>3251</v>
      </c>
      <c r="E3658" s="30" t="s">
        <v>41</v>
      </c>
      <c r="F3658" s="30" t="s">
        <v>1423</v>
      </c>
      <c r="G3658" s="117">
        <v>45068.0</v>
      </c>
      <c r="H3658" s="86"/>
      <c r="I3658" s="88"/>
      <c r="J3658" s="117">
        <v>45068.0</v>
      </c>
      <c r="K3658" s="42"/>
      <c r="L3658" s="121"/>
      <c r="M3658" s="117">
        <v>45078.0</v>
      </c>
      <c r="N3658" s="110">
        <v>0.8333333333333334</v>
      </c>
      <c r="O3658" s="32">
        <v>0.0</v>
      </c>
      <c r="P3658" s="25">
        <v>0.10416666666666667</v>
      </c>
      <c r="Q3658" s="10" t="s">
        <v>3603</v>
      </c>
      <c r="R3658" s="36"/>
      <c r="S3658" s="36"/>
      <c r="T3658" s="36"/>
      <c r="U3658" s="36"/>
      <c r="V3658" s="36"/>
      <c r="W3658" s="36"/>
      <c r="X3658" s="36"/>
      <c r="Y3658" s="36"/>
      <c r="Z3658" s="36"/>
      <c r="AA3658" s="36"/>
      <c r="AB3658" s="36"/>
      <c r="AC3658" s="36"/>
      <c r="AD3658" s="36"/>
      <c r="AE3658" s="36"/>
      <c r="AF3658" s="36"/>
      <c r="AG3658" s="36"/>
      <c r="AH3658" s="36"/>
      <c r="AI3658" s="36"/>
      <c r="AJ3658" s="36"/>
      <c r="AK3658" s="36"/>
      <c r="AL3658" s="36"/>
    </row>
    <row r="3659">
      <c r="A3659" s="81" t="s">
        <v>3604</v>
      </c>
      <c r="B3659" s="29" t="s">
        <v>18</v>
      </c>
      <c r="C3659" s="29" t="s">
        <v>1152</v>
      </c>
      <c r="D3659" s="10" t="s">
        <v>3</v>
      </c>
      <c r="E3659" s="30" t="s">
        <v>43</v>
      </c>
      <c r="F3659" s="41" t="s">
        <v>1423</v>
      </c>
      <c r="G3659" s="117">
        <v>45079.0</v>
      </c>
      <c r="H3659" s="117">
        <v>45079.0</v>
      </c>
      <c r="I3659" s="88">
        <v>8.0</v>
      </c>
      <c r="J3659" s="117">
        <v>45079.0</v>
      </c>
      <c r="K3659" s="117">
        <v>45079.0</v>
      </c>
      <c r="L3659" s="88">
        <v>4.0</v>
      </c>
      <c r="M3659" s="117">
        <v>45079.0</v>
      </c>
      <c r="N3659" s="32">
        <v>0.4166666666666667</v>
      </c>
      <c r="O3659" s="32">
        <v>0.5833333333333334</v>
      </c>
      <c r="P3659" s="44">
        <f>O3659-N3659</f>
        <v>0.1666666667</v>
      </c>
      <c r="Q3659" s="113" t="s">
        <v>3605</v>
      </c>
      <c r="R3659" s="36"/>
      <c r="S3659" s="36"/>
      <c r="T3659" s="36"/>
      <c r="U3659" s="36"/>
      <c r="V3659" s="36"/>
      <c r="W3659" s="36"/>
      <c r="X3659" s="36"/>
      <c r="Y3659" s="36"/>
      <c r="Z3659" s="36"/>
      <c r="AA3659" s="36"/>
      <c r="AB3659" s="36"/>
      <c r="AC3659" s="36"/>
      <c r="AD3659" s="36"/>
      <c r="AE3659" s="36"/>
      <c r="AF3659" s="36"/>
      <c r="AG3659" s="36"/>
      <c r="AH3659" s="36"/>
      <c r="AI3659" s="36"/>
      <c r="AJ3659" s="36"/>
      <c r="AK3659" s="36"/>
      <c r="AL3659" s="36"/>
    </row>
    <row r="3660" ht="47.25" customHeight="1">
      <c r="A3660" s="81" t="s">
        <v>3345</v>
      </c>
      <c r="B3660" s="10" t="s">
        <v>18</v>
      </c>
      <c r="C3660" s="10" t="s">
        <v>1152</v>
      </c>
      <c r="D3660" s="10" t="s">
        <v>3236</v>
      </c>
      <c r="E3660" s="30" t="s">
        <v>1255</v>
      </c>
      <c r="F3660" s="30" t="s">
        <v>1423</v>
      </c>
      <c r="G3660" s="117">
        <v>45051.0</v>
      </c>
      <c r="H3660" s="86"/>
      <c r="I3660" s="121"/>
      <c r="J3660" s="117">
        <v>45051.0</v>
      </c>
      <c r="K3660" s="42"/>
      <c r="L3660" s="121"/>
      <c r="M3660" s="117">
        <v>45079.0</v>
      </c>
      <c r="N3660" s="110">
        <v>0.5833333333333334</v>
      </c>
      <c r="O3660" s="30" t="s">
        <v>3606</v>
      </c>
      <c r="P3660" s="25">
        <v>0.041666666666666664</v>
      </c>
      <c r="Q3660" s="113" t="s">
        <v>3607</v>
      </c>
      <c r="R3660" s="36"/>
      <c r="S3660" s="36"/>
      <c r="T3660" s="36"/>
      <c r="U3660" s="36"/>
      <c r="V3660" s="36"/>
      <c r="W3660" s="36"/>
      <c r="X3660" s="36"/>
      <c r="Y3660" s="36"/>
      <c r="Z3660" s="36"/>
      <c r="AA3660" s="36"/>
      <c r="AB3660" s="36"/>
      <c r="AC3660" s="36"/>
      <c r="AD3660" s="36"/>
      <c r="AE3660" s="36"/>
      <c r="AF3660" s="36"/>
      <c r="AG3660" s="36"/>
      <c r="AH3660" s="36"/>
      <c r="AI3660" s="36"/>
      <c r="AJ3660" s="36"/>
      <c r="AK3660" s="36"/>
      <c r="AL3660" s="36"/>
    </row>
    <row r="3661">
      <c r="A3661" s="81" t="s">
        <v>3570</v>
      </c>
      <c r="B3661" s="29" t="s">
        <v>18</v>
      </c>
      <c r="C3661" s="29" t="s">
        <v>1152</v>
      </c>
      <c r="D3661" s="29" t="s">
        <v>3236</v>
      </c>
      <c r="E3661" s="30" t="s">
        <v>20</v>
      </c>
      <c r="F3661" s="41" t="s">
        <v>1423</v>
      </c>
      <c r="G3661" s="117">
        <v>45076.0</v>
      </c>
      <c r="H3661" s="42"/>
      <c r="I3661" s="36"/>
      <c r="J3661" s="117">
        <v>45076.0</v>
      </c>
      <c r="K3661" s="42"/>
      <c r="L3661" s="36"/>
      <c r="M3661" s="117">
        <v>45079.0</v>
      </c>
      <c r="N3661" s="32">
        <v>0.6458333333333334</v>
      </c>
      <c r="O3661" s="32">
        <v>0.6458333333333334</v>
      </c>
      <c r="P3661" s="34">
        <v>0.0</v>
      </c>
      <c r="Q3661" s="122" t="s">
        <v>3608</v>
      </c>
      <c r="R3661" s="36"/>
      <c r="S3661" s="36"/>
      <c r="T3661" s="36"/>
      <c r="U3661" s="36"/>
      <c r="V3661" s="36"/>
      <c r="W3661" s="36"/>
      <c r="X3661" s="36"/>
      <c r="Y3661" s="36"/>
      <c r="Z3661" s="36"/>
      <c r="AA3661" s="36"/>
      <c r="AB3661" s="36"/>
      <c r="AC3661" s="36"/>
      <c r="AD3661" s="36"/>
      <c r="AE3661" s="36"/>
      <c r="AF3661" s="36"/>
      <c r="AG3661" s="36"/>
      <c r="AH3661" s="36"/>
      <c r="AI3661" s="36"/>
      <c r="AJ3661" s="36"/>
      <c r="AK3661" s="36"/>
      <c r="AL3661" s="36"/>
    </row>
    <row r="3662">
      <c r="A3662" s="81" t="s">
        <v>3609</v>
      </c>
      <c r="B3662" s="29" t="s">
        <v>18</v>
      </c>
      <c r="C3662" s="29" t="s">
        <v>1152</v>
      </c>
      <c r="D3662" s="10" t="s">
        <v>3</v>
      </c>
      <c r="E3662" s="30" t="s">
        <v>43</v>
      </c>
      <c r="F3662" s="41" t="s">
        <v>1423</v>
      </c>
      <c r="G3662" s="117">
        <v>45079.0</v>
      </c>
      <c r="H3662" s="117">
        <v>45079.0</v>
      </c>
      <c r="I3662" s="88">
        <v>6.0</v>
      </c>
      <c r="J3662" s="117">
        <v>45079.0</v>
      </c>
      <c r="K3662" s="117">
        <v>45079.0</v>
      </c>
      <c r="L3662" s="88">
        <v>3.0</v>
      </c>
      <c r="M3662" s="117">
        <v>45079.0</v>
      </c>
      <c r="N3662" s="32">
        <v>0.5833333333333334</v>
      </c>
      <c r="O3662" s="32">
        <v>0.7083333333333334</v>
      </c>
      <c r="P3662" s="44">
        <f t="shared" ref="P3662:P3671" si="320">O3662-N3662</f>
        <v>0.125</v>
      </c>
      <c r="Q3662" s="113" t="s">
        <v>3610</v>
      </c>
      <c r="R3662" s="36"/>
      <c r="S3662" s="36"/>
      <c r="T3662" s="36"/>
      <c r="U3662" s="36"/>
      <c r="V3662" s="36"/>
      <c r="W3662" s="36"/>
      <c r="X3662" s="36"/>
      <c r="Y3662" s="36"/>
      <c r="Z3662" s="36"/>
      <c r="AA3662" s="36"/>
      <c r="AB3662" s="36"/>
      <c r="AC3662" s="36"/>
      <c r="AD3662" s="36"/>
      <c r="AE3662" s="36"/>
      <c r="AF3662" s="36"/>
      <c r="AG3662" s="36"/>
      <c r="AH3662" s="36"/>
      <c r="AI3662" s="36"/>
      <c r="AJ3662" s="36"/>
      <c r="AK3662" s="36"/>
      <c r="AL3662" s="36"/>
    </row>
    <row r="3663">
      <c r="A3663" s="81" t="s">
        <v>3574</v>
      </c>
      <c r="B3663" s="29" t="s">
        <v>18</v>
      </c>
      <c r="C3663" s="29" t="s">
        <v>1152</v>
      </c>
      <c r="D3663" s="29" t="s">
        <v>3236</v>
      </c>
      <c r="E3663" s="30" t="s">
        <v>41</v>
      </c>
      <c r="F3663" s="41" t="s">
        <v>1423</v>
      </c>
      <c r="G3663" s="117">
        <v>45076.0</v>
      </c>
      <c r="H3663" s="42"/>
      <c r="I3663" s="36"/>
      <c r="J3663" s="117">
        <v>45076.0</v>
      </c>
      <c r="K3663" s="42"/>
      <c r="L3663" s="36"/>
      <c r="M3663" s="117">
        <v>45079.0</v>
      </c>
      <c r="N3663" s="32">
        <v>0.625</v>
      </c>
      <c r="O3663" s="32">
        <v>0.75</v>
      </c>
      <c r="P3663" s="44">
        <f t="shared" si="320"/>
        <v>0.125</v>
      </c>
      <c r="Q3663" s="122" t="s">
        <v>3611</v>
      </c>
      <c r="R3663" s="36"/>
      <c r="S3663" s="36"/>
      <c r="T3663" s="36"/>
      <c r="U3663" s="36"/>
      <c r="V3663" s="36"/>
      <c r="W3663" s="36"/>
      <c r="X3663" s="36"/>
      <c r="Y3663" s="36"/>
      <c r="Z3663" s="36"/>
      <c r="AA3663" s="36"/>
      <c r="AB3663" s="36"/>
      <c r="AC3663" s="36"/>
      <c r="AD3663" s="36"/>
      <c r="AE3663" s="36"/>
      <c r="AF3663" s="36"/>
      <c r="AG3663" s="36"/>
      <c r="AH3663" s="36"/>
      <c r="AI3663" s="36"/>
      <c r="AJ3663" s="36"/>
      <c r="AK3663" s="36"/>
      <c r="AL3663" s="36"/>
    </row>
    <row r="3664">
      <c r="A3664" s="81" t="s">
        <v>3612</v>
      </c>
      <c r="B3664" s="29" t="s">
        <v>18</v>
      </c>
      <c r="C3664" s="29" t="s">
        <v>1152</v>
      </c>
      <c r="D3664" s="10" t="s">
        <v>3</v>
      </c>
      <c r="E3664" s="30" t="s">
        <v>1281</v>
      </c>
      <c r="F3664" s="30" t="s">
        <v>1432</v>
      </c>
      <c r="G3664" s="117">
        <v>45079.0</v>
      </c>
      <c r="H3664" s="117"/>
      <c r="I3664" s="88">
        <v>4.0</v>
      </c>
      <c r="J3664" s="117">
        <v>45079.0</v>
      </c>
      <c r="K3664" s="117"/>
      <c r="L3664" s="88"/>
      <c r="M3664" s="117">
        <v>45079.0</v>
      </c>
      <c r="N3664" s="32">
        <v>0.7083333333333334</v>
      </c>
      <c r="O3664" s="32">
        <v>0.75</v>
      </c>
      <c r="P3664" s="44">
        <f t="shared" si="320"/>
        <v>0.04166666667</v>
      </c>
      <c r="Q3664" s="17" t="s">
        <v>3613</v>
      </c>
      <c r="R3664" s="36"/>
      <c r="S3664" s="36"/>
      <c r="T3664" s="36"/>
      <c r="U3664" s="36"/>
      <c r="V3664" s="36"/>
      <c r="W3664" s="36"/>
      <c r="X3664" s="36"/>
      <c r="Y3664" s="36"/>
      <c r="Z3664" s="36"/>
      <c r="AA3664" s="36"/>
      <c r="AB3664" s="36"/>
      <c r="AC3664" s="36"/>
      <c r="AD3664" s="36"/>
      <c r="AE3664" s="36"/>
      <c r="AF3664" s="36"/>
      <c r="AG3664" s="36"/>
      <c r="AH3664" s="36"/>
      <c r="AI3664" s="36"/>
      <c r="AJ3664" s="36"/>
      <c r="AK3664" s="36"/>
      <c r="AL3664" s="36"/>
    </row>
    <row r="3665">
      <c r="A3665" s="81" t="s">
        <v>3614</v>
      </c>
      <c r="B3665" s="29" t="s">
        <v>18</v>
      </c>
      <c r="C3665" s="29" t="s">
        <v>1152</v>
      </c>
      <c r="D3665" s="10" t="s">
        <v>3</v>
      </c>
      <c r="E3665" s="30" t="s">
        <v>1478</v>
      </c>
      <c r="F3665" s="41" t="s">
        <v>1423</v>
      </c>
      <c r="G3665" s="117">
        <v>45079.0</v>
      </c>
      <c r="H3665" s="86"/>
      <c r="I3665" s="88">
        <v>4.0</v>
      </c>
      <c r="J3665" s="86"/>
      <c r="K3665" s="42"/>
      <c r="L3665" s="121"/>
      <c r="M3665" s="117">
        <v>45079.0</v>
      </c>
      <c r="N3665" s="32">
        <v>0.75</v>
      </c>
      <c r="O3665" s="32">
        <v>0.7916666666666666</v>
      </c>
      <c r="P3665" s="44">
        <f t="shared" si="320"/>
        <v>0.04166666667</v>
      </c>
      <c r="Q3665" s="113" t="s">
        <v>3615</v>
      </c>
      <c r="R3665" s="36"/>
      <c r="S3665" s="36"/>
      <c r="T3665" s="36"/>
      <c r="U3665" s="36"/>
      <c r="V3665" s="36"/>
      <c r="W3665" s="36"/>
      <c r="X3665" s="36"/>
      <c r="Y3665" s="36"/>
      <c r="Z3665" s="36"/>
      <c r="AA3665" s="36"/>
      <c r="AB3665" s="36"/>
      <c r="AC3665" s="36"/>
      <c r="AD3665" s="36"/>
      <c r="AE3665" s="36"/>
      <c r="AF3665" s="36"/>
      <c r="AG3665" s="36"/>
      <c r="AH3665" s="36"/>
      <c r="AI3665" s="36"/>
      <c r="AJ3665" s="36"/>
      <c r="AK3665" s="36"/>
      <c r="AL3665" s="36"/>
    </row>
    <row r="3666">
      <c r="A3666" s="81" t="s">
        <v>1819</v>
      </c>
      <c r="B3666" s="81" t="s">
        <v>1797</v>
      </c>
      <c r="C3666" s="10" t="s">
        <v>1152</v>
      </c>
      <c r="D3666" s="10" t="s">
        <v>3</v>
      </c>
      <c r="E3666" s="11" t="s">
        <v>41</v>
      </c>
      <c r="F3666" s="11" t="s">
        <v>21</v>
      </c>
      <c r="G3666" s="18"/>
      <c r="H3666" s="18"/>
      <c r="I3666" s="18"/>
      <c r="J3666" s="18"/>
      <c r="K3666" s="18"/>
      <c r="M3666" s="117">
        <v>45079.0</v>
      </c>
      <c r="N3666" s="32">
        <v>0.7916666666666666</v>
      </c>
      <c r="O3666" s="32">
        <v>0.875</v>
      </c>
      <c r="P3666" s="44">
        <f t="shared" si="320"/>
        <v>0.08333333333</v>
      </c>
      <c r="Q3666" s="113" t="s">
        <v>3616</v>
      </c>
      <c r="R3666" s="36"/>
      <c r="S3666" s="36"/>
      <c r="T3666" s="36"/>
      <c r="U3666" s="36"/>
      <c r="V3666" s="36"/>
      <c r="W3666" s="36"/>
      <c r="X3666" s="36"/>
      <c r="Y3666" s="36"/>
      <c r="Z3666" s="36"/>
      <c r="AA3666" s="36"/>
      <c r="AB3666" s="36"/>
      <c r="AC3666" s="36"/>
      <c r="AD3666" s="36"/>
      <c r="AE3666" s="36"/>
      <c r="AF3666" s="36"/>
      <c r="AG3666" s="36"/>
      <c r="AH3666" s="36"/>
      <c r="AI3666" s="36"/>
      <c r="AJ3666" s="36"/>
      <c r="AK3666" s="36"/>
      <c r="AL3666" s="36"/>
    </row>
    <row r="3667">
      <c r="A3667" s="81" t="s">
        <v>3617</v>
      </c>
      <c r="B3667" s="81" t="s">
        <v>560</v>
      </c>
      <c r="C3667" s="29" t="s">
        <v>1152</v>
      </c>
      <c r="D3667" s="29" t="s">
        <v>3236</v>
      </c>
      <c r="E3667" s="30" t="s">
        <v>1478</v>
      </c>
      <c r="F3667" s="41" t="s">
        <v>1423</v>
      </c>
      <c r="G3667" s="117">
        <v>45048.0</v>
      </c>
      <c r="H3667" s="42"/>
      <c r="I3667" s="36"/>
      <c r="J3667" s="117">
        <v>45048.0</v>
      </c>
      <c r="K3667" s="42"/>
      <c r="L3667" s="36"/>
      <c r="M3667" s="117">
        <v>45079.0</v>
      </c>
      <c r="N3667" s="110">
        <v>0.7708333333333334</v>
      </c>
      <c r="O3667" s="32">
        <v>0.8541666666666666</v>
      </c>
      <c r="P3667" s="44">
        <f t="shared" si="320"/>
        <v>0.08333333333</v>
      </c>
      <c r="Q3667" s="122" t="s">
        <v>3618</v>
      </c>
      <c r="R3667" s="36"/>
      <c r="S3667" s="36"/>
      <c r="T3667" s="36"/>
      <c r="U3667" s="36"/>
      <c r="V3667" s="36"/>
      <c r="W3667" s="36"/>
      <c r="X3667" s="36"/>
      <c r="Y3667" s="36"/>
      <c r="Z3667" s="36"/>
      <c r="AA3667" s="36"/>
      <c r="AB3667" s="36"/>
      <c r="AC3667" s="36"/>
      <c r="AD3667" s="36"/>
      <c r="AE3667" s="36"/>
      <c r="AF3667" s="36"/>
      <c r="AG3667" s="36"/>
      <c r="AH3667" s="36"/>
      <c r="AI3667" s="36"/>
      <c r="AJ3667" s="36"/>
      <c r="AK3667" s="36"/>
      <c r="AL3667" s="36"/>
    </row>
    <row r="3668">
      <c r="A3668" s="81" t="s">
        <v>3510</v>
      </c>
      <c r="B3668" s="10" t="s">
        <v>560</v>
      </c>
      <c r="C3668" s="10" t="s">
        <v>1152</v>
      </c>
      <c r="D3668" s="10" t="s">
        <v>2579</v>
      </c>
      <c r="E3668" s="11" t="s">
        <v>3504</v>
      </c>
      <c r="F3668" s="11" t="s">
        <v>1409</v>
      </c>
      <c r="G3668" s="82">
        <v>45082.0</v>
      </c>
      <c r="H3668" s="82"/>
      <c r="I3668" s="12"/>
      <c r="J3668" s="82"/>
      <c r="K3668" s="82"/>
      <c r="L3668" s="12"/>
      <c r="M3668" s="82">
        <v>45079.0</v>
      </c>
      <c r="N3668" s="110">
        <v>0.625</v>
      </c>
      <c r="O3668" s="110">
        <v>0.875</v>
      </c>
      <c r="P3668" s="16">
        <f t="shared" si="320"/>
        <v>0.25</v>
      </c>
      <c r="Q3668" s="113" t="s">
        <v>3619</v>
      </c>
      <c r="R3668" s="36"/>
      <c r="S3668" s="36"/>
      <c r="T3668" s="36"/>
      <c r="U3668" s="36"/>
      <c r="V3668" s="36"/>
      <c r="W3668" s="36"/>
      <c r="X3668" s="36"/>
      <c r="Y3668" s="36"/>
      <c r="Z3668" s="36"/>
      <c r="AA3668" s="36"/>
      <c r="AB3668" s="36"/>
      <c r="AC3668" s="36"/>
      <c r="AD3668" s="36"/>
      <c r="AE3668" s="36"/>
      <c r="AF3668" s="36"/>
      <c r="AG3668" s="36"/>
      <c r="AH3668" s="36"/>
      <c r="AI3668" s="36"/>
      <c r="AJ3668" s="36"/>
      <c r="AK3668" s="36"/>
      <c r="AL3668" s="36"/>
    </row>
    <row r="3669">
      <c r="A3669" s="81" t="s">
        <v>3508</v>
      </c>
      <c r="B3669" s="10" t="s">
        <v>18</v>
      </c>
      <c r="C3669" s="10" t="s">
        <v>1152</v>
      </c>
      <c r="D3669" s="10" t="s">
        <v>2579</v>
      </c>
      <c r="E3669" s="11" t="s">
        <v>20</v>
      </c>
      <c r="F3669" s="11" t="s">
        <v>1423</v>
      </c>
      <c r="G3669" s="117">
        <v>45069.0</v>
      </c>
      <c r="H3669" s="82"/>
      <c r="I3669" s="12"/>
      <c r="J3669" s="117">
        <v>45069.0</v>
      </c>
      <c r="K3669" s="82"/>
      <c r="L3669" s="12"/>
      <c r="M3669" s="117">
        <v>45079.0</v>
      </c>
      <c r="N3669" s="110">
        <v>0.5416666666666666</v>
      </c>
      <c r="O3669" s="110">
        <v>0.625</v>
      </c>
      <c r="P3669" s="16">
        <f t="shared" si="320"/>
        <v>0.08333333333</v>
      </c>
      <c r="Q3669" s="113" t="s">
        <v>3620</v>
      </c>
      <c r="R3669" s="36"/>
      <c r="S3669" s="36"/>
      <c r="T3669" s="36"/>
      <c r="U3669" s="36"/>
      <c r="V3669" s="36"/>
      <c r="W3669" s="36"/>
      <c r="X3669" s="36"/>
      <c r="Y3669" s="36"/>
      <c r="Z3669" s="36"/>
      <c r="AA3669" s="36"/>
      <c r="AB3669" s="36"/>
      <c r="AC3669" s="36"/>
      <c r="AD3669" s="36"/>
      <c r="AE3669" s="36"/>
      <c r="AF3669" s="36"/>
      <c r="AG3669" s="36"/>
      <c r="AH3669" s="36"/>
      <c r="AI3669" s="36"/>
      <c r="AJ3669" s="36"/>
      <c r="AK3669" s="36"/>
      <c r="AL3669" s="36"/>
    </row>
    <row r="3670">
      <c r="A3670" s="29" t="s">
        <v>2167</v>
      </c>
      <c r="B3670" s="54" t="s">
        <v>1797</v>
      </c>
      <c r="C3670" s="54" t="s">
        <v>1164</v>
      </c>
      <c r="D3670" s="54" t="s">
        <v>900</v>
      </c>
      <c r="E3670" s="41" t="s">
        <v>41</v>
      </c>
      <c r="F3670" s="41" t="s">
        <v>21</v>
      </c>
      <c r="G3670" s="86"/>
      <c r="H3670" s="86"/>
      <c r="I3670" s="121"/>
      <c r="J3670" s="86"/>
      <c r="K3670" s="42"/>
      <c r="L3670" s="88">
        <v>253.5</v>
      </c>
      <c r="M3670" s="117">
        <v>45079.0</v>
      </c>
      <c r="N3670" s="43">
        <v>0.5416666666666666</v>
      </c>
      <c r="O3670" s="32">
        <v>0.625</v>
      </c>
      <c r="P3670" s="16">
        <f t="shared" si="320"/>
        <v>0.08333333333</v>
      </c>
      <c r="Q3670" s="113" t="s">
        <v>3621</v>
      </c>
      <c r="R3670" s="36"/>
      <c r="S3670" s="36"/>
      <c r="T3670" s="36"/>
      <c r="U3670" s="36"/>
      <c r="V3670" s="36"/>
      <c r="W3670" s="36"/>
      <c r="X3670" s="36"/>
      <c r="Y3670" s="36"/>
      <c r="Z3670" s="36"/>
      <c r="AA3670" s="36"/>
      <c r="AB3670" s="36"/>
      <c r="AC3670" s="36"/>
      <c r="AD3670" s="36"/>
      <c r="AE3670" s="36"/>
      <c r="AF3670" s="36"/>
      <c r="AG3670" s="36"/>
      <c r="AH3670" s="36"/>
      <c r="AI3670" s="36"/>
      <c r="AJ3670" s="36"/>
      <c r="AK3670" s="36"/>
      <c r="AL3670" s="36"/>
    </row>
    <row r="3671">
      <c r="A3671" s="29" t="s">
        <v>2857</v>
      </c>
      <c r="B3671" s="54" t="s">
        <v>560</v>
      </c>
      <c r="C3671" s="54" t="s">
        <v>1164</v>
      </c>
      <c r="D3671" s="54" t="s">
        <v>900</v>
      </c>
      <c r="E3671" s="30" t="s">
        <v>41</v>
      </c>
      <c r="F3671" s="41" t="s">
        <v>1409</v>
      </c>
      <c r="G3671" s="86">
        <v>44980.0</v>
      </c>
      <c r="H3671" s="86"/>
      <c r="I3671" s="121">
        <v>155.0</v>
      </c>
      <c r="J3671" s="86">
        <v>44981.0</v>
      </c>
      <c r="K3671" s="42"/>
      <c r="L3671" s="88">
        <v>182.5</v>
      </c>
      <c r="M3671" s="117">
        <v>45079.0</v>
      </c>
      <c r="N3671" s="32">
        <v>0.625</v>
      </c>
      <c r="O3671" s="32">
        <v>0.8333333333333334</v>
      </c>
      <c r="P3671" s="16">
        <f t="shared" si="320"/>
        <v>0.2083333333</v>
      </c>
      <c r="Q3671" s="113" t="s">
        <v>3622</v>
      </c>
      <c r="R3671" s="36"/>
      <c r="S3671" s="36"/>
      <c r="T3671" s="36"/>
      <c r="U3671" s="36"/>
      <c r="V3671" s="36"/>
      <c r="W3671" s="36"/>
      <c r="X3671" s="36"/>
      <c r="Y3671" s="36"/>
      <c r="Z3671" s="36"/>
      <c r="AA3671" s="36"/>
      <c r="AB3671" s="36"/>
      <c r="AC3671" s="36"/>
      <c r="AD3671" s="36"/>
      <c r="AE3671" s="36"/>
      <c r="AF3671" s="36"/>
      <c r="AG3671" s="36"/>
      <c r="AH3671" s="36"/>
      <c r="AI3671" s="36"/>
      <c r="AJ3671" s="36"/>
      <c r="AK3671" s="36"/>
      <c r="AL3671" s="36"/>
    </row>
    <row r="3672">
      <c r="A3672" s="81" t="s">
        <v>3500</v>
      </c>
      <c r="B3672" s="10" t="s">
        <v>560</v>
      </c>
      <c r="C3672" s="10" t="s">
        <v>1164</v>
      </c>
      <c r="D3672" s="10" t="s">
        <v>3251</v>
      </c>
      <c r="E3672" s="30" t="s">
        <v>41</v>
      </c>
      <c r="F3672" s="30" t="s">
        <v>1423</v>
      </c>
      <c r="G3672" s="117">
        <v>45068.0</v>
      </c>
      <c r="H3672" s="86"/>
      <c r="I3672" s="88"/>
      <c r="J3672" s="117">
        <v>45068.0</v>
      </c>
      <c r="K3672" s="42"/>
      <c r="L3672" s="121"/>
      <c r="M3672" s="117">
        <v>45079.0</v>
      </c>
      <c r="N3672" s="110">
        <v>0.8333333333333334</v>
      </c>
      <c r="O3672" s="32">
        <v>0.0</v>
      </c>
      <c r="P3672" s="25">
        <v>0.08333333333333333</v>
      </c>
      <c r="Q3672" s="10" t="s">
        <v>3623</v>
      </c>
      <c r="R3672" s="36"/>
      <c r="S3672" s="36"/>
      <c r="T3672" s="36"/>
      <c r="U3672" s="36"/>
      <c r="V3672" s="36"/>
      <c r="W3672" s="36"/>
      <c r="X3672" s="36"/>
      <c r="Y3672" s="36"/>
      <c r="Z3672" s="36"/>
      <c r="AA3672" s="36"/>
      <c r="AB3672" s="36"/>
      <c r="AC3672" s="36"/>
      <c r="AD3672" s="36"/>
      <c r="AE3672" s="36"/>
      <c r="AF3672" s="36"/>
      <c r="AG3672" s="36"/>
      <c r="AH3672" s="36"/>
      <c r="AI3672" s="36"/>
      <c r="AJ3672" s="36"/>
      <c r="AK3672" s="36"/>
      <c r="AL3672" s="36"/>
    </row>
    <row r="3673">
      <c r="A3673" s="81" t="s">
        <v>2893</v>
      </c>
      <c r="B3673" s="81" t="s">
        <v>560</v>
      </c>
      <c r="C3673" s="10" t="s">
        <v>1152</v>
      </c>
      <c r="D3673" s="29" t="s">
        <v>508</v>
      </c>
      <c r="E3673" s="30" t="s">
        <v>41</v>
      </c>
      <c r="F3673" s="30" t="s">
        <v>1409</v>
      </c>
      <c r="G3673" s="82">
        <v>44999.0</v>
      </c>
      <c r="H3673" s="82">
        <v>45072.0</v>
      </c>
      <c r="I3673" s="88">
        <v>45.0</v>
      </c>
      <c r="J3673" s="82">
        <v>44999.0</v>
      </c>
      <c r="K3673" s="82">
        <v>45072.0</v>
      </c>
      <c r="L3673" s="88">
        <v>45.0</v>
      </c>
      <c r="M3673" s="82">
        <v>45082.0</v>
      </c>
      <c r="N3673" s="32">
        <v>0.6666666666666666</v>
      </c>
      <c r="O3673" s="32">
        <v>0.875</v>
      </c>
      <c r="P3673" s="16">
        <f t="shared" ref="P3673:P3694" si="321">O3673-N3673</f>
        <v>0.2083333333</v>
      </c>
      <c r="Q3673" s="35" t="s">
        <v>3624</v>
      </c>
      <c r="R3673" s="36"/>
      <c r="S3673" s="36"/>
      <c r="T3673" s="36"/>
      <c r="U3673" s="36"/>
      <c r="V3673" s="36"/>
      <c r="W3673" s="36"/>
      <c r="X3673" s="36"/>
      <c r="Y3673" s="36"/>
      <c r="Z3673" s="36"/>
      <c r="AA3673" s="36"/>
      <c r="AB3673" s="36"/>
      <c r="AC3673" s="36"/>
      <c r="AD3673" s="36"/>
      <c r="AE3673" s="36"/>
      <c r="AF3673" s="36"/>
      <c r="AG3673" s="36"/>
      <c r="AH3673" s="36"/>
      <c r="AI3673" s="36"/>
      <c r="AJ3673" s="36"/>
      <c r="AK3673" s="36"/>
      <c r="AL3673" s="36"/>
    </row>
    <row r="3674">
      <c r="A3674" s="81" t="s">
        <v>3617</v>
      </c>
      <c r="B3674" s="81" t="s">
        <v>560</v>
      </c>
      <c r="C3674" s="29" t="s">
        <v>1152</v>
      </c>
      <c r="D3674" s="29" t="s">
        <v>3236</v>
      </c>
      <c r="E3674" s="30" t="s">
        <v>3504</v>
      </c>
      <c r="F3674" s="41" t="s">
        <v>1423</v>
      </c>
      <c r="G3674" s="117">
        <v>45048.0</v>
      </c>
      <c r="H3674" s="42"/>
      <c r="I3674" s="36"/>
      <c r="J3674" s="117">
        <v>45048.0</v>
      </c>
      <c r="K3674" s="42"/>
      <c r="L3674" s="36"/>
      <c r="M3674" s="117">
        <v>45082.0</v>
      </c>
      <c r="N3674" s="110">
        <v>0.6041666666666666</v>
      </c>
      <c r="O3674" s="110">
        <v>0.8541666666666666</v>
      </c>
      <c r="P3674" s="44">
        <f t="shared" si="321"/>
        <v>0.25</v>
      </c>
      <c r="Q3674" s="122" t="s">
        <v>3625</v>
      </c>
      <c r="R3674" s="36"/>
      <c r="S3674" s="36"/>
      <c r="T3674" s="36"/>
      <c r="U3674" s="36"/>
      <c r="V3674" s="36"/>
      <c r="W3674" s="36"/>
      <c r="X3674" s="36"/>
      <c r="Y3674" s="36"/>
      <c r="Z3674" s="36"/>
      <c r="AA3674" s="36"/>
      <c r="AB3674" s="36"/>
      <c r="AC3674" s="36"/>
      <c r="AD3674" s="36"/>
      <c r="AE3674" s="36"/>
      <c r="AF3674" s="36"/>
      <c r="AG3674" s="36"/>
      <c r="AH3674" s="36"/>
      <c r="AI3674" s="36"/>
      <c r="AJ3674" s="36"/>
      <c r="AK3674" s="36"/>
      <c r="AL3674" s="36"/>
    </row>
    <row r="3675">
      <c r="A3675" s="81" t="s">
        <v>3111</v>
      </c>
      <c r="B3675" s="54" t="s">
        <v>1797</v>
      </c>
      <c r="C3675" s="10" t="s">
        <v>1152</v>
      </c>
      <c r="D3675" s="10" t="s">
        <v>2579</v>
      </c>
      <c r="E3675" s="30" t="s">
        <v>41</v>
      </c>
      <c r="F3675" s="30" t="s">
        <v>1423</v>
      </c>
      <c r="G3675" s="117"/>
      <c r="H3675" s="86"/>
      <c r="I3675" s="121"/>
      <c r="J3675" s="86"/>
      <c r="K3675" s="42"/>
      <c r="L3675" s="121"/>
      <c r="M3675" s="19">
        <v>45082.0</v>
      </c>
      <c r="N3675" s="32">
        <v>0.5416666666666666</v>
      </c>
      <c r="O3675" s="32">
        <v>0.6875</v>
      </c>
      <c r="P3675" s="44">
        <f t="shared" si="321"/>
        <v>0.1458333333</v>
      </c>
      <c r="Q3675" s="132" t="s">
        <v>3626</v>
      </c>
      <c r="R3675" s="36"/>
      <c r="S3675" s="36"/>
      <c r="T3675" s="36"/>
      <c r="U3675" s="36"/>
      <c r="V3675" s="36"/>
      <c r="W3675" s="36"/>
      <c r="X3675" s="36"/>
      <c r="Y3675" s="36"/>
      <c r="Z3675" s="36"/>
      <c r="AA3675" s="36"/>
      <c r="AB3675" s="36"/>
      <c r="AC3675" s="36"/>
      <c r="AD3675" s="36"/>
      <c r="AE3675" s="36"/>
      <c r="AF3675" s="36"/>
      <c r="AG3675" s="36"/>
      <c r="AH3675" s="36"/>
      <c r="AI3675" s="36"/>
      <c r="AJ3675" s="36"/>
      <c r="AK3675" s="36"/>
      <c r="AL3675" s="36"/>
    </row>
    <row r="3676">
      <c r="A3676" s="81" t="s">
        <v>3510</v>
      </c>
      <c r="B3676" s="10" t="s">
        <v>560</v>
      </c>
      <c r="C3676" s="10" t="s">
        <v>1152</v>
      </c>
      <c r="D3676" s="10" t="s">
        <v>2579</v>
      </c>
      <c r="E3676" s="11" t="s">
        <v>41</v>
      </c>
      <c r="F3676" s="11" t="s">
        <v>1409</v>
      </c>
      <c r="G3676" s="82">
        <v>45082.0</v>
      </c>
      <c r="H3676" s="82"/>
      <c r="I3676" s="12"/>
      <c r="J3676" s="82"/>
      <c r="K3676" s="82"/>
      <c r="L3676" s="12"/>
      <c r="M3676" s="82">
        <v>45082.0</v>
      </c>
      <c r="N3676" s="110">
        <v>0.6666666666666666</v>
      </c>
      <c r="O3676" s="110">
        <v>0.8333333333333334</v>
      </c>
      <c r="P3676" s="16">
        <f t="shared" si="321"/>
        <v>0.1666666667</v>
      </c>
      <c r="Q3676" s="113" t="s">
        <v>3627</v>
      </c>
      <c r="R3676" s="36"/>
      <c r="S3676" s="36"/>
      <c r="T3676" s="36"/>
      <c r="U3676" s="36"/>
      <c r="V3676" s="36"/>
      <c r="W3676" s="36"/>
      <c r="X3676" s="36"/>
      <c r="Y3676" s="36"/>
      <c r="Z3676" s="36"/>
      <c r="AA3676" s="36"/>
      <c r="AB3676" s="36"/>
      <c r="AC3676" s="36"/>
      <c r="AD3676" s="36"/>
      <c r="AE3676" s="36"/>
      <c r="AF3676" s="36"/>
      <c r="AG3676" s="36"/>
      <c r="AH3676" s="36"/>
      <c r="AI3676" s="36"/>
      <c r="AJ3676" s="36"/>
      <c r="AK3676" s="36"/>
      <c r="AL3676" s="36"/>
    </row>
    <row r="3677">
      <c r="A3677" s="81" t="s">
        <v>3614</v>
      </c>
      <c r="B3677" s="29" t="s">
        <v>18</v>
      </c>
      <c r="C3677" s="29" t="s">
        <v>1152</v>
      </c>
      <c r="D3677" s="10" t="s">
        <v>3</v>
      </c>
      <c r="E3677" s="30" t="s">
        <v>41</v>
      </c>
      <c r="F3677" s="41" t="s">
        <v>1423</v>
      </c>
      <c r="G3677" s="117">
        <v>45079.0</v>
      </c>
      <c r="H3677" s="86"/>
      <c r="I3677" s="88">
        <v>4.0</v>
      </c>
      <c r="J3677" s="86"/>
      <c r="K3677" s="42"/>
      <c r="L3677" s="121"/>
      <c r="M3677" s="117">
        <v>45082.0</v>
      </c>
      <c r="N3677" s="32">
        <v>0.5833333333333334</v>
      </c>
      <c r="O3677" s="32">
        <v>0.7916666666666666</v>
      </c>
      <c r="P3677" s="44">
        <f t="shared" si="321"/>
        <v>0.2083333333</v>
      </c>
      <c r="Q3677" s="113" t="s">
        <v>3628</v>
      </c>
      <c r="R3677" s="36"/>
      <c r="S3677" s="36"/>
      <c r="T3677" s="36"/>
      <c r="U3677" s="36"/>
      <c r="V3677" s="36"/>
      <c r="W3677" s="36"/>
      <c r="X3677" s="36"/>
      <c r="Y3677" s="36"/>
      <c r="Z3677" s="36"/>
      <c r="AA3677" s="36"/>
      <c r="AB3677" s="36"/>
      <c r="AC3677" s="36"/>
      <c r="AD3677" s="36"/>
      <c r="AE3677" s="36"/>
      <c r="AF3677" s="36"/>
      <c r="AG3677" s="36"/>
      <c r="AH3677" s="36"/>
      <c r="AI3677" s="36"/>
      <c r="AJ3677" s="36"/>
      <c r="AK3677" s="36"/>
      <c r="AL3677" s="36"/>
    </row>
    <row r="3678">
      <c r="A3678" s="81" t="s">
        <v>1819</v>
      </c>
      <c r="B3678" s="81" t="s">
        <v>1797</v>
      </c>
      <c r="C3678" s="10" t="s">
        <v>1152</v>
      </c>
      <c r="D3678" s="10" t="s">
        <v>3</v>
      </c>
      <c r="E3678" s="11" t="s">
        <v>41</v>
      </c>
      <c r="F3678" s="11" t="s">
        <v>21</v>
      </c>
      <c r="G3678" s="18"/>
      <c r="H3678" s="18"/>
      <c r="I3678" s="18"/>
      <c r="J3678" s="18"/>
      <c r="K3678" s="18"/>
      <c r="M3678" s="117">
        <v>45082.0</v>
      </c>
      <c r="N3678" s="32">
        <v>0.7916666666666666</v>
      </c>
      <c r="O3678" s="32">
        <v>0.875</v>
      </c>
      <c r="P3678" s="44">
        <f t="shared" si="321"/>
        <v>0.08333333333</v>
      </c>
      <c r="Q3678" s="113" t="s">
        <v>3629</v>
      </c>
      <c r="R3678" s="36"/>
      <c r="S3678" s="36"/>
      <c r="T3678" s="36"/>
      <c r="U3678" s="36"/>
      <c r="V3678" s="36"/>
      <c r="W3678" s="36"/>
      <c r="X3678" s="36"/>
      <c r="Y3678" s="36"/>
      <c r="Z3678" s="36"/>
      <c r="AA3678" s="36"/>
      <c r="AB3678" s="36"/>
      <c r="AC3678" s="36"/>
      <c r="AD3678" s="36"/>
      <c r="AE3678" s="36"/>
      <c r="AF3678" s="36"/>
      <c r="AG3678" s="36"/>
      <c r="AH3678" s="36"/>
      <c r="AI3678" s="36"/>
      <c r="AJ3678" s="36"/>
      <c r="AK3678" s="36"/>
      <c r="AL3678" s="36"/>
    </row>
    <row r="3679">
      <c r="A3679" s="29" t="s">
        <v>3526</v>
      </c>
      <c r="B3679" s="29" t="s">
        <v>18</v>
      </c>
      <c r="C3679" s="29" t="s">
        <v>1152</v>
      </c>
      <c r="D3679" s="29" t="s">
        <v>508</v>
      </c>
      <c r="E3679" s="30" t="s">
        <v>43</v>
      </c>
      <c r="F3679" s="41" t="s">
        <v>1423</v>
      </c>
      <c r="G3679" s="86">
        <v>45071.0</v>
      </c>
      <c r="H3679" s="42"/>
      <c r="I3679" s="36"/>
      <c r="J3679" s="86">
        <v>45075.0</v>
      </c>
      <c r="K3679" s="42"/>
      <c r="L3679" s="36"/>
      <c r="M3679" s="117">
        <v>45082.0</v>
      </c>
      <c r="N3679" s="32">
        <v>0.6041666666666666</v>
      </c>
      <c r="O3679" s="32">
        <v>0.6458333333333334</v>
      </c>
      <c r="P3679" s="44">
        <f t="shared" si="321"/>
        <v>0.04166666667</v>
      </c>
      <c r="Q3679" s="131" t="s">
        <v>3630</v>
      </c>
      <c r="R3679" s="36"/>
      <c r="S3679" s="36"/>
      <c r="T3679" s="36"/>
      <c r="U3679" s="36"/>
      <c r="V3679" s="36"/>
      <c r="W3679" s="36"/>
      <c r="X3679" s="36"/>
      <c r="Y3679" s="36"/>
      <c r="Z3679" s="36"/>
      <c r="AA3679" s="36"/>
      <c r="AB3679" s="36"/>
      <c r="AC3679" s="36"/>
      <c r="AD3679" s="36"/>
      <c r="AE3679" s="36"/>
      <c r="AF3679" s="36"/>
      <c r="AG3679" s="36"/>
      <c r="AH3679" s="36"/>
      <c r="AI3679" s="36"/>
      <c r="AJ3679" s="36"/>
      <c r="AK3679" s="36"/>
      <c r="AL3679" s="36"/>
    </row>
    <row r="3680">
      <c r="A3680" s="29" t="s">
        <v>2167</v>
      </c>
      <c r="B3680" s="54" t="s">
        <v>1797</v>
      </c>
      <c r="C3680" s="54" t="s">
        <v>1164</v>
      </c>
      <c r="D3680" s="54" t="s">
        <v>900</v>
      </c>
      <c r="E3680" s="41" t="s">
        <v>41</v>
      </c>
      <c r="F3680" s="41" t="s">
        <v>21</v>
      </c>
      <c r="G3680" s="86"/>
      <c r="H3680" s="86"/>
      <c r="I3680" s="121"/>
      <c r="J3680" s="86"/>
      <c r="K3680" s="42"/>
      <c r="L3680" s="88">
        <v>255.5</v>
      </c>
      <c r="M3680" s="117">
        <v>45082.0</v>
      </c>
      <c r="N3680" s="43">
        <v>0.5416666666666666</v>
      </c>
      <c r="O3680" s="32">
        <v>0.625</v>
      </c>
      <c r="P3680" s="16">
        <f t="shared" si="321"/>
        <v>0.08333333333</v>
      </c>
      <c r="Q3680" s="113" t="s">
        <v>3631</v>
      </c>
      <c r="R3680" s="36"/>
      <c r="S3680" s="36"/>
      <c r="T3680" s="36"/>
      <c r="U3680" s="36"/>
      <c r="V3680" s="36"/>
      <c r="W3680" s="36"/>
      <c r="X3680" s="36"/>
      <c r="Y3680" s="36"/>
      <c r="Z3680" s="36"/>
      <c r="AA3680" s="36"/>
      <c r="AB3680" s="36"/>
      <c r="AC3680" s="36"/>
      <c r="AD3680" s="36"/>
      <c r="AE3680" s="36"/>
      <c r="AF3680" s="36"/>
      <c r="AG3680" s="36"/>
      <c r="AH3680" s="36"/>
      <c r="AI3680" s="36"/>
      <c r="AJ3680" s="36"/>
      <c r="AK3680" s="36"/>
      <c r="AL3680" s="36"/>
    </row>
    <row r="3681">
      <c r="A3681" s="29" t="s">
        <v>2857</v>
      </c>
      <c r="B3681" s="54" t="s">
        <v>560</v>
      </c>
      <c r="C3681" s="54" t="s">
        <v>1164</v>
      </c>
      <c r="D3681" s="54" t="s">
        <v>900</v>
      </c>
      <c r="E3681" s="30" t="s">
        <v>43</v>
      </c>
      <c r="F3681" s="41" t="s">
        <v>1409</v>
      </c>
      <c r="G3681" s="86">
        <v>44980.0</v>
      </c>
      <c r="H3681" s="86"/>
      <c r="I3681" s="121">
        <v>155.0</v>
      </c>
      <c r="J3681" s="86">
        <v>44981.0</v>
      </c>
      <c r="K3681" s="42"/>
      <c r="L3681" s="88">
        <v>187.5</v>
      </c>
      <c r="M3681" s="117">
        <v>45082.0</v>
      </c>
      <c r="N3681" s="32">
        <v>0.625</v>
      </c>
      <c r="O3681" s="32">
        <v>0.8333333333333334</v>
      </c>
      <c r="P3681" s="16">
        <f t="shared" si="321"/>
        <v>0.2083333333</v>
      </c>
      <c r="Q3681" s="113" t="s">
        <v>3632</v>
      </c>
      <c r="R3681" s="36"/>
      <c r="S3681" s="36"/>
      <c r="T3681" s="36"/>
      <c r="U3681" s="36"/>
      <c r="V3681" s="36"/>
      <c r="W3681" s="36"/>
      <c r="X3681" s="36"/>
      <c r="Y3681" s="36"/>
      <c r="Z3681" s="36"/>
      <c r="AA3681" s="36"/>
      <c r="AB3681" s="36"/>
      <c r="AC3681" s="36"/>
      <c r="AD3681" s="36"/>
      <c r="AE3681" s="36"/>
      <c r="AF3681" s="36"/>
      <c r="AG3681" s="36"/>
      <c r="AH3681" s="36"/>
      <c r="AI3681" s="36"/>
      <c r="AJ3681" s="36"/>
      <c r="AK3681" s="36"/>
      <c r="AL3681" s="36"/>
    </row>
    <row r="3682">
      <c r="A3682" s="81" t="s">
        <v>3617</v>
      </c>
      <c r="B3682" s="81" t="s">
        <v>560</v>
      </c>
      <c r="C3682" s="29" t="s">
        <v>1152</v>
      </c>
      <c r="D3682" s="29" t="s">
        <v>3236</v>
      </c>
      <c r="E3682" s="30" t="s">
        <v>3504</v>
      </c>
      <c r="F3682" s="41" t="s">
        <v>1423</v>
      </c>
      <c r="G3682" s="117">
        <v>45048.0</v>
      </c>
      <c r="H3682" s="42"/>
      <c r="I3682" s="36"/>
      <c r="J3682" s="117">
        <v>45048.0</v>
      </c>
      <c r="K3682" s="42"/>
      <c r="L3682" s="36"/>
      <c r="M3682" s="117">
        <v>45083.0</v>
      </c>
      <c r="N3682" s="110">
        <v>0.6041666666666666</v>
      </c>
      <c r="O3682" s="110">
        <v>0.6875</v>
      </c>
      <c r="P3682" s="44">
        <f t="shared" si="321"/>
        <v>0.08333333333</v>
      </c>
      <c r="Q3682" s="122" t="s">
        <v>3633</v>
      </c>
      <c r="R3682" s="36"/>
      <c r="S3682" s="36"/>
      <c r="T3682" s="36"/>
      <c r="U3682" s="36"/>
      <c r="V3682" s="36"/>
      <c r="W3682" s="36"/>
      <c r="X3682" s="36"/>
      <c r="Y3682" s="36"/>
      <c r="Z3682" s="36"/>
      <c r="AA3682" s="36"/>
      <c r="AB3682" s="36"/>
      <c r="AC3682" s="36"/>
      <c r="AD3682" s="36"/>
      <c r="AE3682" s="36"/>
      <c r="AF3682" s="36"/>
      <c r="AG3682" s="36"/>
      <c r="AH3682" s="36"/>
      <c r="AI3682" s="36"/>
      <c r="AJ3682" s="36"/>
      <c r="AK3682" s="36"/>
      <c r="AL3682" s="36"/>
    </row>
    <row r="3683">
      <c r="A3683" s="81" t="s">
        <v>3609</v>
      </c>
      <c r="B3683" s="29" t="s">
        <v>18</v>
      </c>
      <c r="C3683" s="29" t="s">
        <v>1152</v>
      </c>
      <c r="D3683" s="10" t="s">
        <v>3</v>
      </c>
      <c r="E3683" s="30" t="s">
        <v>987</v>
      </c>
      <c r="F3683" s="41" t="s">
        <v>1423</v>
      </c>
      <c r="G3683" s="117">
        <v>45079.0</v>
      </c>
      <c r="H3683" s="117">
        <v>45079.0</v>
      </c>
      <c r="I3683" s="88">
        <v>6.0</v>
      </c>
      <c r="J3683" s="117">
        <v>45079.0</v>
      </c>
      <c r="K3683" s="117">
        <v>45083.0</v>
      </c>
      <c r="L3683" s="88">
        <v>4.0</v>
      </c>
      <c r="M3683" s="117">
        <v>45083.0</v>
      </c>
      <c r="N3683" s="110">
        <v>0.5833333333333334</v>
      </c>
      <c r="O3683" s="32">
        <v>0.625</v>
      </c>
      <c r="P3683" s="44">
        <f t="shared" si="321"/>
        <v>0.04166666667</v>
      </c>
      <c r="Q3683" s="113" t="s">
        <v>3634</v>
      </c>
      <c r="R3683" s="36"/>
      <c r="S3683" s="36"/>
      <c r="T3683" s="36"/>
      <c r="U3683" s="36"/>
      <c r="V3683" s="36"/>
      <c r="W3683" s="36"/>
      <c r="X3683" s="36"/>
      <c r="Y3683" s="36"/>
      <c r="Z3683" s="36"/>
      <c r="AA3683" s="36"/>
      <c r="AB3683" s="36"/>
      <c r="AC3683" s="36"/>
      <c r="AD3683" s="36"/>
      <c r="AE3683" s="36"/>
      <c r="AF3683" s="36"/>
      <c r="AG3683" s="36"/>
      <c r="AH3683" s="36"/>
      <c r="AI3683" s="36"/>
      <c r="AJ3683" s="36"/>
      <c r="AK3683" s="36"/>
      <c r="AL3683" s="36"/>
    </row>
    <row r="3684">
      <c r="A3684" s="81" t="s">
        <v>3574</v>
      </c>
      <c r="B3684" s="29" t="s">
        <v>18</v>
      </c>
      <c r="C3684" s="29" t="s">
        <v>1152</v>
      </c>
      <c r="D3684" s="29" t="s">
        <v>3236</v>
      </c>
      <c r="E3684" s="30" t="s">
        <v>987</v>
      </c>
      <c r="F3684" s="41" t="s">
        <v>1423</v>
      </c>
      <c r="G3684" s="117">
        <v>45076.0</v>
      </c>
      <c r="H3684" s="42"/>
      <c r="I3684" s="36"/>
      <c r="J3684" s="117">
        <v>45076.0</v>
      </c>
      <c r="K3684" s="42"/>
      <c r="L3684" s="36"/>
      <c r="M3684" s="117">
        <v>45083.0</v>
      </c>
      <c r="N3684" s="32">
        <v>0.6875</v>
      </c>
      <c r="O3684" s="32">
        <v>0.7708333333333334</v>
      </c>
      <c r="P3684" s="44">
        <f t="shared" si="321"/>
        <v>0.08333333333</v>
      </c>
      <c r="Q3684" s="122" t="s">
        <v>3635</v>
      </c>
      <c r="R3684" s="36"/>
      <c r="S3684" s="36"/>
      <c r="T3684" s="36"/>
      <c r="U3684" s="36"/>
      <c r="V3684" s="36"/>
      <c r="W3684" s="36"/>
      <c r="X3684" s="36"/>
      <c r="Y3684" s="36"/>
      <c r="Z3684" s="36"/>
      <c r="AA3684" s="36"/>
      <c r="AB3684" s="36"/>
      <c r="AC3684" s="36"/>
      <c r="AD3684" s="36"/>
      <c r="AE3684" s="36"/>
      <c r="AF3684" s="36"/>
      <c r="AG3684" s="36"/>
      <c r="AH3684" s="36"/>
      <c r="AI3684" s="36"/>
      <c r="AJ3684" s="36"/>
      <c r="AK3684" s="36"/>
      <c r="AL3684" s="36"/>
    </row>
    <row r="3685">
      <c r="A3685" s="81" t="s">
        <v>3614</v>
      </c>
      <c r="B3685" s="29" t="s">
        <v>18</v>
      </c>
      <c r="C3685" s="29" t="s">
        <v>1152</v>
      </c>
      <c r="D3685" s="10" t="s">
        <v>3</v>
      </c>
      <c r="E3685" s="30" t="s">
        <v>43</v>
      </c>
      <c r="F3685" s="41" t="s">
        <v>1423</v>
      </c>
      <c r="G3685" s="117">
        <v>45079.0</v>
      </c>
      <c r="H3685" s="117">
        <v>45083.0</v>
      </c>
      <c r="I3685" s="88">
        <v>10.0</v>
      </c>
      <c r="J3685" s="117">
        <v>45082.0</v>
      </c>
      <c r="K3685" s="117">
        <v>45083.0</v>
      </c>
      <c r="L3685" s="88">
        <v>7.0</v>
      </c>
      <c r="M3685" s="117">
        <v>45083.0</v>
      </c>
      <c r="N3685" s="32">
        <v>0.625</v>
      </c>
      <c r="O3685" s="32">
        <v>0.6666666666666666</v>
      </c>
      <c r="P3685" s="44">
        <f t="shared" si="321"/>
        <v>0.04166666667</v>
      </c>
      <c r="Q3685" s="113" t="s">
        <v>3636</v>
      </c>
      <c r="R3685" s="36"/>
      <c r="S3685" s="36"/>
      <c r="T3685" s="36"/>
      <c r="U3685" s="36"/>
      <c r="V3685" s="36"/>
      <c r="W3685" s="36"/>
      <c r="X3685" s="36"/>
      <c r="Y3685" s="36"/>
      <c r="Z3685" s="36"/>
      <c r="AA3685" s="36"/>
      <c r="AB3685" s="36"/>
      <c r="AC3685" s="36"/>
      <c r="AD3685" s="36"/>
      <c r="AE3685" s="36"/>
      <c r="AF3685" s="36"/>
      <c r="AG3685" s="36"/>
      <c r="AH3685" s="36"/>
      <c r="AI3685" s="36"/>
      <c r="AJ3685" s="36"/>
      <c r="AK3685" s="36"/>
      <c r="AL3685" s="36"/>
    </row>
    <row r="3686">
      <c r="A3686" s="81" t="s">
        <v>2573</v>
      </c>
      <c r="B3686" s="10" t="s">
        <v>560</v>
      </c>
      <c r="C3686" s="10" t="s">
        <v>1152</v>
      </c>
      <c r="D3686" s="10" t="s">
        <v>3</v>
      </c>
      <c r="E3686" s="11" t="s">
        <v>987</v>
      </c>
      <c r="F3686" s="11" t="s">
        <v>1409</v>
      </c>
      <c r="G3686" s="82">
        <v>44942.0</v>
      </c>
      <c r="H3686" s="82">
        <v>44963.0</v>
      </c>
      <c r="I3686" s="12">
        <v>75.0</v>
      </c>
      <c r="J3686" s="117">
        <v>44943.0</v>
      </c>
      <c r="K3686" s="82"/>
      <c r="L3686" s="12">
        <v>146.0</v>
      </c>
      <c r="M3686" s="117">
        <v>45083.0</v>
      </c>
      <c r="N3686" s="32">
        <v>0.6666666666666666</v>
      </c>
      <c r="O3686" s="32">
        <v>0.7916666666666666</v>
      </c>
      <c r="P3686" s="16">
        <f t="shared" si="321"/>
        <v>0.125</v>
      </c>
      <c r="Q3686" s="113" t="s">
        <v>3637</v>
      </c>
      <c r="R3686" s="36"/>
      <c r="S3686" s="36"/>
      <c r="T3686" s="36"/>
      <c r="U3686" s="36"/>
      <c r="V3686" s="36"/>
      <c r="W3686" s="36"/>
      <c r="X3686" s="36"/>
      <c r="Y3686" s="36"/>
      <c r="Z3686" s="36"/>
      <c r="AA3686" s="36"/>
      <c r="AB3686" s="36"/>
      <c r="AC3686" s="36"/>
      <c r="AD3686" s="36"/>
      <c r="AE3686" s="36"/>
      <c r="AF3686" s="36"/>
      <c r="AG3686" s="36"/>
      <c r="AH3686" s="36"/>
      <c r="AI3686" s="36"/>
      <c r="AJ3686" s="36"/>
      <c r="AK3686" s="36"/>
      <c r="AL3686" s="36"/>
    </row>
    <row r="3687">
      <c r="A3687" s="81" t="s">
        <v>1819</v>
      </c>
      <c r="B3687" s="81" t="s">
        <v>1797</v>
      </c>
      <c r="C3687" s="10" t="s">
        <v>1152</v>
      </c>
      <c r="D3687" s="10" t="s">
        <v>3</v>
      </c>
      <c r="E3687" s="11" t="s">
        <v>41</v>
      </c>
      <c r="F3687" s="11" t="s">
        <v>21</v>
      </c>
      <c r="G3687" s="18"/>
      <c r="H3687" s="18"/>
      <c r="I3687" s="18"/>
      <c r="J3687" s="18"/>
      <c r="K3687" s="18"/>
      <c r="M3687" s="117">
        <v>45083.0</v>
      </c>
      <c r="N3687" s="32">
        <v>0.7916666666666666</v>
      </c>
      <c r="O3687" s="32">
        <v>0.9166666666666666</v>
      </c>
      <c r="P3687" s="44">
        <f t="shared" si="321"/>
        <v>0.125</v>
      </c>
      <c r="Q3687" s="113" t="s">
        <v>3638</v>
      </c>
      <c r="R3687" s="36"/>
      <c r="S3687" s="36"/>
      <c r="T3687" s="36"/>
      <c r="U3687" s="36"/>
      <c r="V3687" s="36"/>
      <c r="W3687" s="36"/>
      <c r="X3687" s="36"/>
      <c r="Y3687" s="36"/>
      <c r="Z3687" s="36"/>
      <c r="AA3687" s="36"/>
      <c r="AB3687" s="36"/>
      <c r="AC3687" s="36"/>
      <c r="AD3687" s="36"/>
      <c r="AE3687" s="36"/>
      <c r="AF3687" s="36"/>
      <c r="AG3687" s="36"/>
      <c r="AH3687" s="36"/>
      <c r="AI3687" s="36"/>
      <c r="AJ3687" s="36"/>
      <c r="AK3687" s="36"/>
      <c r="AL3687" s="36"/>
    </row>
    <row r="3688">
      <c r="A3688" s="81" t="s">
        <v>2893</v>
      </c>
      <c r="B3688" s="81" t="s">
        <v>560</v>
      </c>
      <c r="C3688" s="10" t="s">
        <v>1152</v>
      </c>
      <c r="D3688" s="29" t="s">
        <v>508</v>
      </c>
      <c r="E3688" s="30" t="s">
        <v>3459</v>
      </c>
      <c r="F3688" s="30" t="s">
        <v>1409</v>
      </c>
      <c r="G3688" s="82">
        <v>44999.0</v>
      </c>
      <c r="H3688" s="82">
        <v>45072.0</v>
      </c>
      <c r="I3688" s="88">
        <v>45.0</v>
      </c>
      <c r="J3688" s="82">
        <v>44999.0</v>
      </c>
      <c r="K3688" s="82">
        <v>45072.0</v>
      </c>
      <c r="L3688" s="88">
        <v>45.0</v>
      </c>
      <c r="M3688" s="82">
        <v>45083.0</v>
      </c>
      <c r="N3688" s="32">
        <v>0.5833333333333334</v>
      </c>
      <c r="O3688" s="32">
        <v>0.6458333333333334</v>
      </c>
      <c r="P3688" s="16">
        <f t="shared" si="321"/>
        <v>0.0625</v>
      </c>
      <c r="Q3688" s="35" t="s">
        <v>3639</v>
      </c>
      <c r="R3688" s="36"/>
      <c r="S3688" s="36"/>
      <c r="T3688" s="36"/>
      <c r="U3688" s="36"/>
      <c r="V3688" s="36"/>
      <c r="W3688" s="36"/>
      <c r="X3688" s="36"/>
      <c r="Y3688" s="36"/>
      <c r="Z3688" s="36"/>
      <c r="AA3688" s="36"/>
      <c r="AB3688" s="36"/>
      <c r="AC3688" s="36"/>
      <c r="AD3688" s="36"/>
      <c r="AE3688" s="36"/>
      <c r="AF3688" s="36"/>
      <c r="AG3688" s="36"/>
      <c r="AH3688" s="36"/>
      <c r="AI3688" s="36"/>
      <c r="AJ3688" s="36"/>
      <c r="AK3688" s="36"/>
      <c r="AL3688" s="36"/>
    </row>
    <row r="3689">
      <c r="A3689" s="81" t="s">
        <v>3640</v>
      </c>
      <c r="B3689" s="29" t="s">
        <v>18</v>
      </c>
      <c r="C3689" s="29" t="s">
        <v>1152</v>
      </c>
      <c r="D3689" s="29" t="s">
        <v>3236</v>
      </c>
      <c r="E3689" s="30" t="s">
        <v>1478</v>
      </c>
      <c r="F3689" s="41" t="s">
        <v>1423</v>
      </c>
      <c r="G3689" s="117">
        <v>45083.0</v>
      </c>
      <c r="H3689" s="42"/>
      <c r="I3689" s="36"/>
      <c r="J3689" s="117">
        <v>45083.0</v>
      </c>
      <c r="K3689" s="42"/>
      <c r="L3689" s="36"/>
      <c r="M3689" s="117">
        <v>45083.0</v>
      </c>
      <c r="N3689" s="32">
        <v>0.7708333333333334</v>
      </c>
      <c r="O3689" s="32">
        <v>0.875</v>
      </c>
      <c r="P3689" s="44">
        <f t="shared" si="321"/>
        <v>0.1041666667</v>
      </c>
      <c r="Q3689" s="122" t="s">
        <v>3641</v>
      </c>
      <c r="R3689" s="36"/>
      <c r="S3689" s="36"/>
      <c r="T3689" s="36"/>
      <c r="U3689" s="36"/>
      <c r="V3689" s="36"/>
      <c r="W3689" s="36"/>
      <c r="X3689" s="36"/>
      <c r="Y3689" s="36"/>
      <c r="Z3689" s="36"/>
      <c r="AA3689" s="36"/>
      <c r="AB3689" s="36"/>
      <c r="AC3689" s="36"/>
      <c r="AD3689" s="36"/>
      <c r="AE3689" s="36"/>
      <c r="AF3689" s="36"/>
      <c r="AG3689" s="36"/>
      <c r="AH3689" s="36"/>
      <c r="AI3689" s="36"/>
      <c r="AJ3689" s="36"/>
      <c r="AK3689" s="36"/>
      <c r="AL3689" s="36"/>
    </row>
    <row r="3690">
      <c r="A3690" s="81" t="s">
        <v>3510</v>
      </c>
      <c r="B3690" s="10" t="s">
        <v>560</v>
      </c>
      <c r="C3690" s="10" t="s">
        <v>1152</v>
      </c>
      <c r="D3690" s="10" t="s">
        <v>2579</v>
      </c>
      <c r="E3690" s="11" t="s">
        <v>41</v>
      </c>
      <c r="F3690" s="11" t="s">
        <v>1409</v>
      </c>
      <c r="G3690" s="82">
        <v>45082.0</v>
      </c>
      <c r="H3690" s="82"/>
      <c r="I3690" s="12"/>
      <c r="J3690" s="82"/>
      <c r="K3690" s="82"/>
      <c r="L3690" s="12"/>
      <c r="M3690" s="82">
        <v>45083.0</v>
      </c>
      <c r="N3690" s="110">
        <v>0.625</v>
      </c>
      <c r="O3690" s="110">
        <v>0.875</v>
      </c>
      <c r="P3690" s="16">
        <f t="shared" si="321"/>
        <v>0.25</v>
      </c>
      <c r="Q3690" s="113" t="s">
        <v>3642</v>
      </c>
      <c r="R3690" s="36"/>
      <c r="S3690" s="36"/>
      <c r="T3690" s="36"/>
      <c r="U3690" s="36"/>
      <c r="V3690" s="36"/>
      <c r="W3690" s="36"/>
      <c r="X3690" s="36"/>
      <c r="Y3690" s="36"/>
      <c r="Z3690" s="36"/>
      <c r="AA3690" s="36"/>
      <c r="AB3690" s="36"/>
      <c r="AC3690" s="36"/>
      <c r="AD3690" s="36"/>
      <c r="AE3690" s="36"/>
      <c r="AF3690" s="36"/>
      <c r="AG3690" s="36"/>
      <c r="AH3690" s="36"/>
      <c r="AI3690" s="36"/>
      <c r="AJ3690" s="36"/>
      <c r="AK3690" s="36"/>
      <c r="AL3690" s="36"/>
    </row>
    <row r="3691">
      <c r="A3691" s="29" t="s">
        <v>2167</v>
      </c>
      <c r="B3691" s="54" t="s">
        <v>1797</v>
      </c>
      <c r="C3691" s="54" t="s">
        <v>1164</v>
      </c>
      <c r="D3691" s="54" t="s">
        <v>900</v>
      </c>
      <c r="E3691" s="41" t="s">
        <v>41</v>
      </c>
      <c r="F3691" s="41" t="s">
        <v>21</v>
      </c>
      <c r="G3691" s="86"/>
      <c r="H3691" s="86"/>
      <c r="I3691" s="121"/>
      <c r="J3691" s="86"/>
      <c r="K3691" s="42"/>
      <c r="L3691" s="88">
        <v>259.0</v>
      </c>
      <c r="M3691" s="117">
        <v>45083.0</v>
      </c>
      <c r="N3691" s="43">
        <v>0.5416666666666666</v>
      </c>
      <c r="O3691" s="32">
        <v>0.6875</v>
      </c>
      <c r="P3691" s="16">
        <f t="shared" si="321"/>
        <v>0.1458333333</v>
      </c>
      <c r="Q3691" s="113" t="s">
        <v>3643</v>
      </c>
      <c r="R3691" s="36"/>
      <c r="S3691" s="36"/>
      <c r="T3691" s="36"/>
      <c r="U3691" s="36"/>
      <c r="V3691" s="36"/>
      <c r="W3691" s="36"/>
      <c r="X3691" s="36"/>
      <c r="Y3691" s="36"/>
      <c r="Z3691" s="36"/>
      <c r="AA3691" s="36"/>
      <c r="AB3691" s="36"/>
      <c r="AC3691" s="36"/>
      <c r="AD3691" s="36"/>
      <c r="AE3691" s="36"/>
      <c r="AF3691" s="36"/>
      <c r="AG3691" s="36"/>
      <c r="AH3691" s="36"/>
      <c r="AI3691" s="36"/>
      <c r="AJ3691" s="36"/>
      <c r="AK3691" s="36"/>
      <c r="AL3691" s="36"/>
    </row>
    <row r="3692">
      <c r="A3692" s="29" t="s">
        <v>2857</v>
      </c>
      <c r="B3692" s="54" t="s">
        <v>560</v>
      </c>
      <c r="C3692" s="54" t="s">
        <v>1164</v>
      </c>
      <c r="D3692" s="54" t="s">
        <v>900</v>
      </c>
      <c r="E3692" s="30" t="s">
        <v>41</v>
      </c>
      <c r="F3692" s="41" t="s">
        <v>1409</v>
      </c>
      <c r="G3692" s="86">
        <v>44980.0</v>
      </c>
      <c r="H3692" s="86"/>
      <c r="I3692" s="121">
        <v>155.0</v>
      </c>
      <c r="J3692" s="86">
        <v>44981.0</v>
      </c>
      <c r="K3692" s="42"/>
      <c r="L3692" s="88">
        <v>191.5</v>
      </c>
      <c r="M3692" s="117">
        <v>45083.0</v>
      </c>
      <c r="N3692" s="32">
        <v>0.6875</v>
      </c>
      <c r="O3692" s="32">
        <v>0.8541666666666666</v>
      </c>
      <c r="P3692" s="16">
        <f t="shared" si="321"/>
        <v>0.1666666667</v>
      </c>
      <c r="Q3692" s="113" t="s">
        <v>3644</v>
      </c>
      <c r="R3692" s="36"/>
      <c r="S3692" s="36"/>
      <c r="T3692" s="36"/>
      <c r="U3692" s="36"/>
      <c r="V3692" s="36"/>
      <c r="W3692" s="36"/>
      <c r="X3692" s="36"/>
      <c r="Y3692" s="36"/>
      <c r="Z3692" s="36"/>
      <c r="AA3692" s="36"/>
      <c r="AB3692" s="36"/>
      <c r="AC3692" s="36"/>
      <c r="AD3692" s="36"/>
      <c r="AE3692" s="36"/>
      <c r="AF3692" s="36"/>
      <c r="AG3692" s="36"/>
      <c r="AH3692" s="36"/>
      <c r="AI3692" s="36"/>
      <c r="AJ3692" s="36"/>
      <c r="AK3692" s="36"/>
      <c r="AL3692" s="36"/>
    </row>
    <row r="3693">
      <c r="A3693" s="81" t="s">
        <v>3472</v>
      </c>
      <c r="B3693" s="81" t="s">
        <v>560</v>
      </c>
      <c r="C3693" s="29" t="s">
        <v>1152</v>
      </c>
      <c r="D3693" s="29" t="s">
        <v>508</v>
      </c>
      <c r="E3693" s="30" t="s">
        <v>3504</v>
      </c>
      <c r="F3693" s="41" t="s">
        <v>1423</v>
      </c>
      <c r="G3693" s="86"/>
      <c r="H3693" s="42"/>
      <c r="I3693" s="36"/>
      <c r="J3693" s="86"/>
      <c r="K3693" s="42"/>
      <c r="L3693" s="36"/>
      <c r="M3693" s="117">
        <v>45083.0</v>
      </c>
      <c r="N3693" s="32">
        <v>0.6666666666666666</v>
      </c>
      <c r="O3693" s="32">
        <v>0.875</v>
      </c>
      <c r="P3693" s="44">
        <f t="shared" si="321"/>
        <v>0.2083333333</v>
      </c>
      <c r="Q3693" s="131" t="s">
        <v>3645</v>
      </c>
      <c r="R3693" s="36"/>
      <c r="S3693" s="36"/>
      <c r="T3693" s="36"/>
      <c r="U3693" s="36"/>
      <c r="V3693" s="36"/>
      <c r="W3693" s="36"/>
      <c r="X3693" s="36"/>
      <c r="Y3693" s="36"/>
      <c r="Z3693" s="36"/>
      <c r="AA3693" s="36"/>
      <c r="AB3693" s="36"/>
      <c r="AC3693" s="36"/>
      <c r="AD3693" s="36"/>
      <c r="AE3693" s="36"/>
      <c r="AF3693" s="36"/>
      <c r="AG3693" s="36"/>
      <c r="AH3693" s="36"/>
      <c r="AI3693" s="36"/>
      <c r="AJ3693" s="36"/>
      <c r="AK3693" s="36"/>
      <c r="AL3693" s="36"/>
    </row>
    <row r="3694">
      <c r="A3694" s="81" t="s">
        <v>2165</v>
      </c>
      <c r="B3694" s="81" t="s">
        <v>1797</v>
      </c>
      <c r="C3694" s="10" t="s">
        <v>1152</v>
      </c>
      <c r="D3694" s="81" t="s">
        <v>508</v>
      </c>
      <c r="E3694" s="30" t="s">
        <v>41</v>
      </c>
      <c r="F3694" s="30" t="s">
        <v>21</v>
      </c>
      <c r="G3694" s="82"/>
      <c r="H3694" s="82"/>
      <c r="I3694" s="88"/>
      <c r="J3694" s="82"/>
      <c r="K3694" s="82"/>
      <c r="L3694" s="88"/>
      <c r="M3694" s="19">
        <v>45083.0</v>
      </c>
      <c r="N3694" s="32">
        <v>0.7083333333333334</v>
      </c>
      <c r="O3694" s="15">
        <v>0.75</v>
      </c>
      <c r="P3694" s="16">
        <f t="shared" si="321"/>
        <v>0.04166666667</v>
      </c>
      <c r="Q3694" s="132" t="s">
        <v>3646</v>
      </c>
      <c r="R3694" s="36"/>
      <c r="S3694" s="36"/>
      <c r="T3694" s="36"/>
      <c r="U3694" s="36"/>
      <c r="V3694" s="36"/>
      <c r="W3694" s="36"/>
      <c r="X3694" s="36"/>
      <c r="Y3694" s="36"/>
      <c r="Z3694" s="36"/>
      <c r="AA3694" s="36"/>
      <c r="AB3694" s="36"/>
      <c r="AC3694" s="36"/>
      <c r="AD3694" s="36"/>
      <c r="AE3694" s="36"/>
      <c r="AF3694" s="36"/>
      <c r="AG3694" s="36"/>
      <c r="AH3694" s="36"/>
      <c r="AI3694" s="36"/>
      <c r="AJ3694" s="36"/>
      <c r="AK3694" s="36"/>
      <c r="AL3694" s="36"/>
    </row>
    <row r="3695">
      <c r="A3695" s="29" t="s">
        <v>3500</v>
      </c>
      <c r="B3695" s="29" t="s">
        <v>560</v>
      </c>
      <c r="C3695" s="29" t="s">
        <v>1164</v>
      </c>
      <c r="D3695" s="29" t="s">
        <v>3251</v>
      </c>
      <c r="E3695" s="41" t="s">
        <v>41</v>
      </c>
      <c r="F3695" s="41" t="s">
        <v>1423</v>
      </c>
      <c r="G3695" s="86">
        <v>45068.0</v>
      </c>
      <c r="H3695" s="42"/>
      <c r="I3695" s="36"/>
      <c r="J3695" s="86">
        <v>45068.0</v>
      </c>
      <c r="K3695" s="42"/>
      <c r="L3695" s="36"/>
      <c r="M3695" s="117">
        <v>45082.0</v>
      </c>
      <c r="N3695" s="33">
        <v>0.8333333333333334</v>
      </c>
      <c r="O3695" s="43">
        <v>0.0</v>
      </c>
      <c r="P3695" s="44">
        <v>0.08333333333333333</v>
      </c>
      <c r="Q3695" s="120" t="s">
        <v>3647</v>
      </c>
      <c r="R3695" s="36"/>
      <c r="S3695" s="36"/>
      <c r="T3695" s="36"/>
      <c r="U3695" s="36"/>
      <c r="V3695" s="36"/>
      <c r="W3695" s="36"/>
      <c r="X3695" s="36"/>
      <c r="Y3695" s="36"/>
      <c r="Z3695" s="36"/>
      <c r="AA3695" s="36"/>
      <c r="AB3695" s="36"/>
      <c r="AC3695" s="36"/>
      <c r="AD3695" s="36"/>
      <c r="AE3695" s="36"/>
      <c r="AF3695" s="36"/>
      <c r="AG3695" s="36"/>
      <c r="AH3695" s="36"/>
      <c r="AI3695" s="36"/>
      <c r="AJ3695" s="36"/>
      <c r="AK3695" s="36"/>
      <c r="AL3695" s="36"/>
    </row>
    <row r="3696">
      <c r="A3696" s="81" t="s">
        <v>3111</v>
      </c>
      <c r="B3696" s="54" t="s">
        <v>1797</v>
      </c>
      <c r="C3696" s="10" t="s">
        <v>1152</v>
      </c>
      <c r="D3696" s="10" t="s">
        <v>2579</v>
      </c>
      <c r="E3696" s="30" t="s">
        <v>41</v>
      </c>
      <c r="F3696" s="30" t="s">
        <v>1423</v>
      </c>
      <c r="G3696" s="117"/>
      <c r="H3696" s="86"/>
      <c r="I3696" s="121"/>
      <c r="J3696" s="86"/>
      <c r="K3696" s="42"/>
      <c r="L3696" s="121"/>
      <c r="M3696" s="19">
        <v>45083.0</v>
      </c>
      <c r="N3696" s="32">
        <v>0.5416666666666666</v>
      </c>
      <c r="O3696" s="32">
        <v>0.625</v>
      </c>
      <c r="P3696" s="44">
        <f t="shared" ref="P3696:P3697" si="322">O3696-N3696</f>
        <v>0.08333333333</v>
      </c>
      <c r="Q3696" s="132" t="s">
        <v>3648</v>
      </c>
      <c r="R3696" s="36"/>
      <c r="S3696" s="36"/>
      <c r="T3696" s="36"/>
      <c r="U3696" s="36"/>
      <c r="V3696" s="36"/>
      <c r="W3696" s="36"/>
      <c r="X3696" s="36"/>
      <c r="Y3696" s="36"/>
      <c r="Z3696" s="36"/>
      <c r="AA3696" s="36"/>
      <c r="AB3696" s="36"/>
      <c r="AC3696" s="36"/>
      <c r="AD3696" s="36"/>
      <c r="AE3696" s="36"/>
      <c r="AF3696" s="36"/>
      <c r="AG3696" s="36"/>
      <c r="AH3696" s="36"/>
      <c r="AI3696" s="36"/>
      <c r="AJ3696" s="36"/>
      <c r="AK3696" s="36"/>
      <c r="AL3696" s="36"/>
    </row>
    <row r="3697">
      <c r="A3697" s="81" t="s">
        <v>3649</v>
      </c>
      <c r="B3697" s="54" t="s">
        <v>1797</v>
      </c>
      <c r="C3697" s="10" t="s">
        <v>1152</v>
      </c>
      <c r="D3697" s="10" t="s">
        <v>3236</v>
      </c>
      <c r="E3697" s="30" t="s">
        <v>41</v>
      </c>
      <c r="F3697" s="30" t="s">
        <v>1423</v>
      </c>
      <c r="G3697" s="117"/>
      <c r="H3697" s="86"/>
      <c r="I3697" s="121"/>
      <c r="J3697" s="86"/>
      <c r="K3697" s="42"/>
      <c r="L3697" s="121"/>
      <c r="M3697" s="19">
        <v>45083.0</v>
      </c>
      <c r="N3697" s="32">
        <v>0.5625</v>
      </c>
      <c r="O3697" s="32">
        <v>0.6041666666666666</v>
      </c>
      <c r="P3697" s="44">
        <f t="shared" si="322"/>
        <v>0.04166666667</v>
      </c>
      <c r="Q3697" s="132" t="s">
        <v>3650</v>
      </c>
      <c r="R3697" s="36"/>
      <c r="S3697" s="36"/>
      <c r="T3697" s="36"/>
      <c r="U3697" s="36"/>
      <c r="V3697" s="36"/>
      <c r="W3697" s="36"/>
      <c r="X3697" s="36"/>
      <c r="Y3697" s="36"/>
      <c r="Z3697" s="36"/>
      <c r="AA3697" s="36"/>
      <c r="AB3697" s="36"/>
      <c r="AC3697" s="36"/>
      <c r="AD3697" s="36"/>
      <c r="AE3697" s="36"/>
      <c r="AF3697" s="36"/>
      <c r="AG3697" s="36"/>
      <c r="AH3697" s="36"/>
      <c r="AI3697" s="36"/>
      <c r="AJ3697" s="36"/>
      <c r="AK3697" s="36"/>
      <c r="AL3697" s="36"/>
    </row>
    <row r="3698">
      <c r="A3698" s="29" t="s">
        <v>3500</v>
      </c>
      <c r="B3698" s="29" t="s">
        <v>560</v>
      </c>
      <c r="C3698" s="29" t="s">
        <v>1164</v>
      </c>
      <c r="D3698" s="29" t="s">
        <v>3251</v>
      </c>
      <c r="E3698" s="41" t="s">
        <v>41</v>
      </c>
      <c r="F3698" s="41" t="s">
        <v>1423</v>
      </c>
      <c r="G3698" s="86">
        <v>45068.0</v>
      </c>
      <c r="H3698" s="42"/>
      <c r="I3698" s="36"/>
      <c r="J3698" s="86">
        <v>45068.0</v>
      </c>
      <c r="K3698" s="42"/>
      <c r="L3698" s="36"/>
      <c r="M3698" s="117">
        <v>45083.0</v>
      </c>
      <c r="N3698" s="33">
        <v>0.8333333333333334</v>
      </c>
      <c r="O3698" s="43">
        <v>0.0</v>
      </c>
      <c r="P3698" s="34">
        <v>0.0625</v>
      </c>
      <c r="Q3698" s="122" t="s">
        <v>3651</v>
      </c>
      <c r="R3698" s="36"/>
      <c r="S3698" s="36"/>
      <c r="T3698" s="36"/>
      <c r="U3698" s="36"/>
      <c r="V3698" s="36"/>
      <c r="W3698" s="36"/>
      <c r="X3698" s="36"/>
      <c r="Y3698" s="36"/>
      <c r="Z3698" s="36"/>
      <c r="AA3698" s="36"/>
      <c r="AB3698" s="36"/>
      <c r="AC3698" s="36"/>
      <c r="AD3698" s="36"/>
      <c r="AE3698" s="36"/>
      <c r="AF3698" s="36"/>
      <c r="AG3698" s="36"/>
      <c r="AH3698" s="36"/>
      <c r="AI3698" s="36"/>
      <c r="AJ3698" s="36"/>
      <c r="AK3698" s="36"/>
      <c r="AL3698" s="36"/>
    </row>
    <row r="3699">
      <c r="A3699" s="81" t="s">
        <v>3433</v>
      </c>
      <c r="B3699" s="81" t="s">
        <v>1797</v>
      </c>
      <c r="C3699" s="81" t="s">
        <v>21</v>
      </c>
      <c r="D3699" s="81" t="s">
        <v>3251</v>
      </c>
      <c r="E3699" s="30" t="s">
        <v>41</v>
      </c>
      <c r="F3699" s="30" t="s">
        <v>21</v>
      </c>
      <c r="G3699" s="117">
        <v>45083.0</v>
      </c>
      <c r="H3699" s="42"/>
      <c r="I3699" s="36"/>
      <c r="J3699" s="117">
        <v>45083.0</v>
      </c>
      <c r="K3699" s="42"/>
      <c r="L3699" s="36"/>
      <c r="M3699" s="117">
        <v>45083.0</v>
      </c>
      <c r="N3699" s="110">
        <v>0.875</v>
      </c>
      <c r="O3699" s="32">
        <v>0.8958333333333334</v>
      </c>
      <c r="P3699" s="34">
        <v>0.020833333333333332</v>
      </c>
      <c r="Q3699" s="113" t="s">
        <v>3652</v>
      </c>
      <c r="R3699" s="36"/>
      <c r="S3699" s="36"/>
      <c r="T3699" s="36"/>
      <c r="U3699" s="36"/>
      <c r="V3699" s="36"/>
      <c r="W3699" s="36"/>
      <c r="X3699" s="36"/>
      <c r="Y3699" s="36"/>
      <c r="Z3699" s="36"/>
      <c r="AA3699" s="36"/>
      <c r="AB3699" s="36"/>
      <c r="AC3699" s="36"/>
      <c r="AD3699" s="36"/>
      <c r="AE3699" s="36"/>
      <c r="AF3699" s="36"/>
      <c r="AG3699" s="36"/>
      <c r="AH3699" s="36"/>
      <c r="AI3699" s="36"/>
      <c r="AJ3699" s="36"/>
      <c r="AK3699" s="36"/>
      <c r="AL3699" s="36"/>
    </row>
    <row r="3700">
      <c r="A3700" s="81" t="s">
        <v>3245</v>
      </c>
      <c r="B3700" s="10" t="s">
        <v>18</v>
      </c>
      <c r="C3700" s="10" t="s">
        <v>1152</v>
      </c>
      <c r="D3700" s="10" t="s">
        <v>3236</v>
      </c>
      <c r="E3700" s="30" t="s">
        <v>20</v>
      </c>
      <c r="F3700" s="30" t="s">
        <v>1423</v>
      </c>
      <c r="G3700" s="117">
        <v>45041.0</v>
      </c>
      <c r="H3700" s="86"/>
      <c r="I3700" s="121"/>
      <c r="J3700" s="86"/>
      <c r="K3700" s="42"/>
      <c r="L3700" s="121"/>
      <c r="M3700" s="19">
        <v>45084.0</v>
      </c>
      <c r="N3700" s="32">
        <v>0.5416666666666666</v>
      </c>
      <c r="O3700" s="32">
        <v>0.5416666666666666</v>
      </c>
      <c r="P3700" s="44">
        <f t="shared" ref="P3700:P3715" si="323">O3700-N3700</f>
        <v>0</v>
      </c>
      <c r="Q3700" s="132" t="s">
        <v>3653</v>
      </c>
      <c r="R3700" s="36"/>
      <c r="S3700" s="36"/>
      <c r="T3700" s="36"/>
      <c r="U3700" s="36"/>
      <c r="V3700" s="36"/>
      <c r="W3700" s="36"/>
      <c r="X3700" s="36"/>
      <c r="Y3700" s="36"/>
      <c r="Z3700" s="36"/>
      <c r="AA3700" s="36"/>
      <c r="AB3700" s="36"/>
      <c r="AC3700" s="36"/>
      <c r="AD3700" s="36"/>
      <c r="AE3700" s="36"/>
      <c r="AF3700" s="36"/>
      <c r="AG3700" s="36"/>
      <c r="AH3700" s="36"/>
      <c r="AI3700" s="36"/>
      <c r="AJ3700" s="36"/>
      <c r="AK3700" s="36"/>
      <c r="AL3700" s="36"/>
    </row>
    <row r="3701">
      <c r="A3701" s="81" t="s">
        <v>3649</v>
      </c>
      <c r="B3701" s="54" t="s">
        <v>1797</v>
      </c>
      <c r="C3701" s="10" t="s">
        <v>1152</v>
      </c>
      <c r="D3701" s="10" t="s">
        <v>3236</v>
      </c>
      <c r="E3701" s="30" t="s">
        <v>41</v>
      </c>
      <c r="F3701" s="30" t="s">
        <v>1423</v>
      </c>
      <c r="G3701" s="117"/>
      <c r="H3701" s="86"/>
      <c r="I3701" s="121"/>
      <c r="J3701" s="86"/>
      <c r="K3701" s="42"/>
      <c r="L3701" s="121"/>
      <c r="M3701" s="19">
        <v>45084.0</v>
      </c>
      <c r="N3701" s="32">
        <v>0.5625</v>
      </c>
      <c r="O3701" s="32">
        <v>0.6041666666666666</v>
      </c>
      <c r="P3701" s="44">
        <f t="shared" si="323"/>
        <v>0.04166666667</v>
      </c>
      <c r="Q3701" s="132" t="s">
        <v>3650</v>
      </c>
      <c r="R3701" s="36"/>
      <c r="S3701" s="36"/>
      <c r="T3701" s="36"/>
      <c r="U3701" s="36"/>
      <c r="V3701" s="36"/>
      <c r="W3701" s="36"/>
      <c r="X3701" s="36"/>
      <c r="Y3701" s="36"/>
      <c r="Z3701" s="36"/>
      <c r="AA3701" s="36"/>
      <c r="AB3701" s="36"/>
      <c r="AC3701" s="36"/>
      <c r="AD3701" s="36"/>
      <c r="AE3701" s="36"/>
      <c r="AF3701" s="36"/>
      <c r="AG3701" s="36"/>
      <c r="AH3701" s="36"/>
      <c r="AI3701" s="36"/>
      <c r="AJ3701" s="36"/>
      <c r="AK3701" s="36"/>
      <c r="AL3701" s="36"/>
    </row>
    <row r="3702">
      <c r="A3702" s="81" t="s">
        <v>3640</v>
      </c>
      <c r="B3702" s="29" t="s">
        <v>18</v>
      </c>
      <c r="C3702" s="29" t="s">
        <v>1152</v>
      </c>
      <c r="D3702" s="29" t="s">
        <v>3236</v>
      </c>
      <c r="E3702" s="30" t="s">
        <v>1281</v>
      </c>
      <c r="F3702" s="41" t="s">
        <v>1423</v>
      </c>
      <c r="G3702" s="117">
        <v>45083.0</v>
      </c>
      <c r="H3702" s="42"/>
      <c r="I3702" s="36"/>
      <c r="J3702" s="117">
        <v>45083.0</v>
      </c>
      <c r="K3702" s="42"/>
      <c r="L3702" s="36"/>
      <c r="M3702" s="117">
        <v>45084.0</v>
      </c>
      <c r="N3702" s="32">
        <v>0.6041666666666666</v>
      </c>
      <c r="O3702" s="32">
        <v>0.7708333333333334</v>
      </c>
      <c r="P3702" s="44">
        <f t="shared" si="323"/>
        <v>0.1666666667</v>
      </c>
      <c r="Q3702" s="122" t="s">
        <v>3654</v>
      </c>
      <c r="R3702" s="36"/>
      <c r="S3702" s="36"/>
      <c r="T3702" s="36"/>
      <c r="U3702" s="36"/>
      <c r="V3702" s="36"/>
      <c r="W3702" s="36"/>
      <c r="X3702" s="36"/>
      <c r="Y3702" s="36"/>
      <c r="Z3702" s="36"/>
      <c r="AA3702" s="36"/>
      <c r="AB3702" s="36"/>
      <c r="AC3702" s="36"/>
      <c r="AD3702" s="36"/>
      <c r="AE3702" s="36"/>
      <c r="AF3702" s="36"/>
      <c r="AG3702" s="36"/>
      <c r="AH3702" s="36"/>
      <c r="AI3702" s="36"/>
      <c r="AJ3702" s="36"/>
      <c r="AK3702" s="36"/>
      <c r="AL3702" s="36"/>
    </row>
    <row r="3703">
      <c r="A3703" s="81" t="s">
        <v>3655</v>
      </c>
      <c r="B3703" s="29" t="s">
        <v>18</v>
      </c>
      <c r="C3703" s="29" t="s">
        <v>1152</v>
      </c>
      <c r="D3703" s="10" t="s">
        <v>3</v>
      </c>
      <c r="E3703" s="30" t="s">
        <v>28</v>
      </c>
      <c r="F3703" s="41" t="s">
        <v>1423</v>
      </c>
      <c r="G3703" s="117">
        <v>45084.0</v>
      </c>
      <c r="H3703" s="86"/>
      <c r="I3703" s="88">
        <v>4.0</v>
      </c>
      <c r="J3703" s="86"/>
      <c r="K3703" s="42"/>
      <c r="L3703" s="121"/>
      <c r="M3703" s="117">
        <v>45084.0</v>
      </c>
      <c r="N3703" s="32">
        <v>0.5416666666666666</v>
      </c>
      <c r="O3703" s="32">
        <v>0.7083333333333334</v>
      </c>
      <c r="P3703" s="44">
        <f t="shared" si="323"/>
        <v>0.1666666667</v>
      </c>
      <c r="Q3703" s="113" t="s">
        <v>3656</v>
      </c>
      <c r="R3703" s="36"/>
      <c r="S3703" s="36"/>
      <c r="T3703" s="36"/>
      <c r="U3703" s="36"/>
      <c r="V3703" s="36"/>
      <c r="W3703" s="36"/>
      <c r="X3703" s="36"/>
      <c r="Y3703" s="36"/>
      <c r="Z3703" s="36"/>
      <c r="AA3703" s="36"/>
      <c r="AB3703" s="36"/>
      <c r="AC3703" s="36"/>
      <c r="AD3703" s="36"/>
      <c r="AE3703" s="36"/>
      <c r="AF3703" s="36"/>
      <c r="AG3703" s="36"/>
      <c r="AH3703" s="36"/>
      <c r="AI3703" s="36"/>
      <c r="AJ3703" s="36"/>
      <c r="AK3703" s="36"/>
      <c r="AL3703" s="36"/>
    </row>
    <row r="3704">
      <c r="A3704" s="29" t="s">
        <v>2167</v>
      </c>
      <c r="B3704" s="54" t="s">
        <v>1797</v>
      </c>
      <c r="C3704" s="54" t="s">
        <v>1164</v>
      </c>
      <c r="D3704" s="54" t="s">
        <v>900</v>
      </c>
      <c r="E3704" s="41" t="s">
        <v>41</v>
      </c>
      <c r="F3704" s="41" t="s">
        <v>21</v>
      </c>
      <c r="G3704" s="86"/>
      <c r="H3704" s="86"/>
      <c r="I3704" s="121"/>
      <c r="J3704" s="86"/>
      <c r="K3704" s="42"/>
      <c r="L3704" s="88">
        <v>260.0</v>
      </c>
      <c r="M3704" s="117">
        <v>45084.0</v>
      </c>
      <c r="N3704" s="43">
        <v>0.5416666666666666</v>
      </c>
      <c r="O3704" s="32">
        <v>0.5833333333333334</v>
      </c>
      <c r="P3704" s="16">
        <f t="shared" si="323"/>
        <v>0.04166666667</v>
      </c>
      <c r="Q3704" s="113" t="s">
        <v>3657</v>
      </c>
      <c r="R3704" s="36"/>
      <c r="S3704" s="36"/>
      <c r="T3704" s="36"/>
      <c r="U3704" s="36"/>
      <c r="V3704" s="36"/>
      <c r="W3704" s="36"/>
      <c r="X3704" s="36"/>
      <c r="Y3704" s="36"/>
      <c r="Z3704" s="36"/>
      <c r="AA3704" s="36"/>
      <c r="AB3704" s="36"/>
      <c r="AC3704" s="36"/>
      <c r="AD3704" s="36"/>
      <c r="AE3704" s="36"/>
      <c r="AF3704" s="36"/>
      <c r="AG3704" s="36"/>
      <c r="AH3704" s="36"/>
      <c r="AI3704" s="36"/>
      <c r="AJ3704" s="36"/>
      <c r="AK3704" s="36"/>
      <c r="AL3704" s="36"/>
    </row>
    <row r="3705">
      <c r="A3705" s="29" t="s">
        <v>2857</v>
      </c>
      <c r="B3705" s="54" t="s">
        <v>560</v>
      </c>
      <c r="C3705" s="54" t="s">
        <v>1164</v>
      </c>
      <c r="D3705" s="54" t="s">
        <v>900</v>
      </c>
      <c r="E3705" s="30" t="s">
        <v>987</v>
      </c>
      <c r="F3705" s="41" t="s">
        <v>1409</v>
      </c>
      <c r="G3705" s="86">
        <v>44980.0</v>
      </c>
      <c r="H3705" s="86"/>
      <c r="I3705" s="121">
        <v>155.0</v>
      </c>
      <c r="J3705" s="86">
        <v>44981.0</v>
      </c>
      <c r="K3705" s="42"/>
      <c r="L3705" s="88">
        <v>197.0</v>
      </c>
      <c r="M3705" s="117">
        <v>45084.0</v>
      </c>
      <c r="N3705" s="32">
        <v>0.5833333333333334</v>
      </c>
      <c r="O3705" s="32">
        <v>0.8125</v>
      </c>
      <c r="P3705" s="16">
        <f t="shared" si="323"/>
        <v>0.2291666667</v>
      </c>
      <c r="Q3705" s="113" t="s">
        <v>3394</v>
      </c>
      <c r="R3705" s="36"/>
      <c r="S3705" s="36"/>
      <c r="T3705" s="36"/>
      <c r="U3705" s="36"/>
      <c r="V3705" s="36"/>
      <c r="W3705" s="36"/>
      <c r="X3705" s="36"/>
      <c r="Y3705" s="36"/>
      <c r="Z3705" s="36"/>
      <c r="AA3705" s="36"/>
      <c r="AB3705" s="36"/>
      <c r="AC3705" s="36"/>
      <c r="AD3705" s="36"/>
      <c r="AE3705" s="36"/>
      <c r="AF3705" s="36"/>
      <c r="AG3705" s="36"/>
      <c r="AH3705" s="36"/>
      <c r="AI3705" s="36"/>
      <c r="AJ3705" s="36"/>
      <c r="AK3705" s="36"/>
      <c r="AL3705" s="36"/>
    </row>
    <row r="3706">
      <c r="A3706" s="10" t="s">
        <v>3495</v>
      </c>
      <c r="B3706" s="10" t="s">
        <v>18</v>
      </c>
      <c r="C3706" s="10" t="s">
        <v>1164</v>
      </c>
      <c r="D3706" s="10" t="s">
        <v>900</v>
      </c>
      <c r="E3706" s="30" t="s">
        <v>41</v>
      </c>
      <c r="F3706" s="11" t="s">
        <v>1409</v>
      </c>
      <c r="G3706" s="19">
        <v>45068.0</v>
      </c>
      <c r="H3706" s="19">
        <v>45076.0</v>
      </c>
      <c r="I3706" s="12">
        <v>32.0</v>
      </c>
      <c r="J3706" s="19">
        <v>45068.0</v>
      </c>
      <c r="K3706" s="19"/>
      <c r="L3706" s="12">
        <v>15.0</v>
      </c>
      <c r="M3706" s="117">
        <v>45084.0</v>
      </c>
      <c r="N3706" s="32">
        <v>0.8125</v>
      </c>
      <c r="O3706" s="15">
        <v>0.8541666666666666</v>
      </c>
      <c r="P3706" s="16">
        <f t="shared" si="323"/>
        <v>0.04166666667</v>
      </c>
      <c r="Q3706" s="10" t="s">
        <v>3658</v>
      </c>
      <c r="R3706" s="36"/>
      <c r="S3706" s="36"/>
      <c r="T3706" s="36"/>
      <c r="U3706" s="36"/>
      <c r="V3706" s="36"/>
      <c r="W3706" s="36"/>
      <c r="X3706" s="36"/>
      <c r="Y3706" s="36"/>
      <c r="Z3706" s="36"/>
      <c r="AA3706" s="36"/>
      <c r="AB3706" s="36"/>
      <c r="AC3706" s="36"/>
      <c r="AD3706" s="36"/>
      <c r="AE3706" s="36"/>
      <c r="AF3706" s="36"/>
      <c r="AG3706" s="36"/>
      <c r="AH3706" s="36"/>
      <c r="AI3706" s="36"/>
      <c r="AJ3706" s="36"/>
      <c r="AK3706" s="36"/>
      <c r="AL3706" s="36"/>
    </row>
    <row r="3707">
      <c r="A3707" s="81" t="s">
        <v>3111</v>
      </c>
      <c r="B3707" s="54" t="s">
        <v>1797</v>
      </c>
      <c r="C3707" s="10" t="s">
        <v>1152</v>
      </c>
      <c r="D3707" s="10" t="s">
        <v>2579</v>
      </c>
      <c r="E3707" s="30" t="s">
        <v>41</v>
      </c>
      <c r="F3707" s="30" t="s">
        <v>1423</v>
      </c>
      <c r="G3707" s="117"/>
      <c r="H3707" s="86"/>
      <c r="I3707" s="121"/>
      <c r="J3707" s="86"/>
      <c r="K3707" s="42"/>
      <c r="L3707" s="121"/>
      <c r="M3707" s="19">
        <v>45084.0</v>
      </c>
      <c r="N3707" s="32">
        <v>0.5416666666666666</v>
      </c>
      <c r="O3707" s="32">
        <v>0.7083333333333334</v>
      </c>
      <c r="P3707" s="44">
        <f t="shared" si="323"/>
        <v>0.1666666667</v>
      </c>
      <c r="Q3707" s="132" t="s">
        <v>3659</v>
      </c>
      <c r="R3707" s="36"/>
      <c r="S3707" s="36"/>
      <c r="T3707" s="36"/>
      <c r="U3707" s="36"/>
      <c r="V3707" s="36"/>
      <c r="W3707" s="36"/>
      <c r="X3707" s="36"/>
      <c r="Y3707" s="36"/>
      <c r="Z3707" s="36"/>
      <c r="AA3707" s="36"/>
      <c r="AB3707" s="36"/>
      <c r="AC3707" s="36"/>
      <c r="AD3707" s="36"/>
      <c r="AE3707" s="36"/>
      <c r="AF3707" s="36"/>
      <c r="AG3707" s="36"/>
      <c r="AH3707" s="36"/>
      <c r="AI3707" s="36"/>
      <c r="AJ3707" s="36"/>
      <c r="AK3707" s="36"/>
      <c r="AL3707" s="36"/>
    </row>
    <row r="3708">
      <c r="A3708" s="81" t="s">
        <v>3660</v>
      </c>
      <c r="B3708" s="29" t="s">
        <v>18</v>
      </c>
      <c r="C3708" s="29" t="s">
        <v>1152</v>
      </c>
      <c r="D3708" s="81" t="s">
        <v>2579</v>
      </c>
      <c r="E3708" s="41" t="s">
        <v>20</v>
      </c>
      <c r="F3708" s="41" t="s">
        <v>1432</v>
      </c>
      <c r="G3708" s="86">
        <v>45079.0</v>
      </c>
      <c r="H3708" s="86"/>
      <c r="I3708" s="88">
        <v>12.0</v>
      </c>
      <c r="J3708" s="86">
        <v>45079.0</v>
      </c>
      <c r="K3708" s="86"/>
      <c r="L3708" s="88">
        <v>7.0</v>
      </c>
      <c r="M3708" s="86">
        <v>45084.0</v>
      </c>
      <c r="N3708" s="43">
        <v>0.7083333333333334</v>
      </c>
      <c r="O3708" s="43">
        <v>0.7083333333333334</v>
      </c>
      <c r="P3708" s="44">
        <f t="shared" si="323"/>
        <v>0</v>
      </c>
      <c r="Q3708" s="45" t="s">
        <v>979</v>
      </c>
      <c r="R3708" s="36"/>
      <c r="S3708" s="36"/>
      <c r="T3708" s="36"/>
      <c r="U3708" s="36"/>
      <c r="V3708" s="36"/>
      <c r="W3708" s="36"/>
      <c r="X3708" s="36"/>
      <c r="Y3708" s="36"/>
      <c r="Z3708" s="36"/>
      <c r="AA3708" s="36"/>
      <c r="AB3708" s="36"/>
      <c r="AC3708" s="36"/>
      <c r="AD3708" s="36"/>
      <c r="AE3708" s="36"/>
      <c r="AF3708" s="36"/>
      <c r="AG3708" s="36"/>
      <c r="AH3708" s="36"/>
      <c r="AI3708" s="36"/>
      <c r="AJ3708" s="36"/>
      <c r="AK3708" s="36"/>
      <c r="AL3708" s="36"/>
    </row>
    <row r="3709">
      <c r="A3709" s="81" t="s">
        <v>3661</v>
      </c>
      <c r="B3709" s="10" t="s">
        <v>18</v>
      </c>
      <c r="C3709" s="10" t="s">
        <v>1152</v>
      </c>
      <c r="D3709" s="10" t="s">
        <v>2579</v>
      </c>
      <c r="E3709" s="30" t="s">
        <v>1478</v>
      </c>
      <c r="F3709" s="30" t="s">
        <v>1423</v>
      </c>
      <c r="G3709" s="117"/>
      <c r="H3709" s="86"/>
      <c r="I3709" s="121"/>
      <c r="J3709" s="86"/>
      <c r="K3709" s="42"/>
      <c r="L3709" s="121"/>
      <c r="M3709" s="19">
        <v>45084.0</v>
      </c>
      <c r="N3709" s="32">
        <v>0.7083333333333334</v>
      </c>
      <c r="O3709" s="32">
        <v>0.8541666666666666</v>
      </c>
      <c r="P3709" s="44">
        <f t="shared" si="323"/>
        <v>0.1458333333</v>
      </c>
      <c r="Q3709" s="132" t="s">
        <v>3662</v>
      </c>
      <c r="R3709" s="36"/>
      <c r="S3709" s="36"/>
      <c r="T3709" s="36"/>
      <c r="U3709" s="36"/>
      <c r="V3709" s="36"/>
      <c r="W3709" s="36"/>
      <c r="X3709" s="36"/>
      <c r="Y3709" s="36"/>
      <c r="Z3709" s="36"/>
      <c r="AA3709" s="36"/>
      <c r="AB3709" s="36"/>
      <c r="AC3709" s="36"/>
      <c r="AD3709" s="36"/>
      <c r="AE3709" s="36"/>
      <c r="AF3709" s="36"/>
      <c r="AG3709" s="36"/>
      <c r="AH3709" s="36"/>
      <c r="AI3709" s="36"/>
      <c r="AJ3709" s="36"/>
      <c r="AK3709" s="36"/>
      <c r="AL3709" s="36"/>
    </row>
    <row r="3710">
      <c r="A3710" s="81" t="s">
        <v>3612</v>
      </c>
      <c r="B3710" s="29" t="s">
        <v>18</v>
      </c>
      <c r="C3710" s="29" t="s">
        <v>1152</v>
      </c>
      <c r="D3710" s="10" t="s">
        <v>3</v>
      </c>
      <c r="E3710" s="30" t="s">
        <v>20</v>
      </c>
      <c r="F3710" s="30" t="s">
        <v>1432</v>
      </c>
      <c r="G3710" s="117">
        <v>45079.0</v>
      </c>
      <c r="H3710" s="117"/>
      <c r="I3710" s="88">
        <v>4.0</v>
      </c>
      <c r="J3710" s="117">
        <v>45079.0</v>
      </c>
      <c r="K3710" s="117"/>
      <c r="L3710" s="88">
        <v>1.0</v>
      </c>
      <c r="M3710" s="19">
        <v>45084.0</v>
      </c>
      <c r="N3710" s="32">
        <v>0.7083333333333334</v>
      </c>
      <c r="O3710" s="32">
        <v>0.7083333333333334</v>
      </c>
      <c r="P3710" s="44">
        <f t="shared" si="323"/>
        <v>0</v>
      </c>
      <c r="Q3710" s="17" t="s">
        <v>979</v>
      </c>
      <c r="R3710" s="36"/>
      <c r="S3710" s="36"/>
      <c r="T3710" s="36"/>
      <c r="U3710" s="36"/>
      <c r="V3710" s="36"/>
      <c r="W3710" s="36"/>
      <c r="X3710" s="36"/>
      <c r="Y3710" s="36"/>
      <c r="Z3710" s="36"/>
      <c r="AA3710" s="36"/>
      <c r="AB3710" s="36"/>
      <c r="AC3710" s="36"/>
      <c r="AD3710" s="36"/>
      <c r="AE3710" s="36"/>
      <c r="AF3710" s="36"/>
      <c r="AG3710" s="36"/>
      <c r="AH3710" s="36"/>
      <c r="AI3710" s="36"/>
      <c r="AJ3710" s="36"/>
      <c r="AK3710" s="36"/>
      <c r="AL3710" s="36"/>
    </row>
    <row r="3711">
      <c r="A3711" s="81" t="s">
        <v>1819</v>
      </c>
      <c r="B3711" s="81" t="s">
        <v>1797</v>
      </c>
      <c r="C3711" s="10" t="s">
        <v>1152</v>
      </c>
      <c r="D3711" s="10" t="s">
        <v>3</v>
      </c>
      <c r="E3711" s="11" t="s">
        <v>41</v>
      </c>
      <c r="F3711" s="11" t="s">
        <v>21</v>
      </c>
      <c r="G3711" s="18"/>
      <c r="H3711" s="18"/>
      <c r="I3711" s="18"/>
      <c r="J3711" s="18"/>
      <c r="K3711" s="18"/>
      <c r="M3711" s="19">
        <v>45084.0</v>
      </c>
      <c r="N3711" s="32">
        <v>0.7083333333333334</v>
      </c>
      <c r="O3711" s="32">
        <v>0.8541666666666666</v>
      </c>
      <c r="P3711" s="44">
        <f t="shared" si="323"/>
        <v>0.1458333333</v>
      </c>
      <c r="Q3711" s="113" t="s">
        <v>3663</v>
      </c>
      <c r="R3711" s="36"/>
      <c r="S3711" s="36"/>
      <c r="T3711" s="36"/>
      <c r="U3711" s="36"/>
      <c r="V3711" s="36"/>
      <c r="W3711" s="36"/>
      <c r="X3711" s="36"/>
      <c r="Y3711" s="36"/>
      <c r="Z3711" s="36"/>
      <c r="AA3711" s="36"/>
      <c r="AB3711" s="36"/>
      <c r="AC3711" s="36"/>
      <c r="AD3711" s="36"/>
      <c r="AE3711" s="36"/>
      <c r="AF3711" s="36"/>
      <c r="AG3711" s="36"/>
      <c r="AH3711" s="36"/>
      <c r="AI3711" s="36"/>
      <c r="AJ3711" s="36"/>
      <c r="AK3711" s="36"/>
      <c r="AL3711" s="36"/>
    </row>
    <row r="3712">
      <c r="A3712" s="81" t="s">
        <v>3472</v>
      </c>
      <c r="B3712" s="81" t="s">
        <v>560</v>
      </c>
      <c r="C3712" s="29" t="s">
        <v>1152</v>
      </c>
      <c r="D3712" s="29" t="s">
        <v>508</v>
      </c>
      <c r="E3712" s="30" t="s">
        <v>41</v>
      </c>
      <c r="F3712" s="41" t="s">
        <v>1423</v>
      </c>
      <c r="G3712" s="117">
        <v>45084.0</v>
      </c>
      <c r="H3712" s="42"/>
      <c r="I3712" s="36"/>
      <c r="J3712" s="117">
        <v>45084.0</v>
      </c>
      <c r="K3712" s="42"/>
      <c r="L3712" s="36"/>
      <c r="M3712" s="117">
        <v>45084.0</v>
      </c>
      <c r="N3712" s="32">
        <v>0.6875</v>
      </c>
      <c r="O3712" s="32">
        <v>0.875</v>
      </c>
      <c r="P3712" s="44">
        <f t="shared" si="323"/>
        <v>0.1875</v>
      </c>
      <c r="Q3712" s="131" t="s">
        <v>3664</v>
      </c>
      <c r="R3712" s="36"/>
      <c r="S3712" s="36"/>
      <c r="T3712" s="36"/>
      <c r="U3712" s="36"/>
      <c r="V3712" s="36"/>
      <c r="W3712" s="36"/>
      <c r="X3712" s="36"/>
      <c r="Y3712" s="36"/>
      <c r="Z3712" s="36"/>
      <c r="AA3712" s="36"/>
      <c r="AB3712" s="36"/>
      <c r="AC3712" s="36"/>
      <c r="AD3712" s="36"/>
      <c r="AE3712" s="36"/>
      <c r="AF3712" s="36"/>
      <c r="AG3712" s="36"/>
      <c r="AH3712" s="36"/>
      <c r="AI3712" s="36"/>
      <c r="AJ3712" s="36"/>
      <c r="AK3712" s="36"/>
      <c r="AL3712" s="36"/>
    </row>
    <row r="3713">
      <c r="A3713" s="81" t="s">
        <v>3617</v>
      </c>
      <c r="B3713" s="81" t="s">
        <v>560</v>
      </c>
      <c r="C3713" s="29" t="s">
        <v>1152</v>
      </c>
      <c r="D3713" s="29" t="s">
        <v>3236</v>
      </c>
      <c r="E3713" s="30" t="s">
        <v>310</v>
      </c>
      <c r="F3713" s="41" t="s">
        <v>1423</v>
      </c>
      <c r="G3713" s="117">
        <v>45079.0</v>
      </c>
      <c r="H3713" s="42"/>
      <c r="I3713" s="36"/>
      <c r="J3713" s="117">
        <v>45079.0</v>
      </c>
      <c r="K3713" s="42"/>
      <c r="L3713" s="36"/>
      <c r="M3713" s="117">
        <v>45084.0</v>
      </c>
      <c r="N3713" s="110">
        <v>0.8333333333333334</v>
      </c>
      <c r="O3713" s="110">
        <v>0.875</v>
      </c>
      <c r="P3713" s="44">
        <f t="shared" si="323"/>
        <v>0.04166666667</v>
      </c>
      <c r="Q3713" s="122" t="s">
        <v>3665</v>
      </c>
      <c r="R3713" s="36"/>
      <c r="S3713" s="36"/>
      <c r="T3713" s="36"/>
      <c r="U3713" s="36"/>
      <c r="V3713" s="36"/>
      <c r="W3713" s="36"/>
      <c r="X3713" s="36"/>
      <c r="Y3713" s="36"/>
      <c r="Z3713" s="36"/>
      <c r="AA3713" s="36"/>
      <c r="AB3713" s="36"/>
      <c r="AC3713" s="36"/>
      <c r="AD3713" s="36"/>
      <c r="AE3713" s="36"/>
      <c r="AF3713" s="36"/>
      <c r="AG3713" s="36"/>
      <c r="AH3713" s="36"/>
      <c r="AI3713" s="36"/>
      <c r="AJ3713" s="36"/>
      <c r="AK3713" s="36"/>
      <c r="AL3713" s="36"/>
    </row>
    <row r="3714">
      <c r="A3714" s="29" t="s">
        <v>2151</v>
      </c>
      <c r="B3714" s="29" t="s">
        <v>560</v>
      </c>
      <c r="C3714" s="29" t="s">
        <v>1152</v>
      </c>
      <c r="D3714" s="29" t="s">
        <v>508</v>
      </c>
      <c r="E3714" s="30" t="s">
        <v>3459</v>
      </c>
      <c r="F3714" s="41" t="s">
        <v>1423</v>
      </c>
      <c r="G3714" s="87">
        <v>44880.0</v>
      </c>
      <c r="H3714" s="87">
        <v>44882.0</v>
      </c>
      <c r="I3714" s="112">
        <v>12.0</v>
      </c>
      <c r="J3714" s="87">
        <v>44880.0</v>
      </c>
      <c r="K3714" s="82">
        <v>45075.0</v>
      </c>
      <c r="L3714" s="88">
        <v>17.0</v>
      </c>
      <c r="M3714" s="82">
        <v>45084.0</v>
      </c>
      <c r="N3714" s="32">
        <v>0.6041666666666666</v>
      </c>
      <c r="O3714" s="32">
        <v>0.6875</v>
      </c>
      <c r="P3714" s="44">
        <f t="shared" si="323"/>
        <v>0.08333333333</v>
      </c>
      <c r="Q3714" s="113" t="s">
        <v>3666</v>
      </c>
      <c r="R3714" s="36"/>
      <c r="S3714" s="36"/>
      <c r="T3714" s="36"/>
      <c r="U3714" s="36"/>
      <c r="V3714" s="36"/>
      <c r="W3714" s="36"/>
      <c r="X3714" s="36"/>
      <c r="Y3714" s="36"/>
      <c r="Z3714" s="36"/>
      <c r="AA3714" s="36"/>
      <c r="AB3714" s="36"/>
      <c r="AC3714" s="36"/>
      <c r="AD3714" s="36"/>
      <c r="AE3714" s="36"/>
      <c r="AF3714" s="36"/>
      <c r="AG3714" s="36"/>
      <c r="AH3714" s="36"/>
      <c r="AI3714" s="36"/>
      <c r="AJ3714" s="36"/>
      <c r="AK3714" s="36"/>
      <c r="AL3714" s="36"/>
    </row>
    <row r="3715">
      <c r="A3715" s="81" t="s">
        <v>2165</v>
      </c>
      <c r="B3715" s="81" t="s">
        <v>1797</v>
      </c>
      <c r="C3715" s="10" t="s">
        <v>1152</v>
      </c>
      <c r="D3715" s="81" t="s">
        <v>508</v>
      </c>
      <c r="E3715" s="30" t="s">
        <v>41</v>
      </c>
      <c r="F3715" s="30" t="s">
        <v>21</v>
      </c>
      <c r="G3715" s="82"/>
      <c r="H3715" s="82"/>
      <c r="I3715" s="88"/>
      <c r="J3715" s="82"/>
      <c r="K3715" s="82"/>
      <c r="L3715" s="88"/>
      <c r="M3715" s="19">
        <v>45084.0</v>
      </c>
      <c r="N3715" s="32">
        <v>0.5625</v>
      </c>
      <c r="O3715" s="15">
        <v>0.6041666666666666</v>
      </c>
      <c r="P3715" s="16">
        <f t="shared" si="323"/>
        <v>0.04166666667</v>
      </c>
      <c r="Q3715" s="132" t="s">
        <v>3667</v>
      </c>
      <c r="R3715" s="36"/>
      <c r="S3715" s="36"/>
      <c r="T3715" s="36"/>
      <c r="U3715" s="36"/>
      <c r="V3715" s="36"/>
      <c r="W3715" s="36"/>
      <c r="X3715" s="36"/>
      <c r="Y3715" s="36"/>
      <c r="Z3715" s="36"/>
      <c r="AA3715" s="36"/>
      <c r="AB3715" s="36"/>
      <c r="AC3715" s="36"/>
      <c r="AD3715" s="36"/>
      <c r="AE3715" s="36"/>
      <c r="AF3715" s="36"/>
      <c r="AG3715" s="36"/>
      <c r="AH3715" s="36"/>
      <c r="AI3715" s="36"/>
      <c r="AJ3715" s="36"/>
      <c r="AK3715" s="36"/>
      <c r="AL3715" s="36"/>
    </row>
    <row r="3716" ht="18.75" customHeight="1">
      <c r="A3716" s="29" t="s">
        <v>3500</v>
      </c>
      <c r="B3716" s="29" t="s">
        <v>560</v>
      </c>
      <c r="C3716" s="29" t="s">
        <v>1164</v>
      </c>
      <c r="D3716" s="29" t="s">
        <v>3251</v>
      </c>
      <c r="E3716" s="41" t="s">
        <v>41</v>
      </c>
      <c r="F3716" s="41" t="s">
        <v>1423</v>
      </c>
      <c r="G3716" s="86">
        <v>45068.0</v>
      </c>
      <c r="H3716" s="42"/>
      <c r="I3716" s="29"/>
      <c r="J3716" s="86">
        <v>45068.0</v>
      </c>
      <c r="K3716" s="42"/>
      <c r="L3716" s="29"/>
      <c r="M3716" s="117">
        <v>45084.0</v>
      </c>
      <c r="N3716" s="33">
        <v>0.8333333333333334</v>
      </c>
      <c r="O3716" s="43">
        <v>0.0</v>
      </c>
      <c r="P3716" s="44">
        <v>0.0625</v>
      </c>
      <c r="Q3716" s="122" t="s">
        <v>3668</v>
      </c>
      <c r="R3716" s="36"/>
      <c r="S3716" s="36"/>
      <c r="T3716" s="36"/>
      <c r="U3716" s="36"/>
      <c r="V3716" s="36"/>
      <c r="W3716" s="36"/>
      <c r="X3716" s="36"/>
      <c r="Y3716" s="36"/>
      <c r="Z3716" s="36"/>
      <c r="AA3716" s="36"/>
      <c r="AB3716" s="36"/>
      <c r="AC3716" s="36"/>
      <c r="AD3716" s="36"/>
      <c r="AE3716" s="36"/>
      <c r="AF3716" s="36"/>
      <c r="AG3716" s="36"/>
      <c r="AH3716" s="36"/>
      <c r="AI3716" s="36"/>
      <c r="AJ3716" s="36"/>
      <c r="AK3716" s="36"/>
      <c r="AL3716" s="36"/>
    </row>
    <row r="3717">
      <c r="A3717" s="29" t="s">
        <v>3433</v>
      </c>
      <c r="B3717" s="29" t="s">
        <v>1797</v>
      </c>
      <c r="C3717" s="29" t="s">
        <v>21</v>
      </c>
      <c r="D3717" s="29" t="s">
        <v>3251</v>
      </c>
      <c r="E3717" s="41" t="s">
        <v>41</v>
      </c>
      <c r="F3717" s="41" t="s">
        <v>21</v>
      </c>
      <c r="G3717" s="117">
        <v>45084.0</v>
      </c>
      <c r="H3717" s="42"/>
      <c r="I3717" s="29"/>
      <c r="J3717" s="117">
        <v>45084.0</v>
      </c>
      <c r="K3717" s="42"/>
      <c r="L3717" s="29"/>
      <c r="M3717" s="117">
        <v>45084.0</v>
      </c>
      <c r="N3717" s="33">
        <v>0.875</v>
      </c>
      <c r="O3717" s="43">
        <v>0.8958333333333334</v>
      </c>
      <c r="P3717" s="44">
        <v>0.020833333333333332</v>
      </c>
      <c r="Q3717" s="29" t="s">
        <v>3652</v>
      </c>
      <c r="R3717" s="36"/>
      <c r="S3717" s="36"/>
      <c r="T3717" s="36"/>
      <c r="U3717" s="36"/>
      <c r="V3717" s="36"/>
      <c r="W3717" s="36"/>
      <c r="X3717" s="36"/>
      <c r="Y3717" s="36"/>
      <c r="Z3717" s="36"/>
      <c r="AA3717" s="36"/>
      <c r="AB3717" s="36"/>
      <c r="AC3717" s="36"/>
      <c r="AD3717" s="36"/>
      <c r="AE3717" s="36"/>
      <c r="AF3717" s="36"/>
      <c r="AG3717" s="36"/>
      <c r="AH3717" s="36"/>
      <c r="AI3717" s="36"/>
      <c r="AJ3717" s="36"/>
      <c r="AK3717" s="36"/>
      <c r="AL3717" s="36"/>
    </row>
    <row r="3718">
      <c r="A3718" s="81" t="s">
        <v>3649</v>
      </c>
      <c r="B3718" s="54" t="s">
        <v>1797</v>
      </c>
      <c r="C3718" s="10" t="s">
        <v>1152</v>
      </c>
      <c r="D3718" s="10" t="s">
        <v>3236</v>
      </c>
      <c r="E3718" s="30" t="s">
        <v>41</v>
      </c>
      <c r="F3718" s="30" t="s">
        <v>1423</v>
      </c>
      <c r="G3718" s="117"/>
      <c r="H3718" s="86"/>
      <c r="I3718" s="121"/>
      <c r="J3718" s="86"/>
      <c r="K3718" s="42"/>
      <c r="L3718" s="121"/>
      <c r="M3718" s="19">
        <v>45085.0</v>
      </c>
      <c r="N3718" s="32">
        <v>0.5625</v>
      </c>
      <c r="O3718" s="32">
        <v>0.6041666666666666</v>
      </c>
      <c r="P3718" s="44">
        <f t="shared" ref="P3718:P3771" si="324">O3718-N3718</f>
        <v>0.04166666667</v>
      </c>
      <c r="Q3718" s="132" t="s">
        <v>3650</v>
      </c>
      <c r="R3718" s="36"/>
      <c r="S3718" s="36"/>
      <c r="T3718" s="36"/>
      <c r="U3718" s="36"/>
      <c r="V3718" s="36"/>
      <c r="W3718" s="36"/>
      <c r="X3718" s="36"/>
      <c r="Y3718" s="36"/>
      <c r="Z3718" s="36"/>
      <c r="AA3718" s="36"/>
      <c r="AB3718" s="36"/>
      <c r="AC3718" s="36"/>
      <c r="AD3718" s="36"/>
      <c r="AE3718" s="36"/>
      <c r="AF3718" s="36"/>
      <c r="AG3718" s="36"/>
      <c r="AH3718" s="36"/>
      <c r="AI3718" s="36"/>
      <c r="AJ3718" s="36"/>
      <c r="AK3718" s="36"/>
      <c r="AL3718" s="36"/>
    </row>
    <row r="3719">
      <c r="A3719" s="81" t="s">
        <v>3111</v>
      </c>
      <c r="B3719" s="54" t="s">
        <v>1797</v>
      </c>
      <c r="C3719" s="10" t="s">
        <v>1152</v>
      </c>
      <c r="D3719" s="10" t="s">
        <v>2579</v>
      </c>
      <c r="E3719" s="30" t="s">
        <v>41</v>
      </c>
      <c r="F3719" s="30" t="s">
        <v>1423</v>
      </c>
      <c r="G3719" s="117"/>
      <c r="H3719" s="86"/>
      <c r="I3719" s="121"/>
      <c r="J3719" s="86"/>
      <c r="K3719" s="42"/>
      <c r="L3719" s="121"/>
      <c r="M3719" s="19">
        <v>45085.0</v>
      </c>
      <c r="N3719" s="32">
        <v>0.5416666666666666</v>
      </c>
      <c r="O3719" s="32">
        <v>0.625</v>
      </c>
      <c r="P3719" s="44">
        <f t="shared" si="324"/>
        <v>0.08333333333</v>
      </c>
      <c r="Q3719" s="132" t="s">
        <v>3112</v>
      </c>
      <c r="R3719" s="36"/>
      <c r="S3719" s="36"/>
      <c r="T3719" s="36"/>
      <c r="U3719" s="36"/>
      <c r="V3719" s="36"/>
      <c r="W3719" s="36"/>
      <c r="X3719" s="36"/>
      <c r="Y3719" s="36"/>
      <c r="Z3719" s="36"/>
      <c r="AA3719" s="36"/>
      <c r="AB3719" s="36"/>
      <c r="AC3719" s="36"/>
      <c r="AD3719" s="36"/>
      <c r="AE3719" s="36"/>
      <c r="AF3719" s="36"/>
      <c r="AG3719" s="36"/>
      <c r="AH3719" s="36"/>
      <c r="AI3719" s="36"/>
      <c r="AJ3719" s="36"/>
      <c r="AK3719" s="36"/>
      <c r="AL3719" s="36"/>
    </row>
    <row r="3720">
      <c r="A3720" s="81" t="s">
        <v>3669</v>
      </c>
      <c r="B3720" s="10" t="s">
        <v>18</v>
      </c>
      <c r="C3720" s="10" t="s">
        <v>1164</v>
      </c>
      <c r="D3720" s="10" t="s">
        <v>2579</v>
      </c>
      <c r="E3720" s="30" t="s">
        <v>1478</v>
      </c>
      <c r="F3720" s="30" t="s">
        <v>1409</v>
      </c>
      <c r="G3720" s="117"/>
      <c r="H3720" s="86"/>
      <c r="I3720" s="121"/>
      <c r="J3720" s="86"/>
      <c r="K3720" s="42"/>
      <c r="L3720" s="121"/>
      <c r="M3720" s="19">
        <v>45085.0</v>
      </c>
      <c r="N3720" s="32">
        <v>0.625</v>
      </c>
      <c r="O3720" s="32">
        <v>0.8541666666666666</v>
      </c>
      <c r="P3720" s="44">
        <f t="shared" si="324"/>
        <v>0.2291666667</v>
      </c>
      <c r="Q3720" s="132" t="s">
        <v>3670</v>
      </c>
      <c r="R3720" s="36"/>
      <c r="S3720" s="36"/>
      <c r="T3720" s="36"/>
      <c r="U3720" s="36"/>
      <c r="V3720" s="36"/>
      <c r="W3720" s="36"/>
      <c r="X3720" s="36"/>
      <c r="Y3720" s="36"/>
      <c r="Z3720" s="36"/>
      <c r="AA3720" s="36"/>
      <c r="AB3720" s="36"/>
      <c r="AC3720" s="36"/>
      <c r="AD3720" s="36"/>
      <c r="AE3720" s="36"/>
      <c r="AF3720" s="36"/>
      <c r="AG3720" s="36"/>
      <c r="AH3720" s="36"/>
      <c r="AI3720" s="36"/>
      <c r="AJ3720" s="36"/>
      <c r="AK3720" s="36"/>
      <c r="AL3720" s="36"/>
    </row>
    <row r="3721">
      <c r="A3721" s="81" t="s">
        <v>3617</v>
      </c>
      <c r="B3721" s="81" t="s">
        <v>560</v>
      </c>
      <c r="C3721" s="29" t="s">
        <v>1152</v>
      </c>
      <c r="D3721" s="29" t="s">
        <v>3236</v>
      </c>
      <c r="E3721" s="30" t="s">
        <v>41</v>
      </c>
      <c r="F3721" s="41" t="s">
        <v>1423</v>
      </c>
      <c r="G3721" s="117">
        <v>45079.0</v>
      </c>
      <c r="H3721" s="42"/>
      <c r="I3721" s="36"/>
      <c r="J3721" s="117">
        <v>45079.0</v>
      </c>
      <c r="K3721" s="42"/>
      <c r="L3721" s="36"/>
      <c r="M3721" s="117">
        <v>45085.0</v>
      </c>
      <c r="N3721" s="110">
        <v>0.6041666666666666</v>
      </c>
      <c r="O3721" s="110">
        <v>0.875</v>
      </c>
      <c r="P3721" s="44">
        <f t="shared" si="324"/>
        <v>0.2708333333</v>
      </c>
      <c r="Q3721" s="122" t="s">
        <v>3671</v>
      </c>
      <c r="R3721" s="36"/>
      <c r="S3721" s="36"/>
      <c r="T3721" s="36"/>
      <c r="U3721" s="36"/>
      <c r="V3721" s="36"/>
      <c r="W3721" s="36"/>
      <c r="X3721" s="36"/>
      <c r="Y3721" s="36"/>
      <c r="Z3721" s="36"/>
      <c r="AA3721" s="36"/>
      <c r="AB3721" s="36"/>
      <c r="AC3721" s="36"/>
      <c r="AD3721" s="36"/>
      <c r="AE3721" s="36"/>
      <c r="AF3721" s="36"/>
      <c r="AG3721" s="36"/>
      <c r="AH3721" s="36"/>
      <c r="AI3721" s="36"/>
      <c r="AJ3721" s="36"/>
      <c r="AK3721" s="36"/>
      <c r="AL3721" s="36"/>
    </row>
    <row r="3722">
      <c r="A3722" s="81" t="s">
        <v>3593</v>
      </c>
      <c r="B3722" s="10" t="s">
        <v>560</v>
      </c>
      <c r="C3722" s="10" t="s">
        <v>1152</v>
      </c>
      <c r="D3722" s="10" t="s">
        <v>3</v>
      </c>
      <c r="E3722" s="11" t="s">
        <v>43</v>
      </c>
      <c r="F3722" s="30" t="s">
        <v>1409</v>
      </c>
      <c r="G3722" s="117">
        <v>45078.0</v>
      </c>
      <c r="H3722" s="117"/>
      <c r="I3722" s="10">
        <v>16.0</v>
      </c>
      <c r="J3722" s="117">
        <v>45078.0</v>
      </c>
      <c r="L3722" s="10">
        <v>9.0</v>
      </c>
      <c r="M3722" s="117">
        <v>45085.0</v>
      </c>
      <c r="N3722" s="52">
        <v>0.5416666666666666</v>
      </c>
      <c r="O3722" s="52">
        <v>0.75</v>
      </c>
      <c r="P3722" s="16">
        <f t="shared" si="324"/>
        <v>0.2083333333</v>
      </c>
      <c r="Q3722" s="113" t="s">
        <v>3672</v>
      </c>
      <c r="R3722" s="36"/>
      <c r="S3722" s="36"/>
      <c r="T3722" s="36"/>
      <c r="U3722" s="36"/>
      <c r="V3722" s="36"/>
      <c r="W3722" s="36"/>
      <c r="X3722" s="36"/>
      <c r="Y3722" s="36"/>
      <c r="Z3722" s="36"/>
      <c r="AA3722" s="36"/>
      <c r="AB3722" s="36"/>
      <c r="AC3722" s="36"/>
      <c r="AD3722" s="36"/>
      <c r="AE3722" s="36"/>
      <c r="AF3722" s="36"/>
      <c r="AG3722" s="36"/>
      <c r="AH3722" s="36"/>
      <c r="AI3722" s="36"/>
      <c r="AJ3722" s="36"/>
      <c r="AK3722" s="36"/>
      <c r="AL3722" s="36"/>
    </row>
    <row r="3723">
      <c r="A3723" s="81" t="s">
        <v>1819</v>
      </c>
      <c r="B3723" s="81" t="s">
        <v>1797</v>
      </c>
      <c r="C3723" s="10" t="s">
        <v>1152</v>
      </c>
      <c r="D3723" s="10" t="s">
        <v>3</v>
      </c>
      <c r="E3723" s="11" t="s">
        <v>41</v>
      </c>
      <c r="F3723" s="11" t="s">
        <v>21</v>
      </c>
      <c r="G3723" s="18"/>
      <c r="H3723" s="18"/>
      <c r="I3723" s="18"/>
      <c r="J3723" s="18"/>
      <c r="K3723" s="18"/>
      <c r="M3723" s="117">
        <v>45085.0</v>
      </c>
      <c r="N3723" s="52">
        <v>0.75</v>
      </c>
      <c r="O3723" s="32">
        <v>0.8333333333333334</v>
      </c>
      <c r="P3723" s="44">
        <f t="shared" si="324"/>
        <v>0.08333333333</v>
      </c>
      <c r="Q3723" s="113" t="s">
        <v>3673</v>
      </c>
      <c r="R3723" s="36"/>
      <c r="S3723" s="36"/>
      <c r="T3723" s="36"/>
      <c r="U3723" s="36"/>
      <c r="V3723" s="36"/>
      <c r="W3723" s="36"/>
      <c r="X3723" s="36"/>
      <c r="Y3723" s="36"/>
      <c r="Z3723" s="36"/>
      <c r="AA3723" s="36"/>
      <c r="AB3723" s="36"/>
      <c r="AC3723" s="36"/>
      <c r="AD3723" s="36"/>
      <c r="AE3723" s="36"/>
      <c r="AF3723" s="36"/>
      <c r="AG3723" s="36"/>
      <c r="AH3723" s="36"/>
      <c r="AI3723" s="36"/>
      <c r="AJ3723" s="36"/>
      <c r="AK3723" s="36"/>
      <c r="AL3723" s="36"/>
    </row>
    <row r="3724">
      <c r="A3724" s="81" t="s">
        <v>3674</v>
      </c>
      <c r="B3724" s="10" t="s">
        <v>18</v>
      </c>
      <c r="C3724" s="10" t="s">
        <v>1152</v>
      </c>
      <c r="D3724" s="10" t="s">
        <v>3</v>
      </c>
      <c r="E3724" s="30" t="s">
        <v>1478</v>
      </c>
      <c r="F3724" s="11" t="s">
        <v>21</v>
      </c>
      <c r="G3724" s="117">
        <v>45085.0</v>
      </c>
      <c r="H3724" s="86"/>
      <c r="I3724" s="88">
        <v>4.0</v>
      </c>
      <c r="J3724" s="117">
        <v>45085.0</v>
      </c>
      <c r="K3724" s="42"/>
      <c r="L3724" s="88">
        <v>0.5</v>
      </c>
      <c r="M3724" s="117">
        <v>45085.0</v>
      </c>
      <c r="N3724" s="32">
        <v>0.8333333333333334</v>
      </c>
      <c r="O3724" s="32">
        <v>0.8541666666666666</v>
      </c>
      <c r="P3724" s="44">
        <f t="shared" si="324"/>
        <v>0.02083333333</v>
      </c>
      <c r="Q3724" s="113" t="s">
        <v>3675</v>
      </c>
      <c r="R3724" s="36"/>
      <c r="S3724" s="36"/>
      <c r="T3724" s="36"/>
      <c r="U3724" s="36"/>
      <c r="V3724" s="36"/>
      <c r="W3724" s="36"/>
      <c r="X3724" s="36"/>
      <c r="Y3724" s="36"/>
      <c r="Z3724" s="36"/>
      <c r="AA3724" s="36"/>
      <c r="AB3724" s="36"/>
      <c r="AC3724" s="36"/>
      <c r="AD3724" s="36"/>
      <c r="AE3724" s="36"/>
      <c r="AF3724" s="36"/>
      <c r="AG3724" s="36"/>
      <c r="AH3724" s="36"/>
      <c r="AI3724" s="36"/>
      <c r="AJ3724" s="36"/>
      <c r="AK3724" s="36"/>
      <c r="AL3724" s="36"/>
    </row>
    <row r="3725">
      <c r="A3725" s="81" t="s">
        <v>3472</v>
      </c>
      <c r="B3725" s="81" t="s">
        <v>560</v>
      </c>
      <c r="C3725" s="29" t="s">
        <v>1152</v>
      </c>
      <c r="D3725" s="29" t="s">
        <v>508</v>
      </c>
      <c r="E3725" s="30" t="s">
        <v>41</v>
      </c>
      <c r="F3725" s="41" t="s">
        <v>1423</v>
      </c>
      <c r="G3725" s="117">
        <v>45084.0</v>
      </c>
      <c r="H3725" s="42"/>
      <c r="I3725" s="36"/>
      <c r="J3725" s="117">
        <v>45084.0</v>
      </c>
      <c r="K3725" s="42"/>
      <c r="L3725" s="36"/>
      <c r="M3725" s="117">
        <v>45085.0</v>
      </c>
      <c r="N3725" s="32">
        <v>0.6041666666666666</v>
      </c>
      <c r="O3725" s="32">
        <v>0.875</v>
      </c>
      <c r="P3725" s="44">
        <f t="shared" si="324"/>
        <v>0.2708333333</v>
      </c>
      <c r="Q3725" s="131" t="s">
        <v>3676</v>
      </c>
      <c r="R3725" s="36"/>
      <c r="S3725" s="36"/>
      <c r="T3725" s="36"/>
      <c r="U3725" s="36"/>
      <c r="V3725" s="36"/>
      <c r="W3725" s="36"/>
      <c r="X3725" s="36"/>
      <c r="Y3725" s="36"/>
      <c r="Z3725" s="36"/>
      <c r="AA3725" s="36"/>
      <c r="AB3725" s="36"/>
      <c r="AC3725" s="36"/>
      <c r="AD3725" s="36"/>
      <c r="AE3725" s="36"/>
      <c r="AF3725" s="36"/>
      <c r="AG3725" s="36"/>
      <c r="AH3725" s="36"/>
      <c r="AI3725" s="36"/>
      <c r="AJ3725" s="36"/>
      <c r="AK3725" s="36"/>
      <c r="AL3725" s="36"/>
    </row>
    <row r="3726">
      <c r="A3726" s="29" t="s">
        <v>2167</v>
      </c>
      <c r="B3726" s="54" t="s">
        <v>1797</v>
      </c>
      <c r="C3726" s="54" t="s">
        <v>1164</v>
      </c>
      <c r="D3726" s="54" t="s">
        <v>900</v>
      </c>
      <c r="E3726" s="41" t="s">
        <v>41</v>
      </c>
      <c r="F3726" s="41" t="s">
        <v>21</v>
      </c>
      <c r="G3726" s="86"/>
      <c r="H3726" s="86"/>
      <c r="I3726" s="121"/>
      <c r="J3726" s="86"/>
      <c r="K3726" s="42"/>
      <c r="L3726" s="88">
        <v>260.0</v>
      </c>
      <c r="M3726" s="117">
        <v>45085.0</v>
      </c>
      <c r="N3726" s="43">
        <v>0.5416666666666666</v>
      </c>
      <c r="O3726" s="32">
        <v>0.5833333333333334</v>
      </c>
      <c r="P3726" s="16">
        <f t="shared" si="324"/>
        <v>0.04166666667</v>
      </c>
      <c r="Q3726" s="113" t="s">
        <v>3657</v>
      </c>
      <c r="R3726" s="36"/>
      <c r="S3726" s="36"/>
      <c r="T3726" s="36"/>
      <c r="U3726" s="36"/>
      <c r="V3726" s="36"/>
      <c r="W3726" s="36"/>
      <c r="X3726" s="36"/>
      <c r="Y3726" s="36"/>
      <c r="Z3726" s="36"/>
      <c r="AA3726" s="36"/>
      <c r="AB3726" s="36"/>
      <c r="AC3726" s="36"/>
      <c r="AD3726" s="36"/>
      <c r="AE3726" s="36"/>
      <c r="AF3726" s="36"/>
      <c r="AG3726" s="36"/>
      <c r="AH3726" s="36"/>
      <c r="AI3726" s="36"/>
      <c r="AJ3726" s="36"/>
      <c r="AK3726" s="36"/>
      <c r="AL3726" s="36"/>
    </row>
    <row r="3727">
      <c r="A3727" s="29" t="s">
        <v>2857</v>
      </c>
      <c r="B3727" s="54" t="s">
        <v>560</v>
      </c>
      <c r="C3727" s="54" t="s">
        <v>1164</v>
      </c>
      <c r="D3727" s="54" t="s">
        <v>900</v>
      </c>
      <c r="E3727" s="30" t="s">
        <v>987</v>
      </c>
      <c r="F3727" s="41" t="s">
        <v>1409</v>
      </c>
      <c r="G3727" s="86">
        <v>44980.0</v>
      </c>
      <c r="H3727" s="86"/>
      <c r="I3727" s="121">
        <v>155.0</v>
      </c>
      <c r="J3727" s="86">
        <v>44981.0</v>
      </c>
      <c r="K3727" s="42"/>
      <c r="L3727" s="88">
        <v>197.0</v>
      </c>
      <c r="M3727" s="117">
        <v>45085.0</v>
      </c>
      <c r="N3727" s="32">
        <v>0.5833333333333334</v>
      </c>
      <c r="O3727" s="32">
        <v>0.8125</v>
      </c>
      <c r="P3727" s="16">
        <f t="shared" si="324"/>
        <v>0.2291666667</v>
      </c>
      <c r="Q3727" s="113" t="s">
        <v>3677</v>
      </c>
      <c r="R3727" s="36"/>
      <c r="S3727" s="36"/>
      <c r="T3727" s="36"/>
      <c r="U3727" s="36"/>
      <c r="V3727" s="36"/>
      <c r="W3727" s="36"/>
      <c r="X3727" s="36"/>
      <c r="Y3727" s="36"/>
      <c r="Z3727" s="36"/>
      <c r="AA3727" s="36"/>
      <c r="AB3727" s="36"/>
      <c r="AC3727" s="36"/>
      <c r="AD3727" s="36"/>
      <c r="AE3727" s="36"/>
      <c r="AF3727" s="36"/>
      <c r="AG3727" s="36"/>
      <c r="AH3727" s="36"/>
      <c r="AI3727" s="36"/>
      <c r="AJ3727" s="36"/>
      <c r="AK3727" s="36"/>
      <c r="AL3727" s="36"/>
    </row>
    <row r="3728">
      <c r="A3728" s="10" t="s">
        <v>3495</v>
      </c>
      <c r="B3728" s="10" t="s">
        <v>18</v>
      </c>
      <c r="C3728" s="10" t="s">
        <v>1164</v>
      </c>
      <c r="D3728" s="10" t="s">
        <v>900</v>
      </c>
      <c r="E3728" s="30" t="s">
        <v>46</v>
      </c>
      <c r="F3728" s="11" t="s">
        <v>1409</v>
      </c>
      <c r="G3728" s="19">
        <v>45068.0</v>
      </c>
      <c r="H3728" s="19">
        <v>45076.0</v>
      </c>
      <c r="I3728" s="12">
        <v>32.0</v>
      </c>
      <c r="J3728" s="19">
        <v>45068.0</v>
      </c>
      <c r="K3728" s="19"/>
      <c r="L3728" s="12">
        <v>15.0</v>
      </c>
      <c r="M3728" s="117">
        <v>45085.0</v>
      </c>
      <c r="N3728" s="32">
        <v>0.8125</v>
      </c>
      <c r="O3728" s="15">
        <v>0.8541666666666666</v>
      </c>
      <c r="P3728" s="16">
        <f t="shared" si="324"/>
        <v>0.04166666667</v>
      </c>
      <c r="Q3728" s="10" t="s">
        <v>3658</v>
      </c>
      <c r="R3728" s="36"/>
      <c r="S3728" s="36"/>
      <c r="T3728" s="36"/>
      <c r="U3728" s="36"/>
      <c r="V3728" s="36"/>
      <c r="W3728" s="36"/>
      <c r="X3728" s="36"/>
      <c r="Y3728" s="36"/>
      <c r="Z3728" s="36"/>
      <c r="AA3728" s="36"/>
      <c r="AB3728" s="36"/>
      <c r="AC3728" s="36"/>
      <c r="AD3728" s="36"/>
      <c r="AE3728" s="36"/>
      <c r="AF3728" s="36"/>
      <c r="AG3728" s="36"/>
      <c r="AH3728" s="36"/>
      <c r="AI3728" s="36"/>
      <c r="AJ3728" s="36"/>
      <c r="AK3728" s="36"/>
      <c r="AL3728" s="36"/>
    </row>
    <row r="3729">
      <c r="A3729" s="81" t="s">
        <v>2165</v>
      </c>
      <c r="B3729" s="81" t="s">
        <v>1797</v>
      </c>
      <c r="C3729" s="10" t="s">
        <v>1152</v>
      </c>
      <c r="D3729" s="81" t="s">
        <v>508</v>
      </c>
      <c r="E3729" s="30" t="s">
        <v>41</v>
      </c>
      <c r="F3729" s="30" t="s">
        <v>21</v>
      </c>
      <c r="G3729" s="82"/>
      <c r="H3729" s="82"/>
      <c r="I3729" s="88"/>
      <c r="J3729" s="82"/>
      <c r="K3729" s="82"/>
      <c r="L3729" s="88"/>
      <c r="M3729" s="82">
        <v>45085.0</v>
      </c>
      <c r="N3729" s="32">
        <v>0.5625</v>
      </c>
      <c r="O3729" s="15">
        <v>0.6041666666666666</v>
      </c>
      <c r="P3729" s="16">
        <f t="shared" si="324"/>
        <v>0.04166666667</v>
      </c>
      <c r="Q3729" s="10" t="s">
        <v>3678</v>
      </c>
      <c r="R3729" s="36"/>
      <c r="S3729" s="36"/>
      <c r="T3729" s="36"/>
      <c r="U3729" s="36"/>
      <c r="V3729" s="36"/>
      <c r="W3729" s="36"/>
      <c r="X3729" s="36"/>
      <c r="Y3729" s="36"/>
      <c r="Z3729" s="36"/>
      <c r="AA3729" s="36"/>
      <c r="AB3729" s="36"/>
      <c r="AC3729" s="36"/>
      <c r="AD3729" s="36"/>
      <c r="AE3729" s="36"/>
      <c r="AF3729" s="36"/>
      <c r="AG3729" s="36"/>
      <c r="AH3729" s="36"/>
      <c r="AI3729" s="36"/>
      <c r="AJ3729" s="36"/>
      <c r="AK3729" s="36"/>
      <c r="AL3729" s="36"/>
    </row>
    <row r="3730">
      <c r="A3730" s="29" t="s">
        <v>3526</v>
      </c>
      <c r="B3730" s="29" t="s">
        <v>18</v>
      </c>
      <c r="C3730" s="29" t="s">
        <v>1152</v>
      </c>
      <c r="D3730" s="29" t="s">
        <v>508</v>
      </c>
      <c r="E3730" s="30" t="s">
        <v>41</v>
      </c>
      <c r="F3730" s="41" t="s">
        <v>1423</v>
      </c>
      <c r="G3730" s="86">
        <v>45071.0</v>
      </c>
      <c r="H3730" s="42"/>
      <c r="I3730" s="36"/>
      <c r="J3730" s="86">
        <v>45075.0</v>
      </c>
      <c r="K3730" s="42"/>
      <c r="L3730" s="36"/>
      <c r="M3730" s="117">
        <v>45086.0</v>
      </c>
      <c r="N3730" s="32">
        <v>0.6041666666666666</v>
      </c>
      <c r="O3730" s="32">
        <v>0.875</v>
      </c>
      <c r="P3730" s="44">
        <f t="shared" si="324"/>
        <v>0.2708333333</v>
      </c>
      <c r="Q3730" s="131" t="s">
        <v>3679</v>
      </c>
      <c r="R3730" s="36"/>
      <c r="S3730" s="36"/>
      <c r="T3730" s="36"/>
      <c r="U3730" s="36"/>
      <c r="V3730" s="36"/>
      <c r="W3730" s="36"/>
      <c r="X3730" s="36"/>
      <c r="Y3730" s="36"/>
      <c r="Z3730" s="36"/>
      <c r="AA3730" s="36"/>
      <c r="AB3730" s="36"/>
      <c r="AC3730" s="36"/>
      <c r="AD3730" s="36"/>
      <c r="AE3730" s="36"/>
      <c r="AF3730" s="36"/>
      <c r="AG3730" s="36"/>
      <c r="AH3730" s="36"/>
      <c r="AI3730" s="36"/>
      <c r="AJ3730" s="36"/>
      <c r="AK3730" s="36"/>
      <c r="AL3730" s="36"/>
    </row>
    <row r="3731">
      <c r="A3731" s="81" t="s">
        <v>3111</v>
      </c>
      <c r="B3731" s="54" t="s">
        <v>1797</v>
      </c>
      <c r="C3731" s="10" t="s">
        <v>1152</v>
      </c>
      <c r="D3731" s="10" t="s">
        <v>2579</v>
      </c>
      <c r="E3731" s="30" t="s">
        <v>41</v>
      </c>
      <c r="F3731" s="30" t="s">
        <v>1423</v>
      </c>
      <c r="G3731" s="117"/>
      <c r="H3731" s="86"/>
      <c r="I3731" s="121"/>
      <c r="J3731" s="86"/>
      <c r="K3731" s="42"/>
      <c r="L3731" s="121"/>
      <c r="M3731" s="19">
        <v>45086.0</v>
      </c>
      <c r="N3731" s="32">
        <v>0.5416666666666666</v>
      </c>
      <c r="O3731" s="32">
        <v>0.5833333333333334</v>
      </c>
      <c r="P3731" s="44">
        <f t="shared" si="324"/>
        <v>0.04166666667</v>
      </c>
      <c r="Q3731" s="132" t="s">
        <v>3680</v>
      </c>
      <c r="R3731" s="36"/>
      <c r="S3731" s="36"/>
      <c r="T3731" s="36"/>
      <c r="U3731" s="36"/>
      <c r="V3731" s="36"/>
      <c r="W3731" s="36"/>
      <c r="X3731" s="36"/>
      <c r="Y3731" s="36"/>
      <c r="Z3731" s="36"/>
      <c r="AA3731" s="36"/>
      <c r="AB3731" s="36"/>
      <c r="AC3731" s="36"/>
      <c r="AD3731" s="36"/>
      <c r="AE3731" s="36"/>
      <c r="AF3731" s="36"/>
      <c r="AG3731" s="36"/>
      <c r="AH3731" s="36"/>
      <c r="AI3731" s="36"/>
      <c r="AJ3731" s="36"/>
      <c r="AK3731" s="36"/>
      <c r="AL3731" s="36"/>
    </row>
    <row r="3732">
      <c r="A3732" s="81" t="s">
        <v>3669</v>
      </c>
      <c r="B3732" s="10" t="s">
        <v>18</v>
      </c>
      <c r="C3732" s="10" t="s">
        <v>1164</v>
      </c>
      <c r="D3732" s="10" t="s">
        <v>2579</v>
      </c>
      <c r="E3732" s="30" t="s">
        <v>1478</v>
      </c>
      <c r="F3732" s="30" t="s">
        <v>1409</v>
      </c>
      <c r="G3732" s="117"/>
      <c r="H3732" s="86"/>
      <c r="I3732" s="121"/>
      <c r="J3732" s="86"/>
      <c r="K3732" s="42"/>
      <c r="L3732" s="121"/>
      <c r="M3732" s="19">
        <v>45086.0</v>
      </c>
      <c r="N3732" s="32">
        <v>0.625</v>
      </c>
      <c r="O3732" s="32">
        <v>0.8541666666666666</v>
      </c>
      <c r="P3732" s="44">
        <f t="shared" si="324"/>
        <v>0.2291666667</v>
      </c>
      <c r="Q3732" s="132" t="s">
        <v>3681</v>
      </c>
      <c r="R3732" s="36"/>
      <c r="S3732" s="36"/>
      <c r="T3732" s="36"/>
      <c r="U3732" s="36"/>
      <c r="V3732" s="36"/>
      <c r="W3732" s="36"/>
      <c r="X3732" s="36"/>
      <c r="Y3732" s="36"/>
      <c r="Z3732" s="36"/>
      <c r="AA3732" s="36"/>
      <c r="AB3732" s="36"/>
      <c r="AC3732" s="36"/>
      <c r="AD3732" s="36"/>
      <c r="AE3732" s="36"/>
      <c r="AF3732" s="36"/>
      <c r="AG3732" s="36"/>
      <c r="AH3732" s="36"/>
      <c r="AI3732" s="36"/>
      <c r="AJ3732" s="36"/>
      <c r="AK3732" s="36"/>
      <c r="AL3732" s="36"/>
    </row>
    <row r="3733">
      <c r="A3733" s="81" t="s">
        <v>3474</v>
      </c>
      <c r="B3733" s="10" t="s">
        <v>18</v>
      </c>
      <c r="C3733" s="10" t="s">
        <v>1152</v>
      </c>
      <c r="D3733" s="10" t="s">
        <v>2579</v>
      </c>
      <c r="E3733" s="11" t="s">
        <v>987</v>
      </c>
      <c r="F3733" s="11" t="s">
        <v>1423</v>
      </c>
      <c r="G3733" s="82">
        <v>45065.0</v>
      </c>
      <c r="H3733" s="82">
        <v>45065.0</v>
      </c>
      <c r="I3733" s="12"/>
      <c r="J3733" s="82">
        <v>45065.0</v>
      </c>
      <c r="K3733" s="82"/>
      <c r="L3733" s="12">
        <v>6.0</v>
      </c>
      <c r="M3733" s="82">
        <v>45086.0</v>
      </c>
      <c r="N3733" s="133">
        <v>0.5833333333333334</v>
      </c>
      <c r="O3733" s="110">
        <v>0.625</v>
      </c>
      <c r="P3733" s="16">
        <f t="shared" si="324"/>
        <v>0.04166666667</v>
      </c>
      <c r="Q3733" s="113" t="s">
        <v>3682</v>
      </c>
      <c r="R3733" s="36"/>
      <c r="S3733" s="36"/>
      <c r="T3733" s="36"/>
      <c r="U3733" s="36"/>
      <c r="V3733" s="36"/>
      <c r="W3733" s="36"/>
      <c r="X3733" s="36"/>
      <c r="Y3733" s="36"/>
      <c r="Z3733" s="36"/>
      <c r="AA3733" s="36"/>
      <c r="AB3733" s="36"/>
      <c r="AC3733" s="36"/>
      <c r="AD3733" s="36"/>
      <c r="AE3733" s="36"/>
      <c r="AF3733" s="36"/>
      <c r="AG3733" s="36"/>
      <c r="AH3733" s="36"/>
      <c r="AI3733" s="36"/>
      <c r="AJ3733" s="36"/>
      <c r="AK3733" s="36"/>
      <c r="AL3733" s="36"/>
    </row>
    <row r="3734">
      <c r="A3734" s="81" t="s">
        <v>1819</v>
      </c>
      <c r="B3734" s="81" t="s">
        <v>1797</v>
      </c>
      <c r="C3734" s="10" t="s">
        <v>1152</v>
      </c>
      <c r="D3734" s="10" t="s">
        <v>3</v>
      </c>
      <c r="E3734" s="11" t="s">
        <v>41</v>
      </c>
      <c r="F3734" s="11" t="s">
        <v>21</v>
      </c>
      <c r="G3734" s="18"/>
      <c r="H3734" s="18"/>
      <c r="I3734" s="18"/>
      <c r="J3734" s="18"/>
      <c r="K3734" s="18"/>
      <c r="M3734" s="82">
        <v>45086.0</v>
      </c>
      <c r="N3734" s="32">
        <v>0.5416666666666666</v>
      </c>
      <c r="O3734" s="32">
        <v>0.625</v>
      </c>
      <c r="P3734" s="44">
        <f t="shared" si="324"/>
        <v>0.08333333333</v>
      </c>
      <c r="Q3734" s="113" t="s">
        <v>3683</v>
      </c>
      <c r="R3734" s="36"/>
      <c r="S3734" s="36"/>
      <c r="T3734" s="36"/>
      <c r="U3734" s="36"/>
      <c r="V3734" s="36"/>
      <c r="W3734" s="36"/>
      <c r="X3734" s="36"/>
      <c r="Y3734" s="36"/>
      <c r="Z3734" s="36"/>
      <c r="AA3734" s="36"/>
      <c r="AB3734" s="36"/>
      <c r="AC3734" s="36"/>
      <c r="AD3734" s="36"/>
      <c r="AE3734" s="36"/>
      <c r="AF3734" s="36"/>
      <c r="AG3734" s="36"/>
      <c r="AH3734" s="36"/>
      <c r="AI3734" s="36"/>
      <c r="AJ3734" s="36"/>
      <c r="AK3734" s="36"/>
      <c r="AL3734" s="36"/>
    </row>
    <row r="3735">
      <c r="A3735" s="81" t="s">
        <v>3674</v>
      </c>
      <c r="B3735" s="10" t="s">
        <v>18</v>
      </c>
      <c r="C3735" s="10" t="s">
        <v>1152</v>
      </c>
      <c r="D3735" s="10" t="s">
        <v>3</v>
      </c>
      <c r="E3735" s="30" t="s">
        <v>1281</v>
      </c>
      <c r="F3735" s="11" t="s">
        <v>21</v>
      </c>
      <c r="G3735" s="117">
        <v>45085.0</v>
      </c>
      <c r="H3735" s="86"/>
      <c r="I3735" s="88">
        <v>4.0</v>
      </c>
      <c r="J3735" s="117">
        <v>45085.0</v>
      </c>
      <c r="K3735" s="42"/>
      <c r="L3735" s="88">
        <v>0.5</v>
      </c>
      <c r="M3735" s="82">
        <v>45086.0</v>
      </c>
      <c r="N3735" s="32">
        <v>0.5416666666666666</v>
      </c>
      <c r="O3735" s="32">
        <v>0.5416666666666666</v>
      </c>
      <c r="P3735" s="44">
        <f t="shared" si="324"/>
        <v>0</v>
      </c>
      <c r="Q3735" s="113" t="s">
        <v>3684</v>
      </c>
      <c r="R3735" s="36"/>
      <c r="S3735" s="36"/>
      <c r="T3735" s="36"/>
      <c r="U3735" s="36"/>
      <c r="V3735" s="36"/>
      <c r="W3735" s="36"/>
      <c r="X3735" s="36"/>
      <c r="Y3735" s="36"/>
      <c r="Z3735" s="36"/>
      <c r="AA3735" s="36"/>
      <c r="AB3735" s="36"/>
      <c r="AC3735" s="36"/>
      <c r="AD3735" s="36"/>
      <c r="AE3735" s="36"/>
      <c r="AF3735" s="36"/>
      <c r="AG3735" s="36"/>
      <c r="AH3735" s="36"/>
      <c r="AI3735" s="36"/>
      <c r="AJ3735" s="36"/>
      <c r="AK3735" s="36"/>
      <c r="AL3735" s="36"/>
    </row>
    <row r="3736">
      <c r="A3736" s="81" t="s">
        <v>2165</v>
      </c>
      <c r="B3736" s="81" t="s">
        <v>1797</v>
      </c>
      <c r="C3736" s="10" t="s">
        <v>1152</v>
      </c>
      <c r="D3736" s="81" t="s">
        <v>508</v>
      </c>
      <c r="E3736" s="30" t="s">
        <v>41</v>
      </c>
      <c r="F3736" s="30" t="s">
        <v>21</v>
      </c>
      <c r="G3736" s="82"/>
      <c r="H3736" s="82"/>
      <c r="I3736" s="88"/>
      <c r="J3736" s="82"/>
      <c r="K3736" s="82"/>
      <c r="L3736" s="88"/>
      <c r="M3736" s="82">
        <v>45086.0</v>
      </c>
      <c r="N3736" s="32">
        <v>0.5625</v>
      </c>
      <c r="O3736" s="15">
        <v>0.6041666666666666</v>
      </c>
      <c r="P3736" s="16">
        <f t="shared" si="324"/>
        <v>0.04166666667</v>
      </c>
      <c r="Q3736" s="10" t="s">
        <v>3685</v>
      </c>
      <c r="R3736" s="36"/>
      <c r="S3736" s="36"/>
      <c r="T3736" s="36"/>
      <c r="U3736" s="36"/>
      <c r="V3736" s="36"/>
      <c r="W3736" s="36"/>
      <c r="X3736" s="36"/>
      <c r="Y3736" s="36"/>
      <c r="Z3736" s="36"/>
      <c r="AA3736" s="36"/>
      <c r="AB3736" s="36"/>
      <c r="AC3736" s="36"/>
      <c r="AD3736" s="36"/>
      <c r="AE3736" s="36"/>
      <c r="AF3736" s="36"/>
      <c r="AG3736" s="36"/>
      <c r="AH3736" s="36"/>
      <c r="AI3736" s="36"/>
      <c r="AJ3736" s="36"/>
      <c r="AK3736" s="36"/>
      <c r="AL3736" s="36"/>
    </row>
    <row r="3737">
      <c r="A3737" s="84" t="s">
        <v>3227</v>
      </c>
      <c r="B3737" s="81" t="s">
        <v>18</v>
      </c>
      <c r="C3737" s="29" t="s">
        <v>1152</v>
      </c>
      <c r="D3737" s="10" t="s">
        <v>3</v>
      </c>
      <c r="E3737" s="30" t="s">
        <v>987</v>
      </c>
      <c r="F3737" s="30" t="s">
        <v>1423</v>
      </c>
      <c r="G3737" s="82">
        <v>45040.0</v>
      </c>
      <c r="H3737" s="117">
        <v>45065.0</v>
      </c>
      <c r="I3737" s="88">
        <v>14.0</v>
      </c>
      <c r="J3737" s="82">
        <v>45040.0</v>
      </c>
      <c r="K3737" s="117">
        <v>45065.0</v>
      </c>
      <c r="L3737" s="88">
        <v>13.0</v>
      </c>
      <c r="M3737" s="82">
        <v>45086.0</v>
      </c>
      <c r="N3737" s="32">
        <v>0.625</v>
      </c>
      <c r="O3737" s="32">
        <v>0.75</v>
      </c>
      <c r="P3737" s="16">
        <f t="shared" si="324"/>
        <v>0.125</v>
      </c>
      <c r="Q3737" s="113" t="s">
        <v>3686</v>
      </c>
      <c r="R3737" s="36"/>
      <c r="S3737" s="36"/>
      <c r="T3737" s="36"/>
      <c r="U3737" s="36"/>
      <c r="V3737" s="36"/>
      <c r="W3737" s="36"/>
      <c r="X3737" s="36"/>
      <c r="Y3737" s="36"/>
      <c r="Z3737" s="36"/>
      <c r="AA3737" s="36"/>
      <c r="AB3737" s="36"/>
      <c r="AC3737" s="36"/>
      <c r="AD3737" s="36"/>
      <c r="AE3737" s="36"/>
      <c r="AF3737" s="36"/>
      <c r="AG3737" s="36"/>
      <c r="AH3737" s="36"/>
      <c r="AI3737" s="36"/>
      <c r="AJ3737" s="36"/>
      <c r="AK3737" s="36"/>
      <c r="AL3737" s="36"/>
    </row>
    <row r="3738">
      <c r="A3738" s="81" t="s">
        <v>2822</v>
      </c>
      <c r="B3738" s="81" t="s">
        <v>560</v>
      </c>
      <c r="C3738" s="10" t="s">
        <v>1152</v>
      </c>
      <c r="D3738" s="10" t="s">
        <v>3</v>
      </c>
      <c r="E3738" s="30" t="s">
        <v>41</v>
      </c>
      <c r="F3738" s="11" t="s">
        <v>1409</v>
      </c>
      <c r="G3738" s="48">
        <v>44977.0</v>
      </c>
      <c r="H3738" s="48">
        <v>45005.0</v>
      </c>
      <c r="I3738" s="88">
        <v>112.5</v>
      </c>
      <c r="J3738" s="48">
        <v>44977.0</v>
      </c>
      <c r="K3738" s="42"/>
      <c r="L3738" s="12">
        <v>71.5</v>
      </c>
      <c r="M3738" s="82">
        <v>45086.0</v>
      </c>
      <c r="N3738" s="32">
        <v>0.75</v>
      </c>
      <c r="O3738" s="32">
        <v>0.8541666666666666</v>
      </c>
      <c r="P3738" s="16">
        <f t="shared" si="324"/>
        <v>0.1041666667</v>
      </c>
      <c r="Q3738" s="113" t="s">
        <v>3687</v>
      </c>
      <c r="R3738" s="36"/>
      <c r="S3738" s="36"/>
      <c r="T3738" s="36"/>
      <c r="U3738" s="36"/>
      <c r="V3738" s="36"/>
      <c r="W3738" s="36"/>
      <c r="X3738" s="36"/>
      <c r="Y3738" s="36"/>
      <c r="Z3738" s="36"/>
      <c r="AA3738" s="36"/>
      <c r="AB3738" s="36"/>
      <c r="AC3738" s="36"/>
      <c r="AD3738" s="36"/>
      <c r="AE3738" s="36"/>
      <c r="AF3738" s="36"/>
      <c r="AG3738" s="36"/>
      <c r="AH3738" s="36"/>
      <c r="AI3738" s="36"/>
      <c r="AJ3738" s="36"/>
      <c r="AK3738" s="36"/>
      <c r="AL3738" s="36"/>
    </row>
    <row r="3739">
      <c r="A3739" s="29" t="s">
        <v>3649</v>
      </c>
      <c r="B3739" s="29" t="s">
        <v>1797</v>
      </c>
      <c r="C3739" s="29" t="s">
        <v>1152</v>
      </c>
      <c r="D3739" s="29" t="s">
        <v>3236</v>
      </c>
      <c r="E3739" s="41" t="s">
        <v>41</v>
      </c>
      <c r="F3739" s="41" t="s">
        <v>1423</v>
      </c>
      <c r="G3739" s="42"/>
      <c r="H3739" s="42"/>
      <c r="I3739" s="36"/>
      <c r="J3739" s="42"/>
      <c r="K3739" s="42"/>
      <c r="L3739" s="36"/>
      <c r="M3739" s="117">
        <v>45086.0</v>
      </c>
      <c r="N3739" s="43">
        <v>0.5625</v>
      </c>
      <c r="O3739" s="43">
        <v>0.6041666666666666</v>
      </c>
      <c r="P3739" s="44">
        <f t="shared" si="324"/>
        <v>0.04166666667</v>
      </c>
      <c r="Q3739" s="81" t="s">
        <v>3688</v>
      </c>
      <c r="R3739" s="36"/>
      <c r="S3739" s="36"/>
      <c r="T3739" s="36"/>
      <c r="U3739" s="36"/>
      <c r="V3739" s="36"/>
      <c r="W3739" s="36"/>
      <c r="X3739" s="36"/>
      <c r="Y3739" s="36"/>
      <c r="Z3739" s="36"/>
      <c r="AA3739" s="36"/>
      <c r="AB3739" s="36"/>
      <c r="AC3739" s="36"/>
      <c r="AD3739" s="36"/>
      <c r="AE3739" s="36"/>
      <c r="AF3739" s="36"/>
      <c r="AG3739" s="36"/>
      <c r="AH3739" s="36"/>
      <c r="AI3739" s="36"/>
      <c r="AJ3739" s="36"/>
      <c r="AK3739" s="36"/>
      <c r="AL3739" s="36"/>
    </row>
    <row r="3740">
      <c r="A3740" s="81" t="s">
        <v>3617</v>
      </c>
      <c r="B3740" s="81" t="s">
        <v>560</v>
      </c>
      <c r="C3740" s="29" t="s">
        <v>1152</v>
      </c>
      <c r="D3740" s="29" t="s">
        <v>3236</v>
      </c>
      <c r="E3740" s="30" t="s">
        <v>41</v>
      </c>
      <c r="F3740" s="41" t="s">
        <v>1423</v>
      </c>
      <c r="G3740" s="117">
        <v>45079.0</v>
      </c>
      <c r="H3740" s="42"/>
      <c r="I3740" s="36"/>
      <c r="J3740" s="117">
        <v>45079.0</v>
      </c>
      <c r="K3740" s="42"/>
      <c r="L3740" s="36"/>
      <c r="M3740" s="117">
        <v>45086.0</v>
      </c>
      <c r="N3740" s="110">
        <v>0.6041666666666666</v>
      </c>
      <c r="O3740" s="110">
        <v>0.875</v>
      </c>
      <c r="P3740" s="44">
        <f t="shared" si="324"/>
        <v>0.2708333333</v>
      </c>
      <c r="Q3740" s="122" t="s">
        <v>3689</v>
      </c>
      <c r="R3740" s="36"/>
      <c r="S3740" s="36"/>
      <c r="T3740" s="36"/>
      <c r="U3740" s="36"/>
      <c r="V3740" s="36"/>
      <c r="W3740" s="36"/>
      <c r="X3740" s="36"/>
      <c r="Y3740" s="36"/>
      <c r="Z3740" s="36"/>
      <c r="AA3740" s="36"/>
      <c r="AB3740" s="36"/>
      <c r="AC3740" s="36"/>
      <c r="AD3740" s="36"/>
      <c r="AE3740" s="36"/>
      <c r="AF3740" s="36"/>
      <c r="AG3740" s="36"/>
      <c r="AH3740" s="36"/>
      <c r="AI3740" s="36"/>
      <c r="AJ3740" s="36"/>
      <c r="AK3740" s="36"/>
      <c r="AL3740" s="36"/>
    </row>
    <row r="3741">
      <c r="A3741" s="29" t="s">
        <v>2167</v>
      </c>
      <c r="B3741" s="54" t="s">
        <v>1797</v>
      </c>
      <c r="C3741" s="54" t="s">
        <v>1164</v>
      </c>
      <c r="D3741" s="54" t="s">
        <v>900</v>
      </c>
      <c r="E3741" s="41" t="s">
        <v>41</v>
      </c>
      <c r="F3741" s="41" t="s">
        <v>21</v>
      </c>
      <c r="G3741" s="86"/>
      <c r="H3741" s="86"/>
      <c r="I3741" s="121"/>
      <c r="J3741" s="86"/>
      <c r="K3741" s="42"/>
      <c r="L3741" s="88">
        <v>261.0</v>
      </c>
      <c r="M3741" s="117">
        <v>45086.0</v>
      </c>
      <c r="N3741" s="43">
        <v>0.5416666666666666</v>
      </c>
      <c r="O3741" s="32">
        <v>0.5833333333333334</v>
      </c>
      <c r="P3741" s="16">
        <f t="shared" si="324"/>
        <v>0.04166666667</v>
      </c>
      <c r="Q3741" s="113" t="s">
        <v>3657</v>
      </c>
      <c r="R3741" s="36"/>
      <c r="S3741" s="36"/>
      <c r="T3741" s="36"/>
      <c r="U3741" s="36"/>
      <c r="V3741" s="36"/>
      <c r="W3741" s="36"/>
      <c r="X3741" s="36"/>
      <c r="Y3741" s="36"/>
      <c r="Z3741" s="36"/>
      <c r="AA3741" s="36"/>
      <c r="AB3741" s="36"/>
      <c r="AC3741" s="36"/>
      <c r="AD3741" s="36"/>
      <c r="AE3741" s="36"/>
      <c r="AF3741" s="36"/>
      <c r="AG3741" s="36"/>
      <c r="AH3741" s="36"/>
      <c r="AI3741" s="36"/>
      <c r="AJ3741" s="36"/>
      <c r="AK3741" s="36"/>
      <c r="AL3741" s="36"/>
    </row>
    <row r="3742">
      <c r="A3742" s="29" t="s">
        <v>2857</v>
      </c>
      <c r="B3742" s="54" t="s">
        <v>560</v>
      </c>
      <c r="C3742" s="54" t="s">
        <v>1164</v>
      </c>
      <c r="D3742" s="54" t="s">
        <v>900</v>
      </c>
      <c r="E3742" s="30" t="s">
        <v>987</v>
      </c>
      <c r="F3742" s="41" t="s">
        <v>1409</v>
      </c>
      <c r="G3742" s="86">
        <v>44980.0</v>
      </c>
      <c r="H3742" s="86"/>
      <c r="I3742" s="121">
        <v>155.0</v>
      </c>
      <c r="J3742" s="86">
        <v>44981.0</v>
      </c>
      <c r="K3742" s="42"/>
      <c r="L3742" s="88">
        <v>203.5</v>
      </c>
      <c r="M3742" s="117">
        <v>45086.0</v>
      </c>
      <c r="N3742" s="32">
        <v>0.5833333333333334</v>
      </c>
      <c r="O3742" s="32">
        <v>0.8541666666666666</v>
      </c>
      <c r="P3742" s="16">
        <f t="shared" si="324"/>
        <v>0.2708333333</v>
      </c>
      <c r="Q3742" s="113" t="s">
        <v>3677</v>
      </c>
      <c r="R3742" s="36"/>
      <c r="S3742" s="36"/>
      <c r="T3742" s="36"/>
      <c r="U3742" s="36"/>
      <c r="V3742" s="36"/>
      <c r="W3742" s="36"/>
      <c r="X3742" s="36"/>
      <c r="Y3742" s="36"/>
      <c r="Z3742" s="36"/>
      <c r="AA3742" s="36"/>
      <c r="AB3742" s="36"/>
      <c r="AC3742" s="36"/>
      <c r="AD3742" s="36"/>
      <c r="AE3742" s="36"/>
      <c r="AF3742" s="36"/>
      <c r="AG3742" s="36"/>
      <c r="AH3742" s="36"/>
      <c r="AI3742" s="36"/>
      <c r="AJ3742" s="36"/>
      <c r="AK3742" s="36"/>
      <c r="AL3742" s="36"/>
    </row>
    <row r="3743">
      <c r="A3743" s="81" t="s">
        <v>2822</v>
      </c>
      <c r="B3743" s="81" t="s">
        <v>560</v>
      </c>
      <c r="C3743" s="10" t="s">
        <v>1152</v>
      </c>
      <c r="D3743" s="10" t="s">
        <v>3</v>
      </c>
      <c r="E3743" s="30" t="s">
        <v>310</v>
      </c>
      <c r="F3743" s="11" t="s">
        <v>1409</v>
      </c>
      <c r="G3743" s="48">
        <v>44977.0</v>
      </c>
      <c r="H3743" s="48">
        <v>45005.0</v>
      </c>
      <c r="I3743" s="88">
        <v>112.5</v>
      </c>
      <c r="J3743" s="48">
        <v>44977.0</v>
      </c>
      <c r="K3743" s="42"/>
      <c r="L3743" s="12">
        <v>74.5</v>
      </c>
      <c r="M3743" s="82">
        <v>45089.0</v>
      </c>
      <c r="N3743" s="32">
        <v>0.5416666666666666</v>
      </c>
      <c r="O3743" s="32">
        <v>0.6666666666666666</v>
      </c>
      <c r="P3743" s="16">
        <f t="shared" si="324"/>
        <v>0.125</v>
      </c>
      <c r="Q3743" s="113" t="s">
        <v>3690</v>
      </c>
      <c r="R3743" s="36"/>
      <c r="S3743" s="36"/>
      <c r="T3743" s="36"/>
      <c r="U3743" s="36"/>
      <c r="V3743" s="36"/>
      <c r="W3743" s="36"/>
      <c r="X3743" s="36"/>
      <c r="Y3743" s="36"/>
      <c r="Z3743" s="36"/>
      <c r="AA3743" s="36"/>
      <c r="AB3743" s="36"/>
      <c r="AC3743" s="36"/>
      <c r="AD3743" s="36"/>
      <c r="AE3743" s="36"/>
      <c r="AF3743" s="36"/>
      <c r="AG3743" s="36"/>
      <c r="AH3743" s="36"/>
      <c r="AI3743" s="36"/>
      <c r="AJ3743" s="36"/>
      <c r="AK3743" s="36"/>
      <c r="AL3743" s="36"/>
    </row>
    <row r="3744">
      <c r="A3744" s="81" t="s">
        <v>1819</v>
      </c>
      <c r="B3744" s="81" t="s">
        <v>1797</v>
      </c>
      <c r="C3744" s="10" t="s">
        <v>1152</v>
      </c>
      <c r="D3744" s="10" t="s">
        <v>3</v>
      </c>
      <c r="E3744" s="11" t="s">
        <v>41</v>
      </c>
      <c r="F3744" s="11" t="s">
        <v>21</v>
      </c>
      <c r="G3744" s="18"/>
      <c r="H3744" s="18"/>
      <c r="I3744" s="18"/>
      <c r="J3744" s="18"/>
      <c r="K3744" s="18"/>
      <c r="M3744" s="82">
        <v>45089.0</v>
      </c>
      <c r="N3744" s="32">
        <v>0.6666666666666666</v>
      </c>
      <c r="O3744" s="32">
        <v>0.7083333333333334</v>
      </c>
      <c r="P3744" s="44">
        <f t="shared" si="324"/>
        <v>0.04166666667</v>
      </c>
      <c r="Q3744" s="113" t="s">
        <v>3657</v>
      </c>
      <c r="R3744" s="36"/>
      <c r="S3744" s="36"/>
      <c r="T3744" s="36"/>
      <c r="U3744" s="36"/>
      <c r="V3744" s="36"/>
      <c r="W3744" s="36"/>
      <c r="X3744" s="36"/>
      <c r="Y3744" s="36"/>
      <c r="Z3744" s="36"/>
      <c r="AA3744" s="36"/>
      <c r="AB3744" s="36"/>
      <c r="AC3744" s="36"/>
      <c r="AD3744" s="36"/>
      <c r="AE3744" s="36"/>
      <c r="AF3744" s="36"/>
      <c r="AG3744" s="36"/>
      <c r="AH3744" s="36"/>
      <c r="AI3744" s="36"/>
      <c r="AJ3744" s="36"/>
      <c r="AK3744" s="36"/>
      <c r="AL3744" s="36"/>
    </row>
    <row r="3745">
      <c r="A3745" s="81" t="s">
        <v>3691</v>
      </c>
      <c r="B3745" s="10" t="s">
        <v>18</v>
      </c>
      <c r="C3745" s="10" t="s">
        <v>1152</v>
      </c>
      <c r="D3745" s="10" t="s">
        <v>3</v>
      </c>
      <c r="E3745" s="11" t="s">
        <v>41</v>
      </c>
      <c r="F3745" s="30" t="s">
        <v>1423</v>
      </c>
      <c r="G3745" s="82">
        <v>45089.0</v>
      </c>
      <c r="H3745" s="82">
        <v>45090.0</v>
      </c>
      <c r="I3745" s="88">
        <v>6.0</v>
      </c>
      <c r="J3745" s="82">
        <v>45089.0</v>
      </c>
      <c r="K3745" s="42"/>
      <c r="L3745" s="121"/>
      <c r="M3745" s="82">
        <v>45089.0</v>
      </c>
      <c r="N3745" s="32">
        <v>0.7083333333333334</v>
      </c>
      <c r="O3745" s="32">
        <v>0.8541666666666666</v>
      </c>
      <c r="P3745" s="44">
        <f t="shared" si="324"/>
        <v>0.1458333333</v>
      </c>
      <c r="Q3745" s="113" t="s">
        <v>3692</v>
      </c>
      <c r="R3745" s="36"/>
      <c r="S3745" s="36"/>
      <c r="T3745" s="36"/>
      <c r="U3745" s="36"/>
      <c r="V3745" s="36"/>
      <c r="W3745" s="36"/>
      <c r="X3745" s="36"/>
      <c r="Y3745" s="36"/>
      <c r="Z3745" s="36"/>
      <c r="AA3745" s="36"/>
      <c r="AB3745" s="36"/>
      <c r="AC3745" s="36"/>
      <c r="AD3745" s="36"/>
      <c r="AE3745" s="36"/>
      <c r="AF3745" s="36"/>
      <c r="AG3745" s="36"/>
      <c r="AH3745" s="36"/>
      <c r="AI3745" s="36"/>
      <c r="AJ3745" s="36"/>
      <c r="AK3745" s="36"/>
      <c r="AL3745" s="36"/>
    </row>
    <row r="3746">
      <c r="A3746" s="29" t="s">
        <v>3111</v>
      </c>
      <c r="B3746" s="29" t="s">
        <v>1797</v>
      </c>
      <c r="C3746" s="29" t="s">
        <v>1152</v>
      </c>
      <c r="D3746" s="29" t="s">
        <v>2579</v>
      </c>
      <c r="E3746" s="41" t="s">
        <v>41</v>
      </c>
      <c r="F3746" s="41" t="s">
        <v>1423</v>
      </c>
      <c r="G3746" s="42"/>
      <c r="H3746" s="42"/>
      <c r="I3746" s="36"/>
      <c r="J3746" s="42"/>
      <c r="K3746" s="42"/>
      <c r="L3746" s="36"/>
      <c r="M3746" s="117">
        <v>45089.0</v>
      </c>
      <c r="N3746" s="43">
        <v>0.5416666666666666</v>
      </c>
      <c r="O3746" s="43">
        <v>0.5833333333333334</v>
      </c>
      <c r="P3746" s="44">
        <f t="shared" si="324"/>
        <v>0.04166666667</v>
      </c>
      <c r="Q3746" s="29" t="s">
        <v>3680</v>
      </c>
      <c r="R3746" s="36"/>
      <c r="S3746" s="36"/>
      <c r="T3746" s="36"/>
      <c r="U3746" s="36"/>
      <c r="V3746" s="36"/>
      <c r="W3746" s="36"/>
      <c r="X3746" s="36"/>
      <c r="Y3746" s="36"/>
      <c r="Z3746" s="36"/>
      <c r="AA3746" s="36"/>
      <c r="AB3746" s="36"/>
      <c r="AC3746" s="36"/>
      <c r="AD3746" s="36"/>
      <c r="AE3746" s="36"/>
      <c r="AF3746" s="36"/>
      <c r="AG3746" s="36"/>
      <c r="AH3746" s="36"/>
      <c r="AI3746" s="36"/>
      <c r="AJ3746" s="36"/>
      <c r="AK3746" s="36"/>
      <c r="AL3746" s="36"/>
    </row>
    <row r="3747">
      <c r="A3747" s="29" t="s">
        <v>3669</v>
      </c>
      <c r="B3747" s="29" t="s">
        <v>18</v>
      </c>
      <c r="C3747" s="29" t="s">
        <v>1164</v>
      </c>
      <c r="D3747" s="29" t="s">
        <v>2579</v>
      </c>
      <c r="E3747" s="41" t="s">
        <v>1478</v>
      </c>
      <c r="F3747" s="41" t="s">
        <v>1409</v>
      </c>
      <c r="G3747" s="42"/>
      <c r="H3747" s="42"/>
      <c r="I3747" s="36"/>
      <c r="J3747" s="42"/>
      <c r="K3747" s="42"/>
      <c r="L3747" s="36"/>
      <c r="M3747" s="117">
        <v>45089.0</v>
      </c>
      <c r="N3747" s="32">
        <v>0.7083333333333334</v>
      </c>
      <c r="O3747" s="43">
        <v>0.8541666666666666</v>
      </c>
      <c r="P3747" s="44">
        <f t="shared" si="324"/>
        <v>0.1458333333</v>
      </c>
      <c r="Q3747" s="113" t="s">
        <v>3693</v>
      </c>
      <c r="R3747" s="36"/>
      <c r="S3747" s="36"/>
      <c r="T3747" s="36"/>
      <c r="U3747" s="36"/>
      <c r="V3747" s="36"/>
      <c r="W3747" s="36"/>
      <c r="X3747" s="36"/>
      <c r="Y3747" s="36"/>
      <c r="Z3747" s="36"/>
      <c r="AA3747" s="36"/>
      <c r="AB3747" s="36"/>
      <c r="AC3747" s="36"/>
      <c r="AD3747" s="36"/>
      <c r="AE3747" s="36"/>
      <c r="AF3747" s="36"/>
      <c r="AG3747" s="36"/>
      <c r="AH3747" s="36"/>
      <c r="AI3747" s="36"/>
      <c r="AJ3747" s="36"/>
      <c r="AK3747" s="36"/>
      <c r="AL3747" s="36"/>
    </row>
    <row r="3748">
      <c r="A3748" s="81" t="s">
        <v>2573</v>
      </c>
      <c r="B3748" s="81" t="s">
        <v>560</v>
      </c>
      <c r="C3748" s="29" t="s">
        <v>1152</v>
      </c>
      <c r="D3748" s="29" t="s">
        <v>2579</v>
      </c>
      <c r="E3748" s="30" t="s">
        <v>1255</v>
      </c>
      <c r="F3748" s="41" t="s">
        <v>1423</v>
      </c>
      <c r="G3748" s="42"/>
      <c r="H3748" s="42"/>
      <c r="I3748" s="36"/>
      <c r="J3748" s="42"/>
      <c r="K3748" s="42"/>
      <c r="L3748" s="36"/>
      <c r="M3748" s="117">
        <v>45089.0</v>
      </c>
      <c r="N3748" s="32">
        <v>0.6666666666666666</v>
      </c>
      <c r="O3748" s="32">
        <v>0.7083333333333334</v>
      </c>
      <c r="P3748" s="44">
        <f t="shared" si="324"/>
        <v>0.04166666667</v>
      </c>
      <c r="Q3748" s="81" t="s">
        <v>3694</v>
      </c>
      <c r="R3748" s="36"/>
      <c r="S3748" s="36"/>
      <c r="T3748" s="36"/>
      <c r="U3748" s="36"/>
      <c r="V3748" s="36"/>
      <c r="W3748" s="36"/>
      <c r="X3748" s="36"/>
      <c r="Y3748" s="36"/>
      <c r="Z3748" s="36"/>
      <c r="AA3748" s="36"/>
      <c r="AB3748" s="36"/>
      <c r="AC3748" s="36"/>
      <c r="AD3748" s="36"/>
      <c r="AE3748" s="36"/>
      <c r="AF3748" s="36"/>
      <c r="AG3748" s="36"/>
      <c r="AH3748" s="36"/>
      <c r="AI3748" s="36"/>
      <c r="AJ3748" s="36"/>
      <c r="AK3748" s="36"/>
      <c r="AL3748" s="36"/>
    </row>
    <row r="3749">
      <c r="A3749" s="81" t="s">
        <v>3476</v>
      </c>
      <c r="B3749" s="81" t="s">
        <v>560</v>
      </c>
      <c r="C3749" s="29" t="s">
        <v>1152</v>
      </c>
      <c r="D3749" s="29" t="s">
        <v>2579</v>
      </c>
      <c r="E3749" s="30" t="s">
        <v>1255</v>
      </c>
      <c r="F3749" s="41" t="s">
        <v>1423</v>
      </c>
      <c r="G3749" s="42"/>
      <c r="H3749" s="42"/>
      <c r="I3749" s="36"/>
      <c r="J3749" s="42"/>
      <c r="K3749" s="42"/>
      <c r="L3749" s="36"/>
      <c r="M3749" s="117">
        <v>45089.0</v>
      </c>
      <c r="N3749" s="32">
        <v>0.5833333333333334</v>
      </c>
      <c r="O3749" s="135">
        <v>0.6666666666666666</v>
      </c>
      <c r="P3749" s="44">
        <f t="shared" si="324"/>
        <v>0.08333333333</v>
      </c>
      <c r="Q3749" s="81" t="s">
        <v>3695</v>
      </c>
      <c r="R3749" s="36"/>
      <c r="S3749" s="36"/>
      <c r="T3749" s="36"/>
      <c r="U3749" s="36"/>
      <c r="V3749" s="36"/>
      <c r="W3749" s="36"/>
      <c r="X3749" s="36"/>
      <c r="Y3749" s="36"/>
      <c r="Z3749" s="36"/>
      <c r="AA3749" s="36"/>
      <c r="AB3749" s="36"/>
      <c r="AC3749" s="36"/>
      <c r="AD3749" s="36"/>
      <c r="AE3749" s="36"/>
      <c r="AF3749" s="36"/>
      <c r="AG3749" s="36"/>
      <c r="AH3749" s="36"/>
      <c r="AI3749" s="36"/>
      <c r="AJ3749" s="36"/>
      <c r="AK3749" s="36"/>
      <c r="AL3749" s="36"/>
    </row>
    <row r="3750">
      <c r="A3750" s="81" t="s">
        <v>3472</v>
      </c>
      <c r="B3750" s="81" t="s">
        <v>560</v>
      </c>
      <c r="C3750" s="29" t="s">
        <v>1152</v>
      </c>
      <c r="D3750" s="29" t="s">
        <v>508</v>
      </c>
      <c r="E3750" s="30" t="s">
        <v>41</v>
      </c>
      <c r="F3750" s="41" t="s">
        <v>1423</v>
      </c>
      <c r="G3750" s="117">
        <v>45084.0</v>
      </c>
      <c r="H3750" s="42"/>
      <c r="I3750" s="36"/>
      <c r="J3750" s="117">
        <v>45084.0</v>
      </c>
      <c r="K3750" s="42"/>
      <c r="L3750" s="36"/>
      <c r="M3750" s="117">
        <v>45089.0</v>
      </c>
      <c r="N3750" s="32">
        <v>0.6041666666666666</v>
      </c>
      <c r="O3750" s="32">
        <v>0.875</v>
      </c>
      <c r="P3750" s="44">
        <f t="shared" si="324"/>
        <v>0.2708333333</v>
      </c>
      <c r="Q3750" s="131" t="s">
        <v>3696</v>
      </c>
      <c r="R3750" s="36"/>
      <c r="S3750" s="36"/>
      <c r="T3750" s="36"/>
      <c r="U3750" s="36"/>
      <c r="V3750" s="36"/>
      <c r="W3750" s="36"/>
      <c r="X3750" s="36"/>
      <c r="Y3750" s="36"/>
      <c r="Z3750" s="36"/>
      <c r="AA3750" s="36"/>
      <c r="AB3750" s="36"/>
      <c r="AC3750" s="36"/>
      <c r="AD3750" s="36"/>
      <c r="AE3750" s="36"/>
      <c r="AF3750" s="36"/>
      <c r="AG3750" s="36"/>
      <c r="AH3750" s="36"/>
      <c r="AI3750" s="36"/>
      <c r="AJ3750" s="36"/>
      <c r="AK3750" s="36"/>
      <c r="AL3750" s="36"/>
    </row>
    <row r="3751">
      <c r="A3751" s="81" t="s">
        <v>2165</v>
      </c>
      <c r="B3751" s="81" t="s">
        <v>1797</v>
      </c>
      <c r="C3751" s="10" t="s">
        <v>1152</v>
      </c>
      <c r="D3751" s="81" t="s">
        <v>508</v>
      </c>
      <c r="E3751" s="30" t="s">
        <v>41</v>
      </c>
      <c r="F3751" s="30" t="s">
        <v>21</v>
      </c>
      <c r="G3751" s="82"/>
      <c r="H3751" s="82"/>
      <c r="I3751" s="88"/>
      <c r="J3751" s="82"/>
      <c r="K3751" s="82"/>
      <c r="L3751" s="88"/>
      <c r="M3751" s="82">
        <v>45089.0</v>
      </c>
      <c r="N3751" s="32">
        <v>0.5625</v>
      </c>
      <c r="O3751" s="15">
        <v>0.6041666666666666</v>
      </c>
      <c r="P3751" s="16">
        <f t="shared" si="324"/>
        <v>0.04166666667</v>
      </c>
      <c r="Q3751" s="10" t="s">
        <v>3685</v>
      </c>
      <c r="R3751" s="36"/>
      <c r="S3751" s="36"/>
      <c r="T3751" s="36"/>
      <c r="U3751" s="36"/>
      <c r="V3751" s="36"/>
      <c r="W3751" s="36"/>
      <c r="X3751" s="36"/>
      <c r="Y3751" s="36"/>
      <c r="Z3751" s="36"/>
      <c r="AA3751" s="36"/>
      <c r="AB3751" s="36"/>
      <c r="AC3751" s="36"/>
      <c r="AD3751" s="36"/>
      <c r="AE3751" s="36"/>
      <c r="AF3751" s="36"/>
      <c r="AG3751" s="36"/>
      <c r="AH3751" s="36"/>
      <c r="AI3751" s="36"/>
      <c r="AJ3751" s="36"/>
      <c r="AK3751" s="36"/>
      <c r="AL3751" s="36"/>
    </row>
    <row r="3752">
      <c r="A3752" s="29" t="s">
        <v>2167</v>
      </c>
      <c r="B3752" s="54" t="s">
        <v>1797</v>
      </c>
      <c r="C3752" s="54" t="s">
        <v>1164</v>
      </c>
      <c r="D3752" s="54" t="s">
        <v>900</v>
      </c>
      <c r="E3752" s="41" t="s">
        <v>41</v>
      </c>
      <c r="F3752" s="41" t="s">
        <v>21</v>
      </c>
      <c r="G3752" s="86"/>
      <c r="H3752" s="86"/>
      <c r="I3752" s="121"/>
      <c r="J3752" s="86"/>
      <c r="K3752" s="42"/>
      <c r="L3752" s="88">
        <v>262.0</v>
      </c>
      <c r="M3752" s="117">
        <v>45089.0</v>
      </c>
      <c r="N3752" s="43">
        <v>0.5416666666666666</v>
      </c>
      <c r="O3752" s="32">
        <v>0.5833333333333334</v>
      </c>
      <c r="P3752" s="16">
        <f t="shared" si="324"/>
        <v>0.04166666667</v>
      </c>
      <c r="Q3752" s="113" t="s">
        <v>3657</v>
      </c>
      <c r="R3752" s="36"/>
      <c r="S3752" s="36"/>
      <c r="T3752" s="36"/>
      <c r="U3752" s="36"/>
      <c r="V3752" s="36"/>
      <c r="W3752" s="36"/>
      <c r="X3752" s="36"/>
      <c r="Y3752" s="36"/>
      <c r="Z3752" s="36"/>
      <c r="AA3752" s="36"/>
      <c r="AB3752" s="36"/>
      <c r="AC3752" s="36"/>
      <c r="AD3752" s="36"/>
      <c r="AE3752" s="36"/>
      <c r="AF3752" s="36"/>
      <c r="AG3752" s="36"/>
      <c r="AH3752" s="36"/>
      <c r="AI3752" s="36"/>
      <c r="AJ3752" s="36"/>
      <c r="AK3752" s="36"/>
      <c r="AL3752" s="36"/>
    </row>
    <row r="3753">
      <c r="A3753" s="29" t="s">
        <v>2857</v>
      </c>
      <c r="B3753" s="54" t="s">
        <v>560</v>
      </c>
      <c r="C3753" s="54" t="s">
        <v>1164</v>
      </c>
      <c r="D3753" s="54" t="s">
        <v>900</v>
      </c>
      <c r="E3753" s="30" t="s">
        <v>987</v>
      </c>
      <c r="F3753" s="41" t="s">
        <v>1409</v>
      </c>
      <c r="G3753" s="86">
        <v>44980.0</v>
      </c>
      <c r="H3753" s="86"/>
      <c r="I3753" s="121">
        <v>155.0</v>
      </c>
      <c r="J3753" s="86">
        <v>44981.0</v>
      </c>
      <c r="K3753" s="42"/>
      <c r="L3753" s="88">
        <v>210.0</v>
      </c>
      <c r="M3753" s="117">
        <v>45089.0</v>
      </c>
      <c r="N3753" s="32">
        <v>0.5833333333333334</v>
      </c>
      <c r="O3753" s="32">
        <v>0.8541666666666666</v>
      </c>
      <c r="P3753" s="16">
        <f t="shared" si="324"/>
        <v>0.2708333333</v>
      </c>
      <c r="Q3753" s="113" t="s">
        <v>3697</v>
      </c>
      <c r="R3753" s="36"/>
      <c r="S3753" s="36"/>
      <c r="T3753" s="36"/>
      <c r="U3753" s="36"/>
      <c r="V3753" s="36"/>
      <c r="W3753" s="36"/>
      <c r="X3753" s="36"/>
      <c r="Y3753" s="36"/>
      <c r="Z3753" s="36"/>
      <c r="AA3753" s="36"/>
      <c r="AB3753" s="36"/>
      <c r="AC3753" s="36"/>
      <c r="AD3753" s="36"/>
      <c r="AE3753" s="36"/>
      <c r="AF3753" s="36"/>
      <c r="AG3753" s="36"/>
      <c r="AH3753" s="36"/>
      <c r="AI3753" s="36"/>
      <c r="AJ3753" s="36"/>
      <c r="AK3753" s="36"/>
      <c r="AL3753" s="36"/>
    </row>
    <row r="3754">
      <c r="A3754" s="29" t="s">
        <v>3649</v>
      </c>
      <c r="B3754" s="29" t="s">
        <v>1797</v>
      </c>
      <c r="C3754" s="29" t="s">
        <v>1152</v>
      </c>
      <c r="D3754" s="29" t="s">
        <v>3236</v>
      </c>
      <c r="E3754" s="41" t="s">
        <v>41</v>
      </c>
      <c r="F3754" s="41" t="s">
        <v>1423</v>
      </c>
      <c r="G3754" s="42"/>
      <c r="H3754" s="42"/>
      <c r="I3754" s="36"/>
      <c r="J3754" s="42"/>
      <c r="K3754" s="42"/>
      <c r="L3754" s="36"/>
      <c r="M3754" s="117">
        <v>45089.0</v>
      </c>
      <c r="N3754" s="43">
        <v>0.5625</v>
      </c>
      <c r="O3754" s="43">
        <v>0.6041666666666666</v>
      </c>
      <c r="P3754" s="44">
        <f t="shared" si="324"/>
        <v>0.04166666667</v>
      </c>
      <c r="Q3754" s="81" t="s">
        <v>3688</v>
      </c>
      <c r="R3754" s="36"/>
      <c r="S3754" s="36"/>
      <c r="T3754" s="36"/>
      <c r="U3754" s="36"/>
      <c r="V3754" s="36"/>
      <c r="W3754" s="36"/>
      <c r="X3754" s="36"/>
      <c r="Y3754" s="36"/>
      <c r="Z3754" s="36"/>
      <c r="AA3754" s="36"/>
      <c r="AB3754" s="36"/>
      <c r="AC3754" s="36"/>
      <c r="AD3754" s="36"/>
      <c r="AE3754" s="36"/>
      <c r="AF3754" s="36"/>
      <c r="AG3754" s="36"/>
      <c r="AH3754" s="36"/>
      <c r="AI3754" s="36"/>
      <c r="AJ3754" s="36"/>
      <c r="AK3754" s="36"/>
      <c r="AL3754" s="36"/>
    </row>
    <row r="3755">
      <c r="A3755" s="81" t="s">
        <v>3617</v>
      </c>
      <c r="B3755" s="81" t="s">
        <v>560</v>
      </c>
      <c r="C3755" s="29" t="s">
        <v>1152</v>
      </c>
      <c r="D3755" s="29" t="s">
        <v>3236</v>
      </c>
      <c r="E3755" s="30" t="s">
        <v>41</v>
      </c>
      <c r="F3755" s="41" t="s">
        <v>1423</v>
      </c>
      <c r="G3755" s="117">
        <v>45079.0</v>
      </c>
      <c r="H3755" s="42"/>
      <c r="I3755" s="36"/>
      <c r="J3755" s="117">
        <v>45079.0</v>
      </c>
      <c r="K3755" s="42"/>
      <c r="L3755" s="36"/>
      <c r="M3755" s="117">
        <v>45089.0</v>
      </c>
      <c r="N3755" s="110">
        <v>0.6041666666666666</v>
      </c>
      <c r="O3755" s="110">
        <v>0.875</v>
      </c>
      <c r="P3755" s="44">
        <f t="shared" si="324"/>
        <v>0.2708333333</v>
      </c>
      <c r="Q3755" s="122" t="s">
        <v>3698</v>
      </c>
      <c r="R3755" s="36"/>
      <c r="S3755" s="36"/>
      <c r="T3755" s="36"/>
      <c r="U3755" s="36"/>
      <c r="V3755" s="36"/>
      <c r="W3755" s="36"/>
      <c r="X3755" s="36"/>
      <c r="Y3755" s="36"/>
      <c r="Z3755" s="36"/>
      <c r="AA3755" s="36"/>
      <c r="AB3755" s="36"/>
      <c r="AC3755" s="36"/>
      <c r="AD3755" s="36"/>
      <c r="AE3755" s="36"/>
      <c r="AF3755" s="36"/>
      <c r="AG3755" s="36"/>
      <c r="AH3755" s="36"/>
      <c r="AI3755" s="36"/>
      <c r="AJ3755" s="36"/>
      <c r="AK3755" s="36"/>
      <c r="AL3755" s="36"/>
    </row>
    <row r="3756">
      <c r="A3756" s="81" t="s">
        <v>3286</v>
      </c>
      <c r="B3756" s="10" t="s">
        <v>18</v>
      </c>
      <c r="C3756" s="10" t="s">
        <v>1152</v>
      </c>
      <c r="D3756" s="10" t="s">
        <v>3236</v>
      </c>
      <c r="E3756" s="30" t="s">
        <v>20</v>
      </c>
      <c r="F3756" s="30" t="s">
        <v>1423</v>
      </c>
      <c r="G3756" s="117">
        <v>45044.0</v>
      </c>
      <c r="H3756" s="86"/>
      <c r="I3756" s="121"/>
      <c r="J3756" s="86"/>
      <c r="K3756" s="42"/>
      <c r="L3756" s="121"/>
      <c r="M3756" s="117">
        <v>45090.0</v>
      </c>
      <c r="N3756" s="32">
        <v>0.5416666666666666</v>
      </c>
      <c r="O3756" s="32">
        <v>0.5416666666666666</v>
      </c>
      <c r="P3756" s="44">
        <f t="shared" si="324"/>
        <v>0</v>
      </c>
      <c r="Q3756" s="113" t="s">
        <v>979</v>
      </c>
      <c r="R3756" s="36"/>
      <c r="S3756" s="36"/>
      <c r="T3756" s="36"/>
      <c r="U3756" s="36"/>
      <c r="V3756" s="36"/>
      <c r="W3756" s="36"/>
      <c r="X3756" s="36"/>
      <c r="Y3756" s="36"/>
      <c r="Z3756" s="36"/>
      <c r="AA3756" s="36"/>
      <c r="AB3756" s="36"/>
      <c r="AC3756" s="36"/>
      <c r="AD3756" s="36"/>
      <c r="AE3756" s="36"/>
      <c r="AF3756" s="36"/>
      <c r="AG3756" s="36"/>
      <c r="AH3756" s="36"/>
      <c r="AI3756" s="36"/>
      <c r="AJ3756" s="36"/>
      <c r="AK3756" s="36"/>
      <c r="AL3756" s="36"/>
    </row>
    <row r="3757">
      <c r="A3757" s="81" t="s">
        <v>3472</v>
      </c>
      <c r="B3757" s="81" t="s">
        <v>560</v>
      </c>
      <c r="C3757" s="29" t="s">
        <v>1152</v>
      </c>
      <c r="D3757" s="29" t="s">
        <v>508</v>
      </c>
      <c r="E3757" s="30" t="s">
        <v>41</v>
      </c>
      <c r="F3757" s="41" t="s">
        <v>1423</v>
      </c>
      <c r="G3757" s="117">
        <v>45084.0</v>
      </c>
      <c r="H3757" s="42"/>
      <c r="I3757" s="36"/>
      <c r="J3757" s="117">
        <v>45084.0</v>
      </c>
      <c r="K3757" s="42"/>
      <c r="L3757" s="36"/>
      <c r="M3757" s="117">
        <v>45090.0</v>
      </c>
      <c r="N3757" s="32">
        <v>0.6041666666666666</v>
      </c>
      <c r="O3757" s="32">
        <v>0.875</v>
      </c>
      <c r="P3757" s="44">
        <f t="shared" si="324"/>
        <v>0.2708333333</v>
      </c>
      <c r="Q3757" s="131" t="s">
        <v>3699</v>
      </c>
      <c r="R3757" s="36"/>
      <c r="S3757" s="36"/>
      <c r="T3757" s="36"/>
      <c r="U3757" s="36"/>
      <c r="V3757" s="36"/>
      <c r="W3757" s="36"/>
      <c r="X3757" s="36"/>
      <c r="Y3757" s="36"/>
      <c r="Z3757" s="36"/>
      <c r="AA3757" s="36"/>
      <c r="AB3757" s="36"/>
      <c r="AC3757" s="36"/>
      <c r="AD3757" s="36"/>
      <c r="AE3757" s="36"/>
      <c r="AF3757" s="36"/>
      <c r="AG3757" s="36"/>
      <c r="AH3757" s="36"/>
      <c r="AI3757" s="36"/>
      <c r="AJ3757" s="36"/>
      <c r="AK3757" s="36"/>
      <c r="AL3757" s="36"/>
    </row>
    <row r="3758">
      <c r="A3758" s="29" t="s">
        <v>3526</v>
      </c>
      <c r="B3758" s="29" t="s">
        <v>18</v>
      </c>
      <c r="C3758" s="29" t="s">
        <v>1152</v>
      </c>
      <c r="D3758" s="29" t="s">
        <v>508</v>
      </c>
      <c r="E3758" s="30" t="s">
        <v>379</v>
      </c>
      <c r="F3758" s="41" t="s">
        <v>1423</v>
      </c>
      <c r="G3758" s="86">
        <v>45071.0</v>
      </c>
      <c r="H3758" s="42"/>
      <c r="I3758" s="36"/>
      <c r="J3758" s="86">
        <v>45075.0</v>
      </c>
      <c r="K3758" s="42"/>
      <c r="L3758" s="36"/>
      <c r="M3758" s="117">
        <v>45090.0</v>
      </c>
      <c r="N3758" s="32">
        <v>0.6041666666666666</v>
      </c>
      <c r="O3758" s="32">
        <v>0.6041666666666666</v>
      </c>
      <c r="P3758" s="44">
        <f t="shared" si="324"/>
        <v>0</v>
      </c>
      <c r="Q3758" s="131" t="s">
        <v>1097</v>
      </c>
      <c r="R3758" s="36"/>
      <c r="S3758" s="36"/>
      <c r="T3758" s="36"/>
      <c r="U3758" s="36"/>
      <c r="V3758" s="36"/>
      <c r="W3758" s="36"/>
      <c r="X3758" s="36"/>
      <c r="Y3758" s="36"/>
      <c r="Z3758" s="36"/>
      <c r="AA3758" s="36"/>
      <c r="AB3758" s="36"/>
      <c r="AC3758" s="36"/>
      <c r="AD3758" s="36"/>
      <c r="AE3758" s="36"/>
      <c r="AF3758" s="36"/>
      <c r="AG3758" s="36"/>
      <c r="AH3758" s="36"/>
      <c r="AI3758" s="36"/>
      <c r="AJ3758" s="36"/>
      <c r="AK3758" s="36"/>
      <c r="AL3758" s="36"/>
    </row>
    <row r="3759">
      <c r="A3759" s="81" t="s">
        <v>2165</v>
      </c>
      <c r="B3759" s="81" t="s">
        <v>1797</v>
      </c>
      <c r="C3759" s="10" t="s">
        <v>1152</v>
      </c>
      <c r="D3759" s="81" t="s">
        <v>508</v>
      </c>
      <c r="E3759" s="30" t="s">
        <v>41</v>
      </c>
      <c r="F3759" s="30" t="s">
        <v>21</v>
      </c>
      <c r="G3759" s="82"/>
      <c r="H3759" s="82"/>
      <c r="I3759" s="88"/>
      <c r="J3759" s="82"/>
      <c r="K3759" s="82"/>
      <c r="L3759" s="88"/>
      <c r="M3759" s="82">
        <v>45090.0</v>
      </c>
      <c r="N3759" s="32">
        <v>0.5625</v>
      </c>
      <c r="O3759" s="15">
        <v>0.6041666666666666</v>
      </c>
      <c r="P3759" s="16">
        <f t="shared" si="324"/>
        <v>0.04166666667</v>
      </c>
      <c r="Q3759" s="10" t="s">
        <v>3700</v>
      </c>
      <c r="R3759" s="36"/>
      <c r="S3759" s="36"/>
      <c r="T3759" s="36"/>
      <c r="U3759" s="36"/>
      <c r="V3759" s="36"/>
      <c r="W3759" s="36"/>
      <c r="X3759" s="36"/>
      <c r="Y3759" s="36"/>
      <c r="Z3759" s="36"/>
      <c r="AA3759" s="36"/>
      <c r="AB3759" s="36"/>
      <c r="AC3759" s="36"/>
      <c r="AD3759" s="36"/>
      <c r="AE3759" s="36"/>
      <c r="AF3759" s="36"/>
      <c r="AG3759" s="36"/>
      <c r="AH3759" s="36"/>
      <c r="AI3759" s="36"/>
      <c r="AJ3759" s="36"/>
      <c r="AK3759" s="36"/>
      <c r="AL3759" s="36"/>
    </row>
    <row r="3760">
      <c r="A3760" s="81" t="s">
        <v>3691</v>
      </c>
      <c r="B3760" s="10" t="s">
        <v>18</v>
      </c>
      <c r="C3760" s="10" t="s">
        <v>1152</v>
      </c>
      <c r="D3760" s="10" t="s">
        <v>3</v>
      </c>
      <c r="E3760" s="11" t="s">
        <v>43</v>
      </c>
      <c r="F3760" s="30" t="s">
        <v>1423</v>
      </c>
      <c r="G3760" s="82">
        <v>45089.0</v>
      </c>
      <c r="H3760" s="82">
        <v>45090.0</v>
      </c>
      <c r="I3760" s="88">
        <v>6.0</v>
      </c>
      <c r="J3760" s="82">
        <v>45089.0</v>
      </c>
      <c r="K3760" s="82">
        <v>45090.0</v>
      </c>
      <c r="L3760" s="88">
        <v>5.0</v>
      </c>
      <c r="M3760" s="82">
        <v>45090.0</v>
      </c>
      <c r="N3760" s="32">
        <v>0.5416666666666666</v>
      </c>
      <c r="O3760" s="32">
        <v>0.6041666666666666</v>
      </c>
      <c r="P3760" s="44">
        <f t="shared" si="324"/>
        <v>0.0625</v>
      </c>
      <c r="Q3760" s="113" t="s">
        <v>3701</v>
      </c>
      <c r="R3760" s="36"/>
      <c r="S3760" s="36"/>
      <c r="T3760" s="36"/>
      <c r="U3760" s="36"/>
      <c r="V3760" s="36"/>
      <c r="W3760" s="36"/>
      <c r="X3760" s="36"/>
      <c r="Y3760" s="36"/>
      <c r="Z3760" s="36"/>
      <c r="AA3760" s="36"/>
      <c r="AB3760" s="36"/>
      <c r="AC3760" s="36"/>
      <c r="AD3760" s="36"/>
      <c r="AE3760" s="36"/>
      <c r="AF3760" s="36"/>
      <c r="AG3760" s="36"/>
      <c r="AH3760" s="36"/>
      <c r="AI3760" s="36"/>
      <c r="AJ3760" s="36"/>
      <c r="AK3760" s="36"/>
      <c r="AL3760" s="36"/>
    </row>
    <row r="3761">
      <c r="A3761" s="29" t="s">
        <v>3649</v>
      </c>
      <c r="B3761" s="29" t="s">
        <v>1797</v>
      </c>
      <c r="C3761" s="29" t="s">
        <v>1152</v>
      </c>
      <c r="D3761" s="29" t="s">
        <v>3236</v>
      </c>
      <c r="E3761" s="41" t="s">
        <v>41</v>
      </c>
      <c r="F3761" s="41" t="s">
        <v>1423</v>
      </c>
      <c r="G3761" s="42"/>
      <c r="H3761" s="42"/>
      <c r="I3761" s="36"/>
      <c r="J3761" s="42"/>
      <c r="K3761" s="42"/>
      <c r="L3761" s="36"/>
      <c r="M3761" s="117">
        <v>45090.0</v>
      </c>
      <c r="N3761" s="43">
        <v>0.5625</v>
      </c>
      <c r="O3761" s="43">
        <v>0.6041666666666666</v>
      </c>
      <c r="P3761" s="44">
        <f t="shared" si="324"/>
        <v>0.04166666667</v>
      </c>
      <c r="Q3761" s="81" t="s">
        <v>3702</v>
      </c>
      <c r="R3761" s="36"/>
      <c r="S3761" s="36"/>
      <c r="T3761" s="36"/>
      <c r="U3761" s="36"/>
      <c r="V3761" s="36"/>
      <c r="W3761" s="36"/>
      <c r="X3761" s="36"/>
      <c r="Y3761" s="36"/>
      <c r="Z3761" s="36"/>
      <c r="AA3761" s="36"/>
      <c r="AB3761" s="36"/>
      <c r="AC3761" s="36"/>
      <c r="AD3761" s="36"/>
      <c r="AE3761" s="36"/>
      <c r="AF3761" s="36"/>
      <c r="AG3761" s="36"/>
      <c r="AH3761" s="36"/>
      <c r="AI3761" s="36"/>
      <c r="AJ3761" s="36"/>
      <c r="AK3761" s="36"/>
      <c r="AL3761" s="36"/>
    </row>
    <row r="3762">
      <c r="A3762" s="81" t="s">
        <v>3703</v>
      </c>
      <c r="B3762" s="10" t="s">
        <v>18</v>
      </c>
      <c r="C3762" s="10" t="s">
        <v>1152</v>
      </c>
      <c r="D3762" s="10" t="s">
        <v>3236</v>
      </c>
      <c r="E3762" s="30" t="s">
        <v>20</v>
      </c>
      <c r="F3762" s="30" t="s">
        <v>1423</v>
      </c>
      <c r="G3762" s="117">
        <v>45090.0</v>
      </c>
      <c r="H3762" s="86"/>
      <c r="I3762" s="121"/>
      <c r="J3762" s="86"/>
      <c r="K3762" s="42"/>
      <c r="L3762" s="121"/>
      <c r="M3762" s="117">
        <v>45090.0</v>
      </c>
      <c r="N3762" s="32">
        <v>0.7916666666666666</v>
      </c>
      <c r="O3762" s="32">
        <v>0.875</v>
      </c>
      <c r="P3762" s="44">
        <f t="shared" si="324"/>
        <v>0.08333333333</v>
      </c>
      <c r="Q3762" s="113" t="s">
        <v>3704</v>
      </c>
      <c r="R3762" s="36"/>
      <c r="S3762" s="36"/>
      <c r="T3762" s="36"/>
      <c r="U3762" s="36"/>
      <c r="V3762" s="36"/>
      <c r="W3762" s="36"/>
      <c r="X3762" s="36"/>
      <c r="Y3762" s="36"/>
      <c r="Z3762" s="36"/>
      <c r="AA3762" s="36"/>
      <c r="AB3762" s="36"/>
      <c r="AC3762" s="36"/>
      <c r="AD3762" s="36"/>
      <c r="AE3762" s="36"/>
      <c r="AF3762" s="36"/>
      <c r="AG3762" s="36"/>
      <c r="AH3762" s="36"/>
      <c r="AI3762" s="36"/>
      <c r="AJ3762" s="36"/>
      <c r="AK3762" s="36"/>
      <c r="AL3762" s="36"/>
    </row>
    <row r="3763">
      <c r="A3763" s="81" t="s">
        <v>1819</v>
      </c>
      <c r="B3763" s="81" t="s">
        <v>1797</v>
      </c>
      <c r="C3763" s="10" t="s">
        <v>1152</v>
      </c>
      <c r="D3763" s="10" t="s">
        <v>3</v>
      </c>
      <c r="E3763" s="11" t="s">
        <v>41</v>
      </c>
      <c r="F3763" s="11" t="s">
        <v>21</v>
      </c>
      <c r="G3763" s="18"/>
      <c r="H3763" s="18"/>
      <c r="I3763" s="18"/>
      <c r="J3763" s="18"/>
      <c r="K3763" s="18"/>
      <c r="M3763" s="117">
        <v>45090.0</v>
      </c>
      <c r="N3763" s="15">
        <v>0.6041666666666666</v>
      </c>
      <c r="O3763" s="32">
        <v>0.6875</v>
      </c>
      <c r="P3763" s="44">
        <f t="shared" si="324"/>
        <v>0.08333333333</v>
      </c>
      <c r="Q3763" s="113" t="s">
        <v>3705</v>
      </c>
      <c r="R3763" s="36"/>
      <c r="S3763" s="36"/>
      <c r="T3763" s="36"/>
      <c r="U3763" s="36"/>
      <c r="V3763" s="36"/>
      <c r="W3763" s="36"/>
      <c r="X3763" s="36"/>
      <c r="Y3763" s="36"/>
      <c r="Z3763" s="36"/>
      <c r="AA3763" s="36"/>
      <c r="AB3763" s="36"/>
      <c r="AC3763" s="36"/>
      <c r="AD3763" s="36"/>
      <c r="AE3763" s="36"/>
      <c r="AF3763" s="36"/>
      <c r="AG3763" s="36"/>
      <c r="AH3763" s="36"/>
      <c r="AI3763" s="36"/>
      <c r="AJ3763" s="36"/>
      <c r="AK3763" s="36"/>
      <c r="AL3763" s="36"/>
    </row>
    <row r="3764">
      <c r="A3764" s="29" t="s">
        <v>3111</v>
      </c>
      <c r="B3764" s="29" t="s">
        <v>1797</v>
      </c>
      <c r="C3764" s="29" t="s">
        <v>1152</v>
      </c>
      <c r="D3764" s="29" t="s">
        <v>2579</v>
      </c>
      <c r="E3764" s="41" t="s">
        <v>41</v>
      </c>
      <c r="F3764" s="41" t="s">
        <v>1423</v>
      </c>
      <c r="G3764" s="42"/>
      <c r="H3764" s="42"/>
      <c r="I3764" s="36"/>
      <c r="J3764" s="42"/>
      <c r="K3764" s="42"/>
      <c r="L3764" s="36"/>
      <c r="M3764" s="117">
        <v>45090.0</v>
      </c>
      <c r="N3764" s="43">
        <v>0.5416666666666666</v>
      </c>
      <c r="O3764" s="32">
        <v>0.625</v>
      </c>
      <c r="P3764" s="44">
        <f t="shared" si="324"/>
        <v>0.08333333333</v>
      </c>
      <c r="Q3764" s="81" t="s">
        <v>3706</v>
      </c>
      <c r="R3764" s="36"/>
      <c r="S3764" s="36"/>
      <c r="T3764" s="36"/>
      <c r="U3764" s="36"/>
      <c r="V3764" s="36"/>
      <c r="W3764" s="36"/>
      <c r="X3764" s="36"/>
      <c r="Y3764" s="36"/>
      <c r="Z3764" s="36"/>
      <c r="AA3764" s="36"/>
      <c r="AB3764" s="36"/>
      <c r="AC3764" s="36"/>
      <c r="AD3764" s="36"/>
      <c r="AE3764" s="36"/>
      <c r="AF3764" s="36"/>
      <c r="AG3764" s="36"/>
      <c r="AH3764" s="36"/>
      <c r="AI3764" s="36"/>
      <c r="AJ3764" s="36"/>
      <c r="AK3764" s="36"/>
      <c r="AL3764" s="36"/>
    </row>
    <row r="3765">
      <c r="A3765" s="81" t="s">
        <v>3707</v>
      </c>
      <c r="B3765" s="29" t="s">
        <v>18</v>
      </c>
      <c r="C3765" s="29" t="s">
        <v>1164</v>
      </c>
      <c r="D3765" s="29" t="s">
        <v>2579</v>
      </c>
      <c r="E3765" s="41" t="s">
        <v>1478</v>
      </c>
      <c r="F3765" s="41" t="s">
        <v>1409</v>
      </c>
      <c r="G3765" s="42"/>
      <c r="H3765" s="42"/>
      <c r="I3765" s="36"/>
      <c r="J3765" s="42"/>
      <c r="K3765" s="42"/>
      <c r="L3765" s="36"/>
      <c r="M3765" s="117">
        <v>45090.0</v>
      </c>
      <c r="N3765" s="32">
        <v>0.625</v>
      </c>
      <c r="O3765" s="32">
        <v>0.7083333333333334</v>
      </c>
      <c r="P3765" s="44">
        <f t="shared" si="324"/>
        <v>0.08333333333</v>
      </c>
      <c r="Q3765" s="113" t="s">
        <v>3708</v>
      </c>
      <c r="R3765" s="36"/>
      <c r="S3765" s="36"/>
      <c r="T3765" s="36"/>
      <c r="U3765" s="36"/>
      <c r="V3765" s="36"/>
      <c r="W3765" s="36"/>
      <c r="X3765" s="36"/>
      <c r="Y3765" s="36"/>
      <c r="Z3765" s="36"/>
      <c r="AA3765" s="36"/>
      <c r="AB3765" s="36"/>
      <c r="AC3765" s="36"/>
      <c r="AD3765" s="36"/>
      <c r="AE3765" s="36"/>
      <c r="AF3765" s="36"/>
      <c r="AG3765" s="36"/>
      <c r="AH3765" s="36"/>
      <c r="AI3765" s="36"/>
      <c r="AJ3765" s="36"/>
      <c r="AK3765" s="36"/>
      <c r="AL3765" s="36"/>
    </row>
    <row r="3766">
      <c r="A3766" s="81" t="s">
        <v>3474</v>
      </c>
      <c r="B3766" s="81" t="s">
        <v>18</v>
      </c>
      <c r="C3766" s="29" t="s">
        <v>1152</v>
      </c>
      <c r="D3766" s="29" t="s">
        <v>2579</v>
      </c>
      <c r="E3766" s="30" t="s">
        <v>41</v>
      </c>
      <c r="F3766" s="41" t="s">
        <v>1423</v>
      </c>
      <c r="G3766" s="42"/>
      <c r="H3766" s="42"/>
      <c r="I3766" s="36"/>
      <c r="J3766" s="42"/>
      <c r="K3766" s="42"/>
      <c r="L3766" s="36"/>
      <c r="M3766" s="117">
        <v>45090.0</v>
      </c>
      <c r="N3766" s="32">
        <v>0.7083333333333334</v>
      </c>
      <c r="O3766" s="32">
        <v>0.8541666666666666</v>
      </c>
      <c r="P3766" s="44">
        <f t="shared" si="324"/>
        <v>0.1458333333</v>
      </c>
      <c r="Q3766" s="81" t="s">
        <v>3709</v>
      </c>
      <c r="R3766" s="36"/>
      <c r="S3766" s="36"/>
      <c r="T3766" s="36"/>
      <c r="U3766" s="36"/>
      <c r="V3766" s="36"/>
      <c r="W3766" s="36"/>
      <c r="X3766" s="36"/>
      <c r="Y3766" s="36"/>
      <c r="Z3766" s="36"/>
      <c r="AA3766" s="36"/>
      <c r="AB3766" s="36"/>
      <c r="AC3766" s="36"/>
      <c r="AD3766" s="36"/>
      <c r="AE3766" s="36"/>
      <c r="AF3766" s="36"/>
      <c r="AG3766" s="36"/>
      <c r="AH3766" s="36"/>
      <c r="AI3766" s="36"/>
      <c r="AJ3766" s="36"/>
      <c r="AK3766" s="36"/>
      <c r="AL3766" s="36"/>
    </row>
    <row r="3767">
      <c r="A3767" s="81" t="s">
        <v>3617</v>
      </c>
      <c r="B3767" s="81" t="s">
        <v>560</v>
      </c>
      <c r="C3767" s="29" t="s">
        <v>1152</v>
      </c>
      <c r="D3767" s="29" t="s">
        <v>3236</v>
      </c>
      <c r="E3767" s="30" t="s">
        <v>41</v>
      </c>
      <c r="F3767" s="41" t="s">
        <v>1423</v>
      </c>
      <c r="G3767" s="117">
        <v>45079.0</v>
      </c>
      <c r="H3767" s="42"/>
      <c r="I3767" s="36"/>
      <c r="J3767" s="117">
        <v>45079.0</v>
      </c>
      <c r="K3767" s="42"/>
      <c r="L3767" s="36"/>
      <c r="M3767" s="117">
        <v>45090.0</v>
      </c>
      <c r="N3767" s="110">
        <v>0.6041666666666666</v>
      </c>
      <c r="O3767" s="110">
        <v>0.7916666666666666</v>
      </c>
      <c r="P3767" s="44">
        <f t="shared" si="324"/>
        <v>0.1875</v>
      </c>
      <c r="Q3767" s="122" t="s">
        <v>3710</v>
      </c>
      <c r="R3767" s="36"/>
      <c r="S3767" s="36"/>
      <c r="T3767" s="36"/>
      <c r="U3767" s="36"/>
      <c r="V3767" s="36"/>
      <c r="W3767" s="36"/>
      <c r="X3767" s="36"/>
      <c r="Y3767" s="36"/>
      <c r="Z3767" s="36"/>
      <c r="AA3767" s="36"/>
      <c r="AB3767" s="36"/>
      <c r="AC3767" s="36"/>
      <c r="AD3767" s="36"/>
      <c r="AE3767" s="36"/>
      <c r="AF3767" s="36"/>
      <c r="AG3767" s="36"/>
      <c r="AH3767" s="36"/>
      <c r="AI3767" s="36"/>
      <c r="AJ3767" s="36"/>
      <c r="AK3767" s="36"/>
      <c r="AL3767" s="36"/>
    </row>
    <row r="3768">
      <c r="A3768" s="81" t="s">
        <v>3711</v>
      </c>
      <c r="B3768" s="10" t="s">
        <v>18</v>
      </c>
      <c r="C3768" s="10" t="s">
        <v>1152</v>
      </c>
      <c r="D3768" s="10" t="s">
        <v>3</v>
      </c>
      <c r="E3768" s="11" t="s">
        <v>41</v>
      </c>
      <c r="F3768" s="30" t="s">
        <v>1423</v>
      </c>
      <c r="G3768" s="82">
        <v>45090.0</v>
      </c>
      <c r="H3768" s="82"/>
      <c r="I3768" s="88">
        <v>4.0</v>
      </c>
      <c r="J3768" s="82">
        <v>45090.0</v>
      </c>
      <c r="K3768" s="82"/>
      <c r="L3768" s="88"/>
      <c r="M3768" s="82">
        <v>45090.0</v>
      </c>
      <c r="N3768" s="32">
        <v>0.6875</v>
      </c>
      <c r="O3768" s="32">
        <v>0.8541666666666666</v>
      </c>
      <c r="P3768" s="44">
        <f t="shared" si="324"/>
        <v>0.1666666667</v>
      </c>
      <c r="Q3768" s="113" t="s">
        <v>3712</v>
      </c>
      <c r="R3768" s="36"/>
      <c r="S3768" s="36"/>
      <c r="T3768" s="36"/>
      <c r="U3768" s="36"/>
      <c r="V3768" s="36"/>
      <c r="W3768" s="36"/>
      <c r="X3768" s="36"/>
      <c r="Y3768" s="36"/>
      <c r="Z3768" s="36"/>
      <c r="AA3768" s="36"/>
      <c r="AB3768" s="36"/>
      <c r="AC3768" s="36"/>
      <c r="AD3768" s="36"/>
      <c r="AE3768" s="36"/>
      <c r="AF3768" s="36"/>
      <c r="AG3768" s="36"/>
      <c r="AH3768" s="36"/>
      <c r="AI3768" s="36"/>
      <c r="AJ3768" s="36"/>
      <c r="AK3768" s="36"/>
      <c r="AL3768" s="36"/>
    </row>
    <row r="3769">
      <c r="A3769" s="29" t="s">
        <v>2167</v>
      </c>
      <c r="B3769" s="54" t="s">
        <v>1797</v>
      </c>
      <c r="C3769" s="54" t="s">
        <v>1164</v>
      </c>
      <c r="D3769" s="54" t="s">
        <v>900</v>
      </c>
      <c r="E3769" s="41" t="s">
        <v>41</v>
      </c>
      <c r="F3769" s="41" t="s">
        <v>21</v>
      </c>
      <c r="G3769" s="86"/>
      <c r="H3769" s="86"/>
      <c r="I3769" s="121"/>
      <c r="J3769" s="86"/>
      <c r="K3769" s="42"/>
      <c r="L3769" s="88">
        <v>262.0</v>
      </c>
      <c r="M3769" s="117">
        <v>45090.0</v>
      </c>
      <c r="N3769" s="43">
        <v>0.5416666666666666</v>
      </c>
      <c r="O3769" s="32">
        <v>0.5833333333333334</v>
      </c>
      <c r="P3769" s="16">
        <f t="shared" si="324"/>
        <v>0.04166666667</v>
      </c>
      <c r="Q3769" s="113" t="s">
        <v>3657</v>
      </c>
      <c r="R3769" s="36"/>
      <c r="S3769" s="36"/>
      <c r="T3769" s="36"/>
      <c r="U3769" s="36"/>
      <c r="V3769" s="36"/>
      <c r="W3769" s="36"/>
      <c r="X3769" s="36"/>
      <c r="Y3769" s="36"/>
      <c r="Z3769" s="36"/>
      <c r="AA3769" s="36"/>
      <c r="AB3769" s="36"/>
      <c r="AC3769" s="36"/>
      <c r="AD3769" s="36"/>
      <c r="AE3769" s="36"/>
      <c r="AF3769" s="36"/>
      <c r="AG3769" s="36"/>
      <c r="AH3769" s="36"/>
      <c r="AI3769" s="36"/>
      <c r="AJ3769" s="36"/>
      <c r="AK3769" s="36"/>
      <c r="AL3769" s="36"/>
    </row>
    <row r="3770">
      <c r="A3770" s="29" t="s">
        <v>2857</v>
      </c>
      <c r="B3770" s="54" t="s">
        <v>560</v>
      </c>
      <c r="C3770" s="54" t="s">
        <v>1164</v>
      </c>
      <c r="D3770" s="54" t="s">
        <v>900</v>
      </c>
      <c r="E3770" s="30" t="s">
        <v>987</v>
      </c>
      <c r="F3770" s="41" t="s">
        <v>1409</v>
      </c>
      <c r="G3770" s="86">
        <v>44980.0</v>
      </c>
      <c r="H3770" s="86"/>
      <c r="I3770" s="121">
        <v>155.0</v>
      </c>
      <c r="J3770" s="86">
        <v>44981.0</v>
      </c>
      <c r="K3770" s="42"/>
      <c r="L3770" s="88">
        <v>210.0</v>
      </c>
      <c r="M3770" s="117">
        <v>45090.0</v>
      </c>
      <c r="N3770" s="32">
        <v>0.5833333333333334</v>
      </c>
      <c r="O3770" s="32">
        <v>0.8541666666666666</v>
      </c>
      <c r="P3770" s="16">
        <f t="shared" si="324"/>
        <v>0.2708333333</v>
      </c>
      <c r="Q3770" s="113" t="s">
        <v>3713</v>
      </c>
      <c r="R3770" s="36"/>
      <c r="S3770" s="36"/>
      <c r="T3770" s="36"/>
      <c r="U3770" s="36"/>
      <c r="V3770" s="36"/>
      <c r="W3770" s="36"/>
      <c r="X3770" s="36"/>
      <c r="Y3770" s="36"/>
      <c r="Z3770" s="36"/>
      <c r="AA3770" s="36"/>
      <c r="AB3770" s="36"/>
      <c r="AC3770" s="36"/>
      <c r="AD3770" s="36"/>
      <c r="AE3770" s="36"/>
      <c r="AF3770" s="36"/>
      <c r="AG3770" s="36"/>
      <c r="AH3770" s="36"/>
      <c r="AI3770" s="36"/>
      <c r="AJ3770" s="36"/>
      <c r="AK3770" s="36"/>
      <c r="AL3770" s="36"/>
    </row>
    <row r="3771">
      <c r="A3771" s="81" t="s">
        <v>3593</v>
      </c>
      <c r="B3771" s="10" t="s">
        <v>560</v>
      </c>
      <c r="C3771" s="10" t="s">
        <v>1152</v>
      </c>
      <c r="D3771" s="10" t="s">
        <v>3</v>
      </c>
      <c r="E3771" s="30" t="s">
        <v>987</v>
      </c>
      <c r="F3771" s="30" t="s">
        <v>1409</v>
      </c>
      <c r="G3771" s="117">
        <v>45078.0</v>
      </c>
      <c r="H3771" s="117">
        <v>45091.0</v>
      </c>
      <c r="I3771" s="10">
        <v>16.0</v>
      </c>
      <c r="J3771" s="117">
        <v>45078.0</v>
      </c>
      <c r="K3771" s="117">
        <v>45091.0</v>
      </c>
      <c r="L3771" s="10">
        <v>10.0</v>
      </c>
      <c r="M3771" s="117">
        <v>45091.0</v>
      </c>
      <c r="N3771" s="52">
        <v>0.5416666666666666</v>
      </c>
      <c r="O3771" s="52">
        <v>0.5833333333333334</v>
      </c>
      <c r="P3771" s="16">
        <f t="shared" si="324"/>
        <v>0.04166666667</v>
      </c>
      <c r="Q3771" s="113" t="s">
        <v>3714</v>
      </c>
      <c r="R3771" s="36"/>
      <c r="S3771" s="36"/>
      <c r="T3771" s="36"/>
      <c r="U3771" s="36"/>
      <c r="V3771" s="36"/>
      <c r="W3771" s="36"/>
      <c r="X3771" s="36"/>
      <c r="Y3771" s="36"/>
      <c r="Z3771" s="36"/>
      <c r="AA3771" s="36"/>
      <c r="AB3771" s="36"/>
      <c r="AC3771" s="36"/>
      <c r="AD3771" s="36"/>
      <c r="AE3771" s="36"/>
      <c r="AF3771" s="36"/>
      <c r="AG3771" s="36"/>
      <c r="AH3771" s="36"/>
      <c r="AI3771" s="36"/>
      <c r="AJ3771" s="36"/>
      <c r="AK3771" s="36"/>
      <c r="AL3771" s="36"/>
    </row>
    <row r="3772">
      <c r="A3772" s="81" t="s">
        <v>3560</v>
      </c>
      <c r="B3772" s="29" t="s">
        <v>18</v>
      </c>
      <c r="C3772" s="29" t="s">
        <v>1152</v>
      </c>
      <c r="D3772" s="29" t="s">
        <v>3236</v>
      </c>
      <c r="E3772" s="30" t="s">
        <v>20</v>
      </c>
      <c r="F3772" s="41" t="s">
        <v>1423</v>
      </c>
      <c r="G3772" s="117">
        <v>45075.0</v>
      </c>
      <c r="H3772" s="42"/>
      <c r="I3772" s="36"/>
      <c r="J3772" s="117">
        <v>45075.0</v>
      </c>
      <c r="K3772" s="42"/>
      <c r="L3772" s="36"/>
      <c r="M3772" s="117">
        <v>45091.0</v>
      </c>
      <c r="N3772" s="133">
        <v>0.5416666666666666</v>
      </c>
      <c r="O3772" s="133">
        <v>0.5416666666666666</v>
      </c>
      <c r="P3772" s="34">
        <v>0.0</v>
      </c>
      <c r="Q3772" s="122" t="s">
        <v>1304</v>
      </c>
      <c r="R3772" s="36"/>
      <c r="S3772" s="36"/>
      <c r="T3772" s="36"/>
      <c r="U3772" s="36"/>
      <c r="V3772" s="36"/>
      <c r="W3772" s="36"/>
      <c r="X3772" s="36"/>
      <c r="Y3772" s="36"/>
      <c r="Z3772" s="36"/>
      <c r="AA3772" s="36"/>
      <c r="AB3772" s="36"/>
      <c r="AC3772" s="36"/>
      <c r="AD3772" s="36"/>
      <c r="AE3772" s="36"/>
      <c r="AF3772" s="36"/>
      <c r="AG3772" s="36"/>
      <c r="AH3772" s="36"/>
      <c r="AI3772" s="36"/>
      <c r="AJ3772" s="36"/>
      <c r="AK3772" s="36"/>
      <c r="AL3772" s="36"/>
    </row>
    <row r="3773">
      <c r="A3773" s="81"/>
      <c r="B3773" s="10"/>
      <c r="C3773" s="10"/>
      <c r="D3773" s="10"/>
      <c r="E3773" s="30"/>
      <c r="F3773" s="30"/>
      <c r="G3773" s="117"/>
      <c r="H3773" s="86"/>
      <c r="I3773" s="121"/>
      <c r="J3773" s="86"/>
      <c r="K3773" s="42"/>
      <c r="L3773" s="121"/>
      <c r="M3773" s="117"/>
      <c r="N3773" s="32"/>
      <c r="O3773" s="32"/>
      <c r="P3773" s="16"/>
      <c r="Q3773" s="113"/>
      <c r="R3773" s="36"/>
      <c r="S3773" s="36"/>
      <c r="T3773" s="36"/>
      <c r="U3773" s="36"/>
      <c r="V3773" s="36"/>
      <c r="W3773" s="36"/>
      <c r="X3773" s="36"/>
      <c r="Y3773" s="36"/>
      <c r="Z3773" s="36"/>
      <c r="AA3773" s="36"/>
      <c r="AB3773" s="36"/>
      <c r="AC3773" s="36"/>
      <c r="AD3773" s="36"/>
      <c r="AE3773" s="36"/>
      <c r="AF3773" s="36"/>
      <c r="AG3773" s="36"/>
      <c r="AH3773" s="36"/>
      <c r="AI3773" s="36"/>
      <c r="AJ3773" s="36"/>
      <c r="AK3773" s="36"/>
      <c r="AL3773" s="36"/>
    </row>
    <row r="3774">
      <c r="A3774" s="81"/>
      <c r="B3774" s="10"/>
      <c r="C3774" s="10"/>
      <c r="D3774" s="10"/>
      <c r="E3774" s="30"/>
      <c r="F3774" s="30"/>
      <c r="G3774" s="117"/>
      <c r="H3774" s="86"/>
      <c r="I3774" s="121"/>
      <c r="J3774" s="86"/>
      <c r="K3774" s="42"/>
      <c r="L3774" s="121"/>
      <c r="M3774" s="117"/>
      <c r="N3774" s="32"/>
      <c r="O3774" s="32"/>
      <c r="P3774" s="16"/>
      <c r="Q3774" s="113"/>
      <c r="R3774" s="36"/>
      <c r="S3774" s="36"/>
      <c r="T3774" s="36"/>
      <c r="U3774" s="36"/>
      <c r="V3774" s="36"/>
      <c r="W3774" s="36"/>
      <c r="X3774" s="36"/>
      <c r="Y3774" s="36"/>
      <c r="Z3774" s="36"/>
      <c r="AA3774" s="36"/>
      <c r="AB3774" s="36"/>
      <c r="AC3774" s="36"/>
      <c r="AD3774" s="36"/>
      <c r="AE3774" s="36"/>
      <c r="AF3774" s="36"/>
      <c r="AG3774" s="36"/>
      <c r="AH3774" s="36"/>
      <c r="AI3774" s="36"/>
      <c r="AJ3774" s="36"/>
      <c r="AK3774" s="36"/>
      <c r="AL3774" s="36"/>
    </row>
    <row r="3775">
      <c r="A3775" s="81"/>
      <c r="B3775" s="10"/>
      <c r="C3775" s="10"/>
      <c r="D3775" s="10"/>
      <c r="E3775" s="30"/>
      <c r="F3775" s="30"/>
      <c r="G3775" s="117"/>
      <c r="H3775" s="86"/>
      <c r="I3775" s="121"/>
      <c r="J3775" s="86"/>
      <c r="K3775" s="42"/>
      <c r="L3775" s="121"/>
      <c r="M3775" s="117"/>
      <c r="N3775" s="32"/>
      <c r="O3775" s="32"/>
      <c r="P3775" s="16"/>
      <c r="Q3775" s="113"/>
      <c r="R3775" s="36"/>
      <c r="S3775" s="36"/>
      <c r="T3775" s="36"/>
      <c r="U3775" s="36"/>
      <c r="V3775" s="36"/>
      <c r="W3775" s="36"/>
      <c r="X3775" s="36"/>
      <c r="Y3775" s="36"/>
      <c r="Z3775" s="36"/>
      <c r="AA3775" s="36"/>
      <c r="AB3775" s="36"/>
      <c r="AC3775" s="36"/>
      <c r="AD3775" s="36"/>
      <c r="AE3775" s="36"/>
      <c r="AF3775" s="36"/>
      <c r="AG3775" s="36"/>
      <c r="AH3775" s="36"/>
      <c r="AI3775" s="36"/>
      <c r="AJ3775" s="36"/>
      <c r="AK3775" s="36"/>
      <c r="AL3775" s="36"/>
    </row>
    <row r="3776">
      <c r="A3776" s="81"/>
      <c r="B3776" s="10"/>
      <c r="C3776" s="10"/>
      <c r="D3776" s="10"/>
      <c r="E3776" s="30"/>
      <c r="F3776" s="30"/>
      <c r="G3776" s="117"/>
      <c r="H3776" s="86"/>
      <c r="I3776" s="121"/>
      <c r="J3776" s="86"/>
      <c r="K3776" s="42"/>
      <c r="L3776" s="121"/>
      <c r="M3776" s="117"/>
      <c r="N3776" s="32"/>
      <c r="O3776" s="32"/>
      <c r="P3776" s="16"/>
      <c r="Q3776" s="113"/>
      <c r="R3776" s="36"/>
      <c r="S3776" s="36"/>
      <c r="T3776" s="36"/>
      <c r="U3776" s="36"/>
      <c r="V3776" s="36"/>
      <c r="W3776" s="36"/>
      <c r="X3776" s="36"/>
      <c r="Y3776" s="36"/>
      <c r="Z3776" s="36"/>
      <c r="AA3776" s="36"/>
      <c r="AB3776" s="36"/>
      <c r="AC3776" s="36"/>
      <c r="AD3776" s="36"/>
      <c r="AE3776" s="36"/>
      <c r="AF3776" s="36"/>
      <c r="AG3776" s="36"/>
      <c r="AH3776" s="36"/>
      <c r="AI3776" s="36"/>
      <c r="AJ3776" s="36"/>
      <c r="AK3776" s="36"/>
      <c r="AL3776" s="36"/>
    </row>
    <row r="3777">
      <c r="A3777" s="81"/>
      <c r="B3777" s="10"/>
      <c r="C3777" s="10"/>
      <c r="D3777" s="10"/>
      <c r="E3777" s="30"/>
      <c r="F3777" s="30"/>
      <c r="G3777" s="117"/>
      <c r="H3777" s="86"/>
      <c r="I3777" s="121"/>
      <c r="J3777" s="86"/>
      <c r="K3777" s="42"/>
      <c r="L3777" s="121"/>
      <c r="M3777" s="117"/>
      <c r="N3777" s="32"/>
      <c r="O3777" s="32"/>
      <c r="P3777" s="16"/>
      <c r="Q3777" s="113"/>
      <c r="R3777" s="36"/>
      <c r="S3777" s="36"/>
      <c r="T3777" s="36"/>
      <c r="U3777" s="36"/>
      <c r="V3777" s="36"/>
      <c r="W3777" s="36"/>
      <c r="X3777" s="36"/>
      <c r="Y3777" s="36"/>
      <c r="Z3777" s="36"/>
      <c r="AA3777" s="36"/>
      <c r="AB3777" s="36"/>
      <c r="AC3777" s="36"/>
      <c r="AD3777" s="36"/>
      <c r="AE3777" s="36"/>
      <c r="AF3777" s="36"/>
      <c r="AG3777" s="36"/>
      <c r="AH3777" s="36"/>
      <c r="AI3777" s="36"/>
      <c r="AJ3777" s="36"/>
      <c r="AK3777" s="36"/>
      <c r="AL3777" s="36"/>
    </row>
    <row r="3778">
      <c r="A3778" s="81"/>
      <c r="B3778" s="10"/>
      <c r="C3778" s="10"/>
      <c r="D3778" s="10"/>
      <c r="E3778" s="30"/>
      <c r="F3778" s="30"/>
      <c r="G3778" s="117"/>
      <c r="H3778" s="86"/>
      <c r="I3778" s="121"/>
      <c r="J3778" s="86"/>
      <c r="K3778" s="42"/>
      <c r="L3778" s="121"/>
      <c r="M3778" s="117"/>
      <c r="N3778" s="32"/>
      <c r="O3778" s="32"/>
      <c r="P3778" s="16"/>
      <c r="Q3778" s="113"/>
      <c r="R3778" s="36"/>
      <c r="S3778" s="36"/>
      <c r="T3778" s="36"/>
      <c r="U3778" s="36"/>
      <c r="V3778" s="36"/>
      <c r="W3778" s="36"/>
      <c r="X3778" s="36"/>
      <c r="Y3778" s="36"/>
      <c r="Z3778" s="36"/>
      <c r="AA3778" s="36"/>
      <c r="AB3778" s="36"/>
      <c r="AC3778" s="36"/>
      <c r="AD3778" s="36"/>
      <c r="AE3778" s="36"/>
      <c r="AF3778" s="36"/>
      <c r="AG3778" s="36"/>
      <c r="AH3778" s="36"/>
      <c r="AI3778" s="36"/>
      <c r="AJ3778" s="36"/>
      <c r="AK3778" s="36"/>
      <c r="AL3778" s="36"/>
    </row>
    <row r="3779">
      <c r="A3779" s="81"/>
      <c r="B3779" s="10"/>
      <c r="C3779" s="10"/>
      <c r="D3779" s="10"/>
      <c r="E3779" s="30"/>
      <c r="F3779" s="30"/>
      <c r="G3779" s="117"/>
      <c r="H3779" s="86"/>
      <c r="I3779" s="121"/>
      <c r="J3779" s="86"/>
      <c r="K3779" s="42"/>
      <c r="L3779" s="121"/>
      <c r="M3779" s="117"/>
      <c r="N3779" s="32"/>
      <c r="O3779" s="32"/>
      <c r="P3779" s="16"/>
      <c r="Q3779" s="113"/>
      <c r="R3779" s="36"/>
      <c r="S3779" s="36"/>
      <c r="T3779" s="36"/>
      <c r="U3779" s="36"/>
      <c r="V3779" s="36"/>
      <c r="W3779" s="36"/>
      <c r="X3779" s="36"/>
      <c r="Y3779" s="36"/>
      <c r="Z3779" s="36"/>
      <c r="AA3779" s="36"/>
      <c r="AB3779" s="36"/>
      <c r="AC3779" s="36"/>
      <c r="AD3779" s="36"/>
      <c r="AE3779" s="36"/>
      <c r="AF3779" s="36"/>
      <c r="AG3779" s="36"/>
      <c r="AH3779" s="36"/>
      <c r="AI3779" s="36"/>
      <c r="AJ3779" s="36"/>
      <c r="AK3779" s="36"/>
      <c r="AL3779" s="36"/>
    </row>
  </sheetData>
  <customSheetViews>
    <customSheetView guid="{09AD8E1B-690B-4E3C-8E60-45528CB4E318}" filter="1" showAutoFilter="1">
      <autoFilter ref="$A$1:$AB$3070">
        <filterColumn colId="12">
          <filters>
            <filter val="3/20/23"/>
            <filter val="3/3/23"/>
            <filter val="3/13/23"/>
            <filter val="3/7/23"/>
            <filter val="3/22/23"/>
            <filter val="3/9/23"/>
            <filter val="3/10/23"/>
            <filter val="3/21/23"/>
          </filters>
        </filterColumn>
        <filterColumn colId="0">
          <filters>
            <filter val="TCI-10220"/>
            <filter val="TCI-15904"/>
            <filter val="TCI-15900"/>
            <filter val="TCI-14810"/>
            <filter val="TCI-11424"/>
            <filter val="TCI-15919"/>
            <filter val="TCI-15918"/>
            <filter val="TCI-15917"/>
            <filter val="TCI-18067"/>
            <filter val="TCI-11437"/>
            <filter val="TCI-14827"/>
            <filter val="TCI-13737"/>
            <filter val="TCI-15915"/>
            <filter val="TCI-14945"/>
            <filter val="TCI-14702"/>
            <filter val="TCI-14962"/>
            <filter val="TCI-14720"/>
            <filter val="TCI-15930"/>
            <filter val="TCI-16900"/>
            <filter val="TCI-14959"/>
            <filter val="TCI-14836"/>
            <filter val="TCI-15925"/>
            <filter val="TCI-13986"/>
            <filter val="TCI-15920"/>
            <filter val="TCI-14610"/>
            <filter val="TCI-14850"/>
            <filter val="TCI-15939"/>
            <filter val="TCI-14848"/>
            <filter val="TCI-15935"/>
            <filter val="TCI-15934"/>
            <filter val="TCI-15933"/>
            <filter val="TCI-14721"/>
            <filter val="TCI-16085"/>
            <filter val="TCI-17061"/>
            <filter val="TCI-17183"/>
            <filter val="TCI-18032"/>
            <filter val="TCI-16091"/>
            <filter val="TCI-16090"/>
            <filter val="TCI-18021"/>
            <filter val="TCI-18149"/>
            <filter val="TCI-17084"/>
            <filter val="TCI-14919"/>
            <filter val="TCI-18058"/>
            <filter val="TCI-11405"/>
            <filter val="TCI-17195"/>
            <filter val="TCI-14807"/>
            <filter val="TCI-10689"/>
            <filter val="TCI-16168"/>
            <filter val="TCI-15078"/>
            <filter val="TCI-16288"/>
            <filter val="TCI-16164"/>
            <filter val="TCI-16042"/>
            <filter val="TCI-16163"/>
            <filter val="TCI-17381"/>
            <filter val="TCI-17383"/>
            <filter val="TCI-17025"/>
            <filter val="TCI-18118"/>
            <filter val="TCI-16179"/>
            <filter val="TCI-15086"/>
            <filter val="TCI-16171"/>
            <filter val="TCI-17490"/>
            <filter val="TCI-17492"/>
            <filter val="TCI-17495"/>
            <filter val="TCI-17496"/>
            <filter val="TCI-17377"/>
            <filter val="TCI-17498"/>
            <filter val="TCI-17019"/>
            <filter val="TCI-16065"/>
            <filter val="TCI-16061"/>
            <filter val="TCI-17288"/>
            <filter val="TCI-18014"/>
            <filter val="TCI-17154"/>
            <filter val="TCI-18002"/>
            <filter val="TCI-17279"/>
            <filter val="TCI-18126"/>
            <filter val="TCI-18127"/>
            <filter val="TCI-15038"/>
            <filter val="TCI-16126"/>
            <filter val="TCI-15278"/>
            <filter val="TCI-16246"/>
            <filter val="TCI-16488"/>
            <filter val="TCI-15277"/>
            <filter val="TCI-15398"/>
            <filter val="TCI-16124"/>
            <filter val="TCI-16487"/>
            <filter val="TCI-14066"/>
            <filter val="TCI-15397"/>
            <filter val="TCI-15154"/>
            <filter val="TCI-16120"/>
            <filter val="TCI-17100"/>
            <filter val="TCI-17104"/>
            <filter val="TCI-17467"/>
            <filter val="TCI-17468"/>
            <filter val="TCI-17589"/>
            <filter val="TCI-16018"/>
            <filter val="TCI-17329"/>
            <filter val="TCI-15289"/>
            <filter val="TCI-16378"/>
            <filter val="TCI-16135"/>
            <filter val="TCI-16013"/>
            <filter val="TCI-15164"/>
            <filter val="TCI-16010"/>
            <filter val="TCI-16494"/>
            <filter val="TCI-15041"/>
            <filter val="TCI-14193"/>
            <filter val="TCI-16371"/>
            <filter val="TCI-15281"/>
            <filter val="TCI-15280"/>
            <filter val="TCI-17694"/>
            <filter val="TCI-17574"/>
            <filter val="TCI-17696"/>
            <filter val="TCI-9799"/>
            <filter val="TCI-17698"/>
            <filter val="TCI-17459"/>
            <filter val="TCI-16028"/>
            <filter val="TCI-15179"/>
            <filter val="TCI-16147"/>
            <filter val="TCI-16388"/>
            <filter val="TCI-14088"/>
            <filter val="TCI - 16381"/>
            <filter val="TCI-15055"/>
            <filter val="TCI-16023"/>
            <filter val="TCI-16144"/>
            <filter val="TCI-15295"/>
            <filter val="TCI-16263"/>
            <filter val="TCI-15051"/>
            <filter val="TCI-16381"/>
            <filter val="TCI-17481"/>
            <filter val="TCI-17483"/>
            <filter val="TCI-17364"/>
            <filter val="TCI-17487"/>
            <filter val="TCI-17488"/>
            <filter val="TCI-16019"/>
            <filter val="TCI-16037"/>
            <filter val="TCI-15188"/>
            <filter val="TCI-16035"/>
            <filter val="TCI-16277"/>
            <filter val="TCI-16154"/>
            <filter val="TCI-16150"/>
            <filter val="TCI-17471"/>
            <filter val="TCI-17473"/>
            <filter val="TCI-17477"/>
            <filter val="TCI-17598"/>
            <filter val="TCI-17357"/>
            <filter val="TCI-15479"/>
            <filter val="TCI-15236"/>
            <filter val="TCI-15599"/>
            <filter val="TCI-15235"/>
            <filter val="TCI-15598"/>
            <filter val="TCI-16203"/>
            <filter val="TCI-17539"/>
            <filter val="TCI-15597"/>
            <filter val="TCI-15234"/>
            <filter val="TCI-15596"/>
            <filter val="TCI-16443"/>
            <filter val="TCI-15595"/>
            <filter val="TCI-16442"/>
            <filter val="TCI-16563"/>
            <filter val="TCI-14262"/>
            <filter val="TCI-16440"/>
            <filter val="TCI-16561"/>
            <filter val="TCI-14382"/>
            <filter val="TCI-16694"/>
            <filter val="TCI-17421"/>
            <filter val="TCI-16439"/>
            <filter val="TCI-17545"/>
            <filter val="TCI-15349"/>
            <filter val="TCI-16558"/>
            <filter val="TCI-15247"/>
            <filter val="TCI-16336"/>
            <filter val="TCI-17527"/>
            <filter val="TCI-14399"/>
            <filter val="TCI-16214"/>
            <filter val="TCI-14398"/>
            <filter val="TCI-14034"/>
            <filter val="TCI - 14193"/>
            <filter val="TCI-15120"/>
            <filter val="TOV-718"/>
            <filter val="TCI-16330"/>
            <filter val="TCI-15240"/>
            <filter val="TCI-16450"/>
            <filter val="TOV-711"/>
            <filter val="TCI-17654"/>
            <filter val="TCI-17775"/>
            <filter val="TCI-15118"/>
            <filter val="TCI-16207"/>
            <filter val="TCI-17898"/>
            <filter val="TCI-15238"/>
            <filter val="TCI-17438"/>
            <filter val="TOV-749"/>
            <filter val="TCI-15015"/>
            <filter val="TOV-748"/>
            <filter val="TOV-747"/>
            <filter val="TCI-15012"/>
            <filter val="TCI-16464"/>
            <filter val="TCI-16221"/>
            <filter val="TCI-16341"/>
            <filter val="TCI-15251"/>
            <filter val="TCI-16580"/>
            <filter val="TOV-745"/>
            <filter val="TCI-7949"/>
            <filter val="TCI-17440"/>
            <filter val="TCI-17321"/>
            <filter val="TCI-17445"/>
            <filter val="TCI-16219"/>
            <filter val="TCI-17205"/>
            <filter val="TCI-16338"/>
            <filter val="TCI-17307"/>
            <filter val="TCI-16599"/>
            <filter val="TCI-14299"/>
            <filter val="TCI-16113"/>
            <filter val="TCI-16476"/>
            <filter val="TCI-16597"/>
            <filter val="TCI-15022"/>
            <filter val="TCI-15021"/>
            <filter val="TCI-16231"/>
            <filter val="TCI-16594"/>
            <filter val="TCI-16593"/>
            <filter val="TCI-14293"/>
            <filter val="TOV-730"/>
            <filter val="TCI-16592"/>
            <filter val="TCI-15260"/>
            <filter val="TCI-16590"/>
            <filter val="TCI-17670"/>
            <filter val="TCI-17792"/>
            <filter val="TCI-17430"/>
            <filter val="TCI-17672"/>
            <filter val="TCI-17552"/>
            <filter val="TCI-17673"/>
            <filter val="TCI-17674"/>
            <filter val="TCI-17554"/>
            <filter val="TCI-17797"/>
            <filter val="TCI-17435"/>
            <filter val="TCI-17556"/>
            <filter val="TCI-16107"/>
            <filter val="TCI-15798"/>
            <filter val="TCI-16401"/>
            <filter val="TCI-17616"/>
            <filter val="TCI-17858"/>
            <filter val="TCI-15795"/>
            <filter val="TCI-17617"/>
            <filter val="TCI-15552"/>
            <filter val="TCI-14583"/>
            <filter val="TCI-15793"/>
            <filter val="TCI-17619"/>
            <filter val="TCI-15791"/>
            <filter val="TCI-16519"/>
            <filter val="TCI-17621"/>
            <filter val="TCI-15306"/>
            <filter val="TCI-16654"/>
            <filter val="TCI-14579"/>
            <filter val="TCI-15547"/>
            <filter val="TCI-15546"/>
            <filter val="TCI-15788"/>
            <filter val="TCI-17503"/>
            <filter val="TCI-15204"/>
            <filter val="TCI-16635"/>
            <filter val="TCI-14114"/>
            <filter val="TCI-15687"/>
            <filter val="TCI-17725"/>
            <filter val="TCI-15323"/>
            <filter val="TCI-17605"/>
            <filter val="TCI-15443"/>
            <filter val="TCI-16759"/>
            <filter val="TCI-17606"/>
            <filter val="TCI-15563"/>
            <filter val="TCI-17609"/>
            <filter val="TCI-14350"/>
            <filter val="TCI-15680"/>
            <filter val="TOV-753"/>
            <filter val="TOV-752"/>
            <filter val="TOV-751"/>
            <filter val="TOV-750"/>
            <filter val="TOV-756"/>
            <filter val="TOV-754"/>
            <filter val="TCI-16407"/>
            <filter val="TCI-14228"/>
            <filter val="TCI-9717"/>
            <filter val="TCI-14106"/>
            <filter val="TCI-15437"/>
            <filter val="TCI-15557"/>
            <filter val="TCI-16887"/>
            <filter val="TCI-17636"/>
            <filter val="TCI-16424"/>
            <filter val="TCI-17637"/>
            <filter val="TCI-17758"/>
            <filter val="TCI-16302"/>
            <filter val="TCI-15454"/>
            <filter val="TCI-16422"/>
            <filter val="TCI-15210"/>
            <filter val="TCI-15451"/>
            <filter val="TCI-15693"/>
            <filter val="TCI-16540"/>
            <filter val="TCI-15690"/>
            <filter val="TCI-16671"/>
            <filter val="TCI-17881"/>
            <filter val="TCI-17640"/>
            <filter val="TCI-17521"/>
            <filter val="TCI-17763"/>
            <filter val="TCI-16797"/>
            <filter val="TCI-16416"/>
            <filter val="TCI-14116"/>
            <filter val="TCI-16415"/>
            <filter val="TCI-17404"/>
            <filter val="TCI-15347"/>
            <filter val="TCI-14498"/>
            <filter val="TCI-16555"/>
            <filter val="TCI-14375"/>
            <filter val="TCI-15101"/>
            <filter val="TCI-17508"/>
            <filter val="TCI-16553"/>
            <filter val="TCI-15221"/>
            <filter val="TCI-16430"/>
            <filter val="TCI-15340"/>
            <filter val="TCI-15581"/>
            <filter val="TCI-17995"/>
            <filter val="TCI-15217"/>
            <filter val="TCI-17634"/>
            <filter val="TCI-14369"/>
            <filter val="TCI-15458"/>
            <filter val="TCI-15216"/>
            <filter val="TCI-16667"/>
            <filter val="TCI-14665"/>
            <filter val="TCI-16965"/>
            <filter val="TCI-14301"/>
            <filter val="TCI-15874"/>
            <filter val="TCI-16845"/>
            <filter val="TCI-17934"/>
            <filter val="TCI-15994"/>
            <filter val="TCI-14783"/>
            <filter val="TCI-16727"/>
            <filter val="TCI-17939"/>
            <filter val="TCI-17819"/>
            <filter val="TCI-15508"/>
            <filter val="TCI-16970"/>
            <filter val="TCI-15748"/>
            <filter val="TCI-15869"/>
            <filter val="TCI-14657"/>
            <filter val="TCI-15746"/>
            <filter val="TCI-15625"/>
            <filter val="TCI-15988"/>
            <filter val="TCI-14414"/>
            <filter val="TCI-14777"/>
            <filter val="TCI-16611"/>
            <filter val="TCI-17942"/>
            <filter val="TCI-15986"/>
            <filter val="TCI-16733"/>
            <filter val="TCI-15765"/>
            <filter val="TCI-15886"/>
            <filter val="TCI-16954"/>
            <filter val="TCI-15522"/>
            <filter val="TCI-16834"/>
            <filter val="TCI-15641"/>
            <filter val="TCI-14551"/>
            <filter val="TCI-15761"/>
            <filter val="TCI-17805"/>
            <filter val="TCI-16838"/>
            <filter val="TCI-14790"/>
            <filter val="Today I had checked callback"/>
            <filter val="TCI-15879"/>
            <filter val="TCI-14668"/>
            <filter val="TCI-15757"/>
            <filter val="TCI-16841"/>
            <filter val="TCI-16721"/>
            <filter val="TCI-16842"/>
            <filter val="TCI-15997"/>
            <filter val="TCI-14202"/>
            <filter val="TCI-16625"/>
            <filter val="TCI-17956"/>
            <filter val="TCI-15411"/>
            <filter val="TCI-16868"/>
            <filter val="TCI-15410"/>
            <filter val="TCI-15772"/>
            <filter val="TCI-15893"/>
            <filter val="TCI-15892"/>
            <filter val="TCI-14680"/>
            <filter val="TCI-15890"/>
            <filter val="TCI - 14202"/>
            <filter val="TCI-15409"/>
            <filter val="TCI-15408"/>
            <filter val="TCI-16750"/>
            <filter val="TCI-16630"/>
            <filter val="TCI-15889"/>
            <filter val="TCI-16632"/>
            <filter val="TCI-15646"/>
            <filter val="TCI-15888"/>
            <filter val="TCI-17722"/>
            <filter val="TCI-14314"/>
            <filter val="TCI-16855"/>
            <filter val="TCI-15544"/>
            <filter val="TCI-16615"/>
            <filter val="TCI-16978"/>
            <filter val="TCI-15542"/>
            <filter val="TCI-15784"/>
            <filter val="TCI-16616"/>
            <filter val="TCI-17826"/>
            <filter val="TCI-16617"/>
            <filter val="TCI-16859"/>
            <filter val="TCI-17829"/>
            <filter val="TCI-14570"/>
            <filter val="TCI-17709"/>
            <filter val="TCI-14328"/>
            <filter val="TCI-16741"/>
            <filter val="TCI-14689"/>
            <filter val="TCI-15899"/>
            <filter val="TCI-15535"/>
            <filter val="TCI-16986"/>
            <filter val="TCI-14500"/>
            <filter val="TCI-14863"/>
            <filter val="TCI-14620"/>
            <filter val="TCI-16923"/>
            <filter val="TCI-14980"/>
            <filter val="TCI-16809"/>
            <filter val="TCI-15948"/>
            <filter val="TCI-15944"/>
            <filter val="TCI-16930"/>
            <filter val="TCI-16931"/>
            <filter val="TCI-15600"/>
            <filter val="TCI-15721"/>
            <filter val="TCI-16910"/>
            <filter val="TCI-15961"/>
            <filter val="TCI-11364"/>
            <filter val="TCI-15959"/>
            <filter val="TCI-14503"/>
            <filter val="TCI-15833"/>
            <filter val="TCI-15954"/>
            <filter val="TCI-15611"/>
            <filter val="TCI-17911"/>
            <filter val="TCI-15973"/>
            <filter val="TCI-14641"/>
            <filter val="TCI-15972"/>
            <filter val="TCI-15851"/>
            <filter val="TCI-14760"/>
            <filter val="TOV-709"/>
            <filter val="TCI-15726"/>
            <filter val="TCI-15967"/>
            <filter val="TCI-16950"/>
            <filter val="TCI-14635"/>
            <filter val="TCI-14513"/>
            <filter val="TCI-15965"/>
            <filter val="TCI-16952"/>
            <filter val="TCI-14875"/>
            <filter val="TCI-14754"/>
            <filter val="TCI-15964"/>
            <filter val="TCI-16953"/>
            <filter val="TCI-15501"/>
            <filter val="TCI-16932"/>
            <filter val="TCI-17900"/>
            <filter val="TCI-16813"/>
            <filter val="TCI-15740"/>
            <filter val="TCI-15981"/>
            <filter val="TCI-16817"/>
            <filter val="Support-001"/>
            <filter val="TCI-15619"/>
            <filter val="TCI-15857"/>
          </filters>
        </filterColumn>
      </autoFilter>
    </customSheetView>
    <customSheetView guid="{7407B2F0-AF5D-42E9-8B1F-C00C894465C0}" filter="1" showAutoFilter="1">
      <autoFilter ref="$A$1:$AL$3772">
        <filterColumn colId="0">
          <filters>
            <filter val="TCI-19043"/>
            <filter val="TCI-19048"/>
            <filter val="TCI-19062"/>
            <filter val="TCI-19059"/>
            <filter val="TCI-19058"/>
            <filter val="TCI-19116"/>
            <filter val="TCI-18100"/>
            <filter val="TCI-19103"/>
            <filter val="TCI-16698"/>
            <filter val="TOV-763"/>
            <filter val="TOV-762"/>
            <filter val="TCI-19817"/>
            <filter val="TCI-19083"/>
          </filters>
        </filterColumn>
      </autoFilter>
    </customSheetView>
    <customSheetView guid="{9D62B7D9-1595-4520-8A80-A48571249D1E}" filter="1" showAutoFilter="1">
      <autoFilter ref="$A$1:$A$3772">
        <filterColumn colId="0">
          <filters/>
        </filterColumn>
      </autoFilter>
    </customSheetView>
    <customSheetView guid="{A6C3FA90-3429-4422-9894-35E266DF927B}" filter="1" showAutoFilter="1">
      <autoFilter ref="$A$1:$AB$3772">
        <filterColumn colId="0">
          <filters>
            <filter val="TCI-19043"/>
            <filter val="TCI-19048"/>
            <filter val="TCI-19062"/>
            <filter val="TCI-19059"/>
            <filter val="TCI-19058"/>
            <filter val="TCI-19116"/>
            <filter val="TCI-19029"/>
            <filter val="TCI-19010"/>
            <filter val="TCI-19103"/>
            <filter val="TCI-18512"/>
            <filter val="TCI-16698"/>
            <filter val="TOV-763"/>
            <filter val="TOV-762"/>
            <filter val="TCI-19817"/>
            <filter val="TCI-19083"/>
          </filters>
        </filterColumn>
      </autoFilter>
    </customSheetView>
    <customSheetView guid="{E08A9DF7-536D-4878-97C2-8BAB22BE7FD6}" filter="1" showAutoFilter="1">
      <autoFilter ref="$A$1:$AL$3772">
        <filterColumn colId="1">
          <filters>
            <filter val="Support"/>
            <filter val="story"/>
          </filters>
        </filterColumn>
        <filterColumn colId="2">
          <filters blank="1">
            <filter val="UI"/>
          </filters>
        </filterColumn>
      </autoFilter>
    </customSheetView>
    <customSheetView guid="{D998DE41-58E7-4A88-B4CA-2AB20FB6448F}" filter="1" showAutoFilter="1">
      <autoFilter ref="$A$1:$AL$3772">
        <filterColumn colId="1">
          <filters>
            <filter val="Support"/>
            <filter val="story"/>
          </filters>
        </filterColumn>
        <filterColumn colId="3">
          <filters>
            <filter val="Pramod Bodkhe"/>
            <filter val="Upendra Prasad"/>
            <filter val="Saurabh srivastava"/>
            <filter val="Yogesh Kumar"/>
            <filter val="Vivek Agrawal"/>
            <filter val="Pawan Sharma"/>
            <filter val="Saurabh Srivastava"/>
            <filter val="Shubham"/>
            <filter val="Jay Patel"/>
            <filter val="Suraj tomar"/>
            <filter val="saurabh Srivastava"/>
            <filter val="Anil Kumar"/>
            <filter val="Suraj Tomar"/>
            <filter val="Varun kumar"/>
            <filter val="Anil kumar"/>
            <filter val="Varun Kumar"/>
          </filters>
        </filterColumn>
      </autoFilter>
    </customSheetView>
    <customSheetView guid="{54304A09-6002-47B9-BC83-BAC35546D13E}" filter="1" showAutoFilter="1">
      <autoFilter ref="$A$1:$AL$3772"/>
    </customSheetView>
    <customSheetView guid="{080E58F9-B71D-49AE-A72B-1E83126AF398}" filter="1" showAutoFilter="1">
      <autoFilter ref="$A$1:$AB$3641"/>
    </customSheetView>
    <customSheetView guid="{371E47EF-12B4-4219-9B60-6CF792E091F7}" filter="1" showAutoFilter="1">
      <autoFilter ref="$A$1:$AL$3772">
        <filterColumn colId="1">
          <filters>
            <filter val="Support"/>
            <filter val="story"/>
          </filters>
        </filterColumn>
        <filterColumn colId="2">
          <filters>
            <filter val="N/A"/>
            <filter val="Full Stack"/>
          </filters>
        </filterColumn>
      </autoFilter>
    </customSheetView>
    <customSheetView guid="{894BF6B9-9956-4222-8F83-6EF789A671EE}" filter="1" showAutoFilter="1">
      <autoFilter ref="$A$3329:$A$3641"/>
    </customSheetView>
    <customSheetView guid="{6E349633-9C78-446E-82A4-FF23451D7263}" filter="1" showAutoFilter="1">
      <autoFilter ref="$A$1:$AB$3070">
        <filterColumn colId="0">
          <filters>
            <filter val="TCI-18279"/>
            <filter val="TCI-18294"/>
            <filter val="TCI-18177"/>
            <filter val="TCI-18283"/>
            <filter val="TCI-18251"/>
            <filter val="TCI-18379"/>
            <filter val="TCI-18362"/>
            <filter val="TCI-17583"/>
            <filter val="TCI-18312"/>
            <filter val="TCI-18306"/>
            <filter val="TCI-18319"/>
            <filter val="TCI-18206"/>
            <filter val="TCI-18327"/>
            <filter val="TCI-17675"/>
            <filter val="TOV-759"/>
            <filter val="TOV-758"/>
            <filter val="TOV-757"/>
            <filter val="TCI-17993"/>
          </filters>
        </filterColumn>
      </autoFilter>
    </customSheetView>
    <customSheetView guid="{1382DABA-F6A1-44F5-AB66-2DAA3C44A50A}" filter="1" showAutoFilter="1">
      <autoFilter ref="$A$1:$AL$3772">
        <filterColumn colId="12">
          <filters>
            <filter val="6/9/23"/>
            <filter val="6/14/23"/>
            <filter val="6/13/23"/>
            <filter val="6/6/23"/>
            <filter val="6/12/23"/>
            <filter val="6/8/23"/>
            <filter val="6/7/23"/>
          </filters>
        </filterColumn>
      </autoFilter>
    </customSheetView>
    <customSheetView guid="{0F9DB3F8-1A7D-4556-97EC-5C1A7E1440AB}" filter="1" showAutoFilter="1">
      <autoFilter ref="$A$1:$AB$3641"/>
    </customSheetView>
    <customSheetView guid="{2E30FCE4-604A-4B13-99E2-84778E9A2DAE}" filter="1" showAutoFilter="1">
      <autoFilter ref="$A$1:$A$3772"/>
    </customSheetView>
    <customSheetView guid="{67952F03-9B1E-43CB-8494-4DD0751AF0A0}" filter="1" showAutoFilter="1">
      <autoFilter ref="$A$1:$AL$3772">
        <filterColumn colId="12">
          <filters>
            <filter val="6/9/23"/>
            <filter val="6/14/23"/>
            <filter val="6/13/23"/>
            <filter val="6/5/23"/>
            <filter val="6/12/23"/>
            <filter val="6/8/23"/>
            <filter val="6/7/23"/>
          </filters>
        </filterColumn>
        <filterColumn colId="3">
          <filters>
            <filter val="Pramod Bodkhe"/>
            <filter val="Saurabh srivastava"/>
            <filter val="Yogesh Kumar"/>
            <filter val="Pawan Sharma"/>
            <filter val="Saurabh Srivastava"/>
            <filter val="Shubham"/>
            <filter val="Jay Patel"/>
            <filter val="Suraj tomar"/>
            <filter val="saurabh Srivastava"/>
            <filter val="Dhiraj Tekade"/>
            <filter val="Anil Kumar"/>
            <filter val="Suraj Tomar"/>
            <filter val="Varun kumar"/>
            <filter val="Anil kumar"/>
            <filter val="Varun Kumar"/>
          </filters>
        </filterColumn>
      </autoFilter>
    </customSheetView>
    <customSheetView guid="{FBE6BFF6-AD5A-40C8-83C0-5F1ACC58F103}" filter="1" showAutoFilter="1">
      <autoFilter ref="$A$1:$AB$3641"/>
    </customSheetView>
  </customSheetViews>
  <dataValidations>
    <dataValidation type="list" allowBlank="1" sqref="F1:F1648 F1650:F1686 F1688:F1693 F1695:F1728 W1797 F1730:F2046 F2048:F2150 F2152:F2157 F2159:F2165 F2167:F2175 F2177:F2186 F2188:F2189 F2191:F2193 F2196:F2221 F2223:F2225 F2227:F2230 F2232 F2234 F2236:F2244 F2246:F2253 F2255:F2258 F2260:F2262 F2267:F2268 F2270:F2271 F2273:F2279 F2281 F2283:F2291 F2294:F2344 F2346:F2359 F2361:F2364 F2367:F2405 F2408:F2411 F2413:F2414 F2418:F2423 F2427:F2439 F2441:F2469 F2473:F2480 F2482:F2567 F2569:F2723 F2726:F2750 F2752:F2763 F2765:F3779">
      <formula1>"Small,Medium,Complex,N/A"</formula1>
    </dataValidation>
    <dataValidation type="list" allowBlank="1" sqref="A971 E1611 E1613 E2100">
      <formula1>'Daily status sheet'!$A$72:$A$81</formula1>
    </dataValidation>
    <dataValidation type="list" allowBlank="1" sqref="C1:C1648 C1650:C1686 C1688:C1693 C1695:C1728 T1797 C1730:C3779">
      <formula1>'Daily status sheet'!$E$71:$E$74</formula1>
    </dataValidation>
    <dataValidation type="list" allowBlank="1" sqref="A805">
      <formula1>'Daily status sheet'!$A$72:$A$80</formula1>
    </dataValidation>
    <dataValidation type="list" allowBlank="1" sqref="A1372 A1413 A1447 E1:E1610 E1612 V1797 E1614:E2046 E2048:E2099 E2101:E2165 E2167:E2193 E2195:E3779">
      <formula1>'Daily status sheet'!$C$72:$C$94</formula1>
    </dataValidation>
    <dataValidation type="list" allowBlank="1" sqref="S1797 B1:B1809 A1810:B1810 B1811:B2165 B2167:B2193 B2195:B2225 B2227:B2232 B2234 B2236:B2365 B2367:B2368 B2370:B2405 B2408:B2411 B2413:B2423 B2425:B2439 B2441:B2469 B2471:B2480 B2482:B2567 B2569:B2596 B2598:B2599 B2601:B2633 B2635:B2723 B2726:B2750 B2752:B2763 B2765:B3599 B3601:B3779">
      <formula1>'Daily status sheet'!$D$71:$D$74</formula1>
    </dataValidation>
    <dataValidation type="list" allowBlank="1" sqref="U1797 D1:D3779">
      <formula1>'Daily status sheet'!$A$72:$A$85</formula1>
    </dataValidation>
    <dataValidation type="list" allowBlank="1" sqref="A680">
      <formula1>'Daily status sheet'!$D$71:$D$73</formula1>
    </dataValidation>
    <dataValidation type="list" allowBlank="1" sqref="A690 A1461">
      <formula1>'Daily status sheet'!$D$71:$D$72</formula1>
    </dataValidation>
    <dataValidation type="list" allowBlank="1" sqref="A901">
      <formula1>'Daily status sheet'!$C$72:$C$87</formula1>
    </dataValidation>
  </dataValidations>
  <hyperlinks>
    <hyperlink r:id="rId2" ref="Q48"/>
    <hyperlink r:id="rId3" location="Selecting-Elements" ref="Q65"/>
    <hyperlink r:id="rId4" ref="Q76"/>
    <hyperlink r:id="rId5" ref="Q713"/>
    <hyperlink r:id="rId6" ref="Q821"/>
    <hyperlink r:id="rId7" ref="Q1108"/>
    <hyperlink r:id="rId8" ref="Q2343"/>
    <hyperlink r:id="rId9" ref="Q2652"/>
    <hyperlink r:id="rId10" ref="Q3462"/>
  </hyperlinks>
  <drawing r:id="rId11"/>
  <legacy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9.25"/>
    <col customWidth="1" min="3" max="3" width="15.63"/>
    <col customWidth="1" min="4" max="4" width="11.0"/>
    <col customWidth="1" min="5" max="5" width="16.63"/>
    <col customWidth="1" min="6" max="7" width="9.38"/>
    <col customWidth="1" hidden="1" min="8" max="8" width="9.13"/>
    <col customWidth="1" min="9" max="9" width="10.5"/>
    <col customWidth="1" min="10" max="10" width="32.63"/>
    <col customWidth="1" min="11" max="11" width="79.88"/>
  </cols>
  <sheetData>
    <row r="1">
      <c r="A1" s="243" t="s">
        <v>4291</v>
      </c>
      <c r="B1" s="241" t="s">
        <v>0</v>
      </c>
      <c r="C1" s="244" t="s">
        <v>4259</v>
      </c>
      <c r="D1" s="244" t="s">
        <v>4</v>
      </c>
      <c r="E1" s="244" t="s">
        <v>3715</v>
      </c>
      <c r="F1" s="244" t="s">
        <v>3716</v>
      </c>
      <c r="G1" s="241" t="s">
        <v>3717</v>
      </c>
      <c r="H1" s="244" t="s">
        <v>3718</v>
      </c>
      <c r="I1" s="244" t="s">
        <v>3719</v>
      </c>
      <c r="J1" s="244" t="s">
        <v>4287</v>
      </c>
      <c r="K1" s="244" t="s">
        <v>4288</v>
      </c>
      <c r="L1" s="245"/>
      <c r="M1" s="245"/>
      <c r="N1" s="245"/>
      <c r="O1" s="245"/>
      <c r="P1" s="245"/>
      <c r="Q1" s="245"/>
      <c r="R1" s="245"/>
      <c r="S1" s="245"/>
      <c r="T1" s="245"/>
      <c r="U1" s="245"/>
      <c r="V1" s="245"/>
      <c r="W1" s="245"/>
      <c r="X1" s="245"/>
      <c r="Y1" s="245"/>
      <c r="Z1" s="245"/>
      <c r="AA1" s="245"/>
      <c r="AB1" s="245"/>
      <c r="AC1" s="245"/>
    </row>
    <row r="2">
      <c r="A2" s="53">
        <v>1.0</v>
      </c>
      <c r="B2" s="246" t="s">
        <v>17</v>
      </c>
      <c r="C2" s="246" t="s">
        <v>19</v>
      </c>
      <c r="D2" s="246" t="s">
        <v>4296</v>
      </c>
      <c r="E2" s="247"/>
      <c r="F2" s="248">
        <v>44501.0</v>
      </c>
      <c r="G2" s="248">
        <v>44501.0</v>
      </c>
      <c r="H2" s="249"/>
      <c r="I2" s="246" t="s">
        <v>3721</v>
      </c>
      <c r="J2" s="250"/>
      <c r="K2" s="250" t="s">
        <v>22</v>
      </c>
      <c r="L2" s="245"/>
      <c r="M2" s="245"/>
      <c r="N2" s="245"/>
      <c r="O2" s="245"/>
      <c r="P2" s="245"/>
      <c r="Q2" s="245"/>
      <c r="R2" s="245"/>
      <c r="S2" s="245"/>
      <c r="T2" s="245"/>
      <c r="U2" s="245"/>
      <c r="V2" s="245"/>
      <c r="W2" s="245"/>
      <c r="X2" s="245"/>
      <c r="Y2" s="245"/>
      <c r="Z2" s="245"/>
      <c r="AA2" s="245"/>
      <c r="AB2" s="245"/>
      <c r="AC2" s="245"/>
    </row>
    <row r="3">
      <c r="A3" s="53">
        <v>2.0</v>
      </c>
      <c r="B3" s="246" t="s">
        <v>23</v>
      </c>
      <c r="C3" s="246" t="s">
        <v>25</v>
      </c>
      <c r="D3" s="246" t="s">
        <v>20</v>
      </c>
      <c r="E3" s="247"/>
      <c r="F3" s="248">
        <v>44501.0</v>
      </c>
      <c r="G3" s="248">
        <v>44501.0</v>
      </c>
      <c r="H3" s="249"/>
      <c r="I3" s="246" t="s">
        <v>3721</v>
      </c>
      <c r="J3" s="250"/>
      <c r="K3" s="250" t="s">
        <v>3723</v>
      </c>
      <c r="L3" s="245"/>
      <c r="M3" s="245"/>
      <c r="N3" s="245"/>
      <c r="O3" s="245"/>
      <c r="P3" s="245"/>
      <c r="Q3" s="245"/>
      <c r="R3" s="245"/>
      <c r="S3" s="245"/>
      <c r="T3" s="245"/>
      <c r="U3" s="245"/>
      <c r="V3" s="245"/>
      <c r="W3" s="245"/>
      <c r="X3" s="245"/>
      <c r="Y3" s="245"/>
      <c r="Z3" s="245"/>
      <c r="AA3" s="245"/>
      <c r="AB3" s="245"/>
      <c r="AC3" s="245"/>
    </row>
    <row r="4">
      <c r="A4" s="53">
        <v>3.0</v>
      </c>
      <c r="B4" s="246" t="s">
        <v>27</v>
      </c>
      <c r="C4" s="246" t="s">
        <v>19</v>
      </c>
      <c r="D4" s="53" t="s">
        <v>28</v>
      </c>
      <c r="E4" s="247"/>
      <c r="F4" s="248">
        <v>44503.0</v>
      </c>
      <c r="G4" s="248">
        <v>44503.0</v>
      </c>
      <c r="H4" s="249"/>
      <c r="I4" s="246" t="s">
        <v>3721</v>
      </c>
      <c r="J4" s="251" t="s">
        <v>116</v>
      </c>
      <c r="K4" s="250" t="s">
        <v>4297</v>
      </c>
      <c r="L4" s="245"/>
      <c r="M4" s="245"/>
      <c r="N4" s="245"/>
      <c r="O4" s="245"/>
      <c r="P4" s="245"/>
      <c r="Q4" s="245"/>
      <c r="R4" s="245"/>
      <c r="S4" s="245"/>
      <c r="T4" s="245"/>
      <c r="U4" s="245"/>
      <c r="V4" s="245"/>
      <c r="W4" s="245"/>
      <c r="X4" s="245"/>
      <c r="Y4" s="245"/>
      <c r="Z4" s="245"/>
      <c r="AA4" s="245"/>
      <c r="AB4" s="245"/>
      <c r="AC4" s="245"/>
    </row>
    <row r="5">
      <c r="A5" s="53">
        <v>4.0</v>
      </c>
      <c r="B5" s="252" t="s">
        <v>45</v>
      </c>
      <c r="C5" s="53" t="s">
        <v>19</v>
      </c>
      <c r="D5" s="53" t="s">
        <v>46</v>
      </c>
      <c r="E5" s="53"/>
      <c r="F5" s="253">
        <v>44511.0</v>
      </c>
      <c r="G5" s="253">
        <v>44511.0</v>
      </c>
      <c r="H5" s="254"/>
      <c r="I5" s="254"/>
      <c r="J5" s="255" t="s">
        <v>158</v>
      </c>
      <c r="K5" s="255" t="s">
        <v>4298</v>
      </c>
      <c r="L5" s="245"/>
      <c r="M5" s="245"/>
      <c r="N5" s="245"/>
      <c r="O5" s="245"/>
      <c r="P5" s="245"/>
      <c r="Q5" s="245"/>
      <c r="R5" s="245"/>
      <c r="S5" s="245"/>
      <c r="T5" s="245"/>
      <c r="U5" s="245"/>
      <c r="V5" s="245"/>
      <c r="W5" s="245"/>
      <c r="X5" s="245"/>
      <c r="Y5" s="245"/>
      <c r="Z5" s="245"/>
      <c r="AA5" s="245"/>
      <c r="AB5" s="245"/>
      <c r="AC5" s="245"/>
    </row>
    <row r="6">
      <c r="A6" s="53">
        <v>5.0</v>
      </c>
      <c r="B6" s="252" t="s">
        <v>50</v>
      </c>
      <c r="C6" s="53" t="s">
        <v>19</v>
      </c>
      <c r="D6" s="53" t="s">
        <v>46</v>
      </c>
      <c r="E6" s="256"/>
      <c r="F6" s="253">
        <v>44512.0</v>
      </c>
      <c r="G6" s="253">
        <v>44544.0</v>
      </c>
      <c r="H6" s="254"/>
      <c r="I6" s="254"/>
      <c r="J6" s="255" t="s">
        <v>158</v>
      </c>
      <c r="K6" s="255" t="s">
        <v>4299</v>
      </c>
      <c r="L6" s="245"/>
      <c r="M6" s="245"/>
      <c r="N6" s="245"/>
      <c r="O6" s="245"/>
      <c r="P6" s="245"/>
      <c r="Q6" s="245"/>
      <c r="R6" s="245"/>
      <c r="S6" s="245"/>
      <c r="T6" s="245"/>
      <c r="U6" s="245"/>
      <c r="V6" s="245"/>
      <c r="W6" s="245"/>
      <c r="X6" s="245"/>
      <c r="Y6" s="245"/>
      <c r="Z6" s="245"/>
      <c r="AA6" s="245"/>
      <c r="AB6" s="245"/>
      <c r="AC6" s="245"/>
    </row>
    <row r="7">
      <c r="A7" s="53">
        <v>6.0</v>
      </c>
      <c r="B7" s="246" t="s">
        <v>3724</v>
      </c>
      <c r="C7" s="246" t="s">
        <v>3725</v>
      </c>
      <c r="D7" s="246" t="s">
        <v>20</v>
      </c>
      <c r="E7" s="246" t="s">
        <v>3726</v>
      </c>
      <c r="F7" s="248">
        <v>44327.0</v>
      </c>
      <c r="G7" s="248">
        <v>44327.0</v>
      </c>
      <c r="H7" s="249"/>
      <c r="I7" s="246" t="s">
        <v>3721</v>
      </c>
      <c r="J7" s="250"/>
      <c r="K7" s="250" t="s">
        <v>3727</v>
      </c>
      <c r="L7" s="245"/>
      <c r="M7" s="245"/>
      <c r="N7" s="245"/>
      <c r="O7" s="245"/>
      <c r="P7" s="245"/>
      <c r="Q7" s="245"/>
      <c r="R7" s="245"/>
      <c r="S7" s="245"/>
      <c r="T7" s="245"/>
      <c r="U7" s="245"/>
      <c r="V7" s="245"/>
      <c r="W7" s="245"/>
      <c r="X7" s="245"/>
      <c r="Y7" s="245"/>
      <c r="Z7" s="245"/>
      <c r="AA7" s="245"/>
      <c r="AB7" s="245"/>
      <c r="AC7" s="245"/>
    </row>
    <row r="8">
      <c r="A8" s="53">
        <v>7.0</v>
      </c>
      <c r="B8" s="246" t="s">
        <v>3728</v>
      </c>
      <c r="C8" s="246" t="s">
        <v>3729</v>
      </c>
      <c r="D8" s="246" t="s">
        <v>20</v>
      </c>
      <c r="E8" s="246" t="s">
        <v>3726</v>
      </c>
      <c r="F8" s="248">
        <v>44327.0</v>
      </c>
      <c r="G8" s="248">
        <v>44327.0</v>
      </c>
      <c r="H8" s="249"/>
      <c r="I8" s="246" t="s">
        <v>3721</v>
      </c>
      <c r="J8" s="250"/>
      <c r="K8" s="250" t="s">
        <v>3730</v>
      </c>
      <c r="L8" s="245"/>
      <c r="M8" s="245"/>
      <c r="N8" s="245"/>
      <c r="O8" s="245"/>
      <c r="P8" s="245"/>
      <c r="Q8" s="245"/>
      <c r="R8" s="245"/>
      <c r="S8" s="245"/>
      <c r="T8" s="245"/>
      <c r="U8" s="245"/>
      <c r="V8" s="245"/>
      <c r="W8" s="245"/>
      <c r="X8" s="245"/>
      <c r="Y8" s="245"/>
      <c r="Z8" s="245"/>
      <c r="AA8" s="245"/>
      <c r="AB8" s="245"/>
      <c r="AC8" s="245"/>
    </row>
    <row r="9">
      <c r="A9" s="53">
        <v>8.0</v>
      </c>
      <c r="B9" s="246" t="s">
        <v>3731</v>
      </c>
      <c r="C9" s="246" t="s">
        <v>3729</v>
      </c>
      <c r="D9" s="246" t="s">
        <v>20</v>
      </c>
      <c r="E9" s="246" t="s">
        <v>3726</v>
      </c>
      <c r="F9" s="248">
        <v>44327.0</v>
      </c>
      <c r="G9" s="248">
        <v>44327.0</v>
      </c>
      <c r="H9" s="249"/>
      <c r="I9" s="246" t="s">
        <v>3721</v>
      </c>
      <c r="J9" s="257"/>
      <c r="K9" s="257"/>
      <c r="L9" s="245"/>
      <c r="M9" s="245"/>
      <c r="N9" s="245"/>
      <c r="O9" s="245"/>
      <c r="P9" s="245"/>
      <c r="Q9" s="245"/>
      <c r="R9" s="245"/>
      <c r="S9" s="245"/>
      <c r="T9" s="245"/>
      <c r="U9" s="245"/>
      <c r="V9" s="245"/>
      <c r="W9" s="245"/>
      <c r="X9" s="245"/>
      <c r="Y9" s="245"/>
      <c r="Z9" s="245"/>
      <c r="AA9" s="245"/>
      <c r="AB9" s="245"/>
      <c r="AC9" s="245"/>
    </row>
    <row r="10">
      <c r="A10" s="53">
        <v>9.0</v>
      </c>
      <c r="B10" s="246" t="s">
        <v>3732</v>
      </c>
      <c r="C10" s="246" t="s">
        <v>3729</v>
      </c>
      <c r="D10" s="246" t="s">
        <v>20</v>
      </c>
      <c r="E10" s="246" t="s">
        <v>3726</v>
      </c>
      <c r="F10" s="248">
        <v>44327.0</v>
      </c>
      <c r="G10" s="248">
        <v>44327.0</v>
      </c>
      <c r="H10" s="249"/>
      <c r="I10" s="246" t="s">
        <v>3721</v>
      </c>
      <c r="J10" s="257"/>
      <c r="K10" s="257"/>
      <c r="L10" s="245"/>
      <c r="M10" s="245"/>
      <c r="N10" s="245"/>
      <c r="O10" s="245"/>
      <c r="P10" s="245"/>
      <c r="Q10" s="245"/>
      <c r="R10" s="245"/>
      <c r="S10" s="245"/>
      <c r="T10" s="245"/>
      <c r="U10" s="245"/>
      <c r="V10" s="245"/>
      <c r="W10" s="245"/>
      <c r="X10" s="245"/>
      <c r="Y10" s="245"/>
      <c r="Z10" s="245"/>
      <c r="AA10" s="245"/>
      <c r="AB10" s="245"/>
      <c r="AC10" s="245"/>
    </row>
    <row r="11">
      <c r="A11" s="53">
        <v>10.0</v>
      </c>
      <c r="B11" s="246" t="s">
        <v>30</v>
      </c>
      <c r="C11" s="53" t="s">
        <v>31</v>
      </c>
      <c r="D11" s="246" t="s">
        <v>46</v>
      </c>
      <c r="E11" s="247"/>
      <c r="F11" s="248">
        <v>44419.0</v>
      </c>
      <c r="G11" s="248">
        <v>44419.0</v>
      </c>
      <c r="H11" s="249"/>
      <c r="I11" s="246" t="s">
        <v>3721</v>
      </c>
      <c r="J11" s="250" t="s">
        <v>4300</v>
      </c>
      <c r="K11" s="250" t="s">
        <v>3733</v>
      </c>
      <c r="L11" s="245"/>
      <c r="M11" s="245"/>
      <c r="N11" s="245"/>
      <c r="O11" s="245"/>
      <c r="P11" s="245"/>
      <c r="Q11" s="245"/>
      <c r="R11" s="245"/>
      <c r="S11" s="245"/>
      <c r="T11" s="245"/>
      <c r="U11" s="245"/>
      <c r="V11" s="245"/>
      <c r="W11" s="245"/>
      <c r="X11" s="245"/>
      <c r="Y11" s="245"/>
      <c r="Z11" s="245"/>
      <c r="AA11" s="245"/>
      <c r="AB11" s="245"/>
      <c r="AC11" s="245"/>
    </row>
    <row r="12">
      <c r="A12" s="53">
        <v>11.0</v>
      </c>
      <c r="B12" s="246" t="s">
        <v>34</v>
      </c>
      <c r="C12" s="53" t="s">
        <v>31</v>
      </c>
      <c r="D12" s="246" t="s">
        <v>46</v>
      </c>
      <c r="E12" s="247"/>
      <c r="F12" s="248">
        <v>44508.0</v>
      </c>
      <c r="G12" s="258">
        <v>44511.0</v>
      </c>
      <c r="H12" s="249"/>
      <c r="I12" s="246" t="s">
        <v>3721</v>
      </c>
      <c r="J12" s="259"/>
      <c r="K12" s="259" t="s">
        <v>4301</v>
      </c>
      <c r="L12" s="245"/>
      <c r="M12" s="245"/>
      <c r="N12" s="245"/>
      <c r="O12" s="245"/>
      <c r="P12" s="245"/>
      <c r="Q12" s="245"/>
      <c r="R12" s="245"/>
      <c r="S12" s="245"/>
      <c r="T12" s="245"/>
      <c r="U12" s="245"/>
      <c r="V12" s="245"/>
      <c r="W12" s="245"/>
      <c r="X12" s="245"/>
      <c r="Y12" s="245"/>
      <c r="Z12" s="245"/>
      <c r="AA12" s="245"/>
      <c r="AB12" s="245"/>
      <c r="AC12" s="245"/>
    </row>
    <row r="13">
      <c r="A13" s="53">
        <v>12.0</v>
      </c>
      <c r="B13" s="246" t="s">
        <v>36</v>
      </c>
      <c r="C13" s="246" t="s">
        <v>25</v>
      </c>
      <c r="D13" s="53" t="s">
        <v>28</v>
      </c>
      <c r="E13" s="247"/>
      <c r="F13" s="248">
        <v>44508.0</v>
      </c>
      <c r="G13" s="248">
        <v>44508.0</v>
      </c>
      <c r="H13" s="249"/>
      <c r="I13" s="246" t="s">
        <v>3734</v>
      </c>
      <c r="J13" s="250"/>
      <c r="K13" s="250" t="s">
        <v>4302</v>
      </c>
      <c r="L13" s="245"/>
      <c r="M13" s="245"/>
      <c r="N13" s="245"/>
      <c r="O13" s="245"/>
      <c r="P13" s="245"/>
      <c r="Q13" s="245"/>
      <c r="R13" s="245"/>
      <c r="S13" s="245"/>
      <c r="T13" s="245"/>
      <c r="U13" s="245"/>
      <c r="V13" s="245"/>
      <c r="W13" s="245"/>
      <c r="X13" s="245"/>
      <c r="Y13" s="245"/>
      <c r="Z13" s="245"/>
      <c r="AA13" s="245"/>
      <c r="AB13" s="245"/>
      <c r="AC13" s="245"/>
    </row>
    <row r="14">
      <c r="A14" s="53">
        <v>13.0</v>
      </c>
      <c r="B14" s="246" t="s">
        <v>40</v>
      </c>
      <c r="C14" s="246" t="s">
        <v>25</v>
      </c>
      <c r="D14" s="246" t="s">
        <v>20</v>
      </c>
      <c r="E14" s="246" t="s">
        <v>3726</v>
      </c>
      <c r="F14" s="258">
        <v>44510.0</v>
      </c>
      <c r="G14" s="260">
        <v>44523.0</v>
      </c>
      <c r="H14" s="249"/>
      <c r="I14" s="246" t="s">
        <v>3734</v>
      </c>
      <c r="J14" s="259"/>
      <c r="K14" s="259" t="s">
        <v>4303</v>
      </c>
      <c r="L14" s="245"/>
      <c r="M14" s="245"/>
      <c r="N14" s="245"/>
      <c r="O14" s="245"/>
      <c r="P14" s="245"/>
      <c r="Q14" s="245"/>
      <c r="R14" s="245"/>
      <c r="S14" s="245"/>
      <c r="T14" s="245"/>
      <c r="U14" s="245"/>
      <c r="V14" s="245"/>
      <c r="W14" s="245"/>
      <c r="X14" s="245"/>
      <c r="Y14" s="245"/>
      <c r="Z14" s="245"/>
      <c r="AA14" s="245"/>
      <c r="AB14" s="245"/>
      <c r="AC14" s="245"/>
    </row>
    <row r="15">
      <c r="A15" s="53">
        <v>14.0</v>
      </c>
      <c r="B15" s="246" t="s">
        <v>52</v>
      </c>
      <c r="C15" s="53" t="s">
        <v>31</v>
      </c>
      <c r="D15" s="53" t="s">
        <v>28</v>
      </c>
      <c r="E15" s="247"/>
      <c r="F15" s="260">
        <v>44515.0</v>
      </c>
      <c r="G15" s="260">
        <v>44523.0</v>
      </c>
      <c r="H15" s="249"/>
      <c r="I15" s="247"/>
      <c r="J15" s="250"/>
      <c r="K15" s="250" t="s">
        <v>4304</v>
      </c>
      <c r="L15" s="245"/>
      <c r="M15" s="245"/>
      <c r="N15" s="245"/>
      <c r="O15" s="245"/>
      <c r="P15" s="245"/>
      <c r="Q15" s="245"/>
      <c r="R15" s="245"/>
      <c r="S15" s="245"/>
      <c r="T15" s="245"/>
      <c r="U15" s="245"/>
      <c r="V15" s="245"/>
      <c r="W15" s="245"/>
      <c r="X15" s="245"/>
      <c r="Y15" s="245"/>
      <c r="Z15" s="245"/>
      <c r="AA15" s="245"/>
      <c r="AB15" s="245"/>
      <c r="AC15" s="245"/>
    </row>
    <row r="16">
      <c r="A16" s="53">
        <v>15.0</v>
      </c>
      <c r="B16" s="246" t="s">
        <v>55</v>
      </c>
      <c r="C16" s="246" t="s">
        <v>19</v>
      </c>
      <c r="D16" s="246" t="s">
        <v>46</v>
      </c>
      <c r="E16" s="247"/>
      <c r="F16" s="260">
        <v>44515.0</v>
      </c>
      <c r="G16" s="260">
        <v>44515.0</v>
      </c>
      <c r="H16" s="249"/>
      <c r="I16" s="247"/>
      <c r="J16" s="250" t="s">
        <v>122</v>
      </c>
      <c r="K16" s="250" t="s">
        <v>4305</v>
      </c>
      <c r="L16" s="245"/>
      <c r="M16" s="245"/>
      <c r="N16" s="245"/>
      <c r="O16" s="245"/>
      <c r="P16" s="245"/>
      <c r="Q16" s="245"/>
      <c r="R16" s="245"/>
      <c r="S16" s="245"/>
      <c r="T16" s="245"/>
      <c r="U16" s="245"/>
      <c r="V16" s="245"/>
      <c r="W16" s="245"/>
      <c r="X16" s="245"/>
      <c r="Y16" s="245"/>
      <c r="Z16" s="245"/>
      <c r="AA16" s="245"/>
      <c r="AB16" s="245"/>
      <c r="AC16" s="245"/>
    </row>
    <row r="17">
      <c r="A17" s="53">
        <v>16.0</v>
      </c>
      <c r="B17" s="246" t="s">
        <v>57</v>
      </c>
      <c r="C17" s="246" t="s">
        <v>19</v>
      </c>
      <c r="D17" s="246" t="s">
        <v>41</v>
      </c>
      <c r="E17" s="247"/>
      <c r="F17" s="260">
        <v>44515.0</v>
      </c>
      <c r="G17" s="260"/>
      <c r="H17" s="249"/>
      <c r="I17" s="247"/>
      <c r="J17" s="250"/>
      <c r="K17" s="250" t="s">
        <v>4306</v>
      </c>
      <c r="L17" s="245"/>
      <c r="M17" s="245"/>
      <c r="N17" s="245"/>
      <c r="O17" s="245"/>
      <c r="P17" s="245"/>
      <c r="Q17" s="245"/>
      <c r="R17" s="245"/>
      <c r="S17" s="245"/>
      <c r="T17" s="245"/>
      <c r="U17" s="245"/>
      <c r="V17" s="245"/>
      <c r="W17" s="245"/>
      <c r="X17" s="245"/>
      <c r="Y17" s="245"/>
      <c r="Z17" s="245"/>
      <c r="AA17" s="245"/>
      <c r="AB17" s="245"/>
      <c r="AC17" s="245"/>
    </row>
    <row r="18">
      <c r="A18" s="53">
        <v>17.0</v>
      </c>
      <c r="B18" s="246" t="s">
        <v>60</v>
      </c>
      <c r="C18" s="53" t="s">
        <v>31</v>
      </c>
      <c r="D18" s="246" t="s">
        <v>20</v>
      </c>
      <c r="E18" s="247"/>
      <c r="F18" s="260">
        <v>44516.0</v>
      </c>
      <c r="G18" s="260">
        <v>44519.0</v>
      </c>
      <c r="H18" s="249"/>
      <c r="I18" s="247"/>
      <c r="J18" s="250"/>
      <c r="K18" s="250" t="s">
        <v>4307</v>
      </c>
      <c r="L18" s="245"/>
      <c r="M18" s="245"/>
      <c r="N18" s="245"/>
      <c r="O18" s="245"/>
      <c r="P18" s="245"/>
      <c r="Q18" s="245"/>
      <c r="R18" s="245"/>
      <c r="S18" s="245"/>
      <c r="T18" s="245"/>
      <c r="U18" s="245"/>
      <c r="V18" s="245"/>
      <c r="W18" s="245"/>
      <c r="X18" s="245"/>
      <c r="Y18" s="245"/>
      <c r="Z18" s="245"/>
      <c r="AA18" s="245"/>
      <c r="AB18" s="245"/>
      <c r="AC18" s="245"/>
    </row>
    <row r="19">
      <c r="A19" s="53">
        <v>18.0</v>
      </c>
      <c r="B19" s="246" t="s">
        <v>62</v>
      </c>
      <c r="C19" s="53" t="s">
        <v>31</v>
      </c>
      <c r="D19" s="246" t="s">
        <v>20</v>
      </c>
      <c r="E19" s="247"/>
      <c r="F19" s="260">
        <v>44516.0</v>
      </c>
      <c r="G19" s="260">
        <v>44524.0</v>
      </c>
      <c r="H19" s="249"/>
      <c r="I19" s="246" t="s">
        <v>3734</v>
      </c>
      <c r="J19" s="259"/>
      <c r="K19" s="259" t="s">
        <v>4308</v>
      </c>
      <c r="L19" s="245"/>
      <c r="M19" s="245"/>
      <c r="N19" s="245"/>
      <c r="O19" s="245"/>
      <c r="P19" s="245"/>
      <c r="Q19" s="245"/>
      <c r="R19" s="245"/>
      <c r="S19" s="245"/>
      <c r="T19" s="245"/>
      <c r="U19" s="245"/>
      <c r="V19" s="245"/>
      <c r="W19" s="245"/>
      <c r="X19" s="245"/>
      <c r="Y19" s="245"/>
      <c r="Z19" s="245"/>
      <c r="AA19" s="245"/>
      <c r="AB19" s="245"/>
      <c r="AC19" s="245"/>
    </row>
    <row r="20">
      <c r="A20" s="53">
        <v>19.0</v>
      </c>
      <c r="B20" s="246" t="s">
        <v>3740</v>
      </c>
      <c r="C20" s="246" t="s">
        <v>3725</v>
      </c>
      <c r="D20" s="246" t="s">
        <v>20</v>
      </c>
      <c r="E20" s="246" t="s">
        <v>3726</v>
      </c>
      <c r="F20" s="260">
        <v>44517.0</v>
      </c>
      <c r="G20" s="260">
        <v>44517.0</v>
      </c>
      <c r="H20" s="249"/>
      <c r="I20" s="247"/>
      <c r="J20" s="250"/>
      <c r="K20" s="250" t="s">
        <v>3741</v>
      </c>
      <c r="L20" s="245"/>
      <c r="M20" s="245"/>
      <c r="N20" s="245"/>
      <c r="O20" s="245"/>
      <c r="P20" s="245"/>
      <c r="Q20" s="245"/>
      <c r="R20" s="245"/>
      <c r="S20" s="245"/>
      <c r="T20" s="245"/>
      <c r="U20" s="245"/>
      <c r="V20" s="245"/>
      <c r="W20" s="245"/>
      <c r="X20" s="245"/>
      <c r="Y20" s="245"/>
      <c r="Z20" s="245"/>
      <c r="AA20" s="245"/>
      <c r="AB20" s="245"/>
      <c r="AC20" s="245"/>
    </row>
    <row r="21">
      <c r="A21" s="53">
        <v>20.0</v>
      </c>
      <c r="B21" s="246" t="s">
        <v>77</v>
      </c>
      <c r="C21" s="53" t="s">
        <v>31</v>
      </c>
      <c r="D21" s="246" t="s">
        <v>20</v>
      </c>
      <c r="E21" s="247"/>
      <c r="F21" s="260">
        <v>44524.0</v>
      </c>
      <c r="G21" s="260">
        <v>44525.0</v>
      </c>
      <c r="H21" s="249"/>
      <c r="I21" s="247"/>
      <c r="J21" s="250"/>
      <c r="K21" s="250" t="s">
        <v>4309</v>
      </c>
      <c r="L21" s="245"/>
      <c r="M21" s="245"/>
      <c r="N21" s="245"/>
      <c r="O21" s="245"/>
      <c r="P21" s="245"/>
      <c r="Q21" s="245"/>
      <c r="R21" s="245"/>
      <c r="S21" s="245"/>
      <c r="T21" s="245"/>
      <c r="U21" s="245"/>
      <c r="V21" s="245"/>
      <c r="W21" s="245"/>
      <c r="X21" s="245"/>
      <c r="Y21" s="245"/>
      <c r="Z21" s="245"/>
      <c r="AA21" s="245"/>
      <c r="AB21" s="245"/>
      <c r="AC21" s="245"/>
    </row>
    <row r="22">
      <c r="A22" s="53">
        <v>21.0</v>
      </c>
      <c r="B22" s="246" t="s">
        <v>38</v>
      </c>
      <c r="C22" s="246" t="s">
        <v>25</v>
      </c>
      <c r="D22" s="53" t="s">
        <v>4296</v>
      </c>
      <c r="E22" s="247"/>
      <c r="F22" s="260">
        <v>44524.0</v>
      </c>
      <c r="G22" s="261">
        <v>44538.0</v>
      </c>
      <c r="H22" s="249"/>
      <c r="I22" s="247"/>
      <c r="J22" s="250"/>
      <c r="K22" s="250" t="s">
        <v>4310</v>
      </c>
      <c r="L22" s="245"/>
      <c r="M22" s="245"/>
      <c r="N22" s="245"/>
      <c r="O22" s="245"/>
      <c r="P22" s="245"/>
      <c r="Q22" s="245"/>
      <c r="R22" s="245"/>
      <c r="S22" s="245"/>
      <c r="T22" s="245"/>
      <c r="U22" s="245"/>
      <c r="V22" s="245"/>
      <c r="W22" s="245"/>
      <c r="X22" s="245"/>
      <c r="Y22" s="245"/>
      <c r="Z22" s="245"/>
      <c r="AA22" s="245"/>
      <c r="AB22" s="245"/>
      <c r="AC22" s="245"/>
    </row>
    <row r="23">
      <c r="A23" s="53">
        <v>22.0</v>
      </c>
      <c r="B23" s="252" t="s">
        <v>83</v>
      </c>
      <c r="C23" s="252" t="s">
        <v>25</v>
      </c>
      <c r="D23" s="252" t="s">
        <v>20</v>
      </c>
      <c r="E23" s="262"/>
      <c r="F23" s="262">
        <v>44526.0</v>
      </c>
      <c r="G23" s="262">
        <v>44526.0</v>
      </c>
      <c r="H23" s="263"/>
      <c r="I23" s="264"/>
      <c r="J23" s="265"/>
      <c r="K23" s="265" t="s">
        <v>84</v>
      </c>
      <c r="L23" s="254"/>
      <c r="M23" s="254"/>
      <c r="N23" s="254"/>
      <c r="O23" s="254"/>
      <c r="P23" s="254"/>
      <c r="Q23" s="254"/>
      <c r="R23" s="254"/>
      <c r="S23" s="254"/>
      <c r="T23" s="254"/>
      <c r="U23" s="254"/>
      <c r="V23" s="254"/>
      <c r="W23" s="254"/>
      <c r="X23" s="254"/>
      <c r="Y23" s="254"/>
      <c r="Z23" s="254"/>
      <c r="AA23" s="254"/>
      <c r="AB23" s="254"/>
      <c r="AC23" s="254"/>
    </row>
    <row r="24">
      <c r="A24" s="53">
        <v>23.0</v>
      </c>
      <c r="B24" s="53" t="s">
        <v>87</v>
      </c>
      <c r="C24" s="53" t="s">
        <v>31</v>
      </c>
      <c r="D24" s="53" t="s">
        <v>46</v>
      </c>
      <c r="E24" s="254"/>
      <c r="F24" s="256">
        <v>44529.0</v>
      </c>
      <c r="G24" s="254"/>
      <c r="H24" s="254"/>
      <c r="I24" s="254"/>
      <c r="J24" s="266"/>
      <c r="K24" s="266" t="s">
        <v>4311</v>
      </c>
      <c r="L24" s="245"/>
      <c r="M24" s="245"/>
      <c r="N24" s="245"/>
      <c r="O24" s="245"/>
      <c r="P24" s="245"/>
      <c r="Q24" s="245"/>
      <c r="R24" s="245"/>
      <c r="S24" s="245"/>
      <c r="T24" s="245"/>
      <c r="U24" s="245"/>
      <c r="V24" s="245"/>
      <c r="W24" s="245"/>
      <c r="X24" s="245"/>
      <c r="Y24" s="245"/>
      <c r="Z24" s="245"/>
      <c r="AA24" s="245"/>
      <c r="AB24" s="245"/>
      <c r="AC24" s="245"/>
    </row>
    <row r="25">
      <c r="A25" s="53">
        <v>24.0</v>
      </c>
      <c r="B25" s="53" t="s">
        <v>91</v>
      </c>
      <c r="C25" s="53" t="s">
        <v>31</v>
      </c>
      <c r="D25" s="53" t="s">
        <v>28</v>
      </c>
      <c r="E25" s="254"/>
      <c r="F25" s="256">
        <v>44530.0</v>
      </c>
      <c r="G25" s="256">
        <v>44531.0</v>
      </c>
      <c r="H25" s="254"/>
      <c r="I25" s="254"/>
      <c r="J25" s="266" t="s">
        <v>4312</v>
      </c>
      <c r="K25" s="266" t="s">
        <v>4313</v>
      </c>
      <c r="L25" s="245"/>
      <c r="M25" s="245"/>
      <c r="N25" s="245"/>
      <c r="O25" s="245"/>
      <c r="P25" s="245"/>
      <c r="Q25" s="245"/>
      <c r="R25" s="245"/>
      <c r="S25" s="245"/>
      <c r="T25" s="245"/>
      <c r="U25" s="245"/>
      <c r="V25" s="245"/>
      <c r="W25" s="245"/>
      <c r="X25" s="245"/>
      <c r="Y25" s="245"/>
      <c r="Z25" s="245"/>
      <c r="AA25" s="245"/>
      <c r="AB25" s="245"/>
      <c r="AC25" s="245"/>
    </row>
    <row r="26">
      <c r="A26" s="53">
        <v>25.0</v>
      </c>
      <c r="B26" s="53" t="s">
        <v>93</v>
      </c>
      <c r="C26" s="53" t="s">
        <v>25</v>
      </c>
      <c r="D26" s="53" t="s">
        <v>28</v>
      </c>
      <c r="E26" s="254"/>
      <c r="F26" s="256">
        <v>44531.0</v>
      </c>
      <c r="G26" s="256">
        <v>44537.0</v>
      </c>
      <c r="H26" s="254"/>
      <c r="I26" s="254"/>
      <c r="J26" s="267" t="s">
        <v>4314</v>
      </c>
      <c r="K26" s="268" t="s">
        <v>4315</v>
      </c>
      <c r="L26" s="245"/>
      <c r="M26" s="245"/>
      <c r="N26" s="245"/>
      <c r="O26" s="245"/>
      <c r="P26" s="245"/>
      <c r="Q26" s="245"/>
      <c r="R26" s="245"/>
      <c r="S26" s="245"/>
      <c r="T26" s="245"/>
      <c r="U26" s="245"/>
      <c r="V26" s="245"/>
      <c r="W26" s="245"/>
      <c r="X26" s="245"/>
      <c r="Y26" s="245"/>
      <c r="Z26" s="245"/>
      <c r="AA26" s="245"/>
      <c r="AB26" s="245"/>
      <c r="AC26" s="245"/>
    </row>
    <row r="27">
      <c r="A27" s="53">
        <v>26.0</v>
      </c>
      <c r="B27" s="53" t="s">
        <v>96</v>
      </c>
      <c r="C27" s="53" t="s">
        <v>31</v>
      </c>
      <c r="D27" s="53" t="s">
        <v>20</v>
      </c>
      <c r="E27" s="254"/>
      <c r="F27" s="256">
        <v>44531.0</v>
      </c>
      <c r="G27" s="256">
        <v>44533.0</v>
      </c>
      <c r="H27" s="254"/>
      <c r="I27" s="254"/>
      <c r="J27" s="269"/>
      <c r="K27" s="269" t="s">
        <v>4316</v>
      </c>
      <c r="L27" s="245"/>
      <c r="M27" s="245"/>
      <c r="N27" s="245"/>
      <c r="O27" s="245"/>
      <c r="P27" s="245"/>
      <c r="Q27" s="245"/>
      <c r="R27" s="245"/>
      <c r="S27" s="245"/>
      <c r="T27" s="245"/>
      <c r="U27" s="245"/>
      <c r="V27" s="245"/>
      <c r="W27" s="245"/>
      <c r="X27" s="245"/>
      <c r="Y27" s="245"/>
      <c r="Z27" s="245"/>
      <c r="AA27" s="245"/>
      <c r="AB27" s="245"/>
      <c r="AC27" s="245"/>
    </row>
    <row r="28">
      <c r="A28" s="53">
        <v>27.0</v>
      </c>
      <c r="B28" s="53" t="s">
        <v>102</v>
      </c>
      <c r="C28" s="53" t="s">
        <v>31</v>
      </c>
      <c r="D28" s="53" t="s">
        <v>41</v>
      </c>
      <c r="E28" s="256"/>
      <c r="F28" s="256">
        <v>44531.0</v>
      </c>
      <c r="G28" s="254"/>
      <c r="H28" s="254"/>
      <c r="I28" s="254"/>
      <c r="J28" s="255"/>
      <c r="K28" s="255" t="s">
        <v>4317</v>
      </c>
      <c r="L28" s="245"/>
      <c r="M28" s="245"/>
      <c r="N28" s="245"/>
      <c r="O28" s="245"/>
      <c r="P28" s="245"/>
      <c r="Q28" s="245"/>
      <c r="R28" s="245"/>
      <c r="S28" s="245"/>
      <c r="T28" s="245"/>
      <c r="U28" s="245"/>
      <c r="V28" s="245"/>
      <c r="W28" s="245"/>
      <c r="X28" s="245"/>
      <c r="Y28" s="245"/>
      <c r="Z28" s="245"/>
      <c r="AA28" s="245"/>
      <c r="AB28" s="245"/>
      <c r="AC28" s="245"/>
    </row>
    <row r="29">
      <c r="A29" s="53">
        <v>28.0</v>
      </c>
      <c r="B29" s="53" t="s">
        <v>104</v>
      </c>
      <c r="C29" s="53" t="s">
        <v>25</v>
      </c>
      <c r="D29" s="53" t="s">
        <v>28</v>
      </c>
      <c r="E29" s="256"/>
      <c r="F29" s="256">
        <v>44536.0</v>
      </c>
      <c r="G29" s="256">
        <v>44536.0</v>
      </c>
      <c r="H29" s="254"/>
      <c r="I29" s="254"/>
      <c r="J29" s="270" t="s">
        <v>4300</v>
      </c>
      <c r="K29" s="255" t="s">
        <v>4318</v>
      </c>
      <c r="L29" s="245"/>
      <c r="M29" s="245"/>
      <c r="N29" s="245"/>
      <c r="O29" s="245"/>
      <c r="P29" s="245"/>
      <c r="Q29" s="245"/>
      <c r="R29" s="245"/>
      <c r="S29" s="245"/>
      <c r="T29" s="245"/>
      <c r="U29" s="245"/>
      <c r="V29" s="245"/>
      <c r="W29" s="245"/>
      <c r="X29" s="245"/>
      <c r="Y29" s="245"/>
      <c r="Z29" s="245"/>
      <c r="AA29" s="245"/>
      <c r="AB29" s="245"/>
      <c r="AC29" s="245"/>
    </row>
    <row r="30">
      <c r="A30" s="53">
        <v>29.0</v>
      </c>
      <c r="B30" s="53" t="s">
        <v>4319</v>
      </c>
      <c r="C30" s="53" t="s">
        <v>111</v>
      </c>
      <c r="D30" s="53" t="s">
        <v>4296</v>
      </c>
      <c r="E30" s="256"/>
      <c r="F30" s="256">
        <v>44538.0</v>
      </c>
      <c r="G30" s="256">
        <v>44543.0</v>
      </c>
      <c r="H30" s="254"/>
      <c r="I30" s="254"/>
      <c r="J30" s="255"/>
      <c r="K30" s="255" t="s">
        <v>4320</v>
      </c>
      <c r="L30" s="245"/>
      <c r="M30" s="245"/>
      <c r="N30" s="245"/>
      <c r="O30" s="245"/>
      <c r="P30" s="245"/>
      <c r="Q30" s="245"/>
      <c r="R30" s="245"/>
      <c r="S30" s="245"/>
      <c r="T30" s="245"/>
      <c r="U30" s="245"/>
      <c r="V30" s="245"/>
      <c r="W30" s="245"/>
      <c r="X30" s="245"/>
      <c r="Y30" s="245"/>
      <c r="Z30" s="245"/>
      <c r="AA30" s="245"/>
      <c r="AB30" s="245"/>
      <c r="AC30" s="245"/>
    </row>
    <row r="31">
      <c r="A31" s="53">
        <v>30.0</v>
      </c>
      <c r="B31" s="53" t="s">
        <v>113</v>
      </c>
      <c r="C31" s="53" t="s">
        <v>114</v>
      </c>
      <c r="D31" s="53" t="s">
        <v>20</v>
      </c>
      <c r="E31" s="256"/>
      <c r="F31" s="256">
        <v>44538.0</v>
      </c>
      <c r="G31" s="256">
        <v>44551.0</v>
      </c>
      <c r="H31" s="254"/>
      <c r="I31" s="254"/>
      <c r="J31" s="255"/>
      <c r="K31" s="255" t="s">
        <v>4321</v>
      </c>
      <c r="L31" s="245"/>
      <c r="M31" s="245"/>
      <c r="N31" s="245"/>
      <c r="O31" s="245"/>
      <c r="P31" s="245"/>
      <c r="Q31" s="245"/>
      <c r="R31" s="245"/>
      <c r="S31" s="245"/>
      <c r="T31" s="245"/>
      <c r="U31" s="245"/>
      <c r="V31" s="245"/>
      <c r="W31" s="245"/>
      <c r="X31" s="245"/>
      <c r="Y31" s="245"/>
      <c r="Z31" s="245"/>
      <c r="AA31" s="245"/>
      <c r="AB31" s="245"/>
      <c r="AC31" s="245"/>
    </row>
    <row r="32">
      <c r="A32" s="53">
        <v>31.0</v>
      </c>
      <c r="B32" s="53" t="s">
        <v>27</v>
      </c>
      <c r="C32" s="53" t="s">
        <v>116</v>
      </c>
      <c r="D32" s="53" t="s">
        <v>41</v>
      </c>
      <c r="E32" s="256"/>
      <c r="F32" s="256">
        <v>44538.0</v>
      </c>
      <c r="G32" s="256"/>
      <c r="H32" s="254"/>
      <c r="I32" s="254"/>
      <c r="J32" s="255"/>
      <c r="K32" s="255" t="s">
        <v>4322</v>
      </c>
      <c r="L32" s="245"/>
      <c r="M32" s="245"/>
      <c r="N32" s="245"/>
      <c r="O32" s="245"/>
      <c r="P32" s="245"/>
      <c r="Q32" s="245"/>
      <c r="R32" s="245"/>
      <c r="S32" s="245"/>
      <c r="T32" s="245"/>
      <c r="U32" s="245"/>
      <c r="V32" s="245"/>
      <c r="W32" s="245"/>
      <c r="X32" s="245"/>
      <c r="Y32" s="245"/>
      <c r="Z32" s="245"/>
      <c r="AA32" s="245"/>
      <c r="AB32" s="245"/>
      <c r="AC32" s="245"/>
    </row>
    <row r="33">
      <c r="A33" s="53">
        <v>32.0</v>
      </c>
      <c r="B33" s="53" t="s">
        <v>118</v>
      </c>
      <c r="C33" s="53" t="s">
        <v>25</v>
      </c>
      <c r="D33" s="53" t="s">
        <v>4296</v>
      </c>
      <c r="E33" s="256"/>
      <c r="F33" s="256">
        <v>44539.0</v>
      </c>
      <c r="G33" s="256"/>
      <c r="H33" s="254"/>
      <c r="I33" s="254"/>
      <c r="J33" s="271"/>
      <c r="K33" s="272" t="s">
        <v>4323</v>
      </c>
      <c r="L33" s="245"/>
      <c r="M33" s="245"/>
      <c r="N33" s="245"/>
      <c r="O33" s="245"/>
      <c r="P33" s="245"/>
      <c r="Q33" s="245"/>
      <c r="R33" s="245"/>
      <c r="S33" s="245"/>
      <c r="T33" s="245"/>
      <c r="U33" s="245"/>
      <c r="V33" s="245"/>
      <c r="W33" s="245"/>
      <c r="X33" s="245"/>
      <c r="Y33" s="245"/>
      <c r="Z33" s="245"/>
      <c r="AA33" s="245"/>
      <c r="AB33" s="245"/>
      <c r="AC33" s="245"/>
    </row>
    <row r="34">
      <c r="A34" s="53">
        <v>33.0</v>
      </c>
      <c r="B34" s="104" t="s">
        <v>50</v>
      </c>
      <c r="C34" s="104" t="s">
        <v>111</v>
      </c>
      <c r="D34" s="273" t="s">
        <v>20</v>
      </c>
      <c r="E34" s="254"/>
      <c r="F34" s="256">
        <v>44543.0</v>
      </c>
      <c r="G34" s="256">
        <v>44544.0</v>
      </c>
      <c r="H34" s="254"/>
      <c r="I34" s="254"/>
      <c r="J34" s="271"/>
      <c r="K34" s="271" t="s">
        <v>4324</v>
      </c>
      <c r="L34" s="245"/>
      <c r="M34" s="245"/>
      <c r="N34" s="245"/>
      <c r="O34" s="245"/>
      <c r="P34" s="245"/>
      <c r="Q34" s="245"/>
      <c r="R34" s="245"/>
      <c r="S34" s="245"/>
      <c r="T34" s="245"/>
      <c r="U34" s="245"/>
      <c r="V34" s="245"/>
      <c r="W34" s="245"/>
      <c r="X34" s="245"/>
      <c r="Y34" s="245"/>
      <c r="Z34" s="245"/>
      <c r="AA34" s="245"/>
      <c r="AB34" s="245"/>
      <c r="AC34" s="245"/>
    </row>
    <row r="35">
      <c r="A35" s="53">
        <v>34.0</v>
      </c>
      <c r="B35" s="53" t="s">
        <v>102</v>
      </c>
      <c r="C35" s="53" t="s">
        <v>137</v>
      </c>
      <c r="D35" s="53" t="s">
        <v>20</v>
      </c>
      <c r="E35" s="254"/>
      <c r="F35" s="256">
        <v>44544.0</v>
      </c>
      <c r="G35" s="256">
        <v>44545.0</v>
      </c>
      <c r="H35" s="254"/>
      <c r="I35" s="254"/>
      <c r="J35" s="266"/>
      <c r="K35" s="266" t="s">
        <v>4325</v>
      </c>
      <c r="L35" s="245"/>
      <c r="M35" s="245"/>
      <c r="N35" s="245"/>
      <c r="O35" s="245"/>
      <c r="P35" s="245"/>
      <c r="Q35" s="245"/>
      <c r="R35" s="245"/>
      <c r="S35" s="245"/>
      <c r="T35" s="245"/>
      <c r="U35" s="245"/>
      <c r="V35" s="245"/>
      <c r="W35" s="245"/>
      <c r="X35" s="245"/>
      <c r="Y35" s="245"/>
      <c r="Z35" s="245"/>
      <c r="AA35" s="245"/>
      <c r="AB35" s="245"/>
      <c r="AC35" s="245"/>
    </row>
    <row r="36">
      <c r="A36" s="53">
        <v>35.0</v>
      </c>
      <c r="B36" s="53" t="s">
        <v>55</v>
      </c>
      <c r="C36" s="53" t="s">
        <v>114</v>
      </c>
      <c r="D36" s="53" t="s">
        <v>41</v>
      </c>
      <c r="E36" s="254"/>
      <c r="F36" s="256">
        <v>44545.0</v>
      </c>
      <c r="G36" s="254"/>
      <c r="H36" s="254"/>
      <c r="I36" s="254"/>
      <c r="J36" s="255"/>
      <c r="K36" s="255" t="s">
        <v>4326</v>
      </c>
      <c r="L36" s="254"/>
      <c r="M36" s="254"/>
      <c r="N36" s="254"/>
      <c r="O36" s="254"/>
      <c r="P36" s="254"/>
      <c r="Q36" s="254"/>
      <c r="R36" s="254"/>
      <c r="S36" s="254"/>
      <c r="T36" s="254"/>
      <c r="U36" s="254"/>
      <c r="V36" s="254"/>
      <c r="W36" s="254"/>
      <c r="X36" s="254"/>
      <c r="Y36" s="254"/>
      <c r="Z36" s="254"/>
      <c r="AA36" s="254"/>
      <c r="AB36" s="254"/>
      <c r="AC36" s="254"/>
    </row>
    <row r="37">
      <c r="A37" s="53">
        <v>36.0</v>
      </c>
      <c r="B37" s="53" t="s">
        <v>141</v>
      </c>
      <c r="C37" s="53" t="s">
        <v>25</v>
      </c>
      <c r="D37" s="53" t="s">
        <v>46</v>
      </c>
      <c r="E37" s="254"/>
      <c r="F37" s="256">
        <v>44545.0</v>
      </c>
      <c r="G37" s="254"/>
      <c r="H37" s="254"/>
      <c r="I37" s="254"/>
      <c r="J37" s="266"/>
      <c r="K37" s="266" t="s">
        <v>4327</v>
      </c>
      <c r="L37" s="254"/>
      <c r="M37" s="254"/>
      <c r="N37" s="254"/>
      <c r="O37" s="254"/>
      <c r="P37" s="254"/>
      <c r="Q37" s="254"/>
      <c r="R37" s="254"/>
      <c r="S37" s="254"/>
      <c r="T37" s="254"/>
      <c r="U37" s="254"/>
      <c r="V37" s="254"/>
      <c r="W37" s="254"/>
      <c r="X37" s="254"/>
      <c r="Y37" s="254"/>
      <c r="Z37" s="254"/>
      <c r="AA37" s="254"/>
      <c r="AB37" s="254"/>
      <c r="AC37" s="254"/>
    </row>
    <row r="38">
      <c r="A38" s="53">
        <v>37.0</v>
      </c>
      <c r="B38" s="53" t="s">
        <v>145</v>
      </c>
      <c r="C38" s="53" t="s">
        <v>111</v>
      </c>
      <c r="D38" s="53" t="s">
        <v>46</v>
      </c>
      <c r="E38" s="254"/>
      <c r="F38" s="256">
        <v>44546.0</v>
      </c>
      <c r="G38" s="254"/>
      <c r="H38" s="254"/>
      <c r="I38" s="254"/>
      <c r="J38" s="255"/>
      <c r="K38" s="255" t="s">
        <v>4328</v>
      </c>
      <c r="L38" s="254"/>
      <c r="M38" s="254"/>
      <c r="N38" s="254"/>
      <c r="O38" s="254"/>
      <c r="P38" s="254"/>
      <c r="Q38" s="254"/>
      <c r="R38" s="254"/>
      <c r="S38" s="254"/>
      <c r="T38" s="254"/>
      <c r="U38" s="254"/>
      <c r="V38" s="254"/>
      <c r="W38" s="254"/>
      <c r="X38" s="254"/>
      <c r="Y38" s="254"/>
      <c r="Z38" s="254"/>
      <c r="AA38" s="254"/>
      <c r="AB38" s="254"/>
      <c r="AC38" s="254"/>
    </row>
    <row r="39">
      <c r="A39" s="53">
        <v>38.0</v>
      </c>
      <c r="B39" s="53" t="s">
        <v>150</v>
      </c>
      <c r="C39" s="53" t="s">
        <v>25</v>
      </c>
      <c r="D39" s="53" t="s">
        <v>28</v>
      </c>
      <c r="E39" s="254"/>
      <c r="F39" s="256">
        <v>44547.0</v>
      </c>
      <c r="G39" s="254"/>
      <c r="H39" s="254"/>
      <c r="I39" s="254"/>
      <c r="J39" s="255" t="s">
        <v>158</v>
      </c>
      <c r="K39" s="255" t="s">
        <v>4329</v>
      </c>
      <c r="L39" s="254"/>
      <c r="M39" s="254"/>
      <c r="N39" s="254"/>
      <c r="O39" s="254"/>
      <c r="P39" s="254"/>
      <c r="Q39" s="254"/>
      <c r="R39" s="254"/>
      <c r="S39" s="254"/>
      <c r="T39" s="254"/>
      <c r="U39" s="254"/>
      <c r="V39" s="254"/>
      <c r="W39" s="254"/>
      <c r="X39" s="254"/>
      <c r="Y39" s="254"/>
      <c r="Z39" s="254"/>
      <c r="AA39" s="254"/>
      <c r="AB39" s="254"/>
      <c r="AC39" s="254"/>
    </row>
    <row r="40">
      <c r="A40" s="53">
        <v>38.0</v>
      </c>
      <c r="B40" s="53" t="s">
        <v>150</v>
      </c>
      <c r="C40" s="53" t="s">
        <v>111</v>
      </c>
      <c r="D40" s="53" t="s">
        <v>4330</v>
      </c>
      <c r="E40" s="254"/>
      <c r="F40" s="256">
        <v>44550.0</v>
      </c>
      <c r="G40" s="254"/>
      <c r="H40" s="254"/>
      <c r="I40" s="254"/>
      <c r="J40" s="255"/>
      <c r="K40" s="255" t="s">
        <v>4331</v>
      </c>
      <c r="L40" s="254"/>
      <c r="M40" s="254"/>
      <c r="N40" s="254"/>
      <c r="O40" s="254"/>
      <c r="P40" s="254"/>
      <c r="Q40" s="254"/>
      <c r="R40" s="254"/>
      <c r="S40" s="254"/>
      <c r="T40" s="254"/>
      <c r="U40" s="254"/>
      <c r="V40" s="254"/>
      <c r="W40" s="254"/>
      <c r="X40" s="254"/>
      <c r="Y40" s="254"/>
      <c r="Z40" s="254"/>
      <c r="AA40" s="254"/>
      <c r="AB40" s="254"/>
      <c r="AC40" s="254"/>
    </row>
    <row r="41">
      <c r="A41" s="53">
        <v>40.0</v>
      </c>
      <c r="B41" s="53" t="s">
        <v>164</v>
      </c>
      <c r="C41" s="53" t="s">
        <v>116</v>
      </c>
      <c r="D41" s="53" t="s">
        <v>41</v>
      </c>
      <c r="E41" s="254"/>
      <c r="F41" s="256">
        <v>44552.0</v>
      </c>
      <c r="G41" s="254"/>
      <c r="H41" s="254"/>
      <c r="I41" s="254"/>
      <c r="J41" s="274"/>
      <c r="K41" s="255" t="s">
        <v>4332</v>
      </c>
      <c r="L41" s="254"/>
      <c r="M41" s="254"/>
      <c r="N41" s="254"/>
      <c r="O41" s="254"/>
      <c r="P41" s="254"/>
      <c r="Q41" s="254"/>
      <c r="R41" s="254"/>
      <c r="S41" s="254"/>
      <c r="T41" s="254"/>
      <c r="U41" s="254"/>
      <c r="V41" s="254"/>
      <c r="W41" s="254"/>
      <c r="X41" s="254"/>
      <c r="Y41" s="254"/>
      <c r="Z41" s="254"/>
      <c r="AA41" s="254"/>
      <c r="AB41" s="254"/>
      <c r="AC41" s="254"/>
    </row>
    <row r="42">
      <c r="A42" s="53">
        <v>41.0</v>
      </c>
      <c r="B42" s="53" t="s">
        <v>87</v>
      </c>
      <c r="C42" s="53" t="s">
        <v>111</v>
      </c>
      <c r="D42" s="53" t="s">
        <v>41</v>
      </c>
      <c r="E42" s="254"/>
      <c r="F42" s="256">
        <v>44553.0</v>
      </c>
      <c r="G42" s="254"/>
      <c r="H42" s="254"/>
      <c r="I42" s="254"/>
      <c r="J42" s="274"/>
      <c r="K42" s="255" t="s">
        <v>4333</v>
      </c>
      <c r="L42" s="254"/>
      <c r="M42" s="254"/>
      <c r="N42" s="254"/>
      <c r="O42" s="254"/>
      <c r="P42" s="254"/>
      <c r="Q42" s="254"/>
      <c r="R42" s="254"/>
      <c r="S42" s="254"/>
      <c r="T42" s="254"/>
      <c r="U42" s="254"/>
      <c r="V42" s="254"/>
      <c r="W42" s="254"/>
      <c r="X42" s="254"/>
      <c r="Y42" s="254"/>
      <c r="Z42" s="254"/>
      <c r="AA42" s="254"/>
      <c r="AB42" s="254"/>
      <c r="AC42" s="254"/>
    </row>
    <row r="43">
      <c r="A43" s="53">
        <v>42.0</v>
      </c>
      <c r="B43" s="53" t="s">
        <v>168</v>
      </c>
      <c r="C43" s="53" t="s">
        <v>25</v>
      </c>
      <c r="D43" s="53" t="s">
        <v>41</v>
      </c>
      <c r="E43" s="254"/>
      <c r="F43" s="256">
        <v>44553.0</v>
      </c>
      <c r="G43" s="254"/>
      <c r="H43" s="254"/>
      <c r="I43" s="254"/>
      <c r="J43" s="274"/>
      <c r="K43" s="255" t="s">
        <v>4334</v>
      </c>
      <c r="L43" s="254"/>
      <c r="M43" s="254"/>
      <c r="N43" s="254"/>
      <c r="O43" s="254"/>
      <c r="P43" s="254"/>
      <c r="Q43" s="254"/>
      <c r="R43" s="254"/>
      <c r="S43" s="254"/>
      <c r="T43" s="254"/>
      <c r="U43" s="254"/>
      <c r="V43" s="254"/>
      <c r="W43" s="254"/>
      <c r="X43" s="254"/>
      <c r="Y43" s="254"/>
      <c r="Z43" s="254"/>
      <c r="AA43" s="254"/>
      <c r="AB43" s="254"/>
      <c r="AC43" s="254"/>
    </row>
    <row r="44">
      <c r="A44" s="53">
        <v>43.0</v>
      </c>
      <c r="B44" s="245"/>
      <c r="C44" s="245"/>
      <c r="D44" s="245"/>
      <c r="E44" s="245"/>
      <c r="F44" s="245"/>
      <c r="G44" s="245"/>
      <c r="H44" s="245"/>
      <c r="I44" s="245"/>
      <c r="J44" s="275"/>
      <c r="K44" s="275"/>
      <c r="L44" s="245"/>
      <c r="M44" s="245"/>
      <c r="N44" s="245"/>
      <c r="O44" s="245"/>
      <c r="P44" s="245"/>
      <c r="Q44" s="245"/>
      <c r="R44" s="245"/>
      <c r="S44" s="245"/>
      <c r="T44" s="245"/>
      <c r="U44" s="245"/>
      <c r="V44" s="245"/>
      <c r="W44" s="245"/>
      <c r="X44" s="245"/>
      <c r="Y44" s="245"/>
      <c r="Z44" s="245"/>
      <c r="AA44" s="245"/>
      <c r="AB44" s="245"/>
      <c r="AC44" s="245"/>
    </row>
    <row r="45">
      <c r="A45" s="53">
        <v>44.0</v>
      </c>
      <c r="B45" s="245"/>
      <c r="C45" s="245"/>
      <c r="D45" s="245"/>
      <c r="E45" s="245"/>
      <c r="F45" s="245"/>
      <c r="G45" s="245"/>
      <c r="H45" s="245"/>
      <c r="I45" s="245"/>
      <c r="J45" s="275"/>
      <c r="K45" s="275"/>
      <c r="L45" s="245"/>
      <c r="M45" s="245"/>
      <c r="N45" s="245"/>
      <c r="O45" s="245"/>
      <c r="P45" s="245"/>
      <c r="Q45" s="245"/>
      <c r="R45" s="245"/>
      <c r="S45" s="245"/>
      <c r="T45" s="245"/>
      <c r="U45" s="245"/>
      <c r="V45" s="245"/>
      <c r="W45" s="245"/>
      <c r="X45" s="245"/>
      <c r="Y45" s="245"/>
      <c r="Z45" s="245"/>
      <c r="AA45" s="245"/>
      <c r="AB45" s="245"/>
      <c r="AC45" s="245"/>
    </row>
    <row r="46">
      <c r="A46" s="53">
        <v>45.0</v>
      </c>
      <c r="B46" s="245"/>
      <c r="C46" s="245"/>
      <c r="D46" s="245"/>
      <c r="E46" s="245"/>
      <c r="F46" s="245"/>
      <c r="G46" s="245"/>
      <c r="H46" s="245"/>
      <c r="I46" s="245"/>
      <c r="J46" s="275"/>
      <c r="K46" s="275"/>
      <c r="L46" s="245"/>
      <c r="M46" s="245"/>
      <c r="N46" s="245"/>
      <c r="O46" s="245"/>
      <c r="P46" s="245"/>
      <c r="Q46" s="245"/>
      <c r="R46" s="245"/>
      <c r="S46" s="245"/>
      <c r="T46" s="245"/>
      <c r="U46" s="245"/>
      <c r="V46" s="245"/>
      <c r="W46" s="245"/>
      <c r="X46" s="245"/>
      <c r="Y46" s="245"/>
      <c r="Z46" s="245"/>
      <c r="AA46" s="245"/>
      <c r="AB46" s="245"/>
      <c r="AC46" s="245"/>
    </row>
    <row r="47">
      <c r="A47" s="245"/>
      <c r="B47" s="245"/>
      <c r="C47" s="245"/>
      <c r="D47" s="245"/>
      <c r="E47" s="245"/>
      <c r="F47" s="245"/>
      <c r="G47" s="245"/>
      <c r="H47" s="245"/>
      <c r="I47" s="245"/>
      <c r="J47" s="275"/>
      <c r="K47" s="275"/>
      <c r="L47" s="245"/>
      <c r="M47" s="245"/>
      <c r="N47" s="245"/>
      <c r="O47" s="245"/>
      <c r="P47" s="245"/>
      <c r="Q47" s="245"/>
      <c r="R47" s="245"/>
      <c r="S47" s="245"/>
      <c r="T47" s="245"/>
      <c r="U47" s="245"/>
      <c r="V47" s="245"/>
      <c r="W47" s="245"/>
      <c r="X47" s="245"/>
      <c r="Y47" s="245"/>
      <c r="Z47" s="245"/>
      <c r="AA47" s="245"/>
      <c r="AB47" s="245"/>
      <c r="AC47" s="245"/>
    </row>
    <row r="48">
      <c r="A48" s="245"/>
      <c r="B48" s="245"/>
      <c r="C48" s="245"/>
      <c r="D48" s="245"/>
      <c r="E48" s="245"/>
      <c r="F48" s="245"/>
      <c r="G48" s="245"/>
      <c r="H48" s="245"/>
      <c r="I48" s="245"/>
      <c r="J48" s="275"/>
      <c r="K48" s="275"/>
      <c r="L48" s="245"/>
      <c r="M48" s="245"/>
      <c r="N48" s="245"/>
      <c r="O48" s="245"/>
      <c r="P48" s="245"/>
      <c r="Q48" s="245"/>
      <c r="R48" s="245"/>
      <c r="S48" s="245"/>
      <c r="T48" s="245"/>
      <c r="U48" s="245"/>
      <c r="V48" s="245"/>
      <c r="W48" s="245"/>
      <c r="X48" s="245"/>
      <c r="Y48" s="245"/>
      <c r="Z48" s="245"/>
      <c r="AA48" s="245"/>
      <c r="AB48" s="245"/>
      <c r="AC48" s="245"/>
    </row>
    <row r="49">
      <c r="A49" s="245"/>
      <c r="B49" s="245"/>
      <c r="C49" s="245"/>
      <c r="D49" s="245"/>
      <c r="E49" s="245"/>
      <c r="F49" s="245"/>
      <c r="G49" s="245"/>
      <c r="H49" s="245"/>
      <c r="I49" s="245"/>
      <c r="J49" s="275"/>
      <c r="K49" s="275"/>
      <c r="L49" s="245"/>
      <c r="M49" s="245"/>
      <c r="N49" s="245"/>
      <c r="O49" s="245"/>
      <c r="P49" s="245"/>
      <c r="Q49" s="245"/>
      <c r="R49" s="245"/>
      <c r="S49" s="245"/>
      <c r="T49" s="245"/>
      <c r="U49" s="245"/>
      <c r="V49" s="245"/>
      <c r="W49" s="245"/>
      <c r="X49" s="245"/>
      <c r="Y49" s="245"/>
      <c r="Z49" s="245"/>
      <c r="AA49" s="245"/>
      <c r="AB49" s="245"/>
      <c r="AC49" s="245"/>
    </row>
    <row r="50">
      <c r="A50" s="245"/>
      <c r="B50" s="245"/>
      <c r="C50" s="245"/>
      <c r="D50" s="245"/>
      <c r="E50" s="245"/>
      <c r="F50" s="245"/>
      <c r="G50" s="245"/>
      <c r="H50" s="245"/>
      <c r="I50" s="245"/>
      <c r="J50" s="275"/>
      <c r="K50" s="275"/>
      <c r="L50" s="245"/>
      <c r="M50" s="245"/>
      <c r="N50" s="245"/>
      <c r="O50" s="245"/>
      <c r="P50" s="245"/>
      <c r="Q50" s="245"/>
      <c r="R50" s="245"/>
      <c r="S50" s="245"/>
      <c r="T50" s="245"/>
      <c r="U50" s="245"/>
      <c r="V50" s="245"/>
      <c r="W50" s="245"/>
      <c r="X50" s="245"/>
      <c r="Y50" s="245"/>
      <c r="Z50" s="245"/>
      <c r="AA50" s="245"/>
      <c r="AB50" s="245"/>
      <c r="AC50" s="245"/>
    </row>
    <row r="51">
      <c r="A51" s="245"/>
      <c r="B51" s="245"/>
      <c r="C51" s="245"/>
      <c r="D51" s="245"/>
      <c r="E51" s="245"/>
      <c r="F51" s="245"/>
      <c r="G51" s="245"/>
      <c r="H51" s="245"/>
      <c r="I51" s="245"/>
      <c r="J51" s="275"/>
      <c r="K51" s="275"/>
      <c r="L51" s="245"/>
      <c r="M51" s="245"/>
      <c r="N51" s="245"/>
      <c r="O51" s="245"/>
      <c r="P51" s="245"/>
      <c r="Q51" s="245"/>
      <c r="R51" s="245"/>
      <c r="S51" s="245"/>
      <c r="T51" s="245"/>
      <c r="U51" s="245"/>
      <c r="V51" s="245"/>
      <c r="W51" s="245"/>
      <c r="X51" s="245"/>
      <c r="Y51" s="245"/>
      <c r="Z51" s="245"/>
      <c r="AA51" s="245"/>
      <c r="AB51" s="245"/>
      <c r="AC51" s="245"/>
    </row>
    <row r="52">
      <c r="A52" s="245"/>
      <c r="B52" s="245"/>
      <c r="C52" s="245"/>
      <c r="D52" s="245"/>
      <c r="E52" s="245"/>
      <c r="F52" s="245"/>
      <c r="G52" s="245"/>
      <c r="H52" s="245"/>
      <c r="I52" s="245"/>
      <c r="J52" s="275"/>
      <c r="K52" s="275"/>
      <c r="L52" s="245"/>
      <c r="M52" s="245"/>
      <c r="N52" s="245"/>
      <c r="O52" s="245"/>
      <c r="P52" s="245"/>
      <c r="Q52" s="245"/>
      <c r="R52" s="245"/>
      <c r="S52" s="245"/>
      <c r="T52" s="245"/>
      <c r="U52" s="245"/>
      <c r="V52" s="245"/>
      <c r="W52" s="245"/>
      <c r="X52" s="245"/>
      <c r="Y52" s="245"/>
      <c r="Z52" s="245"/>
      <c r="AA52" s="245"/>
      <c r="AB52" s="245"/>
      <c r="AC52" s="245"/>
    </row>
    <row r="53">
      <c r="A53" s="245"/>
      <c r="B53" s="245"/>
      <c r="C53" s="245"/>
      <c r="D53" s="245"/>
      <c r="E53" s="245"/>
      <c r="F53" s="245"/>
      <c r="G53" s="245"/>
      <c r="H53" s="245"/>
      <c r="I53" s="245"/>
      <c r="J53" s="275"/>
      <c r="K53" s="275"/>
      <c r="L53" s="245"/>
      <c r="M53" s="245"/>
      <c r="N53" s="245"/>
      <c r="O53" s="245"/>
      <c r="P53" s="245"/>
      <c r="Q53" s="245"/>
      <c r="R53" s="245"/>
      <c r="S53" s="245"/>
      <c r="T53" s="245"/>
      <c r="U53" s="245"/>
      <c r="V53" s="245"/>
      <c r="W53" s="245"/>
      <c r="X53" s="245"/>
      <c r="Y53" s="245"/>
      <c r="Z53" s="245"/>
      <c r="AA53" s="245"/>
      <c r="AB53" s="245"/>
      <c r="AC53" s="245"/>
    </row>
    <row r="54">
      <c r="A54" s="245"/>
      <c r="B54" s="245"/>
      <c r="C54" s="245"/>
      <c r="D54" s="245"/>
      <c r="E54" s="245"/>
      <c r="F54" s="245"/>
      <c r="G54" s="245"/>
      <c r="H54" s="245"/>
      <c r="I54" s="245"/>
      <c r="J54" s="275"/>
      <c r="K54" s="275"/>
      <c r="L54" s="245"/>
      <c r="M54" s="245"/>
      <c r="N54" s="245"/>
      <c r="O54" s="245"/>
      <c r="P54" s="245"/>
      <c r="Q54" s="245"/>
      <c r="R54" s="245"/>
      <c r="S54" s="245"/>
      <c r="T54" s="245"/>
      <c r="U54" s="245"/>
      <c r="V54" s="245"/>
      <c r="W54" s="245"/>
      <c r="X54" s="245"/>
      <c r="Y54" s="245"/>
      <c r="Z54" s="245"/>
      <c r="AA54" s="245"/>
      <c r="AB54" s="245"/>
      <c r="AC54" s="245"/>
    </row>
    <row r="55">
      <c r="A55" s="245"/>
      <c r="B55" s="245"/>
      <c r="C55" s="245"/>
      <c r="D55" s="245"/>
      <c r="E55" s="245"/>
      <c r="F55" s="245"/>
      <c r="G55" s="245"/>
      <c r="H55" s="245"/>
      <c r="I55" s="245"/>
      <c r="J55" s="275"/>
      <c r="K55" s="275"/>
      <c r="L55" s="245"/>
      <c r="M55" s="245"/>
      <c r="N55" s="245"/>
      <c r="O55" s="245"/>
      <c r="P55" s="245"/>
      <c r="Q55" s="245"/>
      <c r="R55" s="245"/>
      <c r="S55" s="245"/>
      <c r="T55" s="245"/>
      <c r="U55" s="245"/>
      <c r="V55" s="245"/>
      <c r="W55" s="245"/>
      <c r="X55" s="245"/>
      <c r="Y55" s="245"/>
      <c r="Z55" s="245"/>
      <c r="AA55" s="245"/>
      <c r="AB55" s="245"/>
      <c r="AC55" s="245"/>
    </row>
    <row r="56">
      <c r="A56" s="245"/>
      <c r="B56" s="245"/>
      <c r="C56" s="245"/>
      <c r="D56" s="245"/>
      <c r="E56" s="245"/>
      <c r="F56" s="245"/>
      <c r="G56" s="245"/>
      <c r="H56" s="245"/>
      <c r="I56" s="245"/>
      <c r="J56" s="275"/>
      <c r="K56" s="275"/>
      <c r="L56" s="245"/>
      <c r="M56" s="245"/>
      <c r="N56" s="245"/>
      <c r="O56" s="245"/>
      <c r="P56" s="245"/>
      <c r="Q56" s="245"/>
      <c r="R56" s="245"/>
      <c r="S56" s="245"/>
      <c r="T56" s="245"/>
      <c r="U56" s="245"/>
      <c r="V56" s="245"/>
      <c r="W56" s="245"/>
      <c r="X56" s="245"/>
      <c r="Y56" s="245"/>
      <c r="Z56" s="245"/>
      <c r="AA56" s="245"/>
      <c r="AB56" s="245"/>
      <c r="AC56" s="245"/>
    </row>
    <row r="57">
      <c r="A57" s="245"/>
      <c r="B57" s="245"/>
      <c r="C57" s="245"/>
      <c r="D57" s="245"/>
      <c r="E57" s="245"/>
      <c r="F57" s="245"/>
      <c r="G57" s="245"/>
      <c r="H57" s="245"/>
      <c r="I57" s="245"/>
      <c r="J57" s="275"/>
      <c r="K57" s="275"/>
      <c r="L57" s="245"/>
      <c r="M57" s="245"/>
      <c r="N57" s="245"/>
      <c r="O57" s="245"/>
      <c r="P57" s="245"/>
      <c r="Q57" s="245"/>
      <c r="R57" s="245"/>
      <c r="S57" s="245"/>
      <c r="T57" s="245"/>
      <c r="U57" s="245"/>
      <c r="V57" s="245"/>
      <c r="W57" s="245"/>
      <c r="X57" s="245"/>
      <c r="Y57" s="245"/>
      <c r="Z57" s="245"/>
      <c r="AA57" s="245"/>
      <c r="AB57" s="245"/>
      <c r="AC57" s="245"/>
    </row>
    <row r="58">
      <c r="A58" s="245"/>
      <c r="B58" s="245"/>
      <c r="C58" s="245"/>
      <c r="D58" s="245"/>
      <c r="E58" s="245"/>
      <c r="F58" s="245"/>
      <c r="G58" s="245"/>
      <c r="H58" s="245"/>
      <c r="I58" s="245"/>
      <c r="J58" s="275"/>
      <c r="K58" s="275"/>
      <c r="L58" s="245"/>
      <c r="M58" s="245"/>
      <c r="N58" s="245"/>
      <c r="O58" s="245"/>
      <c r="P58" s="245"/>
      <c r="Q58" s="245"/>
      <c r="R58" s="245"/>
      <c r="S58" s="245"/>
      <c r="T58" s="245"/>
      <c r="U58" s="245"/>
      <c r="V58" s="245"/>
      <c r="W58" s="245"/>
      <c r="X58" s="245"/>
      <c r="Y58" s="245"/>
      <c r="Z58" s="245"/>
      <c r="AA58" s="245"/>
      <c r="AB58" s="245"/>
      <c r="AC58" s="245"/>
    </row>
    <row r="59">
      <c r="A59" s="245"/>
      <c r="B59" s="245"/>
      <c r="C59" s="245"/>
      <c r="D59" s="245"/>
      <c r="E59" s="245"/>
      <c r="F59" s="245"/>
      <c r="G59" s="245"/>
      <c r="H59" s="245"/>
      <c r="I59" s="245"/>
      <c r="J59" s="275"/>
      <c r="K59" s="275"/>
      <c r="L59" s="245"/>
      <c r="M59" s="245"/>
      <c r="N59" s="245"/>
      <c r="O59" s="245"/>
      <c r="P59" s="245"/>
      <c r="Q59" s="245"/>
      <c r="R59" s="245"/>
      <c r="S59" s="245"/>
      <c r="T59" s="245"/>
      <c r="U59" s="245"/>
      <c r="V59" s="245"/>
      <c r="W59" s="245"/>
      <c r="X59" s="245"/>
      <c r="Y59" s="245"/>
      <c r="Z59" s="245"/>
      <c r="AA59" s="245"/>
      <c r="AB59" s="245"/>
      <c r="AC59" s="245"/>
    </row>
    <row r="60">
      <c r="A60" s="245"/>
      <c r="B60" s="245"/>
      <c r="C60" s="245"/>
      <c r="D60" s="245"/>
      <c r="E60" s="245"/>
      <c r="F60" s="245"/>
      <c r="G60" s="245"/>
      <c r="H60" s="245"/>
      <c r="I60" s="245"/>
      <c r="J60" s="275"/>
      <c r="K60" s="275"/>
      <c r="L60" s="245"/>
      <c r="M60" s="245"/>
      <c r="N60" s="245"/>
      <c r="O60" s="245"/>
      <c r="P60" s="245"/>
      <c r="Q60" s="245"/>
      <c r="R60" s="245"/>
      <c r="S60" s="245"/>
      <c r="T60" s="245"/>
      <c r="U60" s="245"/>
      <c r="V60" s="245"/>
      <c r="W60" s="245"/>
      <c r="X60" s="245"/>
      <c r="Y60" s="245"/>
      <c r="Z60" s="245"/>
      <c r="AA60" s="245"/>
      <c r="AB60" s="245"/>
      <c r="AC60" s="245"/>
    </row>
    <row r="61">
      <c r="A61" s="245"/>
      <c r="B61" s="245"/>
      <c r="C61" s="245"/>
      <c r="D61" s="245"/>
      <c r="E61" s="245"/>
      <c r="F61" s="245"/>
      <c r="G61" s="245"/>
      <c r="H61" s="245"/>
      <c r="I61" s="245"/>
      <c r="J61" s="275"/>
      <c r="K61" s="275"/>
      <c r="L61" s="245"/>
      <c r="M61" s="245"/>
      <c r="N61" s="245"/>
      <c r="O61" s="245"/>
      <c r="P61" s="245"/>
      <c r="Q61" s="245"/>
      <c r="R61" s="245"/>
      <c r="S61" s="245"/>
      <c r="T61" s="245"/>
      <c r="U61" s="245"/>
      <c r="V61" s="245"/>
      <c r="W61" s="245"/>
      <c r="X61" s="245"/>
      <c r="Y61" s="245"/>
      <c r="Z61" s="245"/>
      <c r="AA61" s="245"/>
      <c r="AB61" s="245"/>
      <c r="AC61" s="245"/>
    </row>
    <row r="62">
      <c r="A62" s="245"/>
      <c r="B62" s="245"/>
      <c r="C62" s="245"/>
      <c r="D62" s="245"/>
      <c r="E62" s="245"/>
      <c r="F62" s="245"/>
      <c r="G62" s="245"/>
      <c r="H62" s="245"/>
      <c r="I62" s="245"/>
      <c r="J62" s="275"/>
      <c r="K62" s="275"/>
      <c r="L62" s="245"/>
      <c r="M62" s="245"/>
      <c r="N62" s="245"/>
      <c r="O62" s="245"/>
      <c r="P62" s="245"/>
      <c r="Q62" s="245"/>
      <c r="R62" s="245"/>
      <c r="S62" s="245"/>
      <c r="T62" s="245"/>
      <c r="U62" s="245"/>
      <c r="V62" s="245"/>
      <c r="W62" s="245"/>
      <c r="X62" s="245"/>
      <c r="Y62" s="245"/>
      <c r="Z62" s="245"/>
      <c r="AA62" s="245"/>
      <c r="AB62" s="245"/>
      <c r="AC62" s="245"/>
    </row>
    <row r="63">
      <c r="A63" s="245"/>
      <c r="B63" s="245"/>
      <c r="C63" s="245"/>
      <c r="D63" s="245"/>
      <c r="E63" s="245"/>
      <c r="F63" s="245"/>
      <c r="G63" s="245"/>
      <c r="H63" s="245"/>
      <c r="I63" s="245"/>
      <c r="J63" s="275"/>
      <c r="K63" s="275"/>
      <c r="L63" s="245"/>
      <c r="M63" s="245"/>
      <c r="N63" s="245"/>
      <c r="O63" s="245"/>
      <c r="P63" s="245"/>
      <c r="Q63" s="245"/>
      <c r="R63" s="245"/>
      <c r="S63" s="245"/>
      <c r="T63" s="245"/>
      <c r="U63" s="245"/>
      <c r="V63" s="245"/>
      <c r="W63" s="245"/>
      <c r="X63" s="245"/>
      <c r="Y63" s="245"/>
      <c r="Z63" s="245"/>
      <c r="AA63" s="245"/>
      <c r="AB63" s="245"/>
      <c r="AC63" s="245"/>
    </row>
    <row r="64">
      <c r="A64" s="245"/>
      <c r="B64" s="245"/>
      <c r="C64" s="245"/>
      <c r="D64" s="245"/>
      <c r="E64" s="245"/>
      <c r="F64" s="245"/>
      <c r="G64" s="245"/>
      <c r="H64" s="245"/>
      <c r="I64" s="245"/>
      <c r="J64" s="275"/>
      <c r="K64" s="275"/>
      <c r="L64" s="245"/>
      <c r="M64" s="245"/>
      <c r="N64" s="245"/>
      <c r="O64" s="245"/>
      <c r="P64" s="245"/>
      <c r="Q64" s="245"/>
      <c r="R64" s="245"/>
      <c r="S64" s="245"/>
      <c r="T64" s="245"/>
      <c r="U64" s="245"/>
      <c r="V64" s="245"/>
      <c r="W64" s="245"/>
      <c r="X64" s="245"/>
      <c r="Y64" s="245"/>
      <c r="Z64" s="245"/>
      <c r="AA64" s="245"/>
      <c r="AB64" s="245"/>
      <c r="AC64" s="245"/>
    </row>
    <row r="65">
      <c r="A65" s="245"/>
      <c r="B65" s="245"/>
      <c r="C65" s="245"/>
      <c r="D65" s="245"/>
      <c r="E65" s="245"/>
      <c r="F65" s="245"/>
      <c r="G65" s="245"/>
      <c r="H65" s="245"/>
      <c r="I65" s="245"/>
      <c r="J65" s="275"/>
      <c r="K65" s="275"/>
      <c r="L65" s="245"/>
      <c r="M65" s="245"/>
      <c r="N65" s="245"/>
      <c r="O65" s="245"/>
      <c r="P65" s="245"/>
      <c r="Q65" s="245"/>
      <c r="R65" s="245"/>
      <c r="S65" s="245"/>
      <c r="T65" s="245"/>
      <c r="U65" s="245"/>
      <c r="V65" s="245"/>
      <c r="W65" s="245"/>
      <c r="X65" s="245"/>
      <c r="Y65" s="245"/>
      <c r="Z65" s="245"/>
      <c r="AA65" s="245"/>
      <c r="AB65" s="245"/>
      <c r="AC65" s="245"/>
    </row>
    <row r="66">
      <c r="A66" s="245"/>
      <c r="B66" s="245"/>
      <c r="C66" s="245"/>
      <c r="D66" s="245"/>
      <c r="E66" s="245"/>
      <c r="F66" s="245"/>
      <c r="G66" s="245"/>
      <c r="H66" s="245"/>
      <c r="I66" s="245"/>
      <c r="J66" s="275"/>
      <c r="K66" s="275"/>
      <c r="L66" s="245"/>
      <c r="M66" s="245"/>
      <c r="N66" s="245"/>
      <c r="O66" s="245"/>
      <c r="P66" s="245"/>
      <c r="Q66" s="245"/>
      <c r="R66" s="245"/>
      <c r="S66" s="245"/>
      <c r="T66" s="245"/>
      <c r="U66" s="245"/>
      <c r="V66" s="245"/>
      <c r="W66" s="245"/>
      <c r="X66" s="245"/>
      <c r="Y66" s="245"/>
      <c r="Z66" s="245"/>
      <c r="AA66" s="245"/>
      <c r="AB66" s="245"/>
      <c r="AC66" s="245"/>
    </row>
    <row r="67">
      <c r="A67" s="245"/>
      <c r="B67" s="245"/>
      <c r="C67" s="245"/>
      <c r="D67" s="245"/>
      <c r="E67" s="245"/>
      <c r="F67" s="245"/>
      <c r="G67" s="245"/>
      <c r="H67" s="245"/>
      <c r="I67" s="245"/>
      <c r="J67" s="275"/>
      <c r="K67" s="275"/>
      <c r="L67" s="245"/>
      <c r="M67" s="245"/>
      <c r="N67" s="245"/>
      <c r="O67" s="245"/>
      <c r="P67" s="245"/>
      <c r="Q67" s="245"/>
      <c r="R67" s="245"/>
      <c r="S67" s="245"/>
      <c r="T67" s="245"/>
      <c r="U67" s="245"/>
      <c r="V67" s="245"/>
      <c r="W67" s="245"/>
      <c r="X67" s="245"/>
      <c r="Y67" s="245"/>
      <c r="Z67" s="245"/>
      <c r="AA67" s="245"/>
      <c r="AB67" s="245"/>
      <c r="AC67" s="245"/>
    </row>
    <row r="68">
      <c r="A68" s="245"/>
      <c r="B68" s="245"/>
      <c r="C68" s="245"/>
      <c r="D68" s="245"/>
      <c r="E68" s="245"/>
      <c r="F68" s="245"/>
      <c r="G68" s="245"/>
      <c r="H68" s="245"/>
      <c r="I68" s="245"/>
      <c r="J68" s="275"/>
      <c r="K68" s="275"/>
      <c r="L68" s="245"/>
      <c r="M68" s="245"/>
      <c r="N68" s="245"/>
      <c r="O68" s="245"/>
      <c r="P68" s="245"/>
      <c r="Q68" s="245"/>
      <c r="R68" s="245"/>
      <c r="S68" s="245"/>
      <c r="T68" s="245"/>
      <c r="U68" s="245"/>
      <c r="V68" s="245"/>
      <c r="W68" s="245"/>
      <c r="X68" s="245"/>
      <c r="Y68" s="245"/>
      <c r="Z68" s="245"/>
      <c r="AA68" s="245"/>
      <c r="AB68" s="245"/>
      <c r="AC68" s="245"/>
    </row>
    <row r="69">
      <c r="A69" s="245"/>
      <c r="B69" s="245"/>
      <c r="C69" s="245"/>
      <c r="D69" s="245"/>
      <c r="E69" s="245"/>
      <c r="F69" s="245"/>
      <c r="G69" s="245"/>
      <c r="H69" s="245"/>
      <c r="I69" s="245"/>
      <c r="J69" s="275"/>
      <c r="K69" s="275"/>
      <c r="L69" s="245"/>
      <c r="M69" s="245"/>
      <c r="N69" s="245"/>
      <c r="O69" s="245"/>
      <c r="P69" s="245"/>
      <c r="Q69" s="245"/>
      <c r="R69" s="245"/>
      <c r="S69" s="245"/>
      <c r="T69" s="245"/>
      <c r="U69" s="245"/>
      <c r="V69" s="245"/>
      <c r="W69" s="245"/>
      <c r="X69" s="245"/>
      <c r="Y69" s="245"/>
      <c r="Z69" s="245"/>
      <c r="AA69" s="245"/>
      <c r="AB69" s="245"/>
      <c r="AC69" s="245"/>
    </row>
    <row r="70">
      <c r="A70" s="245"/>
      <c r="B70" s="245"/>
      <c r="C70" s="245"/>
      <c r="D70" s="245"/>
      <c r="E70" s="245"/>
      <c r="F70" s="245"/>
      <c r="G70" s="245"/>
      <c r="H70" s="245"/>
      <c r="I70" s="245"/>
      <c r="J70" s="275"/>
      <c r="K70" s="275"/>
      <c r="L70" s="245"/>
      <c r="M70" s="245"/>
      <c r="N70" s="245"/>
      <c r="O70" s="245"/>
      <c r="P70" s="245"/>
      <c r="Q70" s="245"/>
      <c r="R70" s="245"/>
      <c r="S70" s="245"/>
      <c r="T70" s="245"/>
      <c r="U70" s="245"/>
      <c r="V70" s="245"/>
      <c r="W70" s="245"/>
      <c r="X70" s="245"/>
      <c r="Y70" s="245"/>
      <c r="Z70" s="245"/>
      <c r="AA70" s="245"/>
      <c r="AB70" s="245"/>
      <c r="AC70" s="245"/>
    </row>
    <row r="71">
      <c r="A71" s="245"/>
      <c r="B71" s="245"/>
      <c r="C71" s="245"/>
      <c r="D71" s="245"/>
      <c r="E71" s="245"/>
      <c r="F71" s="245"/>
      <c r="G71" s="245"/>
      <c r="H71" s="245"/>
      <c r="I71" s="245"/>
      <c r="J71" s="275"/>
      <c r="K71" s="275"/>
      <c r="L71" s="245"/>
      <c r="M71" s="245"/>
      <c r="N71" s="245"/>
      <c r="O71" s="245"/>
      <c r="P71" s="245"/>
      <c r="Q71" s="245"/>
      <c r="R71" s="245"/>
      <c r="S71" s="245"/>
      <c r="T71" s="245"/>
      <c r="U71" s="245"/>
      <c r="V71" s="245"/>
      <c r="W71" s="245"/>
      <c r="X71" s="245"/>
      <c r="Y71" s="245"/>
      <c r="Z71" s="245"/>
      <c r="AA71" s="245"/>
      <c r="AB71" s="245"/>
      <c r="AC71" s="245"/>
    </row>
    <row r="72">
      <c r="A72" s="245"/>
      <c r="B72" s="245"/>
      <c r="C72" s="245"/>
      <c r="D72" s="245"/>
      <c r="E72" s="245"/>
      <c r="F72" s="245"/>
      <c r="G72" s="245"/>
      <c r="H72" s="245"/>
      <c r="I72" s="245"/>
      <c r="J72" s="275"/>
      <c r="K72" s="275"/>
      <c r="L72" s="245"/>
      <c r="M72" s="245"/>
      <c r="N72" s="245"/>
      <c r="O72" s="245"/>
      <c r="P72" s="245"/>
      <c r="Q72" s="245"/>
      <c r="R72" s="245"/>
      <c r="S72" s="245"/>
      <c r="T72" s="245"/>
      <c r="U72" s="245"/>
      <c r="V72" s="245"/>
      <c r="W72" s="245"/>
      <c r="X72" s="245"/>
      <c r="Y72" s="245"/>
      <c r="Z72" s="245"/>
      <c r="AA72" s="245"/>
      <c r="AB72" s="245"/>
      <c r="AC72" s="245"/>
    </row>
    <row r="73">
      <c r="A73" s="245"/>
      <c r="B73" s="245"/>
      <c r="C73" s="245"/>
      <c r="D73" s="245"/>
      <c r="E73" s="245"/>
      <c r="F73" s="245"/>
      <c r="G73" s="245"/>
      <c r="H73" s="245"/>
      <c r="I73" s="245"/>
      <c r="J73" s="275"/>
      <c r="K73" s="275"/>
      <c r="L73" s="245"/>
      <c r="M73" s="245"/>
      <c r="N73" s="245"/>
      <c r="O73" s="245"/>
      <c r="P73" s="245"/>
      <c r="Q73" s="245"/>
      <c r="R73" s="245"/>
      <c r="S73" s="245"/>
      <c r="T73" s="245"/>
      <c r="U73" s="245"/>
      <c r="V73" s="245"/>
      <c r="W73" s="245"/>
      <c r="X73" s="245"/>
      <c r="Y73" s="245"/>
      <c r="Z73" s="245"/>
      <c r="AA73" s="245"/>
      <c r="AB73" s="245"/>
      <c r="AC73" s="245"/>
    </row>
    <row r="74">
      <c r="A74" s="245"/>
      <c r="B74" s="245"/>
      <c r="C74" s="245"/>
      <c r="D74" s="245"/>
      <c r="E74" s="245"/>
      <c r="F74" s="245"/>
      <c r="G74" s="245"/>
      <c r="H74" s="245"/>
      <c r="I74" s="245"/>
      <c r="J74" s="275"/>
      <c r="K74" s="275"/>
      <c r="L74" s="245"/>
      <c r="M74" s="245"/>
      <c r="N74" s="245"/>
      <c r="O74" s="245"/>
      <c r="P74" s="245"/>
      <c r="Q74" s="245"/>
      <c r="R74" s="245"/>
      <c r="S74" s="245"/>
      <c r="T74" s="245"/>
      <c r="U74" s="245"/>
      <c r="V74" s="245"/>
      <c r="W74" s="245"/>
      <c r="X74" s="245"/>
      <c r="Y74" s="245"/>
      <c r="Z74" s="245"/>
      <c r="AA74" s="245"/>
      <c r="AB74" s="245"/>
      <c r="AC74" s="245"/>
    </row>
    <row r="75">
      <c r="A75" s="245"/>
      <c r="B75" s="245"/>
      <c r="C75" s="245"/>
      <c r="D75" s="245"/>
      <c r="E75" s="245"/>
      <c r="F75" s="245"/>
      <c r="G75" s="245"/>
      <c r="H75" s="245"/>
      <c r="I75" s="245"/>
      <c r="J75" s="275"/>
      <c r="K75" s="275"/>
      <c r="L75" s="245"/>
      <c r="M75" s="245"/>
      <c r="N75" s="245"/>
      <c r="O75" s="245"/>
      <c r="P75" s="245"/>
      <c r="Q75" s="245"/>
      <c r="R75" s="245"/>
      <c r="S75" s="245"/>
      <c r="T75" s="245"/>
      <c r="U75" s="245"/>
      <c r="V75" s="245"/>
      <c r="W75" s="245"/>
      <c r="X75" s="245"/>
      <c r="Y75" s="245"/>
      <c r="Z75" s="245"/>
      <c r="AA75" s="245"/>
      <c r="AB75" s="245"/>
      <c r="AC75" s="245"/>
    </row>
    <row r="76">
      <c r="A76" s="245"/>
      <c r="B76" s="245"/>
      <c r="C76" s="245"/>
      <c r="D76" s="245"/>
      <c r="E76" s="245"/>
      <c r="F76" s="245"/>
      <c r="G76" s="245"/>
      <c r="H76" s="245"/>
      <c r="I76" s="245"/>
      <c r="J76" s="275"/>
      <c r="K76" s="275"/>
      <c r="L76" s="245"/>
      <c r="M76" s="245"/>
      <c r="N76" s="245"/>
      <c r="O76" s="245"/>
      <c r="P76" s="245"/>
      <c r="Q76" s="245"/>
      <c r="R76" s="245"/>
      <c r="S76" s="245"/>
      <c r="T76" s="245"/>
      <c r="U76" s="245"/>
      <c r="V76" s="245"/>
      <c r="W76" s="245"/>
      <c r="X76" s="245"/>
      <c r="Y76" s="245"/>
      <c r="Z76" s="245"/>
      <c r="AA76" s="245"/>
      <c r="AB76" s="245"/>
      <c r="AC76" s="245"/>
    </row>
    <row r="77">
      <c r="A77" s="245"/>
      <c r="B77" s="245"/>
      <c r="C77" s="245"/>
      <c r="D77" s="245"/>
      <c r="E77" s="245"/>
      <c r="F77" s="245"/>
      <c r="G77" s="245"/>
      <c r="H77" s="245"/>
      <c r="I77" s="245"/>
      <c r="J77" s="275"/>
      <c r="K77" s="275"/>
      <c r="L77" s="245"/>
      <c r="M77" s="245"/>
      <c r="N77" s="245"/>
      <c r="O77" s="245"/>
      <c r="P77" s="245"/>
      <c r="Q77" s="245"/>
      <c r="R77" s="245"/>
      <c r="S77" s="245"/>
      <c r="T77" s="245"/>
      <c r="U77" s="245"/>
      <c r="V77" s="245"/>
      <c r="W77" s="245"/>
      <c r="X77" s="245"/>
      <c r="Y77" s="245"/>
      <c r="Z77" s="245"/>
      <c r="AA77" s="245"/>
      <c r="AB77" s="245"/>
      <c r="AC77" s="245"/>
    </row>
    <row r="78">
      <c r="A78" s="245"/>
      <c r="B78" s="245"/>
      <c r="C78" s="245"/>
      <c r="D78" s="245"/>
      <c r="E78" s="245"/>
      <c r="F78" s="245"/>
      <c r="G78" s="245"/>
      <c r="H78" s="245"/>
      <c r="I78" s="245"/>
      <c r="J78" s="275"/>
      <c r="K78" s="275"/>
      <c r="L78" s="245"/>
      <c r="M78" s="245"/>
      <c r="N78" s="245"/>
      <c r="O78" s="245"/>
      <c r="P78" s="245"/>
      <c r="Q78" s="245"/>
      <c r="R78" s="245"/>
      <c r="S78" s="245"/>
      <c r="T78" s="245"/>
      <c r="U78" s="245"/>
      <c r="V78" s="245"/>
      <c r="W78" s="245"/>
      <c r="X78" s="245"/>
      <c r="Y78" s="245"/>
      <c r="Z78" s="245"/>
      <c r="AA78" s="245"/>
      <c r="AB78" s="245"/>
      <c r="AC78" s="245"/>
    </row>
    <row r="79">
      <c r="A79" s="245"/>
      <c r="B79" s="245"/>
      <c r="C79" s="245"/>
      <c r="D79" s="245"/>
      <c r="E79" s="245"/>
      <c r="F79" s="245"/>
      <c r="G79" s="245"/>
      <c r="H79" s="245"/>
      <c r="I79" s="245"/>
      <c r="J79" s="275"/>
      <c r="K79" s="275"/>
      <c r="L79" s="245"/>
      <c r="M79" s="245"/>
      <c r="N79" s="245"/>
      <c r="O79" s="245"/>
      <c r="P79" s="245"/>
      <c r="Q79" s="245"/>
      <c r="R79" s="245"/>
      <c r="S79" s="245"/>
      <c r="T79" s="245"/>
      <c r="U79" s="245"/>
      <c r="V79" s="245"/>
      <c r="W79" s="245"/>
      <c r="X79" s="245"/>
      <c r="Y79" s="245"/>
      <c r="Z79" s="245"/>
      <c r="AA79" s="245"/>
      <c r="AB79" s="245"/>
      <c r="AC79" s="245"/>
    </row>
    <row r="80">
      <c r="A80" s="245"/>
      <c r="B80" s="245"/>
      <c r="C80" s="245"/>
      <c r="D80" s="245"/>
      <c r="E80" s="245"/>
      <c r="F80" s="245"/>
      <c r="G80" s="245"/>
      <c r="H80" s="245"/>
      <c r="I80" s="245"/>
      <c r="J80" s="275"/>
      <c r="K80" s="275"/>
      <c r="L80" s="245"/>
      <c r="M80" s="245"/>
      <c r="N80" s="245"/>
      <c r="O80" s="245"/>
      <c r="P80" s="245"/>
      <c r="Q80" s="245"/>
      <c r="R80" s="245"/>
      <c r="S80" s="245"/>
      <c r="T80" s="245"/>
      <c r="U80" s="245"/>
      <c r="V80" s="245"/>
      <c r="W80" s="245"/>
      <c r="X80" s="245"/>
      <c r="Y80" s="245"/>
      <c r="Z80" s="245"/>
      <c r="AA80" s="245"/>
      <c r="AB80" s="245"/>
      <c r="AC80" s="245"/>
    </row>
    <row r="81">
      <c r="A81" s="245"/>
      <c r="B81" s="245"/>
      <c r="C81" s="245"/>
      <c r="D81" s="245"/>
      <c r="E81" s="245"/>
      <c r="F81" s="245"/>
      <c r="G81" s="245"/>
      <c r="H81" s="245"/>
      <c r="I81" s="245"/>
      <c r="J81" s="275"/>
      <c r="K81" s="275"/>
      <c r="L81" s="245"/>
      <c r="M81" s="245"/>
      <c r="N81" s="245"/>
      <c r="O81" s="245"/>
      <c r="P81" s="245"/>
      <c r="Q81" s="245"/>
      <c r="R81" s="245"/>
      <c r="S81" s="245"/>
      <c r="T81" s="245"/>
      <c r="U81" s="245"/>
      <c r="V81" s="245"/>
      <c r="W81" s="245"/>
      <c r="X81" s="245"/>
      <c r="Y81" s="245"/>
      <c r="Z81" s="245"/>
      <c r="AA81" s="245"/>
      <c r="AB81" s="245"/>
      <c r="AC81" s="245"/>
    </row>
    <row r="82">
      <c r="A82" s="245"/>
      <c r="B82" s="245"/>
      <c r="C82" s="245"/>
      <c r="D82" s="245"/>
      <c r="E82" s="245"/>
      <c r="F82" s="245"/>
      <c r="G82" s="245"/>
      <c r="H82" s="245"/>
      <c r="I82" s="245"/>
      <c r="J82" s="275"/>
      <c r="K82" s="275"/>
      <c r="L82" s="245"/>
      <c r="M82" s="245"/>
      <c r="N82" s="245"/>
      <c r="O82" s="245"/>
      <c r="P82" s="245"/>
      <c r="Q82" s="245"/>
      <c r="R82" s="245"/>
      <c r="S82" s="245"/>
      <c r="T82" s="245"/>
      <c r="U82" s="245"/>
      <c r="V82" s="245"/>
      <c r="W82" s="245"/>
      <c r="X82" s="245"/>
      <c r="Y82" s="245"/>
      <c r="Z82" s="245"/>
      <c r="AA82" s="245"/>
      <c r="AB82" s="245"/>
      <c r="AC82" s="245"/>
    </row>
    <row r="83">
      <c r="A83" s="245"/>
      <c r="B83" s="245"/>
      <c r="C83" s="245"/>
      <c r="D83" s="245"/>
      <c r="E83" s="245"/>
      <c r="F83" s="245"/>
      <c r="G83" s="245"/>
      <c r="H83" s="245"/>
      <c r="I83" s="245"/>
      <c r="J83" s="275"/>
      <c r="K83" s="275"/>
      <c r="L83" s="245"/>
      <c r="M83" s="245"/>
      <c r="N83" s="245"/>
      <c r="O83" s="245"/>
      <c r="P83" s="245"/>
      <c r="Q83" s="245"/>
      <c r="R83" s="245"/>
      <c r="S83" s="245"/>
      <c r="T83" s="245"/>
      <c r="U83" s="245"/>
      <c r="V83" s="245"/>
      <c r="W83" s="245"/>
      <c r="X83" s="245"/>
      <c r="Y83" s="245"/>
      <c r="Z83" s="245"/>
      <c r="AA83" s="245"/>
      <c r="AB83" s="245"/>
      <c r="AC83" s="245"/>
    </row>
    <row r="84">
      <c r="A84" s="245"/>
      <c r="B84" s="245"/>
      <c r="C84" s="245"/>
      <c r="D84" s="245"/>
      <c r="E84" s="245"/>
      <c r="F84" s="245"/>
      <c r="G84" s="245"/>
      <c r="H84" s="245"/>
      <c r="I84" s="245"/>
      <c r="J84" s="275"/>
      <c r="K84" s="275"/>
      <c r="L84" s="245"/>
      <c r="M84" s="245"/>
      <c r="N84" s="245"/>
      <c r="O84" s="245"/>
      <c r="P84" s="245"/>
      <c r="Q84" s="245"/>
      <c r="R84" s="245"/>
      <c r="S84" s="245"/>
      <c r="T84" s="245"/>
      <c r="U84" s="245"/>
      <c r="V84" s="245"/>
      <c r="W84" s="245"/>
      <c r="X84" s="245"/>
      <c r="Y84" s="245"/>
      <c r="Z84" s="245"/>
      <c r="AA84" s="245"/>
      <c r="AB84" s="245"/>
      <c r="AC84" s="245"/>
    </row>
    <row r="85">
      <c r="A85" s="245"/>
      <c r="B85" s="245"/>
      <c r="C85" s="245"/>
      <c r="D85" s="245"/>
      <c r="E85" s="245"/>
      <c r="F85" s="245"/>
      <c r="G85" s="245"/>
      <c r="H85" s="245"/>
      <c r="I85" s="245"/>
      <c r="J85" s="275"/>
      <c r="K85" s="275"/>
      <c r="L85" s="245"/>
      <c r="M85" s="245"/>
      <c r="N85" s="245"/>
      <c r="O85" s="245"/>
      <c r="P85" s="245"/>
      <c r="Q85" s="245"/>
      <c r="R85" s="245"/>
      <c r="S85" s="245"/>
      <c r="T85" s="245"/>
      <c r="U85" s="245"/>
      <c r="V85" s="245"/>
      <c r="W85" s="245"/>
      <c r="X85" s="245"/>
      <c r="Y85" s="245"/>
      <c r="Z85" s="245"/>
      <c r="AA85" s="245"/>
      <c r="AB85" s="245"/>
      <c r="AC85" s="245"/>
    </row>
    <row r="86">
      <c r="A86" s="245"/>
      <c r="B86" s="245"/>
      <c r="C86" s="245"/>
      <c r="D86" s="245"/>
      <c r="E86" s="245"/>
      <c r="F86" s="245"/>
      <c r="G86" s="245"/>
      <c r="H86" s="245"/>
      <c r="I86" s="245"/>
      <c r="J86" s="275"/>
      <c r="K86" s="275"/>
      <c r="L86" s="245"/>
      <c r="M86" s="245"/>
      <c r="N86" s="245"/>
      <c r="O86" s="245"/>
      <c r="P86" s="245"/>
      <c r="Q86" s="245"/>
      <c r="R86" s="245"/>
      <c r="S86" s="245"/>
      <c r="T86" s="245"/>
      <c r="U86" s="245"/>
      <c r="V86" s="245"/>
      <c r="W86" s="245"/>
      <c r="X86" s="245"/>
      <c r="Y86" s="245"/>
      <c r="Z86" s="245"/>
      <c r="AA86" s="245"/>
      <c r="AB86" s="245"/>
      <c r="AC86" s="245"/>
    </row>
    <row r="87">
      <c r="A87" s="245"/>
      <c r="B87" s="245"/>
      <c r="C87" s="245"/>
      <c r="D87" s="245"/>
      <c r="E87" s="245"/>
      <c r="F87" s="245"/>
      <c r="G87" s="245"/>
      <c r="H87" s="245"/>
      <c r="I87" s="245"/>
      <c r="J87" s="275"/>
      <c r="K87" s="275"/>
      <c r="L87" s="245"/>
      <c r="M87" s="245"/>
      <c r="N87" s="245"/>
      <c r="O87" s="245"/>
      <c r="P87" s="245"/>
      <c r="Q87" s="245"/>
      <c r="R87" s="245"/>
      <c r="S87" s="245"/>
      <c r="T87" s="245"/>
      <c r="U87" s="245"/>
      <c r="V87" s="245"/>
      <c r="W87" s="245"/>
      <c r="X87" s="245"/>
      <c r="Y87" s="245"/>
      <c r="Z87" s="245"/>
      <c r="AA87" s="245"/>
      <c r="AB87" s="245"/>
      <c r="AC87" s="245"/>
    </row>
    <row r="88">
      <c r="A88" s="245"/>
      <c r="B88" s="245"/>
      <c r="C88" s="245"/>
      <c r="D88" s="245"/>
      <c r="E88" s="245"/>
      <c r="F88" s="245"/>
      <c r="G88" s="245"/>
      <c r="H88" s="245"/>
      <c r="I88" s="245"/>
      <c r="J88" s="275"/>
      <c r="K88" s="275"/>
      <c r="L88" s="245"/>
      <c r="M88" s="245"/>
      <c r="N88" s="245"/>
      <c r="O88" s="245"/>
      <c r="P88" s="245"/>
      <c r="Q88" s="245"/>
      <c r="R88" s="245"/>
      <c r="S88" s="245"/>
      <c r="T88" s="245"/>
      <c r="U88" s="245"/>
      <c r="V88" s="245"/>
      <c r="W88" s="245"/>
      <c r="X88" s="245"/>
      <c r="Y88" s="245"/>
      <c r="Z88" s="245"/>
      <c r="AA88" s="245"/>
      <c r="AB88" s="245"/>
      <c r="AC88" s="245"/>
    </row>
    <row r="89">
      <c r="A89" s="245"/>
      <c r="B89" s="245"/>
      <c r="C89" s="245"/>
      <c r="D89" s="245"/>
      <c r="E89" s="245"/>
      <c r="F89" s="245"/>
      <c r="G89" s="245"/>
      <c r="H89" s="245"/>
      <c r="I89" s="245"/>
      <c r="J89" s="275"/>
      <c r="K89" s="275"/>
      <c r="L89" s="245"/>
      <c r="M89" s="245"/>
      <c r="N89" s="245"/>
      <c r="O89" s="245"/>
      <c r="P89" s="245"/>
      <c r="Q89" s="245"/>
      <c r="R89" s="245"/>
      <c r="S89" s="245"/>
      <c r="T89" s="245"/>
      <c r="U89" s="245"/>
      <c r="V89" s="245"/>
      <c r="W89" s="245"/>
      <c r="X89" s="245"/>
      <c r="Y89" s="245"/>
      <c r="Z89" s="245"/>
      <c r="AA89" s="245"/>
      <c r="AB89" s="245"/>
      <c r="AC89" s="245"/>
    </row>
    <row r="90">
      <c r="A90" s="245"/>
      <c r="B90" s="245"/>
      <c r="C90" s="245"/>
      <c r="D90" s="245"/>
      <c r="E90" s="245"/>
      <c r="F90" s="245"/>
      <c r="G90" s="245"/>
      <c r="H90" s="245"/>
      <c r="I90" s="245"/>
      <c r="J90" s="275"/>
      <c r="K90" s="275"/>
      <c r="L90" s="245"/>
      <c r="M90" s="245"/>
      <c r="N90" s="245"/>
      <c r="O90" s="245"/>
      <c r="P90" s="245"/>
      <c r="Q90" s="245"/>
      <c r="R90" s="245"/>
      <c r="S90" s="245"/>
      <c r="T90" s="245"/>
      <c r="U90" s="245"/>
      <c r="V90" s="245"/>
      <c r="W90" s="245"/>
      <c r="X90" s="245"/>
      <c r="Y90" s="245"/>
      <c r="Z90" s="245"/>
      <c r="AA90" s="245"/>
      <c r="AB90" s="245"/>
      <c r="AC90" s="245"/>
    </row>
    <row r="91">
      <c r="A91" s="245"/>
      <c r="B91" s="245"/>
      <c r="C91" s="245"/>
      <c r="D91" s="245"/>
      <c r="E91" s="245"/>
      <c r="F91" s="245"/>
      <c r="G91" s="245"/>
      <c r="H91" s="245"/>
      <c r="I91" s="245"/>
      <c r="J91" s="275"/>
      <c r="K91" s="275"/>
      <c r="L91" s="245"/>
      <c r="M91" s="245"/>
      <c r="N91" s="245"/>
      <c r="O91" s="245"/>
      <c r="P91" s="245"/>
      <c r="Q91" s="245"/>
      <c r="R91" s="245"/>
      <c r="S91" s="245"/>
      <c r="T91" s="245"/>
      <c r="U91" s="245"/>
      <c r="V91" s="245"/>
      <c r="W91" s="245"/>
      <c r="X91" s="245"/>
      <c r="Y91" s="245"/>
      <c r="Z91" s="245"/>
      <c r="AA91" s="245"/>
      <c r="AB91" s="245"/>
      <c r="AC91" s="245"/>
    </row>
    <row r="92">
      <c r="A92" s="245"/>
      <c r="B92" s="245"/>
      <c r="C92" s="245"/>
      <c r="D92" s="245"/>
      <c r="E92" s="245"/>
      <c r="F92" s="245"/>
      <c r="G92" s="245"/>
      <c r="H92" s="245"/>
      <c r="I92" s="245"/>
      <c r="J92" s="275"/>
      <c r="K92" s="275"/>
      <c r="L92" s="245"/>
      <c r="M92" s="245"/>
      <c r="N92" s="245"/>
      <c r="O92" s="245"/>
      <c r="P92" s="245"/>
      <c r="Q92" s="245"/>
      <c r="R92" s="245"/>
      <c r="S92" s="245"/>
      <c r="T92" s="245"/>
      <c r="U92" s="245"/>
      <c r="V92" s="245"/>
      <c r="W92" s="245"/>
      <c r="X92" s="245"/>
      <c r="Y92" s="245"/>
      <c r="Z92" s="245"/>
      <c r="AA92" s="245"/>
      <c r="AB92" s="245"/>
      <c r="AC92" s="245"/>
    </row>
    <row r="93">
      <c r="A93" s="245"/>
      <c r="B93" s="245"/>
      <c r="C93" s="245"/>
      <c r="D93" s="245"/>
      <c r="E93" s="245"/>
      <c r="F93" s="245"/>
      <c r="G93" s="245"/>
      <c r="H93" s="245"/>
      <c r="I93" s="245"/>
      <c r="J93" s="275"/>
      <c r="K93" s="275"/>
      <c r="L93" s="245"/>
      <c r="M93" s="245"/>
      <c r="N93" s="245"/>
      <c r="O93" s="245"/>
      <c r="P93" s="245"/>
      <c r="Q93" s="245"/>
      <c r="R93" s="245"/>
      <c r="S93" s="245"/>
      <c r="T93" s="245"/>
      <c r="U93" s="245"/>
      <c r="V93" s="245"/>
      <c r="W93" s="245"/>
      <c r="X93" s="245"/>
      <c r="Y93" s="245"/>
      <c r="Z93" s="245"/>
      <c r="AA93" s="245"/>
      <c r="AB93" s="245"/>
      <c r="AC93" s="245"/>
    </row>
    <row r="94">
      <c r="A94" s="245"/>
      <c r="B94" s="245"/>
      <c r="C94" s="245"/>
      <c r="D94" s="245"/>
      <c r="E94" s="245"/>
      <c r="F94" s="245"/>
      <c r="G94" s="245"/>
      <c r="H94" s="245"/>
      <c r="I94" s="245"/>
      <c r="J94" s="275"/>
      <c r="K94" s="275"/>
      <c r="L94" s="245"/>
      <c r="M94" s="245"/>
      <c r="N94" s="245"/>
      <c r="O94" s="245"/>
      <c r="P94" s="245"/>
      <c r="Q94" s="245"/>
      <c r="R94" s="245"/>
      <c r="S94" s="245"/>
      <c r="T94" s="245"/>
      <c r="U94" s="245"/>
      <c r="V94" s="245"/>
      <c r="W94" s="245"/>
      <c r="X94" s="245"/>
      <c r="Y94" s="245"/>
      <c r="Z94" s="245"/>
      <c r="AA94" s="245"/>
      <c r="AB94" s="245"/>
      <c r="AC94" s="245"/>
    </row>
    <row r="95">
      <c r="A95" s="245"/>
      <c r="B95" s="245"/>
      <c r="C95" s="245"/>
      <c r="D95" s="245"/>
      <c r="E95" s="245"/>
      <c r="F95" s="245"/>
      <c r="G95" s="245"/>
      <c r="H95" s="245"/>
      <c r="I95" s="245"/>
      <c r="J95" s="275"/>
      <c r="K95" s="275"/>
      <c r="L95" s="245"/>
      <c r="M95" s="245"/>
      <c r="N95" s="245"/>
      <c r="O95" s="245"/>
      <c r="P95" s="245"/>
      <c r="Q95" s="245"/>
      <c r="R95" s="245"/>
      <c r="S95" s="245"/>
      <c r="T95" s="245"/>
      <c r="U95" s="245"/>
      <c r="V95" s="245"/>
      <c r="W95" s="245"/>
      <c r="X95" s="245"/>
      <c r="Y95" s="245"/>
      <c r="Z95" s="245"/>
      <c r="AA95" s="245"/>
      <c r="AB95" s="245"/>
      <c r="AC95" s="245"/>
    </row>
    <row r="96">
      <c r="A96" s="245"/>
      <c r="B96" s="245"/>
      <c r="C96" s="245"/>
      <c r="D96" s="245"/>
      <c r="E96" s="245"/>
      <c r="F96" s="245"/>
      <c r="G96" s="245"/>
      <c r="H96" s="245"/>
      <c r="I96" s="245"/>
      <c r="J96" s="275"/>
      <c r="K96" s="275"/>
      <c r="L96" s="245"/>
      <c r="M96" s="245"/>
      <c r="N96" s="245"/>
      <c r="O96" s="245"/>
      <c r="P96" s="245"/>
      <c r="Q96" s="245"/>
      <c r="R96" s="245"/>
      <c r="S96" s="245"/>
      <c r="T96" s="245"/>
      <c r="U96" s="245"/>
      <c r="V96" s="245"/>
      <c r="W96" s="245"/>
      <c r="X96" s="245"/>
      <c r="Y96" s="245"/>
      <c r="Z96" s="245"/>
      <c r="AA96" s="245"/>
      <c r="AB96" s="245"/>
      <c r="AC96" s="245"/>
    </row>
    <row r="97">
      <c r="A97" s="245"/>
      <c r="B97" s="245"/>
      <c r="C97" s="245"/>
      <c r="D97" s="245"/>
      <c r="E97" s="245"/>
      <c r="F97" s="245"/>
      <c r="G97" s="245"/>
      <c r="H97" s="245"/>
      <c r="I97" s="245"/>
      <c r="J97" s="275"/>
      <c r="K97" s="275"/>
      <c r="L97" s="245"/>
      <c r="M97" s="245"/>
      <c r="N97" s="245"/>
      <c r="O97" s="245"/>
      <c r="P97" s="245"/>
      <c r="Q97" s="245"/>
      <c r="R97" s="245"/>
      <c r="S97" s="245"/>
      <c r="T97" s="245"/>
      <c r="U97" s="245"/>
      <c r="V97" s="245"/>
      <c r="W97" s="245"/>
      <c r="X97" s="245"/>
      <c r="Y97" s="245"/>
      <c r="Z97" s="245"/>
      <c r="AA97" s="245"/>
      <c r="AB97" s="245"/>
      <c r="AC97" s="245"/>
    </row>
    <row r="98">
      <c r="A98" s="245"/>
      <c r="B98" s="245"/>
      <c r="C98" s="245"/>
      <c r="D98" s="245"/>
      <c r="E98" s="245"/>
      <c r="F98" s="245"/>
      <c r="G98" s="245"/>
      <c r="H98" s="245"/>
      <c r="I98" s="245"/>
      <c r="J98" s="275"/>
      <c r="K98" s="275"/>
      <c r="L98" s="245"/>
      <c r="M98" s="245"/>
      <c r="N98" s="245"/>
      <c r="O98" s="245"/>
      <c r="P98" s="245"/>
      <c r="Q98" s="245"/>
      <c r="R98" s="245"/>
      <c r="S98" s="245"/>
      <c r="T98" s="245"/>
      <c r="U98" s="245"/>
      <c r="V98" s="245"/>
      <c r="W98" s="245"/>
      <c r="X98" s="245"/>
      <c r="Y98" s="245"/>
      <c r="Z98" s="245"/>
      <c r="AA98" s="245"/>
      <c r="AB98" s="245"/>
      <c r="AC98" s="245"/>
    </row>
    <row r="99">
      <c r="A99" s="245"/>
      <c r="B99" s="245"/>
      <c r="C99" s="245"/>
      <c r="D99" s="245"/>
      <c r="E99" s="245"/>
      <c r="F99" s="245"/>
      <c r="G99" s="245"/>
      <c r="H99" s="245"/>
      <c r="I99" s="245"/>
      <c r="J99" s="275"/>
      <c r="K99" s="275"/>
      <c r="L99" s="245"/>
      <c r="M99" s="245"/>
      <c r="N99" s="245"/>
      <c r="O99" s="245"/>
      <c r="P99" s="245"/>
      <c r="Q99" s="245"/>
      <c r="R99" s="245"/>
      <c r="S99" s="245"/>
      <c r="T99" s="245"/>
      <c r="U99" s="245"/>
      <c r="V99" s="245"/>
      <c r="W99" s="245"/>
      <c r="X99" s="245"/>
      <c r="Y99" s="245"/>
      <c r="Z99" s="245"/>
      <c r="AA99" s="245"/>
      <c r="AB99" s="245"/>
      <c r="AC99" s="245"/>
    </row>
    <row r="100">
      <c r="A100" s="245"/>
      <c r="B100" s="245"/>
      <c r="C100" s="245"/>
      <c r="D100" s="245"/>
      <c r="E100" s="245"/>
      <c r="F100" s="245"/>
      <c r="G100" s="245"/>
      <c r="H100" s="245"/>
      <c r="I100" s="245"/>
      <c r="J100" s="275"/>
      <c r="K100" s="275"/>
      <c r="L100" s="245"/>
      <c r="M100" s="245"/>
      <c r="N100" s="245"/>
      <c r="O100" s="245"/>
      <c r="P100" s="245"/>
      <c r="Q100" s="245"/>
      <c r="R100" s="245"/>
      <c r="S100" s="245"/>
      <c r="T100" s="245"/>
      <c r="U100" s="245"/>
      <c r="V100" s="245"/>
      <c r="W100" s="245"/>
      <c r="X100" s="245"/>
      <c r="Y100" s="245"/>
      <c r="Z100" s="245"/>
      <c r="AA100" s="245"/>
      <c r="AB100" s="245"/>
      <c r="AC100" s="245"/>
    </row>
    <row r="101">
      <c r="A101" s="245"/>
      <c r="B101" s="245"/>
      <c r="C101" s="245"/>
      <c r="D101" s="245"/>
      <c r="E101" s="245"/>
      <c r="F101" s="245"/>
      <c r="G101" s="245"/>
      <c r="H101" s="245"/>
      <c r="I101" s="245"/>
      <c r="J101" s="275"/>
      <c r="K101" s="275"/>
      <c r="L101" s="245"/>
      <c r="M101" s="245"/>
      <c r="N101" s="245"/>
      <c r="O101" s="245"/>
      <c r="P101" s="245"/>
      <c r="Q101" s="245"/>
      <c r="R101" s="245"/>
      <c r="S101" s="245"/>
      <c r="T101" s="245"/>
      <c r="U101" s="245"/>
      <c r="V101" s="245"/>
      <c r="W101" s="245"/>
      <c r="X101" s="245"/>
      <c r="Y101" s="245"/>
      <c r="Z101" s="245"/>
      <c r="AA101" s="245"/>
      <c r="AB101" s="245"/>
      <c r="AC101" s="245"/>
    </row>
    <row r="102">
      <c r="A102" s="245"/>
      <c r="B102" s="245"/>
      <c r="C102" s="245"/>
      <c r="D102" s="245"/>
      <c r="E102" s="245"/>
      <c r="F102" s="245"/>
      <c r="G102" s="245"/>
      <c r="H102" s="245"/>
      <c r="I102" s="245"/>
      <c r="J102" s="275"/>
      <c r="K102" s="275"/>
      <c r="L102" s="245"/>
      <c r="M102" s="245"/>
      <c r="N102" s="245"/>
      <c r="O102" s="245"/>
      <c r="P102" s="245"/>
      <c r="Q102" s="245"/>
      <c r="R102" s="245"/>
      <c r="S102" s="245"/>
      <c r="T102" s="245"/>
      <c r="U102" s="245"/>
      <c r="V102" s="245"/>
      <c r="W102" s="245"/>
      <c r="X102" s="245"/>
      <c r="Y102" s="245"/>
      <c r="Z102" s="245"/>
      <c r="AA102" s="245"/>
      <c r="AB102" s="245"/>
      <c r="AC102" s="245"/>
    </row>
    <row r="103">
      <c r="A103" s="245"/>
      <c r="B103" s="245"/>
      <c r="C103" s="245"/>
      <c r="D103" s="245"/>
      <c r="E103" s="245"/>
      <c r="F103" s="245"/>
      <c r="G103" s="245"/>
      <c r="H103" s="245"/>
      <c r="I103" s="245"/>
      <c r="J103" s="275"/>
      <c r="K103" s="275"/>
      <c r="L103" s="245"/>
      <c r="M103" s="245"/>
      <c r="N103" s="245"/>
      <c r="O103" s="245"/>
      <c r="P103" s="245"/>
      <c r="Q103" s="245"/>
      <c r="R103" s="245"/>
      <c r="S103" s="245"/>
      <c r="T103" s="245"/>
      <c r="U103" s="245"/>
      <c r="V103" s="245"/>
      <c r="W103" s="245"/>
      <c r="X103" s="245"/>
      <c r="Y103" s="245"/>
      <c r="Z103" s="245"/>
      <c r="AA103" s="245"/>
      <c r="AB103" s="245"/>
      <c r="AC103" s="245"/>
    </row>
    <row r="104">
      <c r="A104" s="245"/>
      <c r="B104" s="245"/>
      <c r="C104" s="245"/>
      <c r="D104" s="245"/>
      <c r="E104" s="245"/>
      <c r="F104" s="245"/>
      <c r="G104" s="245"/>
      <c r="H104" s="245"/>
      <c r="I104" s="245"/>
      <c r="J104" s="275"/>
      <c r="K104" s="275"/>
      <c r="L104" s="245"/>
      <c r="M104" s="245"/>
      <c r="N104" s="245"/>
      <c r="O104" s="245"/>
      <c r="P104" s="245"/>
      <c r="Q104" s="245"/>
      <c r="R104" s="245"/>
      <c r="S104" s="245"/>
      <c r="T104" s="245"/>
      <c r="U104" s="245"/>
      <c r="V104" s="245"/>
      <c r="W104" s="245"/>
      <c r="X104" s="245"/>
      <c r="Y104" s="245"/>
      <c r="Z104" s="245"/>
      <c r="AA104" s="245"/>
      <c r="AB104" s="245"/>
      <c r="AC104" s="245"/>
    </row>
    <row r="105">
      <c r="A105" s="245"/>
      <c r="B105" s="245"/>
      <c r="C105" s="245"/>
      <c r="D105" s="245"/>
      <c r="E105" s="245"/>
      <c r="F105" s="245"/>
      <c r="G105" s="245"/>
      <c r="H105" s="245"/>
      <c r="I105" s="245"/>
      <c r="J105" s="275"/>
      <c r="K105" s="275"/>
      <c r="L105" s="245"/>
      <c r="M105" s="245"/>
      <c r="N105" s="245"/>
      <c r="O105" s="245"/>
      <c r="P105" s="245"/>
      <c r="Q105" s="245"/>
      <c r="R105" s="245"/>
      <c r="S105" s="245"/>
      <c r="T105" s="245"/>
      <c r="U105" s="245"/>
      <c r="V105" s="245"/>
      <c r="W105" s="245"/>
      <c r="X105" s="245"/>
      <c r="Y105" s="245"/>
      <c r="Z105" s="245"/>
      <c r="AA105" s="245"/>
      <c r="AB105" s="245"/>
      <c r="AC105" s="245"/>
    </row>
    <row r="106">
      <c r="A106" s="245"/>
      <c r="B106" s="245"/>
      <c r="C106" s="245"/>
      <c r="D106" s="245"/>
      <c r="E106" s="245"/>
      <c r="F106" s="245"/>
      <c r="G106" s="245"/>
      <c r="H106" s="245"/>
      <c r="I106" s="245"/>
      <c r="J106" s="275"/>
      <c r="K106" s="275"/>
      <c r="L106" s="245"/>
      <c r="M106" s="245"/>
      <c r="N106" s="245"/>
      <c r="O106" s="245"/>
      <c r="P106" s="245"/>
      <c r="Q106" s="245"/>
      <c r="R106" s="245"/>
      <c r="S106" s="245"/>
      <c r="T106" s="245"/>
      <c r="U106" s="245"/>
      <c r="V106" s="245"/>
      <c r="W106" s="245"/>
      <c r="X106" s="245"/>
      <c r="Y106" s="245"/>
      <c r="Z106" s="245"/>
      <c r="AA106" s="245"/>
      <c r="AB106" s="245"/>
      <c r="AC106" s="245"/>
    </row>
    <row r="107">
      <c r="A107" s="245"/>
      <c r="B107" s="245"/>
      <c r="C107" s="245"/>
      <c r="D107" s="245"/>
      <c r="E107" s="245"/>
      <c r="F107" s="245"/>
      <c r="G107" s="245"/>
      <c r="H107" s="245"/>
      <c r="I107" s="245"/>
      <c r="J107" s="275"/>
      <c r="K107" s="275"/>
      <c r="L107" s="245"/>
      <c r="M107" s="245"/>
      <c r="N107" s="245"/>
      <c r="O107" s="245"/>
      <c r="P107" s="245"/>
      <c r="Q107" s="245"/>
      <c r="R107" s="245"/>
      <c r="S107" s="245"/>
      <c r="T107" s="245"/>
      <c r="U107" s="245"/>
      <c r="V107" s="245"/>
      <c r="W107" s="245"/>
      <c r="X107" s="245"/>
      <c r="Y107" s="245"/>
      <c r="Z107" s="245"/>
      <c r="AA107" s="245"/>
      <c r="AB107" s="245"/>
      <c r="AC107" s="245"/>
    </row>
    <row r="108">
      <c r="A108" s="245"/>
      <c r="B108" s="245"/>
      <c r="C108" s="245"/>
      <c r="D108" s="245"/>
      <c r="E108" s="245"/>
      <c r="F108" s="245"/>
      <c r="G108" s="245"/>
      <c r="H108" s="245"/>
      <c r="I108" s="245"/>
      <c r="J108" s="275"/>
      <c r="K108" s="275"/>
      <c r="L108" s="245"/>
      <c r="M108" s="245"/>
      <c r="N108" s="245"/>
      <c r="O108" s="245"/>
      <c r="P108" s="245"/>
      <c r="Q108" s="245"/>
      <c r="R108" s="245"/>
      <c r="S108" s="245"/>
      <c r="T108" s="245"/>
      <c r="U108" s="245"/>
      <c r="V108" s="245"/>
      <c r="W108" s="245"/>
      <c r="X108" s="245"/>
      <c r="Y108" s="245"/>
      <c r="Z108" s="245"/>
      <c r="AA108" s="245"/>
      <c r="AB108" s="245"/>
      <c r="AC108" s="245"/>
    </row>
    <row r="109">
      <c r="A109" s="245"/>
      <c r="B109" s="245"/>
      <c r="C109" s="245"/>
      <c r="D109" s="245"/>
      <c r="E109" s="245"/>
      <c r="F109" s="245"/>
      <c r="G109" s="245"/>
      <c r="H109" s="245"/>
      <c r="I109" s="245"/>
      <c r="J109" s="275"/>
      <c r="K109" s="275"/>
      <c r="L109" s="245"/>
      <c r="M109" s="245"/>
      <c r="N109" s="245"/>
      <c r="O109" s="245"/>
      <c r="P109" s="245"/>
      <c r="Q109" s="245"/>
      <c r="R109" s="245"/>
      <c r="S109" s="245"/>
      <c r="T109" s="245"/>
      <c r="U109" s="245"/>
      <c r="V109" s="245"/>
      <c r="W109" s="245"/>
      <c r="X109" s="245"/>
      <c r="Y109" s="245"/>
      <c r="Z109" s="245"/>
      <c r="AA109" s="245"/>
      <c r="AB109" s="245"/>
      <c r="AC109" s="245"/>
    </row>
    <row r="110">
      <c r="A110" s="245"/>
      <c r="B110" s="245"/>
      <c r="C110" s="245"/>
      <c r="D110" s="245"/>
      <c r="E110" s="245"/>
      <c r="F110" s="245"/>
      <c r="G110" s="245"/>
      <c r="H110" s="245"/>
      <c r="I110" s="245"/>
      <c r="J110" s="275"/>
      <c r="K110" s="275"/>
      <c r="L110" s="245"/>
      <c r="M110" s="245"/>
      <c r="N110" s="245"/>
      <c r="O110" s="245"/>
      <c r="P110" s="245"/>
      <c r="Q110" s="245"/>
      <c r="R110" s="245"/>
      <c r="S110" s="245"/>
      <c r="T110" s="245"/>
      <c r="U110" s="245"/>
      <c r="V110" s="245"/>
      <c r="W110" s="245"/>
      <c r="X110" s="245"/>
      <c r="Y110" s="245"/>
      <c r="Z110" s="245"/>
      <c r="AA110" s="245"/>
      <c r="AB110" s="245"/>
      <c r="AC110" s="245"/>
    </row>
    <row r="111">
      <c r="A111" s="245"/>
      <c r="B111" s="245"/>
      <c r="C111" s="245"/>
      <c r="D111" s="245"/>
      <c r="E111" s="245"/>
      <c r="F111" s="245"/>
      <c r="G111" s="245"/>
      <c r="H111" s="245"/>
      <c r="I111" s="245"/>
      <c r="J111" s="275"/>
      <c r="K111" s="275"/>
      <c r="L111" s="245"/>
      <c r="M111" s="245"/>
      <c r="N111" s="245"/>
      <c r="O111" s="245"/>
      <c r="P111" s="245"/>
      <c r="Q111" s="245"/>
      <c r="R111" s="245"/>
      <c r="S111" s="245"/>
      <c r="T111" s="245"/>
      <c r="U111" s="245"/>
      <c r="V111" s="245"/>
      <c r="W111" s="245"/>
      <c r="X111" s="245"/>
      <c r="Y111" s="245"/>
      <c r="Z111" s="245"/>
      <c r="AA111" s="245"/>
      <c r="AB111" s="245"/>
      <c r="AC111" s="245"/>
    </row>
    <row r="112">
      <c r="A112" s="245"/>
      <c r="B112" s="245"/>
      <c r="C112" s="245"/>
      <c r="D112" s="245"/>
      <c r="E112" s="245"/>
      <c r="F112" s="245"/>
      <c r="G112" s="245"/>
      <c r="H112" s="245"/>
      <c r="I112" s="245"/>
      <c r="J112" s="275"/>
      <c r="K112" s="275"/>
      <c r="L112" s="245"/>
      <c r="M112" s="245"/>
      <c r="N112" s="245"/>
      <c r="O112" s="245"/>
      <c r="P112" s="245"/>
      <c r="Q112" s="245"/>
      <c r="R112" s="245"/>
      <c r="S112" s="245"/>
      <c r="T112" s="245"/>
      <c r="U112" s="245"/>
      <c r="V112" s="245"/>
      <c r="W112" s="245"/>
      <c r="X112" s="245"/>
      <c r="Y112" s="245"/>
      <c r="Z112" s="245"/>
      <c r="AA112" s="245"/>
      <c r="AB112" s="245"/>
      <c r="AC112" s="245"/>
    </row>
    <row r="113">
      <c r="A113" s="245"/>
      <c r="B113" s="245"/>
      <c r="C113" s="245"/>
      <c r="D113" s="245"/>
      <c r="E113" s="245"/>
      <c r="F113" s="245"/>
      <c r="G113" s="245"/>
      <c r="H113" s="245"/>
      <c r="I113" s="245"/>
      <c r="J113" s="275"/>
      <c r="K113" s="275"/>
      <c r="L113" s="245"/>
      <c r="M113" s="245"/>
      <c r="N113" s="245"/>
      <c r="O113" s="245"/>
      <c r="P113" s="245"/>
      <c r="Q113" s="245"/>
      <c r="R113" s="245"/>
      <c r="S113" s="245"/>
      <c r="T113" s="245"/>
      <c r="U113" s="245"/>
      <c r="V113" s="245"/>
      <c r="W113" s="245"/>
      <c r="X113" s="245"/>
      <c r="Y113" s="245"/>
      <c r="Z113" s="245"/>
      <c r="AA113" s="245"/>
      <c r="AB113" s="245"/>
      <c r="AC113" s="245"/>
    </row>
    <row r="114">
      <c r="A114" s="245"/>
      <c r="B114" s="245"/>
      <c r="C114" s="245"/>
      <c r="D114" s="245"/>
      <c r="E114" s="245"/>
      <c r="F114" s="245"/>
      <c r="G114" s="245"/>
      <c r="H114" s="245"/>
      <c r="I114" s="245"/>
      <c r="J114" s="275"/>
      <c r="K114" s="275"/>
      <c r="L114" s="245"/>
      <c r="M114" s="245"/>
      <c r="N114" s="245"/>
      <c r="O114" s="245"/>
      <c r="P114" s="245"/>
      <c r="Q114" s="245"/>
      <c r="R114" s="245"/>
      <c r="S114" s="245"/>
      <c r="T114" s="245"/>
      <c r="U114" s="245"/>
      <c r="V114" s="245"/>
      <c r="W114" s="245"/>
      <c r="X114" s="245"/>
      <c r="Y114" s="245"/>
      <c r="Z114" s="245"/>
      <c r="AA114" s="245"/>
      <c r="AB114" s="245"/>
      <c r="AC114" s="245"/>
    </row>
    <row r="115">
      <c r="A115" s="245"/>
      <c r="B115" s="245"/>
      <c r="C115" s="245"/>
      <c r="D115" s="245"/>
      <c r="E115" s="245"/>
      <c r="F115" s="245"/>
      <c r="G115" s="245"/>
      <c r="H115" s="245"/>
      <c r="I115" s="245"/>
      <c r="J115" s="275"/>
      <c r="K115" s="275"/>
      <c r="L115" s="245"/>
      <c r="M115" s="245"/>
      <c r="N115" s="245"/>
      <c r="O115" s="245"/>
      <c r="P115" s="245"/>
      <c r="Q115" s="245"/>
      <c r="R115" s="245"/>
      <c r="S115" s="245"/>
      <c r="T115" s="245"/>
      <c r="U115" s="245"/>
      <c r="V115" s="245"/>
      <c r="W115" s="245"/>
      <c r="X115" s="245"/>
      <c r="Y115" s="245"/>
      <c r="Z115" s="245"/>
      <c r="AA115" s="245"/>
      <c r="AB115" s="245"/>
      <c r="AC115" s="245"/>
    </row>
    <row r="116">
      <c r="A116" s="245"/>
      <c r="B116" s="245"/>
      <c r="C116" s="245"/>
      <c r="D116" s="245"/>
      <c r="E116" s="245"/>
      <c r="F116" s="245"/>
      <c r="G116" s="245"/>
      <c r="H116" s="245"/>
      <c r="I116" s="245"/>
      <c r="J116" s="275"/>
      <c r="K116" s="275"/>
      <c r="L116" s="245"/>
      <c r="M116" s="245"/>
      <c r="N116" s="245"/>
      <c r="O116" s="245"/>
      <c r="P116" s="245"/>
      <c r="Q116" s="245"/>
      <c r="R116" s="245"/>
      <c r="S116" s="245"/>
      <c r="T116" s="245"/>
      <c r="U116" s="245"/>
      <c r="V116" s="245"/>
      <c r="W116" s="245"/>
      <c r="X116" s="245"/>
      <c r="Y116" s="245"/>
      <c r="Z116" s="245"/>
      <c r="AA116" s="245"/>
      <c r="AB116" s="245"/>
      <c r="AC116" s="245"/>
    </row>
    <row r="117">
      <c r="A117" s="245"/>
      <c r="B117" s="245"/>
      <c r="C117" s="245"/>
      <c r="D117" s="245"/>
      <c r="E117" s="245"/>
      <c r="F117" s="245"/>
      <c r="G117" s="245"/>
      <c r="H117" s="245"/>
      <c r="I117" s="245"/>
      <c r="J117" s="275"/>
      <c r="K117" s="275"/>
      <c r="L117" s="245"/>
      <c r="M117" s="245"/>
      <c r="N117" s="245"/>
      <c r="O117" s="245"/>
      <c r="P117" s="245"/>
      <c r="Q117" s="245"/>
      <c r="R117" s="245"/>
      <c r="S117" s="245"/>
      <c r="T117" s="245"/>
      <c r="U117" s="245"/>
      <c r="V117" s="245"/>
      <c r="W117" s="245"/>
      <c r="X117" s="245"/>
      <c r="Y117" s="245"/>
      <c r="Z117" s="245"/>
      <c r="AA117" s="245"/>
      <c r="AB117" s="245"/>
      <c r="AC117" s="245"/>
    </row>
    <row r="118">
      <c r="A118" s="245"/>
      <c r="B118" s="245"/>
      <c r="C118" s="245"/>
      <c r="D118" s="245"/>
      <c r="E118" s="245"/>
      <c r="F118" s="245"/>
      <c r="G118" s="245"/>
      <c r="H118" s="245"/>
      <c r="I118" s="245"/>
      <c r="J118" s="275"/>
      <c r="K118" s="275"/>
      <c r="L118" s="245"/>
      <c r="M118" s="245"/>
      <c r="N118" s="245"/>
      <c r="O118" s="245"/>
      <c r="P118" s="245"/>
      <c r="Q118" s="245"/>
      <c r="R118" s="245"/>
      <c r="S118" s="245"/>
      <c r="T118" s="245"/>
      <c r="U118" s="245"/>
      <c r="V118" s="245"/>
      <c r="W118" s="245"/>
      <c r="X118" s="245"/>
      <c r="Y118" s="245"/>
      <c r="Z118" s="245"/>
      <c r="AA118" s="245"/>
      <c r="AB118" s="245"/>
      <c r="AC118" s="245"/>
    </row>
    <row r="119">
      <c r="A119" s="245"/>
      <c r="B119" s="245"/>
      <c r="C119" s="245"/>
      <c r="D119" s="245"/>
      <c r="E119" s="245"/>
      <c r="F119" s="245"/>
      <c r="G119" s="245"/>
      <c r="H119" s="245"/>
      <c r="I119" s="245"/>
      <c r="J119" s="275"/>
      <c r="K119" s="275"/>
      <c r="L119" s="245"/>
      <c r="M119" s="245"/>
      <c r="N119" s="245"/>
      <c r="O119" s="245"/>
      <c r="P119" s="245"/>
      <c r="Q119" s="245"/>
      <c r="R119" s="245"/>
      <c r="S119" s="245"/>
      <c r="T119" s="245"/>
      <c r="U119" s="245"/>
      <c r="V119" s="245"/>
      <c r="W119" s="245"/>
      <c r="X119" s="245"/>
      <c r="Y119" s="245"/>
      <c r="Z119" s="245"/>
      <c r="AA119" s="245"/>
      <c r="AB119" s="245"/>
      <c r="AC119" s="245"/>
    </row>
    <row r="120">
      <c r="A120" s="245"/>
      <c r="B120" s="245"/>
      <c r="C120" s="245"/>
      <c r="D120" s="245"/>
      <c r="E120" s="245"/>
      <c r="F120" s="245"/>
      <c r="G120" s="245"/>
      <c r="H120" s="245"/>
      <c r="I120" s="245"/>
      <c r="J120" s="275"/>
      <c r="K120" s="275"/>
      <c r="L120" s="245"/>
      <c r="M120" s="245"/>
      <c r="N120" s="245"/>
      <c r="O120" s="245"/>
      <c r="P120" s="245"/>
      <c r="Q120" s="245"/>
      <c r="R120" s="245"/>
      <c r="S120" s="245"/>
      <c r="T120" s="245"/>
      <c r="U120" s="245"/>
      <c r="V120" s="245"/>
      <c r="W120" s="245"/>
      <c r="X120" s="245"/>
      <c r="Y120" s="245"/>
      <c r="Z120" s="245"/>
      <c r="AA120" s="245"/>
      <c r="AB120" s="245"/>
      <c r="AC120" s="245"/>
    </row>
    <row r="121">
      <c r="A121" s="245"/>
      <c r="B121" s="245"/>
      <c r="C121" s="245"/>
      <c r="D121" s="245"/>
      <c r="E121" s="245"/>
      <c r="F121" s="245"/>
      <c r="G121" s="245"/>
      <c r="H121" s="245"/>
      <c r="I121" s="245"/>
      <c r="J121" s="275"/>
      <c r="K121" s="275"/>
      <c r="L121" s="245"/>
      <c r="M121" s="245"/>
      <c r="N121" s="245"/>
      <c r="O121" s="245"/>
      <c r="P121" s="245"/>
      <c r="Q121" s="245"/>
      <c r="R121" s="245"/>
      <c r="S121" s="245"/>
      <c r="T121" s="245"/>
      <c r="U121" s="245"/>
      <c r="V121" s="245"/>
      <c r="W121" s="245"/>
      <c r="X121" s="245"/>
      <c r="Y121" s="245"/>
      <c r="Z121" s="245"/>
      <c r="AA121" s="245"/>
      <c r="AB121" s="245"/>
      <c r="AC121" s="245"/>
    </row>
    <row r="122">
      <c r="A122" s="245"/>
      <c r="B122" s="245"/>
      <c r="C122" s="245"/>
      <c r="D122" s="245"/>
      <c r="E122" s="245"/>
      <c r="F122" s="245"/>
      <c r="G122" s="245"/>
      <c r="H122" s="245"/>
      <c r="I122" s="245"/>
      <c r="J122" s="275"/>
      <c r="K122" s="275"/>
      <c r="L122" s="245"/>
      <c r="M122" s="245"/>
      <c r="N122" s="245"/>
      <c r="O122" s="245"/>
      <c r="P122" s="245"/>
      <c r="Q122" s="245"/>
      <c r="R122" s="245"/>
      <c r="S122" s="245"/>
      <c r="T122" s="245"/>
      <c r="U122" s="245"/>
      <c r="V122" s="245"/>
      <c r="W122" s="245"/>
      <c r="X122" s="245"/>
      <c r="Y122" s="245"/>
      <c r="Z122" s="245"/>
      <c r="AA122" s="245"/>
      <c r="AB122" s="245"/>
      <c r="AC122" s="245"/>
    </row>
    <row r="123">
      <c r="A123" s="245"/>
      <c r="B123" s="245"/>
      <c r="C123" s="245"/>
      <c r="D123" s="245"/>
      <c r="E123" s="245"/>
      <c r="F123" s="245"/>
      <c r="G123" s="245"/>
      <c r="H123" s="245"/>
      <c r="I123" s="245"/>
      <c r="J123" s="275"/>
      <c r="K123" s="275"/>
      <c r="L123" s="245"/>
      <c r="M123" s="245"/>
      <c r="N123" s="245"/>
      <c r="O123" s="245"/>
      <c r="P123" s="245"/>
      <c r="Q123" s="245"/>
      <c r="R123" s="245"/>
      <c r="S123" s="245"/>
      <c r="T123" s="245"/>
      <c r="U123" s="245"/>
      <c r="V123" s="245"/>
      <c r="W123" s="245"/>
      <c r="X123" s="245"/>
      <c r="Y123" s="245"/>
      <c r="Z123" s="245"/>
      <c r="AA123" s="245"/>
      <c r="AB123" s="245"/>
      <c r="AC123" s="245"/>
    </row>
    <row r="124">
      <c r="A124" s="245"/>
      <c r="B124" s="245"/>
      <c r="C124" s="245"/>
      <c r="D124" s="245"/>
      <c r="E124" s="245"/>
      <c r="F124" s="245"/>
      <c r="G124" s="245"/>
      <c r="H124" s="245"/>
      <c r="I124" s="245"/>
      <c r="J124" s="275"/>
      <c r="K124" s="275"/>
      <c r="L124" s="245"/>
      <c r="M124" s="245"/>
      <c r="N124" s="245"/>
      <c r="O124" s="245"/>
      <c r="P124" s="245"/>
      <c r="Q124" s="245"/>
      <c r="R124" s="245"/>
      <c r="S124" s="245"/>
      <c r="T124" s="245"/>
      <c r="U124" s="245"/>
      <c r="V124" s="245"/>
      <c r="W124" s="245"/>
      <c r="X124" s="245"/>
      <c r="Y124" s="245"/>
      <c r="Z124" s="245"/>
      <c r="AA124" s="245"/>
      <c r="AB124" s="245"/>
      <c r="AC124" s="245"/>
    </row>
    <row r="125">
      <c r="A125" s="245"/>
      <c r="B125" s="245"/>
      <c r="C125" s="245"/>
      <c r="D125" s="245"/>
      <c r="E125" s="245"/>
      <c r="F125" s="245"/>
      <c r="G125" s="245"/>
      <c r="H125" s="245"/>
      <c r="I125" s="245"/>
      <c r="J125" s="275"/>
      <c r="K125" s="275"/>
      <c r="L125" s="245"/>
      <c r="M125" s="245"/>
      <c r="N125" s="245"/>
      <c r="O125" s="245"/>
      <c r="P125" s="245"/>
      <c r="Q125" s="245"/>
      <c r="R125" s="245"/>
      <c r="S125" s="245"/>
      <c r="T125" s="245"/>
      <c r="U125" s="245"/>
      <c r="V125" s="245"/>
      <c r="W125" s="245"/>
      <c r="X125" s="245"/>
      <c r="Y125" s="245"/>
      <c r="Z125" s="245"/>
      <c r="AA125" s="245"/>
      <c r="AB125" s="245"/>
      <c r="AC125" s="245"/>
    </row>
    <row r="126">
      <c r="A126" s="245"/>
      <c r="B126" s="245"/>
      <c r="C126" s="245"/>
      <c r="D126" s="245"/>
      <c r="E126" s="245"/>
      <c r="F126" s="245"/>
      <c r="G126" s="245"/>
      <c r="H126" s="245"/>
      <c r="I126" s="245"/>
      <c r="J126" s="275"/>
      <c r="K126" s="275"/>
      <c r="L126" s="245"/>
      <c r="M126" s="245"/>
      <c r="N126" s="245"/>
      <c r="O126" s="245"/>
      <c r="P126" s="245"/>
      <c r="Q126" s="245"/>
      <c r="R126" s="245"/>
      <c r="S126" s="245"/>
      <c r="T126" s="245"/>
      <c r="U126" s="245"/>
      <c r="V126" s="245"/>
      <c r="W126" s="245"/>
      <c r="X126" s="245"/>
      <c r="Y126" s="245"/>
      <c r="Z126" s="245"/>
      <c r="AA126" s="245"/>
      <c r="AB126" s="245"/>
      <c r="AC126" s="245"/>
    </row>
    <row r="127">
      <c r="A127" s="245"/>
      <c r="B127" s="245"/>
      <c r="C127" s="245"/>
      <c r="D127" s="245"/>
      <c r="E127" s="245"/>
      <c r="F127" s="245"/>
      <c r="G127" s="245"/>
      <c r="H127" s="245"/>
      <c r="I127" s="245"/>
      <c r="J127" s="275"/>
      <c r="K127" s="275"/>
      <c r="L127" s="245"/>
      <c r="M127" s="245"/>
      <c r="N127" s="245"/>
      <c r="O127" s="245"/>
      <c r="P127" s="245"/>
      <c r="Q127" s="245"/>
      <c r="R127" s="245"/>
      <c r="S127" s="245"/>
      <c r="T127" s="245"/>
      <c r="U127" s="245"/>
      <c r="V127" s="245"/>
      <c r="W127" s="245"/>
      <c r="X127" s="245"/>
      <c r="Y127" s="245"/>
      <c r="Z127" s="245"/>
      <c r="AA127" s="245"/>
      <c r="AB127" s="245"/>
      <c r="AC127" s="245"/>
    </row>
    <row r="128">
      <c r="A128" s="245"/>
      <c r="B128" s="245"/>
      <c r="C128" s="245"/>
      <c r="D128" s="245"/>
      <c r="E128" s="245"/>
      <c r="F128" s="245"/>
      <c r="G128" s="245"/>
      <c r="H128" s="245"/>
      <c r="I128" s="245"/>
      <c r="J128" s="275"/>
      <c r="K128" s="275"/>
      <c r="L128" s="245"/>
      <c r="M128" s="245"/>
      <c r="N128" s="245"/>
      <c r="O128" s="245"/>
      <c r="P128" s="245"/>
      <c r="Q128" s="245"/>
      <c r="R128" s="245"/>
      <c r="S128" s="245"/>
      <c r="T128" s="245"/>
      <c r="U128" s="245"/>
      <c r="V128" s="245"/>
      <c r="W128" s="245"/>
      <c r="X128" s="245"/>
      <c r="Y128" s="245"/>
      <c r="Z128" s="245"/>
      <c r="AA128" s="245"/>
      <c r="AB128" s="245"/>
      <c r="AC128" s="245"/>
    </row>
    <row r="129">
      <c r="A129" s="245"/>
      <c r="B129" s="245"/>
      <c r="C129" s="245"/>
      <c r="D129" s="245"/>
      <c r="E129" s="245"/>
      <c r="F129" s="245"/>
      <c r="G129" s="245"/>
      <c r="H129" s="245"/>
      <c r="I129" s="245"/>
      <c r="J129" s="275"/>
      <c r="K129" s="275"/>
      <c r="L129" s="245"/>
      <c r="M129" s="245"/>
      <c r="N129" s="245"/>
      <c r="O129" s="245"/>
      <c r="P129" s="245"/>
      <c r="Q129" s="245"/>
      <c r="R129" s="245"/>
      <c r="S129" s="245"/>
      <c r="T129" s="245"/>
      <c r="U129" s="245"/>
      <c r="V129" s="245"/>
      <c r="W129" s="245"/>
      <c r="X129" s="245"/>
      <c r="Y129" s="245"/>
      <c r="Z129" s="245"/>
      <c r="AA129" s="245"/>
      <c r="AB129" s="245"/>
      <c r="AC129" s="245"/>
    </row>
    <row r="130">
      <c r="A130" s="245"/>
      <c r="B130" s="245"/>
      <c r="C130" s="245"/>
      <c r="D130" s="245"/>
      <c r="E130" s="245"/>
      <c r="F130" s="245"/>
      <c r="G130" s="245"/>
      <c r="H130" s="245"/>
      <c r="I130" s="245"/>
      <c r="J130" s="275"/>
      <c r="K130" s="275"/>
      <c r="L130" s="245"/>
      <c r="M130" s="245"/>
      <c r="N130" s="245"/>
      <c r="O130" s="245"/>
      <c r="P130" s="245"/>
      <c r="Q130" s="245"/>
      <c r="R130" s="245"/>
      <c r="S130" s="245"/>
      <c r="T130" s="245"/>
      <c r="U130" s="245"/>
      <c r="V130" s="245"/>
      <c r="W130" s="245"/>
      <c r="X130" s="245"/>
      <c r="Y130" s="245"/>
      <c r="Z130" s="245"/>
      <c r="AA130" s="245"/>
      <c r="AB130" s="245"/>
      <c r="AC130" s="245"/>
    </row>
    <row r="131">
      <c r="A131" s="245"/>
      <c r="B131" s="245"/>
      <c r="C131" s="245"/>
      <c r="D131" s="245"/>
      <c r="E131" s="245"/>
      <c r="F131" s="245"/>
      <c r="G131" s="245"/>
      <c r="H131" s="245"/>
      <c r="I131" s="245"/>
      <c r="J131" s="275"/>
      <c r="K131" s="275"/>
      <c r="L131" s="245"/>
      <c r="M131" s="245"/>
      <c r="N131" s="245"/>
      <c r="O131" s="245"/>
      <c r="P131" s="245"/>
      <c r="Q131" s="245"/>
      <c r="R131" s="245"/>
      <c r="S131" s="245"/>
      <c r="T131" s="245"/>
      <c r="U131" s="245"/>
      <c r="V131" s="245"/>
      <c r="W131" s="245"/>
      <c r="X131" s="245"/>
      <c r="Y131" s="245"/>
      <c r="Z131" s="245"/>
      <c r="AA131" s="245"/>
      <c r="AB131" s="245"/>
      <c r="AC131" s="245"/>
    </row>
    <row r="132">
      <c r="A132" s="245"/>
      <c r="B132" s="245"/>
      <c r="C132" s="245"/>
      <c r="D132" s="245"/>
      <c r="E132" s="245"/>
      <c r="F132" s="245"/>
      <c r="G132" s="245"/>
      <c r="H132" s="245"/>
      <c r="I132" s="245"/>
      <c r="J132" s="275"/>
      <c r="K132" s="275"/>
      <c r="L132" s="245"/>
      <c r="M132" s="245"/>
      <c r="N132" s="245"/>
      <c r="O132" s="245"/>
      <c r="P132" s="245"/>
      <c r="Q132" s="245"/>
      <c r="R132" s="245"/>
      <c r="S132" s="245"/>
      <c r="T132" s="245"/>
      <c r="U132" s="245"/>
      <c r="V132" s="245"/>
      <c r="W132" s="245"/>
      <c r="X132" s="245"/>
      <c r="Y132" s="245"/>
      <c r="Z132" s="245"/>
      <c r="AA132" s="245"/>
      <c r="AB132" s="245"/>
      <c r="AC132" s="245"/>
    </row>
    <row r="133">
      <c r="A133" s="245"/>
      <c r="B133" s="245"/>
      <c r="C133" s="245"/>
      <c r="D133" s="245"/>
      <c r="E133" s="245"/>
      <c r="F133" s="245"/>
      <c r="G133" s="245"/>
      <c r="H133" s="245"/>
      <c r="I133" s="245"/>
      <c r="J133" s="275"/>
      <c r="K133" s="275"/>
      <c r="L133" s="245"/>
      <c r="M133" s="245"/>
      <c r="N133" s="245"/>
      <c r="O133" s="245"/>
      <c r="P133" s="245"/>
      <c r="Q133" s="245"/>
      <c r="R133" s="245"/>
      <c r="S133" s="245"/>
      <c r="T133" s="245"/>
      <c r="U133" s="245"/>
      <c r="V133" s="245"/>
      <c r="W133" s="245"/>
      <c r="X133" s="245"/>
      <c r="Y133" s="245"/>
      <c r="Z133" s="245"/>
      <c r="AA133" s="245"/>
      <c r="AB133" s="245"/>
      <c r="AC133" s="245"/>
    </row>
    <row r="134">
      <c r="A134" s="245"/>
      <c r="B134" s="245"/>
      <c r="C134" s="245"/>
      <c r="D134" s="245"/>
      <c r="E134" s="245"/>
      <c r="F134" s="245"/>
      <c r="G134" s="245"/>
      <c r="H134" s="245"/>
      <c r="I134" s="245"/>
      <c r="J134" s="275"/>
      <c r="K134" s="275"/>
      <c r="L134" s="245"/>
      <c r="M134" s="245"/>
      <c r="N134" s="245"/>
      <c r="O134" s="245"/>
      <c r="P134" s="245"/>
      <c r="Q134" s="245"/>
      <c r="R134" s="245"/>
      <c r="S134" s="245"/>
      <c r="T134" s="245"/>
      <c r="U134" s="245"/>
      <c r="V134" s="245"/>
      <c r="W134" s="245"/>
      <c r="X134" s="245"/>
      <c r="Y134" s="245"/>
      <c r="Z134" s="245"/>
      <c r="AA134" s="245"/>
      <c r="AB134" s="245"/>
      <c r="AC134" s="245"/>
    </row>
    <row r="135">
      <c r="A135" s="245"/>
      <c r="B135" s="245"/>
      <c r="C135" s="245"/>
      <c r="D135" s="245"/>
      <c r="E135" s="245"/>
      <c r="F135" s="245"/>
      <c r="G135" s="245"/>
      <c r="H135" s="245"/>
      <c r="I135" s="245"/>
      <c r="J135" s="275"/>
      <c r="K135" s="275"/>
      <c r="L135" s="245"/>
      <c r="M135" s="245"/>
      <c r="N135" s="245"/>
      <c r="O135" s="245"/>
      <c r="P135" s="245"/>
      <c r="Q135" s="245"/>
      <c r="R135" s="245"/>
      <c r="S135" s="245"/>
      <c r="T135" s="245"/>
      <c r="U135" s="245"/>
      <c r="V135" s="245"/>
      <c r="W135" s="245"/>
      <c r="X135" s="245"/>
      <c r="Y135" s="245"/>
      <c r="Z135" s="245"/>
      <c r="AA135" s="245"/>
      <c r="AB135" s="245"/>
      <c r="AC135" s="245"/>
    </row>
    <row r="136">
      <c r="A136" s="245"/>
      <c r="B136" s="245"/>
      <c r="C136" s="245"/>
      <c r="D136" s="245"/>
      <c r="E136" s="245"/>
      <c r="F136" s="245"/>
      <c r="G136" s="245"/>
      <c r="H136" s="245"/>
      <c r="I136" s="245"/>
      <c r="J136" s="275"/>
      <c r="K136" s="275"/>
      <c r="L136" s="245"/>
      <c r="M136" s="245"/>
      <c r="N136" s="245"/>
      <c r="O136" s="245"/>
      <c r="P136" s="245"/>
      <c r="Q136" s="245"/>
      <c r="R136" s="245"/>
      <c r="S136" s="245"/>
      <c r="T136" s="245"/>
      <c r="U136" s="245"/>
      <c r="V136" s="245"/>
      <c r="W136" s="245"/>
      <c r="X136" s="245"/>
      <c r="Y136" s="245"/>
      <c r="Z136" s="245"/>
      <c r="AA136" s="245"/>
      <c r="AB136" s="245"/>
      <c r="AC136" s="245"/>
    </row>
    <row r="137">
      <c r="A137" s="245"/>
      <c r="B137" s="245"/>
      <c r="C137" s="245"/>
      <c r="D137" s="245"/>
      <c r="E137" s="245"/>
      <c r="F137" s="245"/>
      <c r="G137" s="245"/>
      <c r="H137" s="245"/>
      <c r="I137" s="245"/>
      <c r="J137" s="275"/>
      <c r="K137" s="275"/>
      <c r="L137" s="245"/>
      <c r="M137" s="245"/>
      <c r="N137" s="245"/>
      <c r="O137" s="245"/>
      <c r="P137" s="245"/>
      <c r="Q137" s="245"/>
      <c r="R137" s="245"/>
      <c r="S137" s="245"/>
      <c r="T137" s="245"/>
      <c r="U137" s="245"/>
      <c r="V137" s="245"/>
      <c r="W137" s="245"/>
      <c r="X137" s="245"/>
      <c r="Y137" s="245"/>
      <c r="Z137" s="245"/>
      <c r="AA137" s="245"/>
      <c r="AB137" s="245"/>
      <c r="AC137" s="245"/>
    </row>
    <row r="138">
      <c r="A138" s="245"/>
      <c r="B138" s="245"/>
      <c r="C138" s="245"/>
      <c r="D138" s="245"/>
      <c r="E138" s="245"/>
      <c r="F138" s="245"/>
      <c r="G138" s="245"/>
      <c r="H138" s="245"/>
      <c r="I138" s="245"/>
      <c r="J138" s="275"/>
      <c r="K138" s="275"/>
      <c r="L138" s="245"/>
      <c r="M138" s="245"/>
      <c r="N138" s="245"/>
      <c r="O138" s="245"/>
      <c r="P138" s="245"/>
      <c r="Q138" s="245"/>
      <c r="R138" s="245"/>
      <c r="S138" s="245"/>
      <c r="T138" s="245"/>
      <c r="U138" s="245"/>
      <c r="V138" s="245"/>
      <c r="W138" s="245"/>
      <c r="X138" s="245"/>
      <c r="Y138" s="245"/>
      <c r="Z138" s="245"/>
      <c r="AA138" s="245"/>
      <c r="AB138" s="245"/>
      <c r="AC138" s="245"/>
    </row>
    <row r="139">
      <c r="A139" s="245"/>
      <c r="B139" s="245"/>
      <c r="C139" s="245"/>
      <c r="D139" s="245"/>
      <c r="E139" s="245"/>
      <c r="F139" s="245"/>
      <c r="G139" s="245"/>
      <c r="H139" s="245"/>
      <c r="I139" s="245"/>
      <c r="J139" s="275"/>
      <c r="K139" s="275"/>
      <c r="L139" s="245"/>
      <c r="M139" s="245"/>
      <c r="N139" s="245"/>
      <c r="O139" s="245"/>
      <c r="P139" s="245"/>
      <c r="Q139" s="245"/>
      <c r="R139" s="245"/>
      <c r="S139" s="245"/>
      <c r="T139" s="245"/>
      <c r="U139" s="245"/>
      <c r="V139" s="245"/>
      <c r="W139" s="245"/>
      <c r="X139" s="245"/>
      <c r="Y139" s="245"/>
      <c r="Z139" s="245"/>
      <c r="AA139" s="245"/>
      <c r="AB139" s="245"/>
      <c r="AC139" s="245"/>
    </row>
    <row r="140">
      <c r="A140" s="245"/>
      <c r="B140" s="245"/>
      <c r="C140" s="245"/>
      <c r="D140" s="245"/>
      <c r="E140" s="245"/>
      <c r="F140" s="245"/>
      <c r="G140" s="245"/>
      <c r="H140" s="245"/>
      <c r="I140" s="245"/>
      <c r="J140" s="275"/>
      <c r="K140" s="275"/>
      <c r="L140" s="245"/>
      <c r="M140" s="245"/>
      <c r="N140" s="245"/>
      <c r="O140" s="245"/>
      <c r="P140" s="245"/>
      <c r="Q140" s="245"/>
      <c r="R140" s="245"/>
      <c r="S140" s="245"/>
      <c r="T140" s="245"/>
      <c r="U140" s="245"/>
      <c r="V140" s="245"/>
      <c r="W140" s="245"/>
      <c r="X140" s="245"/>
      <c r="Y140" s="245"/>
      <c r="Z140" s="245"/>
      <c r="AA140" s="245"/>
      <c r="AB140" s="245"/>
      <c r="AC140" s="245"/>
    </row>
    <row r="141">
      <c r="A141" s="245"/>
      <c r="B141" s="245"/>
      <c r="C141" s="245"/>
      <c r="D141" s="245"/>
      <c r="E141" s="245"/>
      <c r="F141" s="245"/>
      <c r="G141" s="245"/>
      <c r="H141" s="245"/>
      <c r="I141" s="245"/>
      <c r="J141" s="275"/>
      <c r="K141" s="275"/>
      <c r="L141" s="245"/>
      <c r="M141" s="245"/>
      <c r="N141" s="245"/>
      <c r="O141" s="245"/>
      <c r="P141" s="245"/>
      <c r="Q141" s="245"/>
      <c r="R141" s="245"/>
      <c r="S141" s="245"/>
      <c r="T141" s="245"/>
      <c r="U141" s="245"/>
      <c r="V141" s="245"/>
      <c r="W141" s="245"/>
      <c r="X141" s="245"/>
      <c r="Y141" s="245"/>
      <c r="Z141" s="245"/>
      <c r="AA141" s="245"/>
      <c r="AB141" s="245"/>
      <c r="AC141" s="245"/>
    </row>
    <row r="142">
      <c r="A142" s="245"/>
      <c r="B142" s="245"/>
      <c r="C142" s="245"/>
      <c r="D142" s="245"/>
      <c r="E142" s="245"/>
      <c r="F142" s="245"/>
      <c r="G142" s="245"/>
      <c r="H142" s="245"/>
      <c r="I142" s="245"/>
      <c r="J142" s="275"/>
      <c r="K142" s="275"/>
      <c r="L142" s="245"/>
      <c r="M142" s="245"/>
      <c r="N142" s="245"/>
      <c r="O142" s="245"/>
      <c r="P142" s="245"/>
      <c r="Q142" s="245"/>
      <c r="R142" s="245"/>
      <c r="S142" s="245"/>
      <c r="T142" s="245"/>
      <c r="U142" s="245"/>
      <c r="V142" s="245"/>
      <c r="W142" s="245"/>
      <c r="X142" s="245"/>
      <c r="Y142" s="245"/>
      <c r="Z142" s="245"/>
      <c r="AA142" s="245"/>
      <c r="AB142" s="245"/>
      <c r="AC142" s="245"/>
    </row>
    <row r="143">
      <c r="A143" s="245"/>
      <c r="B143" s="245"/>
      <c r="C143" s="245"/>
      <c r="D143" s="245"/>
      <c r="E143" s="245"/>
      <c r="F143" s="245"/>
      <c r="G143" s="245"/>
      <c r="H143" s="245"/>
      <c r="I143" s="245"/>
      <c r="J143" s="275"/>
      <c r="K143" s="275"/>
      <c r="L143" s="245"/>
      <c r="M143" s="245"/>
      <c r="N143" s="245"/>
      <c r="O143" s="245"/>
      <c r="P143" s="245"/>
      <c r="Q143" s="245"/>
      <c r="R143" s="245"/>
      <c r="S143" s="245"/>
      <c r="T143" s="245"/>
      <c r="U143" s="245"/>
      <c r="V143" s="245"/>
      <c r="W143" s="245"/>
      <c r="X143" s="245"/>
      <c r="Y143" s="245"/>
      <c r="Z143" s="245"/>
      <c r="AA143" s="245"/>
      <c r="AB143" s="245"/>
      <c r="AC143" s="245"/>
    </row>
    <row r="144">
      <c r="A144" s="245"/>
      <c r="B144" s="245"/>
      <c r="C144" s="245"/>
      <c r="D144" s="245"/>
      <c r="E144" s="245"/>
      <c r="F144" s="245"/>
      <c r="G144" s="245"/>
      <c r="H144" s="245"/>
      <c r="I144" s="245"/>
      <c r="J144" s="275"/>
      <c r="K144" s="275"/>
      <c r="L144" s="245"/>
      <c r="M144" s="245"/>
      <c r="N144" s="245"/>
      <c r="O144" s="245"/>
      <c r="P144" s="245"/>
      <c r="Q144" s="245"/>
      <c r="R144" s="245"/>
      <c r="S144" s="245"/>
      <c r="T144" s="245"/>
      <c r="U144" s="245"/>
      <c r="V144" s="245"/>
      <c r="W144" s="245"/>
      <c r="X144" s="245"/>
      <c r="Y144" s="245"/>
      <c r="Z144" s="245"/>
      <c r="AA144" s="245"/>
      <c r="AB144" s="245"/>
      <c r="AC144" s="245"/>
    </row>
    <row r="145">
      <c r="A145" s="245"/>
      <c r="B145" s="245"/>
      <c r="C145" s="245"/>
      <c r="D145" s="245"/>
      <c r="E145" s="245"/>
      <c r="F145" s="245"/>
      <c r="G145" s="245"/>
      <c r="H145" s="245"/>
      <c r="I145" s="245"/>
      <c r="J145" s="275"/>
      <c r="K145" s="275"/>
      <c r="L145" s="245"/>
      <c r="M145" s="245"/>
      <c r="N145" s="245"/>
      <c r="O145" s="245"/>
      <c r="P145" s="245"/>
      <c r="Q145" s="245"/>
      <c r="R145" s="245"/>
      <c r="S145" s="245"/>
      <c r="T145" s="245"/>
      <c r="U145" s="245"/>
      <c r="V145" s="245"/>
      <c r="W145" s="245"/>
      <c r="X145" s="245"/>
      <c r="Y145" s="245"/>
      <c r="Z145" s="245"/>
      <c r="AA145" s="245"/>
      <c r="AB145" s="245"/>
      <c r="AC145" s="245"/>
    </row>
    <row r="146">
      <c r="A146" s="245"/>
      <c r="B146" s="245"/>
      <c r="C146" s="245"/>
      <c r="D146" s="245"/>
      <c r="E146" s="245"/>
      <c r="F146" s="245"/>
      <c r="G146" s="245"/>
      <c r="H146" s="245"/>
      <c r="I146" s="245"/>
      <c r="J146" s="275"/>
      <c r="K146" s="275"/>
      <c r="L146" s="245"/>
      <c r="M146" s="245"/>
      <c r="N146" s="245"/>
      <c r="O146" s="245"/>
      <c r="P146" s="245"/>
      <c r="Q146" s="245"/>
      <c r="R146" s="245"/>
      <c r="S146" s="245"/>
      <c r="T146" s="245"/>
      <c r="U146" s="245"/>
      <c r="V146" s="245"/>
      <c r="W146" s="245"/>
      <c r="X146" s="245"/>
      <c r="Y146" s="245"/>
      <c r="Z146" s="245"/>
      <c r="AA146" s="245"/>
      <c r="AB146" s="245"/>
      <c r="AC146" s="245"/>
    </row>
    <row r="147">
      <c r="A147" s="245"/>
      <c r="B147" s="245"/>
      <c r="C147" s="245"/>
      <c r="D147" s="245"/>
      <c r="E147" s="245"/>
      <c r="F147" s="245"/>
      <c r="G147" s="245"/>
      <c r="H147" s="245"/>
      <c r="I147" s="245"/>
      <c r="J147" s="275"/>
      <c r="K147" s="275"/>
      <c r="L147" s="245"/>
      <c r="M147" s="245"/>
      <c r="N147" s="245"/>
      <c r="O147" s="245"/>
      <c r="P147" s="245"/>
      <c r="Q147" s="245"/>
      <c r="R147" s="245"/>
      <c r="S147" s="245"/>
      <c r="T147" s="245"/>
      <c r="U147" s="245"/>
      <c r="V147" s="245"/>
      <c r="W147" s="245"/>
      <c r="X147" s="245"/>
      <c r="Y147" s="245"/>
      <c r="Z147" s="245"/>
      <c r="AA147" s="245"/>
      <c r="AB147" s="245"/>
      <c r="AC147" s="245"/>
    </row>
    <row r="148">
      <c r="A148" s="245"/>
      <c r="B148" s="245"/>
      <c r="C148" s="245"/>
      <c r="D148" s="245"/>
      <c r="E148" s="245"/>
      <c r="F148" s="245"/>
      <c r="G148" s="245"/>
      <c r="H148" s="245"/>
      <c r="I148" s="245"/>
      <c r="J148" s="275"/>
      <c r="K148" s="275"/>
      <c r="L148" s="245"/>
      <c r="M148" s="245"/>
      <c r="N148" s="245"/>
      <c r="O148" s="245"/>
      <c r="P148" s="245"/>
      <c r="Q148" s="245"/>
      <c r="R148" s="245"/>
      <c r="S148" s="245"/>
      <c r="T148" s="245"/>
      <c r="U148" s="245"/>
      <c r="V148" s="245"/>
      <c r="W148" s="245"/>
      <c r="X148" s="245"/>
      <c r="Y148" s="245"/>
      <c r="Z148" s="245"/>
      <c r="AA148" s="245"/>
      <c r="AB148" s="245"/>
      <c r="AC148" s="245"/>
    </row>
    <row r="149">
      <c r="A149" s="245"/>
      <c r="B149" s="245"/>
      <c r="C149" s="245"/>
      <c r="D149" s="245"/>
      <c r="E149" s="245"/>
      <c r="F149" s="245"/>
      <c r="G149" s="245"/>
      <c r="H149" s="245"/>
      <c r="I149" s="245"/>
      <c r="J149" s="275"/>
      <c r="K149" s="275"/>
      <c r="L149" s="245"/>
      <c r="M149" s="245"/>
      <c r="N149" s="245"/>
      <c r="O149" s="245"/>
      <c r="P149" s="245"/>
      <c r="Q149" s="245"/>
      <c r="R149" s="245"/>
      <c r="S149" s="245"/>
      <c r="T149" s="245"/>
      <c r="U149" s="245"/>
      <c r="V149" s="245"/>
      <c r="W149" s="245"/>
      <c r="X149" s="245"/>
      <c r="Y149" s="245"/>
      <c r="Z149" s="245"/>
      <c r="AA149" s="245"/>
      <c r="AB149" s="245"/>
      <c r="AC149" s="245"/>
    </row>
    <row r="150">
      <c r="A150" s="245"/>
      <c r="B150" s="245"/>
      <c r="C150" s="245"/>
      <c r="D150" s="245"/>
      <c r="E150" s="245"/>
      <c r="F150" s="245"/>
      <c r="G150" s="245"/>
      <c r="H150" s="245"/>
      <c r="I150" s="245"/>
      <c r="J150" s="275"/>
      <c r="K150" s="275"/>
      <c r="L150" s="245"/>
      <c r="M150" s="245"/>
      <c r="N150" s="245"/>
      <c r="O150" s="245"/>
      <c r="P150" s="245"/>
      <c r="Q150" s="245"/>
      <c r="R150" s="245"/>
      <c r="S150" s="245"/>
      <c r="T150" s="245"/>
      <c r="U150" s="245"/>
      <c r="V150" s="245"/>
      <c r="W150" s="245"/>
      <c r="X150" s="245"/>
      <c r="Y150" s="245"/>
      <c r="Z150" s="245"/>
      <c r="AA150" s="245"/>
      <c r="AB150" s="245"/>
      <c r="AC150" s="245"/>
    </row>
    <row r="151">
      <c r="A151" s="245"/>
      <c r="B151" s="245"/>
      <c r="C151" s="245"/>
      <c r="D151" s="245"/>
      <c r="E151" s="245"/>
      <c r="F151" s="245"/>
      <c r="G151" s="245"/>
      <c r="H151" s="245"/>
      <c r="I151" s="245"/>
      <c r="J151" s="275"/>
      <c r="K151" s="275"/>
      <c r="L151" s="245"/>
      <c r="M151" s="245"/>
      <c r="N151" s="245"/>
      <c r="O151" s="245"/>
      <c r="P151" s="245"/>
      <c r="Q151" s="245"/>
      <c r="R151" s="245"/>
      <c r="S151" s="245"/>
      <c r="T151" s="245"/>
      <c r="U151" s="245"/>
      <c r="V151" s="245"/>
      <c r="W151" s="245"/>
      <c r="X151" s="245"/>
      <c r="Y151" s="245"/>
      <c r="Z151" s="245"/>
      <c r="AA151" s="245"/>
      <c r="AB151" s="245"/>
      <c r="AC151" s="245"/>
    </row>
    <row r="152">
      <c r="A152" s="245"/>
      <c r="B152" s="245"/>
      <c r="C152" s="245"/>
      <c r="D152" s="245"/>
      <c r="E152" s="245"/>
      <c r="F152" s="245"/>
      <c r="G152" s="245"/>
      <c r="H152" s="245"/>
      <c r="I152" s="245"/>
      <c r="J152" s="275"/>
      <c r="K152" s="275"/>
      <c r="L152" s="245"/>
      <c r="M152" s="245"/>
      <c r="N152" s="245"/>
      <c r="O152" s="245"/>
      <c r="P152" s="245"/>
      <c r="Q152" s="245"/>
      <c r="R152" s="245"/>
      <c r="S152" s="245"/>
      <c r="T152" s="245"/>
      <c r="U152" s="245"/>
      <c r="V152" s="245"/>
      <c r="W152" s="245"/>
      <c r="X152" s="245"/>
      <c r="Y152" s="245"/>
      <c r="Z152" s="245"/>
      <c r="AA152" s="245"/>
      <c r="AB152" s="245"/>
      <c r="AC152" s="245"/>
    </row>
    <row r="153">
      <c r="A153" s="245"/>
      <c r="B153" s="245"/>
      <c r="C153" s="245"/>
      <c r="D153" s="245"/>
      <c r="E153" s="245"/>
      <c r="F153" s="245"/>
      <c r="G153" s="245"/>
      <c r="H153" s="245"/>
      <c r="I153" s="245"/>
      <c r="J153" s="275"/>
      <c r="K153" s="275"/>
      <c r="L153" s="245"/>
      <c r="M153" s="245"/>
      <c r="N153" s="245"/>
      <c r="O153" s="245"/>
      <c r="P153" s="245"/>
      <c r="Q153" s="245"/>
      <c r="R153" s="245"/>
      <c r="S153" s="245"/>
      <c r="T153" s="245"/>
      <c r="U153" s="245"/>
      <c r="V153" s="245"/>
      <c r="W153" s="245"/>
      <c r="X153" s="245"/>
      <c r="Y153" s="245"/>
      <c r="Z153" s="245"/>
      <c r="AA153" s="245"/>
      <c r="AB153" s="245"/>
      <c r="AC153" s="245"/>
    </row>
    <row r="154">
      <c r="A154" s="245"/>
      <c r="B154" s="245"/>
      <c r="C154" s="245"/>
      <c r="D154" s="245"/>
      <c r="E154" s="245"/>
      <c r="F154" s="245"/>
      <c r="G154" s="245"/>
      <c r="H154" s="245"/>
      <c r="I154" s="245"/>
      <c r="J154" s="275"/>
      <c r="K154" s="275"/>
      <c r="L154" s="245"/>
      <c r="M154" s="245"/>
      <c r="N154" s="245"/>
      <c r="O154" s="245"/>
      <c r="P154" s="245"/>
      <c r="Q154" s="245"/>
      <c r="R154" s="245"/>
      <c r="S154" s="245"/>
      <c r="T154" s="245"/>
      <c r="U154" s="245"/>
      <c r="V154" s="245"/>
      <c r="W154" s="245"/>
      <c r="X154" s="245"/>
      <c r="Y154" s="245"/>
      <c r="Z154" s="245"/>
      <c r="AA154" s="245"/>
      <c r="AB154" s="245"/>
      <c r="AC154" s="245"/>
    </row>
    <row r="155">
      <c r="A155" s="245"/>
      <c r="B155" s="245"/>
      <c r="C155" s="245"/>
      <c r="D155" s="245"/>
      <c r="E155" s="245"/>
      <c r="F155" s="245"/>
      <c r="G155" s="245"/>
      <c r="H155" s="245"/>
      <c r="I155" s="245"/>
      <c r="J155" s="275"/>
      <c r="K155" s="275"/>
      <c r="L155" s="245"/>
      <c r="M155" s="245"/>
      <c r="N155" s="245"/>
      <c r="O155" s="245"/>
      <c r="P155" s="245"/>
      <c r="Q155" s="245"/>
      <c r="R155" s="245"/>
      <c r="S155" s="245"/>
      <c r="T155" s="245"/>
      <c r="U155" s="245"/>
      <c r="V155" s="245"/>
      <c r="W155" s="245"/>
      <c r="X155" s="245"/>
      <c r="Y155" s="245"/>
      <c r="Z155" s="245"/>
      <c r="AA155" s="245"/>
      <c r="AB155" s="245"/>
      <c r="AC155" s="245"/>
    </row>
    <row r="156">
      <c r="A156" s="245"/>
      <c r="B156" s="245"/>
      <c r="C156" s="245"/>
      <c r="D156" s="245"/>
      <c r="E156" s="245"/>
      <c r="F156" s="245"/>
      <c r="G156" s="245"/>
      <c r="H156" s="245"/>
      <c r="I156" s="245"/>
      <c r="J156" s="275"/>
      <c r="K156" s="275"/>
      <c r="L156" s="245"/>
      <c r="M156" s="245"/>
      <c r="N156" s="245"/>
      <c r="O156" s="245"/>
      <c r="P156" s="245"/>
      <c r="Q156" s="245"/>
      <c r="R156" s="245"/>
      <c r="S156" s="245"/>
      <c r="T156" s="245"/>
      <c r="U156" s="245"/>
      <c r="V156" s="245"/>
      <c r="W156" s="245"/>
      <c r="X156" s="245"/>
      <c r="Y156" s="245"/>
      <c r="Z156" s="245"/>
      <c r="AA156" s="245"/>
      <c r="AB156" s="245"/>
      <c r="AC156" s="245"/>
    </row>
    <row r="157">
      <c r="A157" s="245"/>
      <c r="B157" s="245"/>
      <c r="C157" s="245"/>
      <c r="D157" s="245"/>
      <c r="E157" s="245"/>
      <c r="F157" s="245"/>
      <c r="G157" s="245"/>
      <c r="H157" s="245"/>
      <c r="I157" s="245"/>
      <c r="J157" s="275"/>
      <c r="K157" s="275"/>
      <c r="L157" s="245"/>
      <c r="M157" s="245"/>
      <c r="N157" s="245"/>
      <c r="O157" s="245"/>
      <c r="P157" s="245"/>
      <c r="Q157" s="245"/>
      <c r="R157" s="245"/>
      <c r="S157" s="245"/>
      <c r="T157" s="245"/>
      <c r="U157" s="245"/>
      <c r="V157" s="245"/>
      <c r="W157" s="245"/>
      <c r="X157" s="245"/>
      <c r="Y157" s="245"/>
      <c r="Z157" s="245"/>
      <c r="AA157" s="245"/>
      <c r="AB157" s="245"/>
      <c r="AC157" s="245"/>
    </row>
    <row r="158">
      <c r="A158" s="245"/>
      <c r="B158" s="245"/>
      <c r="C158" s="245"/>
      <c r="D158" s="245"/>
      <c r="E158" s="245"/>
      <c r="F158" s="245"/>
      <c r="G158" s="245"/>
      <c r="H158" s="245"/>
      <c r="I158" s="245"/>
      <c r="J158" s="275"/>
      <c r="K158" s="275"/>
      <c r="L158" s="245"/>
      <c r="M158" s="245"/>
      <c r="N158" s="245"/>
      <c r="O158" s="245"/>
      <c r="P158" s="245"/>
      <c r="Q158" s="245"/>
      <c r="R158" s="245"/>
      <c r="S158" s="245"/>
      <c r="T158" s="245"/>
      <c r="U158" s="245"/>
      <c r="V158" s="245"/>
      <c r="W158" s="245"/>
      <c r="X158" s="245"/>
      <c r="Y158" s="245"/>
      <c r="Z158" s="245"/>
      <c r="AA158" s="245"/>
      <c r="AB158" s="245"/>
      <c r="AC158" s="245"/>
    </row>
    <row r="159">
      <c r="A159" s="245"/>
      <c r="B159" s="245"/>
      <c r="C159" s="245"/>
      <c r="D159" s="245"/>
      <c r="E159" s="245"/>
      <c r="F159" s="245"/>
      <c r="G159" s="245"/>
      <c r="H159" s="245"/>
      <c r="I159" s="245"/>
      <c r="J159" s="275"/>
      <c r="K159" s="275"/>
      <c r="L159" s="245"/>
      <c r="M159" s="245"/>
      <c r="N159" s="245"/>
      <c r="O159" s="245"/>
      <c r="P159" s="245"/>
      <c r="Q159" s="245"/>
      <c r="R159" s="245"/>
      <c r="S159" s="245"/>
      <c r="T159" s="245"/>
      <c r="U159" s="245"/>
      <c r="V159" s="245"/>
      <c r="W159" s="245"/>
      <c r="X159" s="245"/>
      <c r="Y159" s="245"/>
      <c r="Z159" s="245"/>
      <c r="AA159" s="245"/>
      <c r="AB159" s="245"/>
      <c r="AC159" s="245"/>
    </row>
    <row r="160">
      <c r="A160" s="245"/>
      <c r="B160" s="245"/>
      <c r="C160" s="245"/>
      <c r="D160" s="245"/>
      <c r="E160" s="245"/>
      <c r="F160" s="245"/>
      <c r="G160" s="245"/>
      <c r="H160" s="245"/>
      <c r="I160" s="245"/>
      <c r="J160" s="275"/>
      <c r="K160" s="275"/>
      <c r="L160" s="245"/>
      <c r="M160" s="245"/>
      <c r="N160" s="245"/>
      <c r="O160" s="245"/>
      <c r="P160" s="245"/>
      <c r="Q160" s="245"/>
      <c r="R160" s="245"/>
      <c r="S160" s="245"/>
      <c r="T160" s="245"/>
      <c r="U160" s="245"/>
      <c r="V160" s="245"/>
      <c r="W160" s="245"/>
      <c r="X160" s="245"/>
      <c r="Y160" s="245"/>
      <c r="Z160" s="245"/>
      <c r="AA160" s="245"/>
      <c r="AB160" s="245"/>
      <c r="AC160" s="245"/>
    </row>
    <row r="161">
      <c r="A161" s="245"/>
      <c r="B161" s="245"/>
      <c r="C161" s="245"/>
      <c r="D161" s="245"/>
      <c r="E161" s="245"/>
      <c r="F161" s="245"/>
      <c r="G161" s="245"/>
      <c r="H161" s="245"/>
      <c r="I161" s="245"/>
      <c r="J161" s="275"/>
      <c r="K161" s="275"/>
      <c r="L161" s="245"/>
      <c r="M161" s="245"/>
      <c r="N161" s="245"/>
      <c r="O161" s="245"/>
      <c r="P161" s="245"/>
      <c r="Q161" s="245"/>
      <c r="R161" s="245"/>
      <c r="S161" s="245"/>
      <c r="T161" s="245"/>
      <c r="U161" s="245"/>
      <c r="V161" s="245"/>
      <c r="W161" s="245"/>
      <c r="X161" s="245"/>
      <c r="Y161" s="245"/>
      <c r="Z161" s="245"/>
      <c r="AA161" s="245"/>
      <c r="AB161" s="245"/>
      <c r="AC161" s="245"/>
    </row>
    <row r="162">
      <c r="A162" s="245"/>
      <c r="B162" s="245"/>
      <c r="C162" s="245"/>
      <c r="D162" s="245"/>
      <c r="E162" s="245"/>
      <c r="F162" s="245"/>
      <c r="G162" s="245"/>
      <c r="H162" s="245"/>
      <c r="I162" s="245"/>
      <c r="J162" s="275"/>
      <c r="K162" s="275"/>
      <c r="L162" s="245"/>
      <c r="M162" s="245"/>
      <c r="N162" s="245"/>
      <c r="O162" s="245"/>
      <c r="P162" s="245"/>
      <c r="Q162" s="245"/>
      <c r="R162" s="245"/>
      <c r="S162" s="245"/>
      <c r="T162" s="245"/>
      <c r="U162" s="245"/>
      <c r="V162" s="245"/>
      <c r="W162" s="245"/>
      <c r="X162" s="245"/>
      <c r="Y162" s="245"/>
      <c r="Z162" s="245"/>
      <c r="AA162" s="245"/>
      <c r="AB162" s="245"/>
      <c r="AC162" s="245"/>
    </row>
    <row r="163">
      <c r="A163" s="245"/>
      <c r="B163" s="245"/>
      <c r="C163" s="245"/>
      <c r="D163" s="245"/>
      <c r="E163" s="245"/>
      <c r="F163" s="245"/>
      <c r="G163" s="245"/>
      <c r="H163" s="245"/>
      <c r="I163" s="245"/>
      <c r="J163" s="275"/>
      <c r="K163" s="275"/>
      <c r="L163" s="245"/>
      <c r="M163" s="245"/>
      <c r="N163" s="245"/>
      <c r="O163" s="245"/>
      <c r="P163" s="245"/>
      <c r="Q163" s="245"/>
      <c r="R163" s="245"/>
      <c r="S163" s="245"/>
      <c r="T163" s="245"/>
      <c r="U163" s="245"/>
      <c r="V163" s="245"/>
      <c r="W163" s="245"/>
      <c r="X163" s="245"/>
      <c r="Y163" s="245"/>
      <c r="Z163" s="245"/>
      <c r="AA163" s="245"/>
      <c r="AB163" s="245"/>
      <c r="AC163" s="245"/>
    </row>
    <row r="164">
      <c r="A164" s="245"/>
      <c r="B164" s="245"/>
      <c r="C164" s="245"/>
      <c r="D164" s="245"/>
      <c r="E164" s="245"/>
      <c r="F164" s="245"/>
      <c r="G164" s="245"/>
      <c r="H164" s="245"/>
      <c r="I164" s="245"/>
      <c r="J164" s="275"/>
      <c r="K164" s="275"/>
      <c r="L164" s="245"/>
      <c r="M164" s="245"/>
      <c r="N164" s="245"/>
      <c r="O164" s="245"/>
      <c r="P164" s="245"/>
      <c r="Q164" s="245"/>
      <c r="R164" s="245"/>
      <c r="S164" s="245"/>
      <c r="T164" s="245"/>
      <c r="U164" s="245"/>
      <c r="V164" s="245"/>
      <c r="W164" s="245"/>
      <c r="X164" s="245"/>
      <c r="Y164" s="245"/>
      <c r="Z164" s="245"/>
      <c r="AA164" s="245"/>
      <c r="AB164" s="245"/>
      <c r="AC164" s="245"/>
    </row>
    <row r="165">
      <c r="A165" s="245"/>
      <c r="B165" s="245"/>
      <c r="C165" s="245"/>
      <c r="D165" s="245"/>
      <c r="E165" s="245"/>
      <c r="F165" s="245"/>
      <c r="G165" s="245"/>
      <c r="H165" s="245"/>
      <c r="I165" s="245"/>
      <c r="J165" s="275"/>
      <c r="K165" s="275"/>
      <c r="L165" s="245"/>
      <c r="M165" s="245"/>
      <c r="N165" s="245"/>
      <c r="O165" s="245"/>
      <c r="P165" s="245"/>
      <c r="Q165" s="245"/>
      <c r="R165" s="245"/>
      <c r="S165" s="245"/>
      <c r="T165" s="245"/>
      <c r="U165" s="245"/>
      <c r="V165" s="245"/>
      <c r="W165" s="245"/>
      <c r="X165" s="245"/>
      <c r="Y165" s="245"/>
      <c r="Z165" s="245"/>
      <c r="AA165" s="245"/>
      <c r="AB165" s="245"/>
      <c r="AC165" s="245"/>
    </row>
    <row r="166">
      <c r="A166" s="245"/>
      <c r="B166" s="245"/>
      <c r="C166" s="245"/>
      <c r="D166" s="245"/>
      <c r="E166" s="245"/>
      <c r="F166" s="245"/>
      <c r="G166" s="245"/>
      <c r="H166" s="245"/>
      <c r="I166" s="245"/>
      <c r="J166" s="275"/>
      <c r="K166" s="275"/>
      <c r="L166" s="245"/>
      <c r="M166" s="245"/>
      <c r="N166" s="245"/>
      <c r="O166" s="245"/>
      <c r="P166" s="245"/>
      <c r="Q166" s="245"/>
      <c r="R166" s="245"/>
      <c r="S166" s="245"/>
      <c r="T166" s="245"/>
      <c r="U166" s="245"/>
      <c r="V166" s="245"/>
      <c r="W166" s="245"/>
      <c r="X166" s="245"/>
      <c r="Y166" s="245"/>
      <c r="Z166" s="245"/>
      <c r="AA166" s="245"/>
      <c r="AB166" s="245"/>
      <c r="AC166" s="245"/>
    </row>
    <row r="167">
      <c r="A167" s="245"/>
      <c r="B167" s="245"/>
      <c r="C167" s="245"/>
      <c r="D167" s="245"/>
      <c r="E167" s="245"/>
      <c r="F167" s="245"/>
      <c r="G167" s="245"/>
      <c r="H167" s="245"/>
      <c r="I167" s="245"/>
      <c r="J167" s="275"/>
      <c r="K167" s="275"/>
      <c r="L167" s="245"/>
      <c r="M167" s="245"/>
      <c r="N167" s="245"/>
      <c r="O167" s="245"/>
      <c r="P167" s="245"/>
      <c r="Q167" s="245"/>
      <c r="R167" s="245"/>
      <c r="S167" s="245"/>
      <c r="T167" s="245"/>
      <c r="U167" s="245"/>
      <c r="V167" s="245"/>
      <c r="W167" s="245"/>
      <c r="X167" s="245"/>
      <c r="Y167" s="245"/>
      <c r="Z167" s="245"/>
      <c r="AA167" s="245"/>
      <c r="AB167" s="245"/>
      <c r="AC167" s="245"/>
    </row>
    <row r="168">
      <c r="A168" s="245"/>
      <c r="B168" s="245"/>
      <c r="C168" s="245"/>
      <c r="D168" s="245"/>
      <c r="E168" s="245"/>
      <c r="F168" s="245"/>
      <c r="G168" s="245"/>
      <c r="H168" s="245"/>
      <c r="I168" s="245"/>
      <c r="J168" s="275"/>
      <c r="K168" s="275"/>
      <c r="L168" s="245"/>
      <c r="M168" s="245"/>
      <c r="N168" s="245"/>
      <c r="O168" s="245"/>
      <c r="P168" s="245"/>
      <c r="Q168" s="245"/>
      <c r="R168" s="245"/>
      <c r="S168" s="245"/>
      <c r="T168" s="245"/>
      <c r="U168" s="245"/>
      <c r="V168" s="245"/>
      <c r="W168" s="245"/>
      <c r="X168" s="245"/>
      <c r="Y168" s="245"/>
      <c r="Z168" s="245"/>
      <c r="AA168" s="245"/>
      <c r="AB168" s="245"/>
      <c r="AC168" s="245"/>
    </row>
    <row r="169">
      <c r="A169" s="245"/>
      <c r="B169" s="245"/>
      <c r="C169" s="245"/>
      <c r="D169" s="245"/>
      <c r="E169" s="245"/>
      <c r="F169" s="245"/>
      <c r="G169" s="245"/>
      <c r="H169" s="245"/>
      <c r="I169" s="245"/>
      <c r="J169" s="275"/>
      <c r="K169" s="275"/>
      <c r="L169" s="245"/>
      <c r="M169" s="245"/>
      <c r="N169" s="245"/>
      <c r="O169" s="245"/>
      <c r="P169" s="245"/>
      <c r="Q169" s="245"/>
      <c r="R169" s="245"/>
      <c r="S169" s="245"/>
      <c r="T169" s="245"/>
      <c r="U169" s="245"/>
      <c r="V169" s="245"/>
      <c r="W169" s="245"/>
      <c r="X169" s="245"/>
      <c r="Y169" s="245"/>
      <c r="Z169" s="245"/>
      <c r="AA169" s="245"/>
      <c r="AB169" s="245"/>
      <c r="AC169" s="245"/>
    </row>
    <row r="170">
      <c r="A170" s="245"/>
      <c r="B170" s="245"/>
      <c r="C170" s="245"/>
      <c r="D170" s="245"/>
      <c r="E170" s="245"/>
      <c r="F170" s="245"/>
      <c r="G170" s="245"/>
      <c r="H170" s="245"/>
      <c r="I170" s="245"/>
      <c r="J170" s="275"/>
      <c r="K170" s="275"/>
      <c r="L170" s="245"/>
      <c r="M170" s="245"/>
      <c r="N170" s="245"/>
      <c r="O170" s="245"/>
      <c r="P170" s="245"/>
      <c r="Q170" s="245"/>
      <c r="R170" s="245"/>
      <c r="S170" s="245"/>
      <c r="T170" s="245"/>
      <c r="U170" s="245"/>
      <c r="V170" s="245"/>
      <c r="W170" s="245"/>
      <c r="X170" s="245"/>
      <c r="Y170" s="245"/>
      <c r="Z170" s="245"/>
      <c r="AA170" s="245"/>
      <c r="AB170" s="245"/>
      <c r="AC170" s="245"/>
    </row>
    <row r="171">
      <c r="A171" s="245"/>
      <c r="B171" s="245"/>
      <c r="C171" s="245"/>
      <c r="D171" s="245"/>
      <c r="E171" s="245"/>
      <c r="F171" s="245"/>
      <c r="G171" s="245"/>
      <c r="H171" s="245"/>
      <c r="I171" s="245"/>
      <c r="J171" s="275"/>
      <c r="K171" s="275"/>
      <c r="L171" s="245"/>
      <c r="M171" s="245"/>
      <c r="N171" s="245"/>
      <c r="O171" s="245"/>
      <c r="P171" s="245"/>
      <c r="Q171" s="245"/>
      <c r="R171" s="245"/>
      <c r="S171" s="245"/>
      <c r="T171" s="245"/>
      <c r="U171" s="245"/>
      <c r="V171" s="245"/>
      <c r="W171" s="245"/>
      <c r="X171" s="245"/>
      <c r="Y171" s="245"/>
      <c r="Z171" s="245"/>
      <c r="AA171" s="245"/>
      <c r="AB171" s="245"/>
      <c r="AC171" s="245"/>
    </row>
    <row r="172">
      <c r="A172" s="245"/>
      <c r="B172" s="245"/>
      <c r="C172" s="245"/>
      <c r="D172" s="245"/>
      <c r="E172" s="245"/>
      <c r="F172" s="245"/>
      <c r="G172" s="245"/>
      <c r="H172" s="245"/>
      <c r="I172" s="245"/>
      <c r="J172" s="275"/>
      <c r="K172" s="275"/>
      <c r="L172" s="245"/>
      <c r="M172" s="245"/>
      <c r="N172" s="245"/>
      <c r="O172" s="245"/>
      <c r="P172" s="245"/>
      <c r="Q172" s="245"/>
      <c r="R172" s="245"/>
      <c r="S172" s="245"/>
      <c r="T172" s="245"/>
      <c r="U172" s="245"/>
      <c r="V172" s="245"/>
      <c r="W172" s="245"/>
      <c r="X172" s="245"/>
      <c r="Y172" s="245"/>
      <c r="Z172" s="245"/>
      <c r="AA172" s="245"/>
      <c r="AB172" s="245"/>
      <c r="AC172" s="245"/>
    </row>
    <row r="173">
      <c r="A173" s="245"/>
      <c r="B173" s="245"/>
      <c r="C173" s="245"/>
      <c r="D173" s="245"/>
      <c r="E173" s="245"/>
      <c r="F173" s="245"/>
      <c r="G173" s="245"/>
      <c r="H173" s="245"/>
      <c r="I173" s="245"/>
      <c r="J173" s="275"/>
      <c r="K173" s="275"/>
      <c r="L173" s="245"/>
      <c r="M173" s="245"/>
      <c r="N173" s="245"/>
      <c r="O173" s="245"/>
      <c r="P173" s="245"/>
      <c r="Q173" s="245"/>
      <c r="R173" s="245"/>
      <c r="S173" s="245"/>
      <c r="T173" s="245"/>
      <c r="U173" s="245"/>
      <c r="V173" s="245"/>
      <c r="W173" s="245"/>
      <c r="X173" s="245"/>
      <c r="Y173" s="245"/>
      <c r="Z173" s="245"/>
      <c r="AA173" s="245"/>
      <c r="AB173" s="245"/>
      <c r="AC173" s="245"/>
    </row>
    <row r="174">
      <c r="A174" s="245"/>
      <c r="B174" s="245"/>
      <c r="C174" s="245"/>
      <c r="D174" s="245"/>
      <c r="E174" s="245"/>
      <c r="F174" s="245"/>
      <c r="G174" s="245"/>
      <c r="H174" s="245"/>
      <c r="I174" s="245"/>
      <c r="J174" s="275"/>
      <c r="K174" s="275"/>
      <c r="L174" s="245"/>
      <c r="M174" s="245"/>
      <c r="N174" s="245"/>
      <c r="O174" s="245"/>
      <c r="P174" s="245"/>
      <c r="Q174" s="245"/>
      <c r="R174" s="245"/>
      <c r="S174" s="245"/>
      <c r="T174" s="245"/>
      <c r="U174" s="245"/>
      <c r="V174" s="245"/>
      <c r="W174" s="245"/>
      <c r="X174" s="245"/>
      <c r="Y174" s="245"/>
      <c r="Z174" s="245"/>
      <c r="AA174" s="245"/>
      <c r="AB174" s="245"/>
      <c r="AC174" s="245"/>
    </row>
    <row r="175">
      <c r="A175" s="245"/>
      <c r="B175" s="245"/>
      <c r="C175" s="245"/>
      <c r="D175" s="245"/>
      <c r="E175" s="245"/>
      <c r="F175" s="245"/>
      <c r="G175" s="245"/>
      <c r="H175" s="245"/>
      <c r="I175" s="245"/>
      <c r="J175" s="275"/>
      <c r="K175" s="275"/>
      <c r="L175" s="245"/>
      <c r="M175" s="245"/>
      <c r="N175" s="245"/>
      <c r="O175" s="245"/>
      <c r="P175" s="245"/>
      <c r="Q175" s="245"/>
      <c r="R175" s="245"/>
      <c r="S175" s="245"/>
      <c r="T175" s="245"/>
      <c r="U175" s="245"/>
      <c r="V175" s="245"/>
      <c r="W175" s="245"/>
      <c r="X175" s="245"/>
      <c r="Y175" s="245"/>
      <c r="Z175" s="245"/>
      <c r="AA175" s="245"/>
      <c r="AB175" s="245"/>
      <c r="AC175" s="245"/>
    </row>
    <row r="176">
      <c r="A176" s="245"/>
      <c r="B176" s="245"/>
      <c r="C176" s="245"/>
      <c r="D176" s="245"/>
      <c r="E176" s="245"/>
      <c r="F176" s="245"/>
      <c r="G176" s="245"/>
      <c r="H176" s="245"/>
      <c r="I176" s="245"/>
      <c r="J176" s="275"/>
      <c r="K176" s="275"/>
      <c r="L176" s="245"/>
      <c r="M176" s="245"/>
      <c r="N176" s="245"/>
      <c r="O176" s="245"/>
      <c r="P176" s="245"/>
      <c r="Q176" s="245"/>
      <c r="R176" s="245"/>
      <c r="S176" s="245"/>
      <c r="T176" s="245"/>
      <c r="U176" s="245"/>
      <c r="V176" s="245"/>
      <c r="W176" s="245"/>
      <c r="X176" s="245"/>
      <c r="Y176" s="245"/>
      <c r="Z176" s="245"/>
      <c r="AA176" s="245"/>
      <c r="AB176" s="245"/>
      <c r="AC176" s="245"/>
    </row>
    <row r="177">
      <c r="A177" s="245"/>
      <c r="B177" s="245"/>
      <c r="C177" s="245"/>
      <c r="D177" s="245"/>
      <c r="E177" s="245"/>
      <c r="F177" s="245"/>
      <c r="G177" s="245"/>
      <c r="H177" s="245"/>
      <c r="I177" s="245"/>
      <c r="J177" s="275"/>
      <c r="K177" s="275"/>
      <c r="L177" s="245"/>
      <c r="M177" s="245"/>
      <c r="N177" s="245"/>
      <c r="O177" s="245"/>
      <c r="P177" s="245"/>
      <c r="Q177" s="245"/>
      <c r="R177" s="245"/>
      <c r="S177" s="245"/>
      <c r="T177" s="245"/>
      <c r="U177" s="245"/>
      <c r="V177" s="245"/>
      <c r="W177" s="245"/>
      <c r="X177" s="245"/>
      <c r="Y177" s="245"/>
      <c r="Z177" s="245"/>
      <c r="AA177" s="245"/>
      <c r="AB177" s="245"/>
      <c r="AC177" s="245"/>
    </row>
    <row r="178">
      <c r="A178" s="245"/>
      <c r="B178" s="245"/>
      <c r="C178" s="245"/>
      <c r="D178" s="245"/>
      <c r="E178" s="245"/>
      <c r="F178" s="245"/>
      <c r="G178" s="245"/>
      <c r="H178" s="245"/>
      <c r="I178" s="245"/>
      <c r="J178" s="275"/>
      <c r="K178" s="275"/>
      <c r="L178" s="245"/>
      <c r="M178" s="245"/>
      <c r="N178" s="245"/>
      <c r="O178" s="245"/>
      <c r="P178" s="245"/>
      <c r="Q178" s="245"/>
      <c r="R178" s="245"/>
      <c r="S178" s="245"/>
      <c r="T178" s="245"/>
      <c r="U178" s="245"/>
      <c r="V178" s="245"/>
      <c r="W178" s="245"/>
      <c r="X178" s="245"/>
      <c r="Y178" s="245"/>
      <c r="Z178" s="245"/>
      <c r="AA178" s="245"/>
      <c r="AB178" s="245"/>
      <c r="AC178" s="245"/>
    </row>
    <row r="179">
      <c r="A179" s="245"/>
      <c r="B179" s="245"/>
      <c r="C179" s="245"/>
      <c r="D179" s="245"/>
      <c r="E179" s="245"/>
      <c r="F179" s="245"/>
      <c r="G179" s="245"/>
      <c r="H179" s="245"/>
      <c r="I179" s="245"/>
      <c r="J179" s="275"/>
      <c r="K179" s="275"/>
      <c r="L179" s="245"/>
      <c r="M179" s="245"/>
      <c r="N179" s="245"/>
      <c r="O179" s="245"/>
      <c r="P179" s="245"/>
      <c r="Q179" s="245"/>
      <c r="R179" s="245"/>
      <c r="S179" s="245"/>
      <c r="T179" s="245"/>
      <c r="U179" s="245"/>
      <c r="V179" s="245"/>
      <c r="W179" s="245"/>
      <c r="X179" s="245"/>
      <c r="Y179" s="245"/>
      <c r="Z179" s="245"/>
      <c r="AA179" s="245"/>
      <c r="AB179" s="245"/>
      <c r="AC179" s="245"/>
    </row>
    <row r="180">
      <c r="A180" s="245"/>
      <c r="B180" s="245"/>
      <c r="C180" s="245"/>
      <c r="D180" s="245"/>
      <c r="E180" s="245"/>
      <c r="F180" s="245"/>
      <c r="G180" s="245"/>
      <c r="H180" s="245"/>
      <c r="I180" s="245"/>
      <c r="J180" s="275"/>
      <c r="K180" s="275"/>
      <c r="L180" s="245"/>
      <c r="M180" s="245"/>
      <c r="N180" s="245"/>
      <c r="O180" s="245"/>
      <c r="P180" s="245"/>
      <c r="Q180" s="245"/>
      <c r="R180" s="245"/>
      <c r="S180" s="245"/>
      <c r="T180" s="245"/>
      <c r="U180" s="245"/>
      <c r="V180" s="245"/>
      <c r="W180" s="245"/>
      <c r="X180" s="245"/>
      <c r="Y180" s="245"/>
      <c r="Z180" s="245"/>
      <c r="AA180" s="245"/>
      <c r="AB180" s="245"/>
      <c r="AC180" s="245"/>
    </row>
    <row r="181">
      <c r="A181" s="245"/>
      <c r="B181" s="245"/>
      <c r="C181" s="245"/>
      <c r="D181" s="245"/>
      <c r="E181" s="245"/>
      <c r="F181" s="245"/>
      <c r="G181" s="245"/>
      <c r="H181" s="245"/>
      <c r="I181" s="245"/>
      <c r="J181" s="275"/>
      <c r="K181" s="275"/>
      <c r="L181" s="245"/>
      <c r="M181" s="245"/>
      <c r="N181" s="245"/>
      <c r="O181" s="245"/>
      <c r="P181" s="245"/>
      <c r="Q181" s="245"/>
      <c r="R181" s="245"/>
      <c r="S181" s="245"/>
      <c r="T181" s="245"/>
      <c r="U181" s="245"/>
      <c r="V181" s="245"/>
      <c r="W181" s="245"/>
      <c r="X181" s="245"/>
      <c r="Y181" s="245"/>
      <c r="Z181" s="245"/>
      <c r="AA181" s="245"/>
      <c r="AB181" s="245"/>
      <c r="AC181" s="245"/>
    </row>
    <row r="182">
      <c r="A182" s="245"/>
      <c r="B182" s="245"/>
      <c r="C182" s="245"/>
      <c r="D182" s="245"/>
      <c r="E182" s="245"/>
      <c r="F182" s="245"/>
      <c r="G182" s="245"/>
      <c r="H182" s="245"/>
      <c r="I182" s="245"/>
      <c r="J182" s="275"/>
      <c r="K182" s="275"/>
      <c r="L182" s="245"/>
      <c r="M182" s="245"/>
      <c r="N182" s="245"/>
      <c r="O182" s="245"/>
      <c r="P182" s="245"/>
      <c r="Q182" s="245"/>
      <c r="R182" s="245"/>
      <c r="S182" s="245"/>
      <c r="T182" s="245"/>
      <c r="U182" s="245"/>
      <c r="V182" s="245"/>
      <c r="W182" s="245"/>
      <c r="X182" s="245"/>
      <c r="Y182" s="245"/>
      <c r="Z182" s="245"/>
      <c r="AA182" s="245"/>
      <c r="AB182" s="245"/>
      <c r="AC182" s="245"/>
    </row>
    <row r="183">
      <c r="A183" s="245"/>
      <c r="B183" s="245"/>
      <c r="C183" s="245"/>
      <c r="D183" s="245"/>
      <c r="E183" s="245"/>
      <c r="F183" s="245"/>
      <c r="G183" s="245"/>
      <c r="H183" s="245"/>
      <c r="I183" s="245"/>
      <c r="J183" s="275"/>
      <c r="K183" s="275"/>
      <c r="L183" s="245"/>
      <c r="M183" s="245"/>
      <c r="N183" s="245"/>
      <c r="O183" s="245"/>
      <c r="P183" s="245"/>
      <c r="Q183" s="245"/>
      <c r="R183" s="245"/>
      <c r="S183" s="245"/>
      <c r="T183" s="245"/>
      <c r="U183" s="245"/>
      <c r="V183" s="245"/>
      <c r="W183" s="245"/>
      <c r="X183" s="245"/>
      <c r="Y183" s="245"/>
      <c r="Z183" s="245"/>
      <c r="AA183" s="245"/>
      <c r="AB183" s="245"/>
      <c r="AC183" s="245"/>
    </row>
    <row r="184">
      <c r="A184" s="245"/>
      <c r="B184" s="245"/>
      <c r="C184" s="245"/>
      <c r="D184" s="245"/>
      <c r="E184" s="245"/>
      <c r="F184" s="245"/>
      <c r="G184" s="245"/>
      <c r="H184" s="245"/>
      <c r="I184" s="245"/>
      <c r="J184" s="275"/>
      <c r="K184" s="275"/>
      <c r="L184" s="245"/>
      <c r="M184" s="245"/>
      <c r="N184" s="245"/>
      <c r="O184" s="245"/>
      <c r="P184" s="245"/>
      <c r="Q184" s="245"/>
      <c r="R184" s="245"/>
      <c r="S184" s="245"/>
      <c r="T184" s="245"/>
      <c r="U184" s="245"/>
      <c r="V184" s="245"/>
      <c r="W184" s="245"/>
      <c r="X184" s="245"/>
      <c r="Y184" s="245"/>
      <c r="Z184" s="245"/>
      <c r="AA184" s="245"/>
      <c r="AB184" s="245"/>
      <c r="AC184" s="245"/>
    </row>
    <row r="185">
      <c r="A185" s="245"/>
      <c r="B185" s="245"/>
      <c r="C185" s="245"/>
      <c r="D185" s="245"/>
      <c r="E185" s="245"/>
      <c r="F185" s="245"/>
      <c r="G185" s="245"/>
      <c r="H185" s="245"/>
      <c r="I185" s="245"/>
      <c r="J185" s="275"/>
      <c r="K185" s="275"/>
      <c r="L185" s="245"/>
      <c r="M185" s="245"/>
      <c r="N185" s="245"/>
      <c r="O185" s="245"/>
      <c r="P185" s="245"/>
      <c r="Q185" s="245"/>
      <c r="R185" s="245"/>
      <c r="S185" s="245"/>
      <c r="T185" s="245"/>
      <c r="U185" s="245"/>
      <c r="V185" s="245"/>
      <c r="W185" s="245"/>
      <c r="X185" s="245"/>
      <c r="Y185" s="245"/>
      <c r="Z185" s="245"/>
      <c r="AA185" s="245"/>
      <c r="AB185" s="245"/>
      <c r="AC185" s="245"/>
    </row>
    <row r="186">
      <c r="A186" s="245"/>
      <c r="B186" s="245"/>
      <c r="C186" s="245"/>
      <c r="D186" s="245"/>
      <c r="E186" s="245"/>
      <c r="F186" s="245"/>
      <c r="G186" s="245"/>
      <c r="H186" s="245"/>
      <c r="I186" s="245"/>
      <c r="J186" s="275"/>
      <c r="K186" s="275"/>
      <c r="L186" s="245"/>
      <c r="M186" s="245"/>
      <c r="N186" s="245"/>
      <c r="O186" s="245"/>
      <c r="P186" s="245"/>
      <c r="Q186" s="245"/>
      <c r="R186" s="245"/>
      <c r="S186" s="245"/>
      <c r="T186" s="245"/>
      <c r="U186" s="245"/>
      <c r="V186" s="245"/>
      <c r="W186" s="245"/>
      <c r="X186" s="245"/>
      <c r="Y186" s="245"/>
      <c r="Z186" s="245"/>
      <c r="AA186" s="245"/>
      <c r="AB186" s="245"/>
      <c r="AC186" s="245"/>
    </row>
    <row r="187">
      <c r="A187" s="245"/>
      <c r="B187" s="245"/>
      <c r="C187" s="245"/>
      <c r="D187" s="245"/>
      <c r="E187" s="245"/>
      <c r="F187" s="245"/>
      <c r="G187" s="245"/>
      <c r="H187" s="245"/>
      <c r="I187" s="245"/>
      <c r="J187" s="275"/>
      <c r="K187" s="275"/>
      <c r="L187" s="245"/>
      <c r="M187" s="245"/>
      <c r="N187" s="245"/>
      <c r="O187" s="245"/>
      <c r="P187" s="245"/>
      <c r="Q187" s="245"/>
      <c r="R187" s="245"/>
      <c r="S187" s="245"/>
      <c r="T187" s="245"/>
      <c r="U187" s="245"/>
      <c r="V187" s="245"/>
      <c r="W187" s="245"/>
      <c r="X187" s="245"/>
      <c r="Y187" s="245"/>
      <c r="Z187" s="245"/>
      <c r="AA187" s="245"/>
      <c r="AB187" s="245"/>
      <c r="AC187" s="245"/>
    </row>
    <row r="188">
      <c r="A188" s="245"/>
      <c r="B188" s="245"/>
      <c r="C188" s="245"/>
      <c r="D188" s="245"/>
      <c r="E188" s="245"/>
      <c r="F188" s="245"/>
      <c r="G188" s="245"/>
      <c r="H188" s="245"/>
      <c r="I188" s="245"/>
      <c r="J188" s="275"/>
      <c r="K188" s="275"/>
      <c r="L188" s="245"/>
      <c r="M188" s="245"/>
      <c r="N188" s="245"/>
      <c r="O188" s="245"/>
      <c r="P188" s="245"/>
      <c r="Q188" s="245"/>
      <c r="R188" s="245"/>
      <c r="S188" s="245"/>
      <c r="T188" s="245"/>
      <c r="U188" s="245"/>
      <c r="V188" s="245"/>
      <c r="W188" s="245"/>
      <c r="X188" s="245"/>
      <c r="Y188" s="245"/>
      <c r="Z188" s="245"/>
      <c r="AA188" s="245"/>
      <c r="AB188" s="245"/>
      <c r="AC188" s="245"/>
    </row>
    <row r="189">
      <c r="A189" s="245"/>
      <c r="B189" s="245"/>
      <c r="C189" s="245"/>
      <c r="D189" s="245"/>
      <c r="E189" s="245"/>
      <c r="F189" s="245"/>
      <c r="G189" s="245"/>
      <c r="H189" s="245"/>
      <c r="I189" s="245"/>
      <c r="J189" s="275"/>
      <c r="K189" s="275"/>
      <c r="L189" s="245"/>
      <c r="M189" s="245"/>
      <c r="N189" s="245"/>
      <c r="O189" s="245"/>
      <c r="P189" s="245"/>
      <c r="Q189" s="245"/>
      <c r="R189" s="245"/>
      <c r="S189" s="245"/>
      <c r="T189" s="245"/>
      <c r="U189" s="245"/>
      <c r="V189" s="245"/>
      <c r="W189" s="245"/>
      <c r="X189" s="245"/>
      <c r="Y189" s="245"/>
      <c r="Z189" s="245"/>
      <c r="AA189" s="245"/>
      <c r="AB189" s="245"/>
      <c r="AC189" s="245"/>
    </row>
    <row r="190">
      <c r="A190" s="245"/>
      <c r="B190" s="245"/>
      <c r="C190" s="245"/>
      <c r="D190" s="245"/>
      <c r="E190" s="245"/>
      <c r="F190" s="245"/>
      <c r="G190" s="245"/>
      <c r="H190" s="245"/>
      <c r="I190" s="245"/>
      <c r="J190" s="275"/>
      <c r="K190" s="275"/>
      <c r="L190" s="245"/>
      <c r="M190" s="245"/>
      <c r="N190" s="245"/>
      <c r="O190" s="245"/>
      <c r="P190" s="245"/>
      <c r="Q190" s="245"/>
      <c r="R190" s="245"/>
      <c r="S190" s="245"/>
      <c r="T190" s="245"/>
      <c r="U190" s="245"/>
      <c r="V190" s="245"/>
      <c r="W190" s="245"/>
      <c r="X190" s="245"/>
      <c r="Y190" s="245"/>
      <c r="Z190" s="245"/>
      <c r="AA190" s="245"/>
      <c r="AB190" s="245"/>
      <c r="AC190" s="245"/>
    </row>
    <row r="191">
      <c r="A191" s="245"/>
      <c r="B191" s="245"/>
      <c r="C191" s="245"/>
      <c r="D191" s="245"/>
      <c r="E191" s="245"/>
      <c r="F191" s="245"/>
      <c r="G191" s="245"/>
      <c r="H191" s="245"/>
      <c r="I191" s="245"/>
      <c r="J191" s="275"/>
      <c r="K191" s="275"/>
      <c r="L191" s="245"/>
      <c r="M191" s="245"/>
      <c r="N191" s="245"/>
      <c r="O191" s="245"/>
      <c r="P191" s="245"/>
      <c r="Q191" s="245"/>
      <c r="R191" s="245"/>
      <c r="S191" s="245"/>
      <c r="T191" s="245"/>
      <c r="U191" s="245"/>
      <c r="V191" s="245"/>
      <c r="W191" s="245"/>
      <c r="X191" s="245"/>
      <c r="Y191" s="245"/>
      <c r="Z191" s="245"/>
      <c r="AA191" s="245"/>
      <c r="AB191" s="245"/>
      <c r="AC191" s="245"/>
    </row>
    <row r="192">
      <c r="A192" s="245"/>
      <c r="B192" s="245"/>
      <c r="C192" s="245"/>
      <c r="D192" s="245"/>
      <c r="E192" s="245"/>
      <c r="F192" s="245"/>
      <c r="G192" s="245"/>
      <c r="H192" s="245"/>
      <c r="I192" s="245"/>
      <c r="J192" s="275"/>
      <c r="K192" s="275"/>
      <c r="L192" s="245"/>
      <c r="M192" s="245"/>
      <c r="N192" s="245"/>
      <c r="O192" s="245"/>
      <c r="P192" s="245"/>
      <c r="Q192" s="245"/>
      <c r="R192" s="245"/>
      <c r="S192" s="245"/>
      <c r="T192" s="245"/>
      <c r="U192" s="245"/>
      <c r="V192" s="245"/>
      <c r="W192" s="245"/>
      <c r="X192" s="245"/>
      <c r="Y192" s="245"/>
      <c r="Z192" s="245"/>
      <c r="AA192" s="245"/>
      <c r="AB192" s="245"/>
      <c r="AC192" s="245"/>
    </row>
    <row r="193">
      <c r="A193" s="245"/>
      <c r="B193" s="245"/>
      <c r="C193" s="245"/>
      <c r="D193" s="245"/>
      <c r="E193" s="245"/>
      <c r="F193" s="245"/>
      <c r="G193" s="245"/>
      <c r="H193" s="245"/>
      <c r="I193" s="245"/>
      <c r="J193" s="275"/>
      <c r="K193" s="275"/>
      <c r="L193" s="245"/>
      <c r="M193" s="245"/>
      <c r="N193" s="245"/>
      <c r="O193" s="245"/>
      <c r="P193" s="245"/>
      <c r="Q193" s="245"/>
      <c r="R193" s="245"/>
      <c r="S193" s="245"/>
      <c r="T193" s="245"/>
      <c r="U193" s="245"/>
      <c r="V193" s="245"/>
      <c r="W193" s="245"/>
      <c r="X193" s="245"/>
      <c r="Y193" s="245"/>
      <c r="Z193" s="245"/>
      <c r="AA193" s="245"/>
      <c r="AB193" s="245"/>
      <c r="AC193" s="245"/>
    </row>
    <row r="194">
      <c r="A194" s="245"/>
      <c r="B194" s="245"/>
      <c r="C194" s="245"/>
      <c r="D194" s="245"/>
      <c r="E194" s="245"/>
      <c r="F194" s="245"/>
      <c r="G194" s="245"/>
      <c r="H194" s="245"/>
      <c r="I194" s="245"/>
      <c r="J194" s="275"/>
      <c r="K194" s="275"/>
      <c r="L194" s="245"/>
      <c r="M194" s="245"/>
      <c r="N194" s="245"/>
      <c r="O194" s="245"/>
      <c r="P194" s="245"/>
      <c r="Q194" s="245"/>
      <c r="R194" s="245"/>
      <c r="S194" s="245"/>
      <c r="T194" s="245"/>
      <c r="U194" s="245"/>
      <c r="V194" s="245"/>
      <c r="W194" s="245"/>
      <c r="X194" s="245"/>
      <c r="Y194" s="245"/>
      <c r="Z194" s="245"/>
      <c r="AA194" s="245"/>
      <c r="AB194" s="245"/>
      <c r="AC194" s="245"/>
    </row>
    <row r="195">
      <c r="A195" s="245"/>
      <c r="B195" s="245"/>
      <c r="C195" s="245"/>
      <c r="D195" s="245"/>
      <c r="E195" s="245"/>
      <c r="F195" s="245"/>
      <c r="G195" s="245"/>
      <c r="H195" s="245"/>
      <c r="I195" s="245"/>
      <c r="J195" s="275"/>
      <c r="K195" s="275"/>
      <c r="L195" s="245"/>
      <c r="M195" s="245"/>
      <c r="N195" s="245"/>
      <c r="O195" s="245"/>
      <c r="P195" s="245"/>
      <c r="Q195" s="245"/>
      <c r="R195" s="245"/>
      <c r="S195" s="245"/>
      <c r="T195" s="245"/>
      <c r="U195" s="245"/>
      <c r="V195" s="245"/>
      <c r="W195" s="245"/>
      <c r="X195" s="245"/>
      <c r="Y195" s="245"/>
      <c r="Z195" s="245"/>
      <c r="AA195" s="245"/>
      <c r="AB195" s="245"/>
      <c r="AC195" s="245"/>
    </row>
    <row r="196">
      <c r="A196" s="245"/>
      <c r="B196" s="245"/>
      <c r="C196" s="245"/>
      <c r="D196" s="245"/>
      <c r="E196" s="245"/>
      <c r="F196" s="245"/>
      <c r="G196" s="245"/>
      <c r="H196" s="245"/>
      <c r="I196" s="245"/>
      <c r="J196" s="275"/>
      <c r="K196" s="275"/>
      <c r="L196" s="245"/>
      <c r="M196" s="245"/>
      <c r="N196" s="245"/>
      <c r="O196" s="245"/>
      <c r="P196" s="245"/>
      <c r="Q196" s="245"/>
      <c r="R196" s="245"/>
      <c r="S196" s="245"/>
      <c r="T196" s="245"/>
      <c r="U196" s="245"/>
      <c r="V196" s="245"/>
      <c r="W196" s="245"/>
      <c r="X196" s="245"/>
      <c r="Y196" s="245"/>
      <c r="Z196" s="245"/>
      <c r="AA196" s="245"/>
      <c r="AB196" s="245"/>
      <c r="AC196" s="245"/>
    </row>
    <row r="197">
      <c r="A197" s="245"/>
      <c r="B197" s="245"/>
      <c r="C197" s="245"/>
      <c r="D197" s="245"/>
      <c r="E197" s="245"/>
      <c r="F197" s="245"/>
      <c r="G197" s="245"/>
      <c r="H197" s="245"/>
      <c r="I197" s="245"/>
      <c r="J197" s="275"/>
      <c r="K197" s="275"/>
      <c r="L197" s="245"/>
      <c r="M197" s="245"/>
      <c r="N197" s="245"/>
      <c r="O197" s="245"/>
      <c r="P197" s="245"/>
      <c r="Q197" s="245"/>
      <c r="R197" s="245"/>
      <c r="S197" s="245"/>
      <c r="T197" s="245"/>
      <c r="U197" s="245"/>
      <c r="V197" s="245"/>
      <c r="W197" s="245"/>
      <c r="X197" s="245"/>
      <c r="Y197" s="245"/>
      <c r="Z197" s="245"/>
      <c r="AA197" s="245"/>
      <c r="AB197" s="245"/>
      <c r="AC197" s="245"/>
    </row>
    <row r="198">
      <c r="A198" s="245"/>
      <c r="B198" s="245"/>
      <c r="C198" s="245"/>
      <c r="D198" s="245"/>
      <c r="E198" s="245"/>
      <c r="F198" s="245"/>
      <c r="G198" s="245"/>
      <c r="H198" s="245"/>
      <c r="I198" s="245"/>
      <c r="J198" s="275"/>
      <c r="K198" s="275"/>
      <c r="L198" s="245"/>
      <c r="M198" s="245"/>
      <c r="N198" s="245"/>
      <c r="O198" s="245"/>
      <c r="P198" s="245"/>
      <c r="Q198" s="245"/>
      <c r="R198" s="245"/>
      <c r="S198" s="245"/>
      <c r="T198" s="245"/>
      <c r="U198" s="245"/>
      <c r="V198" s="245"/>
      <c r="W198" s="245"/>
      <c r="X198" s="245"/>
      <c r="Y198" s="245"/>
      <c r="Z198" s="245"/>
      <c r="AA198" s="245"/>
      <c r="AB198" s="245"/>
      <c r="AC198" s="245"/>
    </row>
    <row r="199">
      <c r="A199" s="245"/>
      <c r="B199" s="245"/>
      <c r="C199" s="245"/>
      <c r="D199" s="245"/>
      <c r="E199" s="245"/>
      <c r="F199" s="245"/>
      <c r="G199" s="245"/>
      <c r="H199" s="245"/>
      <c r="I199" s="245"/>
      <c r="J199" s="275"/>
      <c r="K199" s="275"/>
      <c r="L199" s="245"/>
      <c r="M199" s="245"/>
      <c r="N199" s="245"/>
      <c r="O199" s="245"/>
      <c r="P199" s="245"/>
      <c r="Q199" s="245"/>
      <c r="R199" s="245"/>
      <c r="S199" s="245"/>
      <c r="T199" s="245"/>
      <c r="U199" s="245"/>
      <c r="V199" s="245"/>
      <c r="W199" s="245"/>
      <c r="X199" s="245"/>
      <c r="Y199" s="245"/>
      <c r="Z199" s="245"/>
      <c r="AA199" s="245"/>
      <c r="AB199" s="245"/>
      <c r="AC199" s="245"/>
    </row>
    <row r="200">
      <c r="A200" s="245"/>
      <c r="B200" s="245"/>
      <c r="C200" s="245"/>
      <c r="D200" s="245"/>
      <c r="E200" s="245"/>
      <c r="F200" s="245"/>
      <c r="G200" s="245"/>
      <c r="H200" s="245"/>
      <c r="I200" s="245"/>
      <c r="J200" s="275"/>
      <c r="K200" s="275"/>
      <c r="L200" s="245"/>
      <c r="M200" s="245"/>
      <c r="N200" s="245"/>
      <c r="O200" s="245"/>
      <c r="P200" s="245"/>
      <c r="Q200" s="245"/>
      <c r="R200" s="245"/>
      <c r="S200" s="245"/>
      <c r="T200" s="245"/>
      <c r="U200" s="245"/>
      <c r="V200" s="245"/>
      <c r="W200" s="245"/>
      <c r="X200" s="245"/>
      <c r="Y200" s="245"/>
      <c r="Z200" s="245"/>
      <c r="AA200" s="245"/>
      <c r="AB200" s="245"/>
      <c r="AC200" s="245"/>
    </row>
    <row r="201">
      <c r="A201" s="245"/>
      <c r="B201" s="245"/>
      <c r="C201" s="245"/>
      <c r="D201" s="245"/>
      <c r="E201" s="245"/>
      <c r="F201" s="245"/>
      <c r="G201" s="245"/>
      <c r="H201" s="245"/>
      <c r="I201" s="245"/>
      <c r="J201" s="275"/>
      <c r="K201" s="275"/>
      <c r="L201" s="245"/>
      <c r="M201" s="245"/>
      <c r="N201" s="245"/>
      <c r="O201" s="245"/>
      <c r="P201" s="245"/>
      <c r="Q201" s="245"/>
      <c r="R201" s="245"/>
      <c r="S201" s="245"/>
      <c r="T201" s="245"/>
      <c r="U201" s="245"/>
      <c r="V201" s="245"/>
      <c r="W201" s="245"/>
      <c r="X201" s="245"/>
      <c r="Y201" s="245"/>
      <c r="Z201" s="245"/>
      <c r="AA201" s="245"/>
      <c r="AB201" s="245"/>
      <c r="AC201" s="245"/>
    </row>
    <row r="202">
      <c r="A202" s="245"/>
      <c r="B202" s="245"/>
      <c r="C202" s="245"/>
      <c r="D202" s="245"/>
      <c r="E202" s="245"/>
      <c r="F202" s="245"/>
      <c r="G202" s="245"/>
      <c r="H202" s="245"/>
      <c r="I202" s="245"/>
      <c r="J202" s="275"/>
      <c r="K202" s="275"/>
      <c r="L202" s="245"/>
      <c r="M202" s="245"/>
      <c r="N202" s="245"/>
      <c r="O202" s="245"/>
      <c r="P202" s="245"/>
      <c r="Q202" s="245"/>
      <c r="R202" s="245"/>
      <c r="S202" s="245"/>
      <c r="T202" s="245"/>
      <c r="U202" s="245"/>
      <c r="V202" s="245"/>
      <c r="W202" s="245"/>
      <c r="X202" s="245"/>
      <c r="Y202" s="245"/>
      <c r="Z202" s="245"/>
      <c r="AA202" s="245"/>
      <c r="AB202" s="245"/>
      <c r="AC202" s="245"/>
    </row>
    <row r="203">
      <c r="A203" s="245"/>
      <c r="B203" s="245"/>
      <c r="C203" s="245"/>
      <c r="D203" s="245"/>
      <c r="E203" s="245"/>
      <c r="F203" s="245"/>
      <c r="G203" s="245"/>
      <c r="H203" s="245"/>
      <c r="I203" s="245"/>
      <c r="J203" s="275"/>
      <c r="K203" s="275"/>
      <c r="L203" s="245"/>
      <c r="M203" s="245"/>
      <c r="N203" s="245"/>
      <c r="O203" s="245"/>
      <c r="P203" s="245"/>
      <c r="Q203" s="245"/>
      <c r="R203" s="245"/>
      <c r="S203" s="245"/>
      <c r="T203" s="245"/>
      <c r="U203" s="245"/>
      <c r="V203" s="245"/>
      <c r="W203" s="245"/>
      <c r="X203" s="245"/>
      <c r="Y203" s="245"/>
      <c r="Z203" s="245"/>
      <c r="AA203" s="245"/>
      <c r="AB203" s="245"/>
      <c r="AC203" s="245"/>
    </row>
    <row r="204">
      <c r="A204" s="245"/>
      <c r="B204" s="245"/>
      <c r="C204" s="245"/>
      <c r="D204" s="245"/>
      <c r="E204" s="245"/>
      <c r="F204" s="245"/>
      <c r="G204" s="245"/>
      <c r="H204" s="245"/>
      <c r="I204" s="245"/>
      <c r="J204" s="275"/>
      <c r="K204" s="275"/>
      <c r="L204" s="245"/>
      <c r="M204" s="245"/>
      <c r="N204" s="245"/>
      <c r="O204" s="245"/>
      <c r="P204" s="245"/>
      <c r="Q204" s="245"/>
      <c r="R204" s="245"/>
      <c r="S204" s="245"/>
      <c r="T204" s="245"/>
      <c r="U204" s="245"/>
      <c r="V204" s="245"/>
      <c r="W204" s="245"/>
      <c r="X204" s="245"/>
      <c r="Y204" s="245"/>
      <c r="Z204" s="245"/>
      <c r="AA204" s="245"/>
      <c r="AB204" s="245"/>
      <c r="AC204" s="245"/>
    </row>
    <row r="205">
      <c r="A205" s="245"/>
      <c r="B205" s="245"/>
      <c r="C205" s="245"/>
      <c r="D205" s="245"/>
      <c r="E205" s="245"/>
      <c r="F205" s="245"/>
      <c r="G205" s="245"/>
      <c r="H205" s="245"/>
      <c r="I205" s="245"/>
      <c r="J205" s="275"/>
      <c r="K205" s="275"/>
      <c r="L205" s="245"/>
      <c r="M205" s="245"/>
      <c r="N205" s="245"/>
      <c r="O205" s="245"/>
      <c r="P205" s="245"/>
      <c r="Q205" s="245"/>
      <c r="R205" s="245"/>
      <c r="S205" s="245"/>
      <c r="T205" s="245"/>
      <c r="U205" s="245"/>
      <c r="V205" s="245"/>
      <c r="W205" s="245"/>
      <c r="X205" s="245"/>
      <c r="Y205" s="245"/>
      <c r="Z205" s="245"/>
      <c r="AA205" s="245"/>
      <c r="AB205" s="245"/>
      <c r="AC205" s="245"/>
    </row>
    <row r="206">
      <c r="A206" s="245"/>
      <c r="B206" s="245"/>
      <c r="C206" s="245"/>
      <c r="D206" s="245"/>
      <c r="E206" s="245"/>
      <c r="F206" s="245"/>
      <c r="G206" s="245"/>
      <c r="H206" s="245"/>
      <c r="I206" s="245"/>
      <c r="J206" s="275"/>
      <c r="K206" s="275"/>
      <c r="L206" s="245"/>
      <c r="M206" s="245"/>
      <c r="N206" s="245"/>
      <c r="O206" s="245"/>
      <c r="P206" s="245"/>
      <c r="Q206" s="245"/>
      <c r="R206" s="245"/>
      <c r="S206" s="245"/>
      <c r="T206" s="245"/>
      <c r="U206" s="245"/>
      <c r="V206" s="245"/>
      <c r="W206" s="245"/>
      <c r="X206" s="245"/>
      <c r="Y206" s="245"/>
      <c r="Z206" s="245"/>
      <c r="AA206" s="245"/>
      <c r="AB206" s="245"/>
      <c r="AC206" s="245"/>
    </row>
    <row r="207">
      <c r="A207" s="245"/>
      <c r="B207" s="245"/>
      <c r="C207" s="245"/>
      <c r="D207" s="245"/>
      <c r="E207" s="245"/>
      <c r="F207" s="245"/>
      <c r="G207" s="245"/>
      <c r="H207" s="245"/>
      <c r="I207" s="245"/>
      <c r="J207" s="275"/>
      <c r="K207" s="275"/>
      <c r="L207" s="245"/>
      <c r="M207" s="245"/>
      <c r="N207" s="245"/>
      <c r="O207" s="245"/>
      <c r="P207" s="245"/>
      <c r="Q207" s="245"/>
      <c r="R207" s="245"/>
      <c r="S207" s="245"/>
      <c r="T207" s="245"/>
      <c r="U207" s="245"/>
      <c r="V207" s="245"/>
      <c r="W207" s="245"/>
      <c r="X207" s="245"/>
      <c r="Y207" s="245"/>
      <c r="Z207" s="245"/>
      <c r="AA207" s="245"/>
      <c r="AB207" s="245"/>
      <c r="AC207" s="245"/>
    </row>
    <row r="208">
      <c r="A208" s="245"/>
      <c r="B208" s="245"/>
      <c r="C208" s="245"/>
      <c r="D208" s="245"/>
      <c r="E208" s="245"/>
      <c r="F208" s="245"/>
      <c r="G208" s="245"/>
      <c r="H208" s="245"/>
      <c r="I208" s="245"/>
      <c r="J208" s="275"/>
      <c r="K208" s="275"/>
      <c r="L208" s="245"/>
      <c r="M208" s="245"/>
      <c r="N208" s="245"/>
      <c r="O208" s="245"/>
      <c r="P208" s="245"/>
      <c r="Q208" s="245"/>
      <c r="R208" s="245"/>
      <c r="S208" s="245"/>
      <c r="T208" s="245"/>
      <c r="U208" s="245"/>
      <c r="V208" s="245"/>
      <c r="W208" s="245"/>
      <c r="X208" s="245"/>
      <c r="Y208" s="245"/>
      <c r="Z208" s="245"/>
      <c r="AA208" s="245"/>
      <c r="AB208" s="245"/>
      <c r="AC208" s="245"/>
    </row>
    <row r="209">
      <c r="A209" s="245"/>
      <c r="B209" s="245"/>
      <c r="C209" s="245"/>
      <c r="D209" s="245"/>
      <c r="E209" s="245"/>
      <c r="F209" s="245"/>
      <c r="G209" s="245"/>
      <c r="H209" s="245"/>
      <c r="I209" s="245"/>
      <c r="J209" s="275"/>
      <c r="K209" s="275"/>
      <c r="L209" s="245"/>
      <c r="M209" s="245"/>
      <c r="N209" s="245"/>
      <c r="O209" s="245"/>
      <c r="P209" s="245"/>
      <c r="Q209" s="245"/>
      <c r="R209" s="245"/>
      <c r="S209" s="245"/>
      <c r="T209" s="245"/>
      <c r="U209" s="245"/>
      <c r="V209" s="245"/>
      <c r="W209" s="245"/>
      <c r="X209" s="245"/>
      <c r="Y209" s="245"/>
      <c r="Z209" s="245"/>
      <c r="AA209" s="245"/>
      <c r="AB209" s="245"/>
      <c r="AC209" s="245"/>
    </row>
    <row r="210">
      <c r="A210" s="245"/>
      <c r="B210" s="245"/>
      <c r="C210" s="245"/>
      <c r="D210" s="245"/>
      <c r="E210" s="245"/>
      <c r="F210" s="245"/>
      <c r="G210" s="245"/>
      <c r="H210" s="245"/>
      <c r="I210" s="245"/>
      <c r="J210" s="275"/>
      <c r="K210" s="275"/>
      <c r="L210" s="245"/>
      <c r="M210" s="245"/>
      <c r="N210" s="245"/>
      <c r="O210" s="245"/>
      <c r="P210" s="245"/>
      <c r="Q210" s="245"/>
      <c r="R210" s="245"/>
      <c r="S210" s="245"/>
      <c r="T210" s="245"/>
      <c r="U210" s="245"/>
      <c r="V210" s="245"/>
      <c r="W210" s="245"/>
      <c r="X210" s="245"/>
      <c r="Y210" s="245"/>
      <c r="Z210" s="245"/>
      <c r="AA210" s="245"/>
      <c r="AB210" s="245"/>
      <c r="AC210" s="245"/>
    </row>
    <row r="211">
      <c r="A211" s="245"/>
      <c r="B211" s="245"/>
      <c r="C211" s="245"/>
      <c r="D211" s="245"/>
      <c r="E211" s="245"/>
      <c r="F211" s="245"/>
      <c r="G211" s="245"/>
      <c r="H211" s="245"/>
      <c r="I211" s="245"/>
      <c r="J211" s="275"/>
      <c r="K211" s="275"/>
      <c r="L211" s="245"/>
      <c r="M211" s="245"/>
      <c r="N211" s="245"/>
      <c r="O211" s="245"/>
      <c r="P211" s="245"/>
      <c r="Q211" s="245"/>
      <c r="R211" s="245"/>
      <c r="S211" s="245"/>
      <c r="T211" s="245"/>
      <c r="U211" s="245"/>
      <c r="V211" s="245"/>
      <c r="W211" s="245"/>
      <c r="X211" s="245"/>
      <c r="Y211" s="245"/>
      <c r="Z211" s="245"/>
      <c r="AA211" s="245"/>
      <c r="AB211" s="245"/>
      <c r="AC211" s="245"/>
    </row>
    <row r="212">
      <c r="A212" s="245"/>
      <c r="B212" s="245"/>
      <c r="C212" s="245"/>
      <c r="D212" s="245"/>
      <c r="E212" s="245"/>
      <c r="F212" s="245"/>
      <c r="G212" s="245"/>
      <c r="H212" s="245"/>
      <c r="I212" s="245"/>
      <c r="J212" s="275"/>
      <c r="K212" s="275"/>
      <c r="L212" s="245"/>
      <c r="M212" s="245"/>
      <c r="N212" s="245"/>
      <c r="O212" s="245"/>
      <c r="P212" s="245"/>
      <c r="Q212" s="245"/>
      <c r="R212" s="245"/>
      <c r="S212" s="245"/>
      <c r="T212" s="245"/>
      <c r="U212" s="245"/>
      <c r="V212" s="245"/>
      <c r="W212" s="245"/>
      <c r="X212" s="245"/>
      <c r="Y212" s="245"/>
      <c r="Z212" s="245"/>
      <c r="AA212" s="245"/>
      <c r="AB212" s="245"/>
      <c r="AC212" s="245"/>
    </row>
    <row r="213">
      <c r="A213" s="245"/>
      <c r="B213" s="245"/>
      <c r="C213" s="245"/>
      <c r="D213" s="245"/>
      <c r="E213" s="245"/>
      <c r="F213" s="245"/>
      <c r="G213" s="245"/>
      <c r="H213" s="245"/>
      <c r="I213" s="245"/>
      <c r="J213" s="275"/>
      <c r="K213" s="275"/>
      <c r="L213" s="245"/>
      <c r="M213" s="245"/>
      <c r="N213" s="245"/>
      <c r="O213" s="245"/>
      <c r="P213" s="245"/>
      <c r="Q213" s="245"/>
      <c r="R213" s="245"/>
      <c r="S213" s="245"/>
      <c r="T213" s="245"/>
      <c r="U213" s="245"/>
      <c r="V213" s="245"/>
      <c r="W213" s="245"/>
      <c r="X213" s="245"/>
      <c r="Y213" s="245"/>
      <c r="Z213" s="245"/>
      <c r="AA213" s="245"/>
      <c r="AB213" s="245"/>
      <c r="AC213" s="245"/>
    </row>
    <row r="214">
      <c r="A214" s="245"/>
      <c r="B214" s="245"/>
      <c r="C214" s="245"/>
      <c r="D214" s="245"/>
      <c r="E214" s="245"/>
      <c r="F214" s="245"/>
      <c r="G214" s="245"/>
      <c r="H214" s="245"/>
      <c r="I214" s="245"/>
      <c r="J214" s="275"/>
      <c r="K214" s="275"/>
      <c r="L214" s="245"/>
      <c r="M214" s="245"/>
      <c r="N214" s="245"/>
      <c r="O214" s="245"/>
      <c r="P214" s="245"/>
      <c r="Q214" s="245"/>
      <c r="R214" s="245"/>
      <c r="S214" s="245"/>
      <c r="T214" s="245"/>
      <c r="U214" s="245"/>
      <c r="V214" s="245"/>
      <c r="W214" s="245"/>
      <c r="X214" s="245"/>
      <c r="Y214" s="245"/>
      <c r="Z214" s="245"/>
      <c r="AA214" s="245"/>
      <c r="AB214" s="245"/>
      <c r="AC214" s="245"/>
    </row>
    <row r="215">
      <c r="A215" s="245"/>
      <c r="B215" s="245"/>
      <c r="C215" s="245"/>
      <c r="D215" s="245"/>
      <c r="E215" s="245"/>
      <c r="F215" s="245"/>
      <c r="G215" s="245"/>
      <c r="H215" s="245"/>
      <c r="I215" s="245"/>
      <c r="J215" s="275"/>
      <c r="K215" s="275"/>
      <c r="L215" s="245"/>
      <c r="M215" s="245"/>
      <c r="N215" s="245"/>
      <c r="O215" s="245"/>
      <c r="P215" s="245"/>
      <c r="Q215" s="245"/>
      <c r="R215" s="245"/>
      <c r="S215" s="245"/>
      <c r="T215" s="245"/>
      <c r="U215" s="245"/>
      <c r="V215" s="245"/>
      <c r="W215" s="245"/>
      <c r="X215" s="245"/>
      <c r="Y215" s="245"/>
      <c r="Z215" s="245"/>
      <c r="AA215" s="245"/>
      <c r="AB215" s="245"/>
      <c r="AC215" s="245"/>
    </row>
    <row r="216">
      <c r="A216" s="245"/>
      <c r="B216" s="245"/>
      <c r="C216" s="245"/>
      <c r="D216" s="245"/>
      <c r="E216" s="245"/>
      <c r="F216" s="245"/>
      <c r="G216" s="245"/>
      <c r="H216" s="245"/>
      <c r="I216" s="245"/>
      <c r="J216" s="275"/>
      <c r="K216" s="275"/>
      <c r="L216" s="245"/>
      <c r="M216" s="245"/>
      <c r="N216" s="245"/>
      <c r="O216" s="245"/>
      <c r="P216" s="245"/>
      <c r="Q216" s="245"/>
      <c r="R216" s="245"/>
      <c r="S216" s="245"/>
      <c r="T216" s="245"/>
      <c r="U216" s="245"/>
      <c r="V216" s="245"/>
      <c r="W216" s="245"/>
      <c r="X216" s="245"/>
      <c r="Y216" s="245"/>
      <c r="Z216" s="245"/>
      <c r="AA216" s="245"/>
      <c r="AB216" s="245"/>
      <c r="AC216" s="245"/>
    </row>
    <row r="217">
      <c r="A217" s="245"/>
      <c r="B217" s="245"/>
      <c r="C217" s="245"/>
      <c r="D217" s="245"/>
      <c r="E217" s="245"/>
      <c r="F217" s="245"/>
      <c r="G217" s="245"/>
      <c r="H217" s="245"/>
      <c r="I217" s="245"/>
      <c r="J217" s="275"/>
      <c r="K217" s="275"/>
      <c r="L217" s="245"/>
      <c r="M217" s="245"/>
      <c r="N217" s="245"/>
      <c r="O217" s="245"/>
      <c r="P217" s="245"/>
      <c r="Q217" s="245"/>
      <c r="R217" s="245"/>
      <c r="S217" s="245"/>
      <c r="T217" s="245"/>
      <c r="U217" s="245"/>
      <c r="V217" s="245"/>
      <c r="W217" s="245"/>
      <c r="X217" s="245"/>
      <c r="Y217" s="245"/>
      <c r="Z217" s="245"/>
      <c r="AA217" s="245"/>
      <c r="AB217" s="245"/>
      <c r="AC217" s="245"/>
    </row>
    <row r="218">
      <c r="A218" s="245"/>
      <c r="B218" s="245"/>
      <c r="C218" s="245"/>
      <c r="D218" s="245"/>
      <c r="E218" s="245"/>
      <c r="F218" s="245"/>
      <c r="G218" s="245"/>
      <c r="H218" s="245"/>
      <c r="I218" s="245"/>
      <c r="J218" s="275"/>
      <c r="K218" s="275"/>
      <c r="L218" s="245"/>
      <c r="M218" s="245"/>
      <c r="N218" s="245"/>
      <c r="O218" s="245"/>
      <c r="P218" s="245"/>
      <c r="Q218" s="245"/>
      <c r="R218" s="245"/>
      <c r="S218" s="245"/>
      <c r="T218" s="245"/>
      <c r="U218" s="245"/>
      <c r="V218" s="245"/>
      <c r="W218" s="245"/>
      <c r="X218" s="245"/>
      <c r="Y218" s="245"/>
      <c r="Z218" s="245"/>
      <c r="AA218" s="245"/>
      <c r="AB218" s="245"/>
      <c r="AC218" s="245"/>
    </row>
    <row r="219">
      <c r="A219" s="245"/>
      <c r="B219" s="245"/>
      <c r="C219" s="245"/>
      <c r="D219" s="245"/>
      <c r="E219" s="245"/>
      <c r="F219" s="245"/>
      <c r="G219" s="245"/>
      <c r="H219" s="245"/>
      <c r="I219" s="245"/>
      <c r="J219" s="275"/>
      <c r="K219" s="275"/>
      <c r="L219" s="245"/>
      <c r="M219" s="245"/>
      <c r="N219" s="245"/>
      <c r="O219" s="245"/>
      <c r="P219" s="245"/>
      <c r="Q219" s="245"/>
      <c r="R219" s="245"/>
      <c r="S219" s="245"/>
      <c r="T219" s="245"/>
      <c r="U219" s="245"/>
      <c r="V219" s="245"/>
      <c r="W219" s="245"/>
      <c r="X219" s="245"/>
      <c r="Y219" s="245"/>
      <c r="Z219" s="245"/>
      <c r="AA219" s="245"/>
      <c r="AB219" s="245"/>
      <c r="AC219" s="245"/>
    </row>
    <row r="220">
      <c r="A220" s="245"/>
      <c r="B220" s="245"/>
      <c r="C220" s="245"/>
      <c r="D220" s="245"/>
      <c r="E220" s="245"/>
      <c r="F220" s="245"/>
      <c r="G220" s="245"/>
      <c r="H220" s="245"/>
      <c r="I220" s="245"/>
      <c r="J220" s="275"/>
      <c r="K220" s="275"/>
      <c r="L220" s="245"/>
      <c r="M220" s="245"/>
      <c r="N220" s="245"/>
      <c r="O220" s="245"/>
      <c r="P220" s="245"/>
      <c r="Q220" s="245"/>
      <c r="R220" s="245"/>
      <c r="S220" s="245"/>
      <c r="T220" s="245"/>
      <c r="U220" s="245"/>
      <c r="V220" s="245"/>
      <c r="W220" s="245"/>
      <c r="X220" s="245"/>
      <c r="Y220" s="245"/>
      <c r="Z220" s="245"/>
      <c r="AA220" s="245"/>
      <c r="AB220" s="245"/>
      <c r="AC220" s="245"/>
    </row>
    <row r="221">
      <c r="A221" s="245"/>
      <c r="B221" s="245"/>
      <c r="C221" s="245"/>
      <c r="D221" s="245"/>
      <c r="E221" s="245"/>
      <c r="F221" s="245"/>
      <c r="G221" s="245"/>
      <c r="H221" s="245"/>
      <c r="I221" s="245"/>
      <c r="J221" s="275"/>
      <c r="K221" s="275"/>
      <c r="L221" s="245"/>
      <c r="M221" s="245"/>
      <c r="N221" s="245"/>
      <c r="O221" s="245"/>
      <c r="P221" s="245"/>
      <c r="Q221" s="245"/>
      <c r="R221" s="245"/>
      <c r="S221" s="245"/>
      <c r="T221" s="245"/>
      <c r="U221" s="245"/>
      <c r="V221" s="245"/>
      <c r="W221" s="245"/>
      <c r="X221" s="245"/>
      <c r="Y221" s="245"/>
      <c r="Z221" s="245"/>
      <c r="AA221" s="245"/>
      <c r="AB221" s="245"/>
      <c r="AC221" s="245"/>
    </row>
    <row r="222">
      <c r="A222" s="245"/>
      <c r="B222" s="245"/>
      <c r="C222" s="245"/>
      <c r="D222" s="245"/>
      <c r="E222" s="245"/>
      <c r="F222" s="245"/>
      <c r="G222" s="245"/>
      <c r="H222" s="245"/>
      <c r="I222" s="245"/>
      <c r="J222" s="275"/>
      <c r="K222" s="275"/>
      <c r="L222" s="245"/>
      <c r="M222" s="245"/>
      <c r="N222" s="245"/>
      <c r="O222" s="245"/>
      <c r="P222" s="245"/>
      <c r="Q222" s="245"/>
      <c r="R222" s="245"/>
      <c r="S222" s="245"/>
      <c r="T222" s="245"/>
      <c r="U222" s="245"/>
      <c r="V222" s="245"/>
      <c r="W222" s="245"/>
      <c r="X222" s="245"/>
      <c r="Y222" s="245"/>
      <c r="Z222" s="245"/>
      <c r="AA222" s="245"/>
      <c r="AB222" s="245"/>
      <c r="AC222" s="245"/>
    </row>
    <row r="223">
      <c r="A223" s="245"/>
      <c r="B223" s="245"/>
      <c r="C223" s="245"/>
      <c r="D223" s="245"/>
      <c r="E223" s="245"/>
      <c r="F223" s="245"/>
      <c r="G223" s="245"/>
      <c r="H223" s="245"/>
      <c r="I223" s="245"/>
      <c r="J223" s="275"/>
      <c r="K223" s="275"/>
      <c r="L223" s="245"/>
      <c r="M223" s="245"/>
      <c r="N223" s="245"/>
      <c r="O223" s="245"/>
      <c r="P223" s="245"/>
      <c r="Q223" s="245"/>
      <c r="R223" s="245"/>
      <c r="S223" s="245"/>
      <c r="T223" s="245"/>
      <c r="U223" s="245"/>
      <c r="V223" s="245"/>
      <c r="W223" s="245"/>
      <c r="X223" s="245"/>
      <c r="Y223" s="245"/>
      <c r="Z223" s="245"/>
      <c r="AA223" s="245"/>
      <c r="AB223" s="245"/>
      <c r="AC223" s="245"/>
    </row>
    <row r="224">
      <c r="A224" s="245"/>
      <c r="B224" s="245"/>
      <c r="C224" s="245"/>
      <c r="D224" s="245"/>
      <c r="E224" s="245"/>
      <c r="F224" s="245"/>
      <c r="G224" s="245"/>
      <c r="H224" s="245"/>
      <c r="I224" s="245"/>
      <c r="J224" s="275"/>
      <c r="K224" s="275"/>
      <c r="L224" s="245"/>
      <c r="M224" s="245"/>
      <c r="N224" s="245"/>
      <c r="O224" s="245"/>
      <c r="P224" s="245"/>
      <c r="Q224" s="245"/>
      <c r="R224" s="245"/>
      <c r="S224" s="245"/>
      <c r="T224" s="245"/>
      <c r="U224" s="245"/>
      <c r="V224" s="245"/>
      <c r="W224" s="245"/>
      <c r="X224" s="245"/>
      <c r="Y224" s="245"/>
      <c r="Z224" s="245"/>
      <c r="AA224" s="245"/>
      <c r="AB224" s="245"/>
      <c r="AC224" s="245"/>
    </row>
    <row r="225">
      <c r="A225" s="245"/>
      <c r="B225" s="245"/>
      <c r="C225" s="245"/>
      <c r="D225" s="245"/>
      <c r="E225" s="245"/>
      <c r="F225" s="245"/>
      <c r="G225" s="245"/>
      <c r="H225" s="245"/>
      <c r="I225" s="245"/>
      <c r="J225" s="275"/>
      <c r="K225" s="275"/>
      <c r="L225" s="245"/>
      <c r="M225" s="245"/>
      <c r="N225" s="245"/>
      <c r="O225" s="245"/>
      <c r="P225" s="245"/>
      <c r="Q225" s="245"/>
      <c r="R225" s="245"/>
      <c r="S225" s="245"/>
      <c r="T225" s="245"/>
      <c r="U225" s="245"/>
      <c r="V225" s="245"/>
      <c r="W225" s="245"/>
      <c r="X225" s="245"/>
      <c r="Y225" s="245"/>
      <c r="Z225" s="245"/>
      <c r="AA225" s="245"/>
      <c r="AB225" s="245"/>
      <c r="AC225" s="245"/>
    </row>
    <row r="226">
      <c r="A226" s="245"/>
      <c r="B226" s="245"/>
      <c r="C226" s="245"/>
      <c r="D226" s="245"/>
      <c r="E226" s="245"/>
      <c r="F226" s="245"/>
      <c r="G226" s="245"/>
      <c r="H226" s="245"/>
      <c r="I226" s="245"/>
      <c r="J226" s="275"/>
      <c r="K226" s="275"/>
      <c r="L226" s="245"/>
      <c r="M226" s="245"/>
      <c r="N226" s="245"/>
      <c r="O226" s="245"/>
      <c r="P226" s="245"/>
      <c r="Q226" s="245"/>
      <c r="R226" s="245"/>
      <c r="S226" s="245"/>
      <c r="T226" s="245"/>
      <c r="U226" s="245"/>
      <c r="V226" s="245"/>
      <c r="W226" s="245"/>
      <c r="X226" s="245"/>
      <c r="Y226" s="245"/>
      <c r="Z226" s="245"/>
      <c r="AA226" s="245"/>
      <c r="AB226" s="245"/>
      <c r="AC226" s="245"/>
    </row>
    <row r="227">
      <c r="A227" s="245"/>
      <c r="B227" s="245"/>
      <c r="C227" s="245"/>
      <c r="D227" s="245"/>
      <c r="E227" s="245"/>
      <c r="F227" s="245"/>
      <c r="G227" s="245"/>
      <c r="H227" s="245"/>
      <c r="I227" s="245"/>
      <c r="J227" s="275"/>
      <c r="K227" s="275"/>
      <c r="L227" s="245"/>
      <c r="M227" s="245"/>
      <c r="N227" s="245"/>
      <c r="O227" s="245"/>
      <c r="P227" s="245"/>
      <c r="Q227" s="245"/>
      <c r="R227" s="245"/>
      <c r="S227" s="245"/>
      <c r="T227" s="245"/>
      <c r="U227" s="245"/>
      <c r="V227" s="245"/>
      <c r="W227" s="245"/>
      <c r="X227" s="245"/>
      <c r="Y227" s="245"/>
      <c r="Z227" s="245"/>
      <c r="AA227" s="245"/>
      <c r="AB227" s="245"/>
      <c r="AC227" s="245"/>
    </row>
    <row r="228">
      <c r="A228" s="245"/>
      <c r="B228" s="245"/>
      <c r="C228" s="245"/>
      <c r="D228" s="245"/>
      <c r="E228" s="245"/>
      <c r="F228" s="245"/>
      <c r="G228" s="245"/>
      <c r="H228" s="245"/>
      <c r="I228" s="245"/>
      <c r="J228" s="275"/>
      <c r="K228" s="275"/>
      <c r="L228" s="245"/>
      <c r="M228" s="245"/>
      <c r="N228" s="245"/>
      <c r="O228" s="245"/>
      <c r="P228" s="245"/>
      <c r="Q228" s="245"/>
      <c r="R228" s="245"/>
      <c r="S228" s="245"/>
      <c r="T228" s="245"/>
      <c r="U228" s="245"/>
      <c r="V228" s="245"/>
      <c r="W228" s="245"/>
      <c r="X228" s="245"/>
      <c r="Y228" s="245"/>
      <c r="Z228" s="245"/>
      <c r="AA228" s="245"/>
      <c r="AB228" s="245"/>
      <c r="AC228" s="245"/>
    </row>
    <row r="229">
      <c r="A229" s="245"/>
      <c r="B229" s="245"/>
      <c r="C229" s="245"/>
      <c r="D229" s="245"/>
      <c r="E229" s="245"/>
      <c r="F229" s="245"/>
      <c r="G229" s="245"/>
      <c r="H229" s="245"/>
      <c r="I229" s="245"/>
      <c r="J229" s="275"/>
      <c r="K229" s="275"/>
      <c r="L229" s="245"/>
      <c r="M229" s="245"/>
      <c r="N229" s="245"/>
      <c r="O229" s="245"/>
      <c r="P229" s="245"/>
      <c r="Q229" s="245"/>
      <c r="R229" s="245"/>
      <c r="S229" s="245"/>
      <c r="T229" s="245"/>
      <c r="U229" s="245"/>
      <c r="V229" s="245"/>
      <c r="W229" s="245"/>
      <c r="X229" s="245"/>
      <c r="Y229" s="245"/>
      <c r="Z229" s="245"/>
      <c r="AA229" s="245"/>
      <c r="AB229" s="245"/>
      <c r="AC229" s="245"/>
    </row>
    <row r="230">
      <c r="A230" s="245"/>
      <c r="B230" s="245"/>
      <c r="C230" s="245"/>
      <c r="D230" s="245"/>
      <c r="E230" s="245"/>
      <c r="F230" s="245"/>
      <c r="G230" s="245"/>
      <c r="H230" s="245"/>
      <c r="I230" s="245"/>
      <c r="J230" s="275"/>
      <c r="K230" s="275"/>
      <c r="L230" s="245"/>
      <c r="M230" s="245"/>
      <c r="N230" s="245"/>
      <c r="O230" s="245"/>
      <c r="P230" s="245"/>
      <c r="Q230" s="245"/>
      <c r="R230" s="245"/>
      <c r="S230" s="245"/>
      <c r="T230" s="245"/>
      <c r="U230" s="245"/>
      <c r="V230" s="245"/>
      <c r="W230" s="245"/>
      <c r="X230" s="245"/>
      <c r="Y230" s="245"/>
      <c r="Z230" s="245"/>
      <c r="AA230" s="245"/>
      <c r="AB230" s="245"/>
      <c r="AC230" s="245"/>
    </row>
    <row r="231">
      <c r="A231" s="245"/>
      <c r="B231" s="245"/>
      <c r="C231" s="245"/>
      <c r="D231" s="245"/>
      <c r="E231" s="245"/>
      <c r="F231" s="245"/>
      <c r="G231" s="245"/>
      <c r="H231" s="245"/>
      <c r="I231" s="245"/>
      <c r="J231" s="275"/>
      <c r="K231" s="275"/>
      <c r="L231" s="245"/>
      <c r="M231" s="245"/>
      <c r="N231" s="245"/>
      <c r="O231" s="245"/>
      <c r="P231" s="245"/>
      <c r="Q231" s="245"/>
      <c r="R231" s="245"/>
      <c r="S231" s="245"/>
      <c r="T231" s="245"/>
      <c r="U231" s="245"/>
      <c r="V231" s="245"/>
      <c r="W231" s="245"/>
      <c r="X231" s="245"/>
      <c r="Y231" s="245"/>
      <c r="Z231" s="245"/>
      <c r="AA231" s="245"/>
      <c r="AB231" s="245"/>
      <c r="AC231" s="245"/>
    </row>
    <row r="232">
      <c r="A232" s="245"/>
      <c r="B232" s="245"/>
      <c r="C232" s="245"/>
      <c r="D232" s="245"/>
      <c r="E232" s="245"/>
      <c r="F232" s="245"/>
      <c r="G232" s="245"/>
      <c r="H232" s="245"/>
      <c r="I232" s="245"/>
      <c r="J232" s="275"/>
      <c r="K232" s="275"/>
      <c r="L232" s="245"/>
      <c r="M232" s="245"/>
      <c r="N232" s="245"/>
      <c r="O232" s="245"/>
      <c r="P232" s="245"/>
      <c r="Q232" s="245"/>
      <c r="R232" s="245"/>
      <c r="S232" s="245"/>
      <c r="T232" s="245"/>
      <c r="U232" s="245"/>
      <c r="V232" s="245"/>
      <c r="W232" s="245"/>
      <c r="X232" s="245"/>
      <c r="Y232" s="245"/>
      <c r="Z232" s="245"/>
      <c r="AA232" s="245"/>
      <c r="AB232" s="245"/>
      <c r="AC232" s="245"/>
    </row>
    <row r="233">
      <c r="A233" s="245"/>
      <c r="B233" s="245"/>
      <c r="C233" s="245"/>
      <c r="D233" s="245"/>
      <c r="E233" s="245"/>
      <c r="F233" s="245"/>
      <c r="G233" s="245"/>
      <c r="H233" s="245"/>
      <c r="I233" s="245"/>
      <c r="J233" s="275"/>
      <c r="K233" s="275"/>
      <c r="L233" s="245"/>
      <c r="M233" s="245"/>
      <c r="N233" s="245"/>
      <c r="O233" s="245"/>
      <c r="P233" s="245"/>
      <c r="Q233" s="245"/>
      <c r="R233" s="245"/>
      <c r="S233" s="245"/>
      <c r="T233" s="245"/>
      <c r="U233" s="245"/>
      <c r="V233" s="245"/>
      <c r="W233" s="245"/>
      <c r="X233" s="245"/>
      <c r="Y233" s="245"/>
      <c r="Z233" s="245"/>
      <c r="AA233" s="245"/>
      <c r="AB233" s="245"/>
      <c r="AC233" s="245"/>
    </row>
    <row r="234">
      <c r="A234" s="245"/>
      <c r="B234" s="245"/>
      <c r="C234" s="245"/>
      <c r="D234" s="245"/>
      <c r="E234" s="245"/>
      <c r="F234" s="245"/>
      <c r="G234" s="245"/>
      <c r="H234" s="245"/>
      <c r="I234" s="245"/>
      <c r="J234" s="275"/>
      <c r="K234" s="275"/>
      <c r="L234" s="245"/>
      <c r="M234" s="245"/>
      <c r="N234" s="245"/>
      <c r="O234" s="245"/>
      <c r="P234" s="245"/>
      <c r="Q234" s="245"/>
      <c r="R234" s="245"/>
      <c r="S234" s="245"/>
      <c r="T234" s="245"/>
      <c r="U234" s="245"/>
      <c r="V234" s="245"/>
      <c r="W234" s="245"/>
      <c r="X234" s="245"/>
      <c r="Y234" s="245"/>
      <c r="Z234" s="245"/>
      <c r="AA234" s="245"/>
      <c r="AB234" s="245"/>
      <c r="AC234" s="245"/>
    </row>
    <row r="235">
      <c r="A235" s="245"/>
      <c r="B235" s="245"/>
      <c r="C235" s="245"/>
      <c r="D235" s="245"/>
      <c r="E235" s="245"/>
      <c r="F235" s="245"/>
      <c r="G235" s="245"/>
      <c r="H235" s="245"/>
      <c r="I235" s="245"/>
      <c r="J235" s="275"/>
      <c r="K235" s="275"/>
      <c r="L235" s="245"/>
      <c r="M235" s="245"/>
      <c r="N235" s="245"/>
      <c r="O235" s="245"/>
      <c r="P235" s="245"/>
      <c r="Q235" s="245"/>
      <c r="R235" s="245"/>
      <c r="S235" s="245"/>
      <c r="T235" s="245"/>
      <c r="U235" s="245"/>
      <c r="V235" s="245"/>
      <c r="W235" s="245"/>
      <c r="X235" s="245"/>
      <c r="Y235" s="245"/>
      <c r="Z235" s="245"/>
      <c r="AA235" s="245"/>
      <c r="AB235" s="245"/>
      <c r="AC235" s="245"/>
    </row>
    <row r="236">
      <c r="A236" s="245"/>
      <c r="B236" s="245"/>
      <c r="C236" s="245"/>
      <c r="D236" s="245"/>
      <c r="E236" s="245"/>
      <c r="F236" s="245"/>
      <c r="G236" s="245"/>
      <c r="H236" s="245"/>
      <c r="I236" s="245"/>
      <c r="J236" s="275"/>
      <c r="K236" s="275"/>
      <c r="L236" s="245"/>
      <c r="M236" s="245"/>
      <c r="N236" s="245"/>
      <c r="O236" s="245"/>
      <c r="P236" s="245"/>
      <c r="Q236" s="245"/>
      <c r="R236" s="245"/>
      <c r="S236" s="245"/>
      <c r="T236" s="245"/>
      <c r="U236" s="245"/>
      <c r="V236" s="245"/>
      <c r="W236" s="245"/>
      <c r="X236" s="245"/>
      <c r="Y236" s="245"/>
      <c r="Z236" s="245"/>
      <c r="AA236" s="245"/>
      <c r="AB236" s="245"/>
      <c r="AC236" s="245"/>
    </row>
    <row r="237">
      <c r="A237" s="245"/>
      <c r="B237" s="245"/>
      <c r="C237" s="245"/>
      <c r="D237" s="245"/>
      <c r="E237" s="245"/>
      <c r="F237" s="245"/>
      <c r="G237" s="245"/>
      <c r="H237" s="245"/>
      <c r="I237" s="245"/>
      <c r="J237" s="275"/>
      <c r="K237" s="275"/>
      <c r="L237" s="245"/>
      <c r="M237" s="245"/>
      <c r="N237" s="245"/>
      <c r="O237" s="245"/>
      <c r="P237" s="245"/>
      <c r="Q237" s="245"/>
      <c r="R237" s="245"/>
      <c r="S237" s="245"/>
      <c r="T237" s="245"/>
      <c r="U237" s="245"/>
      <c r="V237" s="245"/>
      <c r="W237" s="245"/>
      <c r="X237" s="245"/>
      <c r="Y237" s="245"/>
      <c r="Z237" s="245"/>
      <c r="AA237" s="245"/>
      <c r="AB237" s="245"/>
      <c r="AC237" s="245"/>
    </row>
    <row r="238">
      <c r="A238" s="245"/>
      <c r="B238" s="245"/>
      <c r="C238" s="245"/>
      <c r="D238" s="245"/>
      <c r="E238" s="245"/>
      <c r="F238" s="245"/>
      <c r="G238" s="245"/>
      <c r="H238" s="245"/>
      <c r="I238" s="245"/>
      <c r="J238" s="275"/>
      <c r="K238" s="275"/>
      <c r="L238" s="245"/>
      <c r="M238" s="245"/>
      <c r="N238" s="245"/>
      <c r="O238" s="245"/>
      <c r="P238" s="245"/>
      <c r="Q238" s="245"/>
      <c r="R238" s="245"/>
      <c r="S238" s="245"/>
      <c r="T238" s="245"/>
      <c r="U238" s="245"/>
      <c r="V238" s="245"/>
      <c r="W238" s="245"/>
      <c r="X238" s="245"/>
      <c r="Y238" s="245"/>
      <c r="Z238" s="245"/>
      <c r="AA238" s="245"/>
      <c r="AB238" s="245"/>
      <c r="AC238" s="245"/>
    </row>
    <row r="239">
      <c r="A239" s="245"/>
      <c r="B239" s="245"/>
      <c r="C239" s="245"/>
      <c r="D239" s="245"/>
      <c r="E239" s="245"/>
      <c r="F239" s="245"/>
      <c r="G239" s="245"/>
      <c r="H239" s="245"/>
      <c r="I239" s="245"/>
      <c r="J239" s="275"/>
      <c r="K239" s="275"/>
      <c r="L239" s="245"/>
      <c r="M239" s="245"/>
      <c r="N239" s="245"/>
      <c r="O239" s="245"/>
      <c r="P239" s="245"/>
      <c r="Q239" s="245"/>
      <c r="R239" s="245"/>
      <c r="S239" s="245"/>
      <c r="T239" s="245"/>
      <c r="U239" s="245"/>
      <c r="V239" s="245"/>
      <c r="W239" s="245"/>
      <c r="X239" s="245"/>
      <c r="Y239" s="245"/>
      <c r="Z239" s="245"/>
      <c r="AA239" s="245"/>
      <c r="AB239" s="245"/>
      <c r="AC239" s="245"/>
    </row>
    <row r="240">
      <c r="A240" s="245"/>
      <c r="B240" s="245"/>
      <c r="C240" s="245"/>
      <c r="D240" s="245"/>
      <c r="E240" s="245"/>
      <c r="F240" s="245"/>
      <c r="G240" s="245"/>
      <c r="H240" s="245"/>
      <c r="I240" s="245"/>
      <c r="J240" s="275"/>
      <c r="K240" s="275"/>
      <c r="L240" s="245"/>
      <c r="M240" s="245"/>
      <c r="N240" s="245"/>
      <c r="O240" s="245"/>
      <c r="P240" s="245"/>
      <c r="Q240" s="245"/>
      <c r="R240" s="245"/>
      <c r="S240" s="245"/>
      <c r="T240" s="245"/>
      <c r="U240" s="245"/>
      <c r="V240" s="245"/>
      <c r="W240" s="245"/>
      <c r="X240" s="245"/>
      <c r="Y240" s="245"/>
      <c r="Z240" s="245"/>
      <c r="AA240" s="245"/>
      <c r="AB240" s="245"/>
      <c r="AC240" s="245"/>
    </row>
    <row r="241">
      <c r="A241" s="245"/>
      <c r="B241" s="245"/>
      <c r="C241" s="245"/>
      <c r="D241" s="245"/>
      <c r="E241" s="245"/>
      <c r="F241" s="245"/>
      <c r="G241" s="245"/>
      <c r="H241" s="245"/>
      <c r="I241" s="245"/>
      <c r="J241" s="275"/>
      <c r="K241" s="275"/>
      <c r="L241" s="245"/>
      <c r="M241" s="245"/>
      <c r="N241" s="245"/>
      <c r="O241" s="245"/>
      <c r="P241" s="245"/>
      <c r="Q241" s="245"/>
      <c r="R241" s="245"/>
      <c r="S241" s="245"/>
      <c r="T241" s="245"/>
      <c r="U241" s="245"/>
      <c r="V241" s="245"/>
      <c r="W241" s="245"/>
      <c r="X241" s="245"/>
      <c r="Y241" s="245"/>
      <c r="Z241" s="245"/>
      <c r="AA241" s="245"/>
      <c r="AB241" s="245"/>
      <c r="AC241" s="245"/>
    </row>
    <row r="242">
      <c r="A242" s="245"/>
      <c r="B242" s="245"/>
      <c r="C242" s="245"/>
      <c r="D242" s="245"/>
      <c r="E242" s="245"/>
      <c r="F242" s="245"/>
      <c r="G242" s="245"/>
      <c r="H242" s="245"/>
      <c r="I242" s="245"/>
      <c r="J242" s="275"/>
      <c r="K242" s="275"/>
      <c r="L242" s="245"/>
      <c r="M242" s="245"/>
      <c r="N242" s="245"/>
      <c r="O242" s="245"/>
      <c r="P242" s="245"/>
      <c r="Q242" s="245"/>
      <c r="R242" s="245"/>
      <c r="S242" s="245"/>
      <c r="T242" s="245"/>
      <c r="U242" s="245"/>
      <c r="V242" s="245"/>
      <c r="W242" s="245"/>
      <c r="X242" s="245"/>
      <c r="Y242" s="245"/>
      <c r="Z242" s="245"/>
      <c r="AA242" s="245"/>
      <c r="AB242" s="245"/>
      <c r="AC242" s="245"/>
    </row>
    <row r="243">
      <c r="A243" s="245"/>
      <c r="B243" s="245"/>
      <c r="C243" s="245"/>
      <c r="D243" s="245"/>
      <c r="E243" s="245"/>
      <c r="F243" s="245"/>
      <c r="G243" s="245"/>
      <c r="H243" s="245"/>
      <c r="I243" s="245"/>
      <c r="J243" s="275"/>
      <c r="K243" s="275"/>
      <c r="L243" s="245"/>
      <c r="M243" s="245"/>
      <c r="N243" s="245"/>
      <c r="O243" s="245"/>
      <c r="P243" s="245"/>
      <c r="Q243" s="245"/>
      <c r="R243" s="245"/>
      <c r="S243" s="245"/>
      <c r="T243" s="245"/>
      <c r="U243" s="245"/>
      <c r="V243" s="245"/>
      <c r="W243" s="245"/>
      <c r="X243" s="245"/>
      <c r="Y243" s="245"/>
      <c r="Z243" s="245"/>
      <c r="AA243" s="245"/>
      <c r="AB243" s="245"/>
      <c r="AC243" s="245"/>
    </row>
    <row r="244">
      <c r="A244" s="245"/>
      <c r="B244" s="245"/>
      <c r="C244" s="245"/>
      <c r="D244" s="245"/>
      <c r="E244" s="245"/>
      <c r="F244" s="245"/>
      <c r="G244" s="245"/>
      <c r="H244" s="245"/>
      <c r="I244" s="245"/>
      <c r="J244" s="275"/>
      <c r="K244" s="275"/>
      <c r="L244" s="245"/>
      <c r="M244" s="245"/>
      <c r="N244" s="245"/>
      <c r="O244" s="245"/>
      <c r="P244" s="245"/>
      <c r="Q244" s="245"/>
      <c r="R244" s="245"/>
      <c r="S244" s="245"/>
      <c r="T244" s="245"/>
      <c r="U244" s="245"/>
      <c r="V244" s="245"/>
      <c r="W244" s="245"/>
      <c r="X244" s="245"/>
      <c r="Y244" s="245"/>
      <c r="Z244" s="245"/>
      <c r="AA244" s="245"/>
      <c r="AB244" s="245"/>
      <c r="AC244" s="245"/>
    </row>
    <row r="245">
      <c r="A245" s="245"/>
      <c r="B245" s="245"/>
      <c r="C245" s="245"/>
      <c r="D245" s="245"/>
      <c r="E245" s="245"/>
      <c r="F245" s="245"/>
      <c r="G245" s="245"/>
      <c r="H245" s="245"/>
      <c r="I245" s="245"/>
      <c r="J245" s="275"/>
      <c r="K245" s="275"/>
      <c r="L245" s="245"/>
      <c r="M245" s="245"/>
      <c r="N245" s="245"/>
      <c r="O245" s="245"/>
      <c r="P245" s="245"/>
      <c r="Q245" s="245"/>
      <c r="R245" s="245"/>
      <c r="S245" s="245"/>
      <c r="T245" s="245"/>
      <c r="U245" s="245"/>
      <c r="V245" s="245"/>
      <c r="W245" s="245"/>
      <c r="X245" s="245"/>
      <c r="Y245" s="245"/>
      <c r="Z245" s="245"/>
      <c r="AA245" s="245"/>
      <c r="AB245" s="245"/>
      <c r="AC245" s="245"/>
    </row>
    <row r="246">
      <c r="A246" s="245"/>
      <c r="B246" s="245"/>
      <c r="C246" s="245"/>
      <c r="D246" s="245"/>
      <c r="E246" s="245"/>
      <c r="F246" s="245"/>
      <c r="G246" s="245"/>
      <c r="H246" s="245"/>
      <c r="I246" s="245"/>
      <c r="J246" s="275"/>
      <c r="K246" s="275"/>
      <c r="L246" s="245"/>
      <c r="M246" s="245"/>
      <c r="N246" s="245"/>
      <c r="O246" s="245"/>
      <c r="P246" s="245"/>
      <c r="Q246" s="245"/>
      <c r="R246" s="245"/>
      <c r="S246" s="245"/>
      <c r="T246" s="245"/>
      <c r="U246" s="245"/>
      <c r="V246" s="245"/>
      <c r="W246" s="245"/>
      <c r="X246" s="245"/>
      <c r="Y246" s="245"/>
      <c r="Z246" s="245"/>
      <c r="AA246" s="245"/>
      <c r="AB246" s="245"/>
      <c r="AC246" s="245"/>
    </row>
    <row r="247">
      <c r="A247" s="245"/>
      <c r="B247" s="245"/>
      <c r="C247" s="245"/>
      <c r="D247" s="245"/>
      <c r="E247" s="245"/>
      <c r="F247" s="245"/>
      <c r="G247" s="245"/>
      <c r="H247" s="245"/>
      <c r="I247" s="245"/>
      <c r="J247" s="275"/>
      <c r="K247" s="275"/>
      <c r="L247" s="245"/>
      <c r="M247" s="245"/>
      <c r="N247" s="245"/>
      <c r="O247" s="245"/>
      <c r="P247" s="245"/>
      <c r="Q247" s="245"/>
      <c r="R247" s="245"/>
      <c r="S247" s="245"/>
      <c r="T247" s="245"/>
      <c r="U247" s="245"/>
      <c r="V247" s="245"/>
      <c r="W247" s="245"/>
      <c r="X247" s="245"/>
      <c r="Y247" s="245"/>
      <c r="Z247" s="245"/>
      <c r="AA247" s="245"/>
      <c r="AB247" s="245"/>
      <c r="AC247" s="245"/>
    </row>
    <row r="248">
      <c r="A248" s="245"/>
      <c r="B248" s="245"/>
      <c r="C248" s="245"/>
      <c r="D248" s="245"/>
      <c r="E248" s="245"/>
      <c r="F248" s="245"/>
      <c r="G248" s="245"/>
      <c r="H248" s="245"/>
      <c r="I248" s="245"/>
      <c r="J248" s="275"/>
      <c r="K248" s="275"/>
      <c r="L248" s="245"/>
      <c r="M248" s="245"/>
      <c r="N248" s="245"/>
      <c r="O248" s="245"/>
      <c r="P248" s="245"/>
      <c r="Q248" s="245"/>
      <c r="R248" s="245"/>
      <c r="S248" s="245"/>
      <c r="T248" s="245"/>
      <c r="U248" s="245"/>
      <c r="V248" s="245"/>
      <c r="W248" s="245"/>
      <c r="X248" s="245"/>
      <c r="Y248" s="245"/>
      <c r="Z248" s="245"/>
      <c r="AA248" s="245"/>
      <c r="AB248" s="245"/>
      <c r="AC248" s="245"/>
    </row>
    <row r="249">
      <c r="A249" s="245"/>
      <c r="B249" s="245"/>
      <c r="C249" s="245"/>
      <c r="D249" s="245"/>
      <c r="E249" s="245"/>
      <c r="F249" s="245"/>
      <c r="G249" s="245"/>
      <c r="H249" s="245"/>
      <c r="I249" s="245"/>
      <c r="J249" s="275"/>
      <c r="K249" s="275"/>
      <c r="L249" s="245"/>
      <c r="M249" s="245"/>
      <c r="N249" s="245"/>
      <c r="O249" s="245"/>
      <c r="P249" s="245"/>
      <c r="Q249" s="245"/>
      <c r="R249" s="245"/>
      <c r="S249" s="245"/>
      <c r="T249" s="245"/>
      <c r="U249" s="245"/>
      <c r="V249" s="245"/>
      <c r="W249" s="245"/>
      <c r="X249" s="245"/>
      <c r="Y249" s="245"/>
      <c r="Z249" s="245"/>
      <c r="AA249" s="245"/>
      <c r="AB249" s="245"/>
      <c r="AC249" s="245"/>
    </row>
    <row r="250">
      <c r="A250" s="245"/>
      <c r="B250" s="245"/>
      <c r="C250" s="245"/>
      <c r="D250" s="245"/>
      <c r="E250" s="245"/>
      <c r="F250" s="245"/>
      <c r="G250" s="245"/>
      <c r="H250" s="245"/>
      <c r="I250" s="245"/>
      <c r="J250" s="275"/>
      <c r="K250" s="275"/>
      <c r="L250" s="245"/>
      <c r="M250" s="245"/>
      <c r="N250" s="245"/>
      <c r="O250" s="245"/>
      <c r="P250" s="245"/>
      <c r="Q250" s="245"/>
      <c r="R250" s="245"/>
      <c r="S250" s="245"/>
      <c r="T250" s="245"/>
      <c r="U250" s="245"/>
      <c r="V250" s="245"/>
      <c r="W250" s="245"/>
      <c r="X250" s="245"/>
      <c r="Y250" s="245"/>
      <c r="Z250" s="245"/>
      <c r="AA250" s="245"/>
      <c r="AB250" s="245"/>
      <c r="AC250" s="245"/>
    </row>
    <row r="251">
      <c r="A251" s="245"/>
      <c r="B251" s="245"/>
      <c r="C251" s="245"/>
      <c r="D251" s="245"/>
      <c r="E251" s="245"/>
      <c r="F251" s="245"/>
      <c r="G251" s="245"/>
      <c r="H251" s="245"/>
      <c r="I251" s="245"/>
      <c r="J251" s="275"/>
      <c r="K251" s="275"/>
      <c r="L251" s="245"/>
      <c r="M251" s="245"/>
      <c r="N251" s="245"/>
      <c r="O251" s="245"/>
      <c r="P251" s="245"/>
      <c r="Q251" s="245"/>
      <c r="R251" s="245"/>
      <c r="S251" s="245"/>
      <c r="T251" s="245"/>
      <c r="U251" s="245"/>
      <c r="V251" s="245"/>
      <c r="W251" s="245"/>
      <c r="X251" s="245"/>
      <c r="Y251" s="245"/>
      <c r="Z251" s="245"/>
      <c r="AA251" s="245"/>
      <c r="AB251" s="245"/>
      <c r="AC251" s="245"/>
    </row>
    <row r="252">
      <c r="A252" s="245"/>
      <c r="B252" s="245"/>
      <c r="C252" s="245"/>
      <c r="D252" s="245"/>
      <c r="E252" s="245"/>
      <c r="F252" s="245"/>
      <c r="G252" s="245"/>
      <c r="H252" s="245"/>
      <c r="I252" s="245"/>
      <c r="J252" s="275"/>
      <c r="K252" s="275"/>
      <c r="L252" s="245"/>
      <c r="M252" s="245"/>
      <c r="N252" s="245"/>
      <c r="O252" s="245"/>
      <c r="P252" s="245"/>
      <c r="Q252" s="245"/>
      <c r="R252" s="245"/>
      <c r="S252" s="245"/>
      <c r="T252" s="245"/>
      <c r="U252" s="245"/>
      <c r="V252" s="245"/>
      <c r="W252" s="245"/>
      <c r="X252" s="245"/>
      <c r="Y252" s="245"/>
      <c r="Z252" s="245"/>
      <c r="AA252" s="245"/>
      <c r="AB252" s="245"/>
      <c r="AC252" s="245"/>
    </row>
    <row r="253">
      <c r="A253" s="245"/>
      <c r="B253" s="245"/>
      <c r="C253" s="245"/>
      <c r="D253" s="245"/>
      <c r="E253" s="245"/>
      <c r="F253" s="245"/>
      <c r="G253" s="245"/>
      <c r="H253" s="245"/>
      <c r="I253" s="245"/>
      <c r="J253" s="275"/>
      <c r="K253" s="275"/>
      <c r="L253" s="245"/>
      <c r="M253" s="245"/>
      <c r="N253" s="245"/>
      <c r="O253" s="245"/>
      <c r="P253" s="245"/>
      <c r="Q253" s="245"/>
      <c r="R253" s="245"/>
      <c r="S253" s="245"/>
      <c r="T253" s="245"/>
      <c r="U253" s="245"/>
      <c r="V253" s="245"/>
      <c r="W253" s="245"/>
      <c r="X253" s="245"/>
      <c r="Y253" s="245"/>
      <c r="Z253" s="245"/>
      <c r="AA253" s="245"/>
      <c r="AB253" s="245"/>
      <c r="AC253" s="245"/>
    </row>
    <row r="254">
      <c r="A254" s="245"/>
      <c r="B254" s="245"/>
      <c r="C254" s="245"/>
      <c r="D254" s="245"/>
      <c r="E254" s="245"/>
      <c r="F254" s="245"/>
      <c r="G254" s="245"/>
      <c r="H254" s="245"/>
      <c r="I254" s="245"/>
      <c r="J254" s="275"/>
      <c r="K254" s="275"/>
      <c r="L254" s="245"/>
      <c r="M254" s="245"/>
      <c r="N254" s="245"/>
      <c r="O254" s="245"/>
      <c r="P254" s="245"/>
      <c r="Q254" s="245"/>
      <c r="R254" s="245"/>
      <c r="S254" s="245"/>
      <c r="T254" s="245"/>
      <c r="U254" s="245"/>
      <c r="V254" s="245"/>
      <c r="W254" s="245"/>
      <c r="X254" s="245"/>
      <c r="Y254" s="245"/>
      <c r="Z254" s="245"/>
      <c r="AA254" s="245"/>
      <c r="AB254" s="245"/>
      <c r="AC254" s="245"/>
    </row>
    <row r="255">
      <c r="A255" s="245"/>
      <c r="B255" s="245"/>
      <c r="C255" s="245"/>
      <c r="D255" s="245"/>
      <c r="E255" s="245"/>
      <c r="F255" s="245"/>
      <c r="G255" s="245"/>
      <c r="H255" s="245"/>
      <c r="I255" s="245"/>
      <c r="J255" s="275"/>
      <c r="K255" s="275"/>
      <c r="L255" s="245"/>
      <c r="M255" s="245"/>
      <c r="N255" s="245"/>
      <c r="O255" s="245"/>
      <c r="P255" s="245"/>
      <c r="Q255" s="245"/>
      <c r="R255" s="245"/>
      <c r="S255" s="245"/>
      <c r="T255" s="245"/>
      <c r="U255" s="245"/>
      <c r="V255" s="245"/>
      <c r="W255" s="245"/>
      <c r="X255" s="245"/>
      <c r="Y255" s="245"/>
      <c r="Z255" s="245"/>
      <c r="AA255" s="245"/>
      <c r="AB255" s="245"/>
      <c r="AC255" s="245"/>
    </row>
    <row r="256">
      <c r="A256" s="245"/>
      <c r="B256" s="245"/>
      <c r="C256" s="245"/>
      <c r="D256" s="245"/>
      <c r="E256" s="245"/>
      <c r="F256" s="245"/>
      <c r="G256" s="245"/>
      <c r="H256" s="245"/>
      <c r="I256" s="245"/>
      <c r="J256" s="275"/>
      <c r="K256" s="275"/>
      <c r="L256" s="245"/>
      <c r="M256" s="245"/>
      <c r="N256" s="245"/>
      <c r="O256" s="245"/>
      <c r="P256" s="245"/>
      <c r="Q256" s="245"/>
      <c r="R256" s="245"/>
      <c r="S256" s="245"/>
      <c r="T256" s="245"/>
      <c r="U256" s="245"/>
      <c r="V256" s="245"/>
      <c r="W256" s="245"/>
      <c r="X256" s="245"/>
      <c r="Y256" s="245"/>
      <c r="Z256" s="245"/>
      <c r="AA256" s="245"/>
      <c r="AB256" s="245"/>
      <c r="AC256" s="245"/>
    </row>
    <row r="257">
      <c r="A257" s="245"/>
      <c r="B257" s="245"/>
      <c r="C257" s="245"/>
      <c r="D257" s="245"/>
      <c r="E257" s="245"/>
      <c r="F257" s="245"/>
      <c r="G257" s="245"/>
      <c r="H257" s="245"/>
      <c r="I257" s="245"/>
      <c r="J257" s="275"/>
      <c r="K257" s="275"/>
      <c r="L257" s="245"/>
      <c r="M257" s="245"/>
      <c r="N257" s="245"/>
      <c r="O257" s="245"/>
      <c r="P257" s="245"/>
      <c r="Q257" s="245"/>
      <c r="R257" s="245"/>
      <c r="S257" s="245"/>
      <c r="T257" s="245"/>
      <c r="U257" s="245"/>
      <c r="V257" s="245"/>
      <c r="W257" s="245"/>
      <c r="X257" s="245"/>
      <c r="Y257" s="245"/>
      <c r="Z257" s="245"/>
      <c r="AA257" s="245"/>
      <c r="AB257" s="245"/>
      <c r="AC257" s="245"/>
    </row>
    <row r="258">
      <c r="A258" s="245"/>
      <c r="B258" s="245"/>
      <c r="C258" s="245"/>
      <c r="D258" s="245"/>
      <c r="E258" s="245"/>
      <c r="F258" s="245"/>
      <c r="G258" s="245"/>
      <c r="H258" s="245"/>
      <c r="I258" s="245"/>
      <c r="J258" s="275"/>
      <c r="K258" s="275"/>
      <c r="L258" s="245"/>
      <c r="M258" s="245"/>
      <c r="N258" s="245"/>
      <c r="O258" s="245"/>
      <c r="P258" s="245"/>
      <c r="Q258" s="245"/>
      <c r="R258" s="245"/>
      <c r="S258" s="245"/>
      <c r="T258" s="245"/>
      <c r="U258" s="245"/>
      <c r="V258" s="245"/>
      <c r="W258" s="245"/>
      <c r="X258" s="245"/>
      <c r="Y258" s="245"/>
      <c r="Z258" s="245"/>
      <c r="AA258" s="245"/>
      <c r="AB258" s="245"/>
      <c r="AC258" s="245"/>
    </row>
    <row r="259">
      <c r="A259" s="245"/>
      <c r="B259" s="245"/>
      <c r="C259" s="245"/>
      <c r="D259" s="245"/>
      <c r="E259" s="245"/>
      <c r="F259" s="245"/>
      <c r="G259" s="245"/>
      <c r="H259" s="245"/>
      <c r="I259" s="245"/>
      <c r="J259" s="275"/>
      <c r="K259" s="275"/>
      <c r="L259" s="245"/>
      <c r="M259" s="245"/>
      <c r="N259" s="245"/>
      <c r="O259" s="245"/>
      <c r="P259" s="245"/>
      <c r="Q259" s="245"/>
      <c r="R259" s="245"/>
      <c r="S259" s="245"/>
      <c r="T259" s="245"/>
      <c r="U259" s="245"/>
      <c r="V259" s="245"/>
      <c r="W259" s="245"/>
      <c r="X259" s="245"/>
      <c r="Y259" s="245"/>
      <c r="Z259" s="245"/>
      <c r="AA259" s="245"/>
      <c r="AB259" s="245"/>
      <c r="AC259" s="245"/>
    </row>
    <row r="260">
      <c r="A260" s="245"/>
      <c r="B260" s="245"/>
      <c r="C260" s="245"/>
      <c r="D260" s="245"/>
      <c r="E260" s="245"/>
      <c r="F260" s="245"/>
      <c r="G260" s="245"/>
      <c r="H260" s="245"/>
      <c r="I260" s="245"/>
      <c r="J260" s="275"/>
      <c r="K260" s="275"/>
      <c r="L260" s="245"/>
      <c r="M260" s="245"/>
      <c r="N260" s="245"/>
      <c r="O260" s="245"/>
      <c r="P260" s="245"/>
      <c r="Q260" s="245"/>
      <c r="R260" s="245"/>
      <c r="S260" s="245"/>
      <c r="T260" s="245"/>
      <c r="U260" s="245"/>
      <c r="V260" s="245"/>
      <c r="W260" s="245"/>
      <c r="X260" s="245"/>
      <c r="Y260" s="245"/>
      <c r="Z260" s="245"/>
      <c r="AA260" s="245"/>
      <c r="AB260" s="245"/>
      <c r="AC260" s="245"/>
    </row>
    <row r="261">
      <c r="A261" s="245"/>
      <c r="B261" s="245"/>
      <c r="C261" s="245"/>
      <c r="D261" s="245"/>
      <c r="E261" s="245"/>
      <c r="F261" s="245"/>
      <c r="G261" s="245"/>
      <c r="H261" s="245"/>
      <c r="I261" s="245"/>
      <c r="J261" s="275"/>
      <c r="K261" s="275"/>
      <c r="L261" s="245"/>
      <c r="M261" s="245"/>
      <c r="N261" s="245"/>
      <c r="O261" s="245"/>
      <c r="P261" s="245"/>
      <c r="Q261" s="245"/>
      <c r="R261" s="245"/>
      <c r="S261" s="245"/>
      <c r="T261" s="245"/>
      <c r="U261" s="245"/>
      <c r="V261" s="245"/>
      <c r="W261" s="245"/>
      <c r="X261" s="245"/>
      <c r="Y261" s="245"/>
      <c r="Z261" s="245"/>
      <c r="AA261" s="245"/>
      <c r="AB261" s="245"/>
      <c r="AC261" s="245"/>
    </row>
    <row r="262">
      <c r="A262" s="245"/>
      <c r="B262" s="245"/>
      <c r="C262" s="245"/>
      <c r="D262" s="245"/>
      <c r="E262" s="245"/>
      <c r="F262" s="245"/>
      <c r="G262" s="245"/>
      <c r="H262" s="245"/>
      <c r="I262" s="245"/>
      <c r="J262" s="275"/>
      <c r="K262" s="275"/>
      <c r="L262" s="245"/>
      <c r="M262" s="245"/>
      <c r="N262" s="245"/>
      <c r="O262" s="245"/>
      <c r="P262" s="245"/>
      <c r="Q262" s="245"/>
      <c r="R262" s="245"/>
      <c r="S262" s="245"/>
      <c r="T262" s="245"/>
      <c r="U262" s="245"/>
      <c r="V262" s="245"/>
      <c r="W262" s="245"/>
      <c r="X262" s="245"/>
      <c r="Y262" s="245"/>
      <c r="Z262" s="245"/>
      <c r="AA262" s="245"/>
      <c r="AB262" s="245"/>
      <c r="AC262" s="245"/>
    </row>
    <row r="263">
      <c r="A263" s="245"/>
      <c r="B263" s="245"/>
      <c r="C263" s="245"/>
      <c r="D263" s="245"/>
      <c r="E263" s="245"/>
      <c r="F263" s="245"/>
      <c r="G263" s="245"/>
      <c r="H263" s="245"/>
      <c r="I263" s="245"/>
      <c r="J263" s="275"/>
      <c r="K263" s="275"/>
      <c r="L263" s="245"/>
      <c r="M263" s="245"/>
      <c r="N263" s="245"/>
      <c r="O263" s="245"/>
      <c r="P263" s="245"/>
      <c r="Q263" s="245"/>
      <c r="R263" s="245"/>
      <c r="S263" s="245"/>
      <c r="T263" s="245"/>
      <c r="U263" s="245"/>
      <c r="V263" s="245"/>
      <c r="W263" s="245"/>
      <c r="X263" s="245"/>
      <c r="Y263" s="245"/>
      <c r="Z263" s="245"/>
      <c r="AA263" s="245"/>
      <c r="AB263" s="245"/>
      <c r="AC263" s="245"/>
    </row>
    <row r="264">
      <c r="A264" s="245"/>
      <c r="B264" s="245"/>
      <c r="C264" s="245"/>
      <c r="D264" s="245"/>
      <c r="E264" s="245"/>
      <c r="F264" s="245"/>
      <c r="G264" s="245"/>
      <c r="H264" s="245"/>
      <c r="I264" s="245"/>
      <c r="J264" s="275"/>
      <c r="K264" s="275"/>
      <c r="L264" s="245"/>
      <c r="M264" s="245"/>
      <c r="N264" s="245"/>
      <c r="O264" s="245"/>
      <c r="P264" s="245"/>
      <c r="Q264" s="245"/>
      <c r="R264" s="245"/>
      <c r="S264" s="245"/>
      <c r="T264" s="245"/>
      <c r="U264" s="245"/>
      <c r="V264" s="245"/>
      <c r="W264" s="245"/>
      <c r="X264" s="245"/>
      <c r="Y264" s="245"/>
      <c r="Z264" s="245"/>
      <c r="AA264" s="245"/>
      <c r="AB264" s="245"/>
      <c r="AC264" s="245"/>
    </row>
    <row r="265">
      <c r="A265" s="245"/>
      <c r="B265" s="245"/>
      <c r="C265" s="245"/>
      <c r="D265" s="245"/>
      <c r="E265" s="245"/>
      <c r="F265" s="245"/>
      <c r="G265" s="245"/>
      <c r="H265" s="245"/>
      <c r="I265" s="245"/>
      <c r="J265" s="275"/>
      <c r="K265" s="275"/>
      <c r="L265" s="245"/>
      <c r="M265" s="245"/>
      <c r="N265" s="245"/>
      <c r="O265" s="245"/>
      <c r="P265" s="245"/>
      <c r="Q265" s="245"/>
      <c r="R265" s="245"/>
      <c r="S265" s="245"/>
      <c r="T265" s="245"/>
      <c r="U265" s="245"/>
      <c r="V265" s="245"/>
      <c r="W265" s="245"/>
      <c r="X265" s="245"/>
      <c r="Y265" s="245"/>
      <c r="Z265" s="245"/>
      <c r="AA265" s="245"/>
      <c r="AB265" s="245"/>
      <c r="AC265" s="245"/>
    </row>
    <row r="266">
      <c r="A266" s="245"/>
      <c r="B266" s="245"/>
      <c r="C266" s="245"/>
      <c r="D266" s="245"/>
      <c r="E266" s="245"/>
      <c r="F266" s="245"/>
      <c r="G266" s="245"/>
      <c r="H266" s="245"/>
      <c r="I266" s="245"/>
      <c r="J266" s="275"/>
      <c r="K266" s="275"/>
      <c r="L266" s="245"/>
      <c r="M266" s="245"/>
      <c r="N266" s="245"/>
      <c r="O266" s="245"/>
      <c r="P266" s="245"/>
      <c r="Q266" s="245"/>
      <c r="R266" s="245"/>
      <c r="S266" s="245"/>
      <c r="T266" s="245"/>
      <c r="U266" s="245"/>
      <c r="V266" s="245"/>
      <c r="W266" s="245"/>
      <c r="X266" s="245"/>
      <c r="Y266" s="245"/>
      <c r="Z266" s="245"/>
      <c r="AA266" s="245"/>
      <c r="AB266" s="245"/>
      <c r="AC266" s="245"/>
    </row>
    <row r="267">
      <c r="A267" s="245"/>
      <c r="B267" s="245"/>
      <c r="C267" s="245"/>
      <c r="D267" s="245"/>
      <c r="E267" s="245"/>
      <c r="F267" s="245"/>
      <c r="G267" s="245"/>
      <c r="H267" s="245"/>
      <c r="I267" s="245"/>
      <c r="J267" s="275"/>
      <c r="K267" s="275"/>
      <c r="L267" s="245"/>
      <c r="M267" s="245"/>
      <c r="N267" s="245"/>
      <c r="O267" s="245"/>
      <c r="P267" s="245"/>
      <c r="Q267" s="245"/>
      <c r="R267" s="245"/>
      <c r="S267" s="245"/>
      <c r="T267" s="245"/>
      <c r="U267" s="245"/>
      <c r="V267" s="245"/>
      <c r="W267" s="245"/>
      <c r="X267" s="245"/>
      <c r="Y267" s="245"/>
      <c r="Z267" s="245"/>
      <c r="AA267" s="245"/>
      <c r="AB267" s="245"/>
      <c r="AC267" s="245"/>
    </row>
    <row r="268">
      <c r="A268" s="245"/>
      <c r="B268" s="245"/>
      <c r="C268" s="245"/>
      <c r="D268" s="245"/>
      <c r="E268" s="245"/>
      <c r="F268" s="245"/>
      <c r="G268" s="245"/>
      <c r="H268" s="245"/>
      <c r="I268" s="245"/>
      <c r="J268" s="275"/>
      <c r="K268" s="275"/>
      <c r="L268" s="245"/>
      <c r="M268" s="245"/>
      <c r="N268" s="245"/>
      <c r="O268" s="245"/>
      <c r="P268" s="245"/>
      <c r="Q268" s="245"/>
      <c r="R268" s="245"/>
      <c r="S268" s="245"/>
      <c r="T268" s="245"/>
      <c r="U268" s="245"/>
      <c r="V268" s="245"/>
      <c r="W268" s="245"/>
      <c r="X268" s="245"/>
      <c r="Y268" s="245"/>
      <c r="Z268" s="245"/>
      <c r="AA268" s="245"/>
      <c r="AB268" s="245"/>
      <c r="AC268" s="245"/>
    </row>
    <row r="269">
      <c r="A269" s="245"/>
      <c r="B269" s="245"/>
      <c r="C269" s="245"/>
      <c r="D269" s="245"/>
      <c r="E269" s="245"/>
      <c r="F269" s="245"/>
      <c r="G269" s="245"/>
      <c r="H269" s="245"/>
      <c r="I269" s="245"/>
      <c r="J269" s="275"/>
      <c r="K269" s="275"/>
      <c r="L269" s="245"/>
      <c r="M269" s="245"/>
      <c r="N269" s="245"/>
      <c r="O269" s="245"/>
      <c r="P269" s="245"/>
      <c r="Q269" s="245"/>
      <c r="R269" s="245"/>
      <c r="S269" s="245"/>
      <c r="T269" s="245"/>
      <c r="U269" s="245"/>
      <c r="V269" s="245"/>
      <c r="W269" s="245"/>
      <c r="X269" s="245"/>
      <c r="Y269" s="245"/>
      <c r="Z269" s="245"/>
      <c r="AA269" s="245"/>
      <c r="AB269" s="245"/>
      <c r="AC269" s="245"/>
    </row>
    <row r="270">
      <c r="A270" s="245"/>
      <c r="B270" s="245"/>
      <c r="C270" s="245"/>
      <c r="D270" s="245"/>
      <c r="E270" s="245"/>
      <c r="F270" s="245"/>
      <c r="G270" s="245"/>
      <c r="H270" s="245"/>
      <c r="I270" s="245"/>
      <c r="J270" s="275"/>
      <c r="K270" s="275"/>
      <c r="L270" s="245"/>
      <c r="M270" s="245"/>
      <c r="N270" s="245"/>
      <c r="O270" s="245"/>
      <c r="P270" s="245"/>
      <c r="Q270" s="245"/>
      <c r="R270" s="245"/>
      <c r="S270" s="245"/>
      <c r="T270" s="245"/>
      <c r="U270" s="245"/>
      <c r="V270" s="245"/>
      <c r="W270" s="245"/>
      <c r="X270" s="245"/>
      <c r="Y270" s="245"/>
      <c r="Z270" s="245"/>
      <c r="AA270" s="245"/>
      <c r="AB270" s="245"/>
      <c r="AC270" s="245"/>
    </row>
    <row r="271">
      <c r="A271" s="245"/>
      <c r="B271" s="245"/>
      <c r="C271" s="245"/>
      <c r="D271" s="245"/>
      <c r="E271" s="245"/>
      <c r="F271" s="245"/>
      <c r="G271" s="245"/>
      <c r="H271" s="245"/>
      <c r="I271" s="245"/>
      <c r="J271" s="275"/>
      <c r="K271" s="275"/>
      <c r="L271" s="245"/>
      <c r="M271" s="245"/>
      <c r="N271" s="245"/>
      <c r="O271" s="245"/>
      <c r="P271" s="245"/>
      <c r="Q271" s="245"/>
      <c r="R271" s="245"/>
      <c r="S271" s="245"/>
      <c r="T271" s="245"/>
      <c r="U271" s="245"/>
      <c r="V271" s="245"/>
      <c r="W271" s="245"/>
      <c r="X271" s="245"/>
      <c r="Y271" s="245"/>
      <c r="Z271" s="245"/>
      <c r="AA271" s="245"/>
      <c r="AB271" s="245"/>
      <c r="AC271" s="245"/>
    </row>
    <row r="272">
      <c r="A272" s="245"/>
      <c r="B272" s="245"/>
      <c r="C272" s="245"/>
      <c r="D272" s="245"/>
      <c r="E272" s="245"/>
      <c r="F272" s="245"/>
      <c r="G272" s="245"/>
      <c r="H272" s="245"/>
      <c r="I272" s="245"/>
      <c r="J272" s="275"/>
      <c r="K272" s="275"/>
      <c r="L272" s="245"/>
      <c r="M272" s="245"/>
      <c r="N272" s="245"/>
      <c r="O272" s="245"/>
      <c r="P272" s="245"/>
      <c r="Q272" s="245"/>
      <c r="R272" s="245"/>
      <c r="S272" s="245"/>
      <c r="T272" s="245"/>
      <c r="U272" s="245"/>
      <c r="V272" s="245"/>
      <c r="W272" s="245"/>
      <c r="X272" s="245"/>
      <c r="Y272" s="245"/>
      <c r="Z272" s="245"/>
      <c r="AA272" s="245"/>
      <c r="AB272" s="245"/>
      <c r="AC272" s="245"/>
    </row>
    <row r="273">
      <c r="A273" s="245"/>
      <c r="B273" s="245"/>
      <c r="C273" s="245"/>
      <c r="D273" s="245"/>
      <c r="E273" s="245"/>
      <c r="F273" s="245"/>
      <c r="G273" s="245"/>
      <c r="H273" s="245"/>
      <c r="I273" s="245"/>
      <c r="J273" s="275"/>
      <c r="K273" s="275"/>
      <c r="L273" s="245"/>
      <c r="M273" s="245"/>
      <c r="N273" s="245"/>
      <c r="O273" s="245"/>
      <c r="P273" s="245"/>
      <c r="Q273" s="245"/>
      <c r="R273" s="245"/>
      <c r="S273" s="245"/>
      <c r="T273" s="245"/>
      <c r="U273" s="245"/>
      <c r="V273" s="245"/>
      <c r="W273" s="245"/>
      <c r="X273" s="245"/>
      <c r="Y273" s="245"/>
      <c r="Z273" s="245"/>
      <c r="AA273" s="245"/>
      <c r="AB273" s="245"/>
      <c r="AC273" s="245"/>
    </row>
    <row r="274">
      <c r="A274" s="245"/>
      <c r="B274" s="245"/>
      <c r="C274" s="245"/>
      <c r="D274" s="245"/>
      <c r="E274" s="245"/>
      <c r="F274" s="245"/>
      <c r="G274" s="245"/>
      <c r="H274" s="245"/>
      <c r="I274" s="245"/>
      <c r="J274" s="275"/>
      <c r="K274" s="275"/>
      <c r="L274" s="245"/>
      <c r="M274" s="245"/>
      <c r="N274" s="245"/>
      <c r="O274" s="245"/>
      <c r="P274" s="245"/>
      <c r="Q274" s="245"/>
      <c r="R274" s="245"/>
      <c r="S274" s="245"/>
      <c r="T274" s="245"/>
      <c r="U274" s="245"/>
      <c r="V274" s="245"/>
      <c r="W274" s="245"/>
      <c r="X274" s="245"/>
      <c r="Y274" s="245"/>
      <c r="Z274" s="245"/>
      <c r="AA274" s="245"/>
      <c r="AB274" s="245"/>
      <c r="AC274" s="245"/>
    </row>
    <row r="275">
      <c r="A275" s="245"/>
      <c r="B275" s="245"/>
      <c r="C275" s="245"/>
      <c r="D275" s="245"/>
      <c r="E275" s="245"/>
      <c r="F275" s="245"/>
      <c r="G275" s="245"/>
      <c r="H275" s="245"/>
      <c r="I275" s="245"/>
      <c r="J275" s="275"/>
      <c r="K275" s="275"/>
      <c r="L275" s="245"/>
      <c r="M275" s="245"/>
      <c r="N275" s="245"/>
      <c r="O275" s="245"/>
      <c r="P275" s="245"/>
      <c r="Q275" s="245"/>
      <c r="R275" s="245"/>
      <c r="S275" s="245"/>
      <c r="T275" s="245"/>
      <c r="U275" s="245"/>
      <c r="V275" s="245"/>
      <c r="W275" s="245"/>
      <c r="X275" s="245"/>
      <c r="Y275" s="245"/>
      <c r="Z275" s="245"/>
      <c r="AA275" s="245"/>
      <c r="AB275" s="245"/>
      <c r="AC275" s="245"/>
    </row>
    <row r="276">
      <c r="A276" s="245"/>
      <c r="B276" s="245"/>
      <c r="C276" s="245"/>
      <c r="D276" s="245"/>
      <c r="E276" s="245"/>
      <c r="F276" s="245"/>
      <c r="G276" s="245"/>
      <c r="H276" s="245"/>
      <c r="I276" s="245"/>
      <c r="J276" s="275"/>
      <c r="K276" s="275"/>
      <c r="L276" s="245"/>
      <c r="M276" s="245"/>
      <c r="N276" s="245"/>
      <c r="O276" s="245"/>
      <c r="P276" s="245"/>
      <c r="Q276" s="245"/>
      <c r="R276" s="245"/>
      <c r="S276" s="245"/>
      <c r="T276" s="245"/>
      <c r="U276" s="245"/>
      <c r="V276" s="245"/>
      <c r="W276" s="245"/>
      <c r="X276" s="245"/>
      <c r="Y276" s="245"/>
      <c r="Z276" s="245"/>
      <c r="AA276" s="245"/>
      <c r="AB276" s="245"/>
      <c r="AC276" s="245"/>
    </row>
    <row r="277">
      <c r="A277" s="245"/>
      <c r="B277" s="245"/>
      <c r="C277" s="245"/>
      <c r="D277" s="245"/>
      <c r="E277" s="245"/>
      <c r="F277" s="245"/>
      <c r="G277" s="245"/>
      <c r="H277" s="245"/>
      <c r="I277" s="245"/>
      <c r="J277" s="275"/>
      <c r="K277" s="275"/>
      <c r="L277" s="245"/>
      <c r="M277" s="245"/>
      <c r="N277" s="245"/>
      <c r="O277" s="245"/>
      <c r="P277" s="245"/>
      <c r="Q277" s="245"/>
      <c r="R277" s="245"/>
      <c r="S277" s="245"/>
      <c r="T277" s="245"/>
      <c r="U277" s="245"/>
      <c r="V277" s="245"/>
      <c r="W277" s="245"/>
      <c r="X277" s="245"/>
      <c r="Y277" s="245"/>
      <c r="Z277" s="245"/>
      <c r="AA277" s="245"/>
      <c r="AB277" s="245"/>
      <c r="AC277" s="245"/>
    </row>
    <row r="278">
      <c r="A278" s="245"/>
      <c r="B278" s="245"/>
      <c r="C278" s="245"/>
      <c r="D278" s="245"/>
      <c r="E278" s="245"/>
      <c r="F278" s="245"/>
      <c r="G278" s="245"/>
      <c r="H278" s="245"/>
      <c r="I278" s="245"/>
      <c r="J278" s="275"/>
      <c r="K278" s="275"/>
      <c r="L278" s="245"/>
      <c r="M278" s="245"/>
      <c r="N278" s="245"/>
      <c r="O278" s="245"/>
      <c r="P278" s="245"/>
      <c r="Q278" s="245"/>
      <c r="R278" s="245"/>
      <c r="S278" s="245"/>
      <c r="T278" s="245"/>
      <c r="U278" s="245"/>
      <c r="V278" s="245"/>
      <c r="W278" s="245"/>
      <c r="X278" s="245"/>
      <c r="Y278" s="245"/>
      <c r="Z278" s="245"/>
      <c r="AA278" s="245"/>
      <c r="AB278" s="245"/>
      <c r="AC278" s="245"/>
    </row>
    <row r="279">
      <c r="A279" s="245"/>
      <c r="B279" s="245"/>
      <c r="C279" s="245"/>
      <c r="D279" s="245"/>
      <c r="E279" s="245"/>
      <c r="F279" s="245"/>
      <c r="G279" s="245"/>
      <c r="H279" s="245"/>
      <c r="I279" s="245"/>
      <c r="J279" s="275"/>
      <c r="K279" s="275"/>
      <c r="L279" s="245"/>
      <c r="M279" s="245"/>
      <c r="N279" s="245"/>
      <c r="O279" s="245"/>
      <c r="P279" s="245"/>
      <c r="Q279" s="245"/>
      <c r="R279" s="245"/>
      <c r="S279" s="245"/>
      <c r="T279" s="245"/>
      <c r="U279" s="245"/>
      <c r="V279" s="245"/>
      <c r="W279" s="245"/>
      <c r="X279" s="245"/>
      <c r="Y279" s="245"/>
      <c r="Z279" s="245"/>
      <c r="AA279" s="245"/>
      <c r="AB279" s="245"/>
      <c r="AC279" s="245"/>
    </row>
    <row r="280">
      <c r="A280" s="245"/>
      <c r="B280" s="245"/>
      <c r="C280" s="245"/>
      <c r="D280" s="245"/>
      <c r="E280" s="245"/>
      <c r="F280" s="245"/>
      <c r="G280" s="245"/>
      <c r="H280" s="245"/>
      <c r="I280" s="245"/>
      <c r="J280" s="275"/>
      <c r="K280" s="275"/>
      <c r="L280" s="245"/>
      <c r="M280" s="245"/>
      <c r="N280" s="245"/>
      <c r="O280" s="245"/>
      <c r="P280" s="245"/>
      <c r="Q280" s="245"/>
      <c r="R280" s="245"/>
      <c r="S280" s="245"/>
      <c r="T280" s="245"/>
      <c r="U280" s="245"/>
      <c r="V280" s="245"/>
      <c r="W280" s="245"/>
      <c r="X280" s="245"/>
      <c r="Y280" s="245"/>
      <c r="Z280" s="245"/>
      <c r="AA280" s="245"/>
      <c r="AB280" s="245"/>
      <c r="AC280" s="245"/>
    </row>
    <row r="281">
      <c r="A281" s="245"/>
      <c r="B281" s="245"/>
      <c r="C281" s="245"/>
      <c r="D281" s="245"/>
      <c r="E281" s="245"/>
      <c r="F281" s="245"/>
      <c r="G281" s="245"/>
      <c r="H281" s="245"/>
      <c r="I281" s="245"/>
      <c r="J281" s="275"/>
      <c r="K281" s="275"/>
      <c r="L281" s="245"/>
      <c r="M281" s="245"/>
      <c r="N281" s="245"/>
      <c r="O281" s="245"/>
      <c r="P281" s="245"/>
      <c r="Q281" s="245"/>
      <c r="R281" s="245"/>
      <c r="S281" s="245"/>
      <c r="T281" s="245"/>
      <c r="U281" s="245"/>
      <c r="V281" s="245"/>
      <c r="W281" s="245"/>
      <c r="X281" s="245"/>
      <c r="Y281" s="245"/>
      <c r="Z281" s="245"/>
      <c r="AA281" s="245"/>
      <c r="AB281" s="245"/>
      <c r="AC281" s="245"/>
    </row>
    <row r="282">
      <c r="A282" s="245"/>
      <c r="B282" s="245"/>
      <c r="C282" s="245"/>
      <c r="D282" s="245"/>
      <c r="E282" s="245"/>
      <c r="F282" s="245"/>
      <c r="G282" s="245"/>
      <c r="H282" s="245"/>
      <c r="I282" s="245"/>
      <c r="J282" s="275"/>
      <c r="K282" s="275"/>
      <c r="L282" s="245"/>
      <c r="M282" s="245"/>
      <c r="N282" s="245"/>
      <c r="O282" s="245"/>
      <c r="P282" s="245"/>
      <c r="Q282" s="245"/>
      <c r="R282" s="245"/>
      <c r="S282" s="245"/>
      <c r="T282" s="245"/>
      <c r="U282" s="245"/>
      <c r="V282" s="245"/>
      <c r="W282" s="245"/>
      <c r="X282" s="245"/>
      <c r="Y282" s="245"/>
      <c r="Z282" s="245"/>
      <c r="AA282" s="245"/>
      <c r="AB282" s="245"/>
      <c r="AC282" s="245"/>
    </row>
    <row r="283">
      <c r="A283" s="245"/>
      <c r="B283" s="245"/>
      <c r="C283" s="245"/>
      <c r="D283" s="245"/>
      <c r="E283" s="245"/>
      <c r="F283" s="245"/>
      <c r="G283" s="245"/>
      <c r="H283" s="245"/>
      <c r="I283" s="245"/>
      <c r="J283" s="275"/>
      <c r="K283" s="275"/>
      <c r="L283" s="245"/>
      <c r="M283" s="245"/>
      <c r="N283" s="245"/>
      <c r="O283" s="245"/>
      <c r="P283" s="245"/>
      <c r="Q283" s="245"/>
      <c r="R283" s="245"/>
      <c r="S283" s="245"/>
      <c r="T283" s="245"/>
      <c r="U283" s="245"/>
      <c r="V283" s="245"/>
      <c r="W283" s="245"/>
      <c r="X283" s="245"/>
      <c r="Y283" s="245"/>
      <c r="Z283" s="245"/>
      <c r="AA283" s="245"/>
      <c r="AB283" s="245"/>
      <c r="AC283" s="245"/>
    </row>
    <row r="284">
      <c r="A284" s="245"/>
      <c r="B284" s="245"/>
      <c r="C284" s="245"/>
      <c r="D284" s="245"/>
      <c r="E284" s="245"/>
      <c r="F284" s="245"/>
      <c r="G284" s="245"/>
      <c r="H284" s="245"/>
      <c r="I284" s="245"/>
      <c r="J284" s="275"/>
      <c r="K284" s="275"/>
      <c r="L284" s="245"/>
      <c r="M284" s="245"/>
      <c r="N284" s="245"/>
      <c r="O284" s="245"/>
      <c r="P284" s="245"/>
      <c r="Q284" s="245"/>
      <c r="R284" s="245"/>
      <c r="S284" s="245"/>
      <c r="T284" s="245"/>
      <c r="U284" s="245"/>
      <c r="V284" s="245"/>
      <c r="W284" s="245"/>
      <c r="X284" s="245"/>
      <c r="Y284" s="245"/>
      <c r="Z284" s="245"/>
      <c r="AA284" s="245"/>
      <c r="AB284" s="245"/>
      <c r="AC284" s="245"/>
    </row>
    <row r="285">
      <c r="A285" s="245"/>
      <c r="B285" s="245"/>
      <c r="C285" s="245"/>
      <c r="D285" s="245"/>
      <c r="E285" s="245"/>
      <c r="F285" s="245"/>
      <c r="G285" s="245"/>
      <c r="H285" s="245"/>
      <c r="I285" s="245"/>
      <c r="J285" s="275"/>
      <c r="K285" s="275"/>
      <c r="L285" s="245"/>
      <c r="M285" s="245"/>
      <c r="N285" s="245"/>
      <c r="O285" s="245"/>
      <c r="P285" s="245"/>
      <c r="Q285" s="245"/>
      <c r="R285" s="245"/>
      <c r="S285" s="245"/>
      <c r="T285" s="245"/>
      <c r="U285" s="245"/>
      <c r="V285" s="245"/>
      <c r="W285" s="245"/>
      <c r="X285" s="245"/>
      <c r="Y285" s="245"/>
      <c r="Z285" s="245"/>
      <c r="AA285" s="245"/>
      <c r="AB285" s="245"/>
      <c r="AC285" s="245"/>
    </row>
    <row r="286">
      <c r="A286" s="245"/>
      <c r="B286" s="245"/>
      <c r="C286" s="245"/>
      <c r="D286" s="245"/>
      <c r="E286" s="245"/>
      <c r="F286" s="245"/>
      <c r="G286" s="245"/>
      <c r="H286" s="245"/>
      <c r="I286" s="245"/>
      <c r="J286" s="275"/>
      <c r="K286" s="275"/>
      <c r="L286" s="245"/>
      <c r="M286" s="245"/>
      <c r="N286" s="245"/>
      <c r="O286" s="245"/>
      <c r="P286" s="245"/>
      <c r="Q286" s="245"/>
      <c r="R286" s="245"/>
      <c r="S286" s="245"/>
      <c r="T286" s="245"/>
      <c r="U286" s="245"/>
      <c r="V286" s="245"/>
      <c r="W286" s="245"/>
      <c r="X286" s="245"/>
      <c r="Y286" s="245"/>
      <c r="Z286" s="245"/>
      <c r="AA286" s="245"/>
      <c r="AB286" s="245"/>
      <c r="AC286" s="245"/>
    </row>
    <row r="287">
      <c r="A287" s="245"/>
      <c r="B287" s="245"/>
      <c r="C287" s="245"/>
      <c r="D287" s="245"/>
      <c r="E287" s="245"/>
      <c r="F287" s="245"/>
      <c r="G287" s="245"/>
      <c r="H287" s="245"/>
      <c r="I287" s="245"/>
      <c r="J287" s="275"/>
      <c r="K287" s="275"/>
      <c r="L287" s="245"/>
      <c r="M287" s="245"/>
      <c r="N287" s="245"/>
      <c r="O287" s="245"/>
      <c r="P287" s="245"/>
      <c r="Q287" s="245"/>
      <c r="R287" s="245"/>
      <c r="S287" s="245"/>
      <c r="T287" s="245"/>
      <c r="U287" s="245"/>
      <c r="V287" s="245"/>
      <c r="W287" s="245"/>
      <c r="X287" s="245"/>
      <c r="Y287" s="245"/>
      <c r="Z287" s="245"/>
      <c r="AA287" s="245"/>
      <c r="AB287" s="245"/>
      <c r="AC287" s="245"/>
    </row>
    <row r="288">
      <c r="A288" s="245"/>
      <c r="B288" s="245"/>
      <c r="C288" s="245"/>
      <c r="D288" s="245"/>
      <c r="E288" s="245"/>
      <c r="F288" s="245"/>
      <c r="G288" s="245"/>
      <c r="H288" s="245"/>
      <c r="I288" s="245"/>
      <c r="J288" s="275"/>
      <c r="K288" s="275"/>
      <c r="L288" s="245"/>
      <c r="M288" s="245"/>
      <c r="N288" s="245"/>
      <c r="O288" s="245"/>
      <c r="P288" s="245"/>
      <c r="Q288" s="245"/>
      <c r="R288" s="245"/>
      <c r="S288" s="245"/>
      <c r="T288" s="245"/>
      <c r="U288" s="245"/>
      <c r="V288" s="245"/>
      <c r="W288" s="245"/>
      <c r="X288" s="245"/>
      <c r="Y288" s="245"/>
      <c r="Z288" s="245"/>
      <c r="AA288" s="245"/>
      <c r="AB288" s="245"/>
      <c r="AC288" s="245"/>
    </row>
    <row r="289">
      <c r="A289" s="245"/>
      <c r="B289" s="245"/>
      <c r="C289" s="245"/>
      <c r="D289" s="245"/>
      <c r="E289" s="245"/>
      <c r="F289" s="245"/>
      <c r="G289" s="245"/>
      <c r="H289" s="245"/>
      <c r="I289" s="245"/>
      <c r="J289" s="275"/>
      <c r="K289" s="275"/>
      <c r="L289" s="245"/>
      <c r="M289" s="245"/>
      <c r="N289" s="245"/>
      <c r="O289" s="245"/>
      <c r="P289" s="245"/>
      <c r="Q289" s="245"/>
      <c r="R289" s="245"/>
      <c r="S289" s="245"/>
      <c r="T289" s="245"/>
      <c r="U289" s="245"/>
      <c r="V289" s="245"/>
      <c r="W289" s="245"/>
      <c r="X289" s="245"/>
      <c r="Y289" s="245"/>
      <c r="Z289" s="245"/>
      <c r="AA289" s="245"/>
      <c r="AB289" s="245"/>
      <c r="AC289" s="245"/>
    </row>
    <row r="290">
      <c r="A290" s="245"/>
      <c r="B290" s="245"/>
      <c r="C290" s="245"/>
      <c r="D290" s="245"/>
      <c r="E290" s="245"/>
      <c r="F290" s="245"/>
      <c r="G290" s="245"/>
      <c r="H290" s="245"/>
      <c r="I290" s="245"/>
      <c r="J290" s="275"/>
      <c r="K290" s="275"/>
      <c r="L290" s="245"/>
      <c r="M290" s="245"/>
      <c r="N290" s="245"/>
      <c r="O290" s="245"/>
      <c r="P290" s="245"/>
      <c r="Q290" s="245"/>
      <c r="R290" s="245"/>
      <c r="S290" s="245"/>
      <c r="T290" s="245"/>
      <c r="U290" s="245"/>
      <c r="V290" s="245"/>
      <c r="W290" s="245"/>
      <c r="X290" s="245"/>
      <c r="Y290" s="245"/>
      <c r="Z290" s="245"/>
      <c r="AA290" s="245"/>
      <c r="AB290" s="245"/>
      <c r="AC290" s="245"/>
    </row>
    <row r="291">
      <c r="A291" s="245"/>
      <c r="B291" s="245"/>
      <c r="C291" s="245"/>
      <c r="D291" s="245"/>
      <c r="E291" s="245"/>
      <c r="F291" s="245"/>
      <c r="G291" s="245"/>
      <c r="H291" s="245"/>
      <c r="I291" s="245"/>
      <c r="J291" s="275"/>
      <c r="K291" s="275"/>
      <c r="L291" s="245"/>
      <c r="M291" s="245"/>
      <c r="N291" s="245"/>
      <c r="O291" s="245"/>
      <c r="P291" s="245"/>
      <c r="Q291" s="245"/>
      <c r="R291" s="245"/>
      <c r="S291" s="245"/>
      <c r="T291" s="245"/>
      <c r="U291" s="245"/>
      <c r="V291" s="245"/>
      <c r="W291" s="245"/>
      <c r="X291" s="245"/>
      <c r="Y291" s="245"/>
      <c r="Z291" s="245"/>
      <c r="AA291" s="245"/>
      <c r="AB291" s="245"/>
      <c r="AC291" s="245"/>
    </row>
    <row r="292">
      <c r="A292" s="245"/>
      <c r="B292" s="245"/>
      <c r="C292" s="245"/>
      <c r="D292" s="245"/>
      <c r="E292" s="245"/>
      <c r="F292" s="245"/>
      <c r="G292" s="245"/>
      <c r="H292" s="245"/>
      <c r="I292" s="245"/>
      <c r="J292" s="275"/>
      <c r="K292" s="275"/>
      <c r="L292" s="245"/>
      <c r="M292" s="245"/>
      <c r="N292" s="245"/>
      <c r="O292" s="245"/>
      <c r="P292" s="245"/>
      <c r="Q292" s="245"/>
      <c r="R292" s="245"/>
      <c r="S292" s="245"/>
      <c r="T292" s="245"/>
      <c r="U292" s="245"/>
      <c r="V292" s="245"/>
      <c r="W292" s="245"/>
      <c r="X292" s="245"/>
      <c r="Y292" s="245"/>
      <c r="Z292" s="245"/>
      <c r="AA292" s="245"/>
      <c r="AB292" s="245"/>
      <c r="AC292" s="245"/>
    </row>
    <row r="293">
      <c r="A293" s="245"/>
      <c r="B293" s="245"/>
      <c r="C293" s="245"/>
      <c r="D293" s="245"/>
      <c r="E293" s="245"/>
      <c r="F293" s="245"/>
      <c r="G293" s="245"/>
      <c r="H293" s="245"/>
      <c r="I293" s="245"/>
      <c r="J293" s="275"/>
      <c r="K293" s="275"/>
      <c r="L293" s="245"/>
      <c r="M293" s="245"/>
      <c r="N293" s="245"/>
      <c r="O293" s="245"/>
      <c r="P293" s="245"/>
      <c r="Q293" s="245"/>
      <c r="R293" s="245"/>
      <c r="S293" s="245"/>
      <c r="T293" s="245"/>
      <c r="U293" s="245"/>
      <c r="V293" s="245"/>
      <c r="W293" s="245"/>
      <c r="X293" s="245"/>
      <c r="Y293" s="245"/>
      <c r="Z293" s="245"/>
      <c r="AA293" s="245"/>
      <c r="AB293" s="245"/>
      <c r="AC293" s="245"/>
    </row>
    <row r="294">
      <c r="A294" s="245"/>
      <c r="B294" s="245"/>
      <c r="C294" s="245"/>
      <c r="D294" s="245"/>
      <c r="E294" s="245"/>
      <c r="F294" s="245"/>
      <c r="G294" s="245"/>
      <c r="H294" s="245"/>
      <c r="I294" s="245"/>
      <c r="J294" s="275"/>
      <c r="K294" s="275"/>
      <c r="L294" s="245"/>
      <c r="M294" s="245"/>
      <c r="N294" s="245"/>
      <c r="O294" s="245"/>
      <c r="P294" s="245"/>
      <c r="Q294" s="245"/>
      <c r="R294" s="245"/>
      <c r="S294" s="245"/>
      <c r="T294" s="245"/>
      <c r="U294" s="245"/>
      <c r="V294" s="245"/>
      <c r="W294" s="245"/>
      <c r="X294" s="245"/>
      <c r="Y294" s="245"/>
      <c r="Z294" s="245"/>
      <c r="AA294" s="245"/>
      <c r="AB294" s="245"/>
      <c r="AC294" s="245"/>
    </row>
    <row r="295">
      <c r="A295" s="245"/>
      <c r="B295" s="245"/>
      <c r="C295" s="245"/>
      <c r="D295" s="245"/>
      <c r="E295" s="245"/>
      <c r="F295" s="245"/>
      <c r="G295" s="245"/>
      <c r="H295" s="245"/>
      <c r="I295" s="245"/>
      <c r="J295" s="275"/>
      <c r="K295" s="275"/>
      <c r="L295" s="245"/>
      <c r="M295" s="245"/>
      <c r="N295" s="245"/>
      <c r="O295" s="245"/>
      <c r="P295" s="245"/>
      <c r="Q295" s="245"/>
      <c r="R295" s="245"/>
      <c r="S295" s="245"/>
      <c r="T295" s="245"/>
      <c r="U295" s="245"/>
      <c r="V295" s="245"/>
      <c r="W295" s="245"/>
      <c r="X295" s="245"/>
      <c r="Y295" s="245"/>
      <c r="Z295" s="245"/>
      <c r="AA295" s="245"/>
      <c r="AB295" s="245"/>
      <c r="AC295" s="245"/>
    </row>
    <row r="296">
      <c r="A296" s="245"/>
      <c r="B296" s="245"/>
      <c r="C296" s="245"/>
      <c r="D296" s="245"/>
      <c r="E296" s="245"/>
      <c r="F296" s="245"/>
      <c r="G296" s="245"/>
      <c r="H296" s="245"/>
      <c r="I296" s="245"/>
      <c r="J296" s="275"/>
      <c r="K296" s="275"/>
      <c r="L296" s="245"/>
      <c r="M296" s="245"/>
      <c r="N296" s="245"/>
      <c r="O296" s="245"/>
      <c r="P296" s="245"/>
      <c r="Q296" s="245"/>
      <c r="R296" s="245"/>
      <c r="S296" s="245"/>
      <c r="T296" s="245"/>
      <c r="U296" s="245"/>
      <c r="V296" s="245"/>
      <c r="W296" s="245"/>
      <c r="X296" s="245"/>
      <c r="Y296" s="245"/>
      <c r="Z296" s="245"/>
      <c r="AA296" s="245"/>
      <c r="AB296" s="245"/>
      <c r="AC296" s="245"/>
    </row>
    <row r="297">
      <c r="A297" s="245"/>
      <c r="B297" s="245"/>
      <c r="C297" s="245"/>
      <c r="D297" s="245"/>
      <c r="E297" s="245"/>
      <c r="F297" s="245"/>
      <c r="G297" s="245"/>
      <c r="H297" s="245"/>
      <c r="I297" s="245"/>
      <c r="J297" s="275"/>
      <c r="K297" s="275"/>
      <c r="L297" s="245"/>
      <c r="M297" s="245"/>
      <c r="N297" s="245"/>
      <c r="O297" s="245"/>
      <c r="P297" s="245"/>
      <c r="Q297" s="245"/>
      <c r="R297" s="245"/>
      <c r="S297" s="245"/>
      <c r="T297" s="245"/>
      <c r="U297" s="245"/>
      <c r="V297" s="245"/>
      <c r="W297" s="245"/>
      <c r="X297" s="245"/>
      <c r="Y297" s="245"/>
      <c r="Z297" s="245"/>
      <c r="AA297" s="245"/>
      <c r="AB297" s="245"/>
      <c r="AC297" s="245"/>
    </row>
    <row r="298">
      <c r="A298" s="245"/>
      <c r="B298" s="245"/>
      <c r="C298" s="245"/>
      <c r="D298" s="245"/>
      <c r="E298" s="245"/>
      <c r="F298" s="245"/>
      <c r="G298" s="245"/>
      <c r="H298" s="245"/>
      <c r="I298" s="245"/>
      <c r="J298" s="275"/>
      <c r="K298" s="275"/>
      <c r="L298" s="245"/>
      <c r="M298" s="245"/>
      <c r="N298" s="245"/>
      <c r="O298" s="245"/>
      <c r="P298" s="245"/>
      <c r="Q298" s="245"/>
      <c r="R298" s="245"/>
      <c r="S298" s="245"/>
      <c r="T298" s="245"/>
      <c r="U298" s="245"/>
      <c r="V298" s="245"/>
      <c r="W298" s="245"/>
      <c r="X298" s="245"/>
      <c r="Y298" s="245"/>
      <c r="Z298" s="245"/>
      <c r="AA298" s="245"/>
      <c r="AB298" s="245"/>
      <c r="AC298" s="245"/>
    </row>
    <row r="299">
      <c r="A299" s="245"/>
      <c r="B299" s="245"/>
      <c r="C299" s="245"/>
      <c r="D299" s="245"/>
      <c r="E299" s="245"/>
      <c r="F299" s="245"/>
      <c r="G299" s="245"/>
      <c r="H299" s="245"/>
      <c r="I299" s="245"/>
      <c r="J299" s="275"/>
      <c r="K299" s="275"/>
      <c r="L299" s="245"/>
      <c r="M299" s="245"/>
      <c r="N299" s="245"/>
      <c r="O299" s="245"/>
      <c r="P299" s="245"/>
      <c r="Q299" s="245"/>
      <c r="R299" s="245"/>
      <c r="S299" s="245"/>
      <c r="T299" s="245"/>
      <c r="U299" s="245"/>
      <c r="V299" s="245"/>
      <c r="W299" s="245"/>
      <c r="X299" s="245"/>
      <c r="Y299" s="245"/>
      <c r="Z299" s="245"/>
      <c r="AA299" s="245"/>
      <c r="AB299" s="245"/>
      <c r="AC299" s="245"/>
    </row>
    <row r="300">
      <c r="A300" s="245"/>
      <c r="B300" s="245"/>
      <c r="C300" s="245"/>
      <c r="D300" s="245"/>
      <c r="E300" s="245"/>
      <c r="F300" s="245"/>
      <c r="G300" s="245"/>
      <c r="H300" s="245"/>
      <c r="I300" s="245"/>
      <c r="J300" s="275"/>
      <c r="K300" s="275"/>
      <c r="L300" s="245"/>
      <c r="M300" s="245"/>
      <c r="N300" s="245"/>
      <c r="O300" s="245"/>
      <c r="P300" s="245"/>
      <c r="Q300" s="245"/>
      <c r="R300" s="245"/>
      <c r="S300" s="245"/>
      <c r="T300" s="245"/>
      <c r="U300" s="245"/>
      <c r="V300" s="245"/>
      <c r="W300" s="245"/>
      <c r="X300" s="245"/>
      <c r="Y300" s="245"/>
      <c r="Z300" s="245"/>
      <c r="AA300" s="245"/>
      <c r="AB300" s="245"/>
      <c r="AC300" s="245"/>
    </row>
    <row r="301">
      <c r="A301" s="245"/>
      <c r="B301" s="245"/>
      <c r="C301" s="245"/>
      <c r="D301" s="245"/>
      <c r="E301" s="245"/>
      <c r="F301" s="245"/>
      <c r="G301" s="245"/>
      <c r="H301" s="245"/>
      <c r="I301" s="245"/>
      <c r="J301" s="275"/>
      <c r="K301" s="275"/>
      <c r="L301" s="245"/>
      <c r="M301" s="245"/>
      <c r="N301" s="245"/>
      <c r="O301" s="245"/>
      <c r="P301" s="245"/>
      <c r="Q301" s="245"/>
      <c r="R301" s="245"/>
      <c r="S301" s="245"/>
      <c r="T301" s="245"/>
      <c r="U301" s="245"/>
      <c r="V301" s="245"/>
      <c r="W301" s="245"/>
      <c r="X301" s="245"/>
      <c r="Y301" s="245"/>
      <c r="Z301" s="245"/>
      <c r="AA301" s="245"/>
      <c r="AB301" s="245"/>
      <c r="AC301" s="245"/>
    </row>
    <row r="302">
      <c r="A302" s="245"/>
      <c r="B302" s="245"/>
      <c r="C302" s="245"/>
      <c r="D302" s="245"/>
      <c r="E302" s="245"/>
      <c r="F302" s="245"/>
      <c r="G302" s="245"/>
      <c r="H302" s="245"/>
      <c r="I302" s="245"/>
      <c r="J302" s="275"/>
      <c r="K302" s="275"/>
      <c r="L302" s="245"/>
      <c r="M302" s="245"/>
      <c r="N302" s="245"/>
      <c r="O302" s="245"/>
      <c r="P302" s="245"/>
      <c r="Q302" s="245"/>
      <c r="R302" s="245"/>
      <c r="S302" s="245"/>
      <c r="T302" s="245"/>
      <c r="U302" s="245"/>
      <c r="V302" s="245"/>
      <c r="W302" s="245"/>
      <c r="X302" s="245"/>
      <c r="Y302" s="245"/>
      <c r="Z302" s="245"/>
      <c r="AA302" s="245"/>
      <c r="AB302" s="245"/>
      <c r="AC302" s="245"/>
    </row>
    <row r="303">
      <c r="A303" s="245"/>
      <c r="B303" s="245"/>
      <c r="C303" s="245"/>
      <c r="D303" s="245"/>
      <c r="E303" s="245"/>
      <c r="F303" s="245"/>
      <c r="G303" s="245"/>
      <c r="H303" s="245"/>
      <c r="I303" s="245"/>
      <c r="J303" s="275"/>
      <c r="K303" s="275"/>
      <c r="L303" s="245"/>
      <c r="M303" s="245"/>
      <c r="N303" s="245"/>
      <c r="O303" s="245"/>
      <c r="P303" s="245"/>
      <c r="Q303" s="245"/>
      <c r="R303" s="245"/>
      <c r="S303" s="245"/>
      <c r="T303" s="245"/>
      <c r="U303" s="245"/>
      <c r="V303" s="245"/>
      <c r="W303" s="245"/>
      <c r="X303" s="245"/>
      <c r="Y303" s="245"/>
      <c r="Z303" s="245"/>
      <c r="AA303" s="245"/>
      <c r="AB303" s="245"/>
      <c r="AC303" s="245"/>
    </row>
    <row r="304">
      <c r="A304" s="245"/>
      <c r="B304" s="245"/>
      <c r="C304" s="245"/>
      <c r="D304" s="245"/>
      <c r="E304" s="245"/>
      <c r="F304" s="245"/>
      <c r="G304" s="245"/>
      <c r="H304" s="245"/>
      <c r="I304" s="245"/>
      <c r="J304" s="275"/>
      <c r="K304" s="275"/>
      <c r="L304" s="245"/>
      <c r="M304" s="245"/>
      <c r="N304" s="245"/>
      <c r="O304" s="245"/>
      <c r="P304" s="245"/>
      <c r="Q304" s="245"/>
      <c r="R304" s="245"/>
      <c r="S304" s="245"/>
      <c r="T304" s="245"/>
      <c r="U304" s="245"/>
      <c r="V304" s="245"/>
      <c r="W304" s="245"/>
      <c r="X304" s="245"/>
      <c r="Y304" s="245"/>
      <c r="Z304" s="245"/>
      <c r="AA304" s="245"/>
      <c r="AB304" s="245"/>
      <c r="AC304" s="245"/>
    </row>
    <row r="305">
      <c r="A305" s="245"/>
      <c r="B305" s="245"/>
      <c r="C305" s="245"/>
      <c r="D305" s="245"/>
      <c r="E305" s="245"/>
      <c r="F305" s="245"/>
      <c r="G305" s="245"/>
      <c r="H305" s="245"/>
      <c r="I305" s="245"/>
      <c r="J305" s="275"/>
      <c r="K305" s="275"/>
      <c r="L305" s="245"/>
      <c r="M305" s="245"/>
      <c r="N305" s="245"/>
      <c r="O305" s="245"/>
      <c r="P305" s="245"/>
      <c r="Q305" s="245"/>
      <c r="R305" s="245"/>
      <c r="S305" s="245"/>
      <c r="T305" s="245"/>
      <c r="U305" s="245"/>
      <c r="V305" s="245"/>
      <c r="W305" s="245"/>
      <c r="X305" s="245"/>
      <c r="Y305" s="245"/>
      <c r="Z305" s="245"/>
      <c r="AA305" s="245"/>
      <c r="AB305" s="245"/>
      <c r="AC305" s="245"/>
    </row>
    <row r="306">
      <c r="A306" s="245"/>
      <c r="B306" s="245"/>
      <c r="C306" s="245"/>
      <c r="D306" s="245"/>
      <c r="E306" s="245"/>
      <c r="F306" s="245"/>
      <c r="G306" s="245"/>
      <c r="H306" s="245"/>
      <c r="I306" s="245"/>
      <c r="J306" s="275"/>
      <c r="K306" s="275"/>
      <c r="L306" s="245"/>
      <c r="M306" s="245"/>
      <c r="N306" s="245"/>
      <c r="O306" s="245"/>
      <c r="P306" s="245"/>
      <c r="Q306" s="245"/>
      <c r="R306" s="245"/>
      <c r="S306" s="245"/>
      <c r="T306" s="245"/>
      <c r="U306" s="245"/>
      <c r="V306" s="245"/>
      <c r="W306" s="245"/>
      <c r="X306" s="245"/>
      <c r="Y306" s="245"/>
      <c r="Z306" s="245"/>
      <c r="AA306" s="245"/>
      <c r="AB306" s="245"/>
      <c r="AC306" s="245"/>
    </row>
    <row r="307">
      <c r="A307" s="245"/>
      <c r="B307" s="245"/>
      <c r="C307" s="245"/>
      <c r="D307" s="245"/>
      <c r="E307" s="245"/>
      <c r="F307" s="245"/>
      <c r="G307" s="245"/>
      <c r="H307" s="245"/>
      <c r="I307" s="245"/>
      <c r="J307" s="275"/>
      <c r="K307" s="275"/>
      <c r="L307" s="245"/>
      <c r="M307" s="245"/>
      <c r="N307" s="245"/>
      <c r="O307" s="245"/>
      <c r="P307" s="245"/>
      <c r="Q307" s="245"/>
      <c r="R307" s="245"/>
      <c r="S307" s="245"/>
      <c r="T307" s="245"/>
      <c r="U307" s="245"/>
      <c r="V307" s="245"/>
      <c r="W307" s="245"/>
      <c r="X307" s="245"/>
      <c r="Y307" s="245"/>
      <c r="Z307" s="245"/>
      <c r="AA307" s="245"/>
      <c r="AB307" s="245"/>
      <c r="AC307" s="245"/>
    </row>
    <row r="308">
      <c r="A308" s="245"/>
      <c r="B308" s="245"/>
      <c r="C308" s="245"/>
      <c r="D308" s="245"/>
      <c r="E308" s="245"/>
      <c r="F308" s="245"/>
      <c r="G308" s="245"/>
      <c r="H308" s="245"/>
      <c r="I308" s="245"/>
      <c r="J308" s="275"/>
      <c r="K308" s="275"/>
      <c r="L308" s="245"/>
      <c r="M308" s="245"/>
      <c r="N308" s="245"/>
      <c r="O308" s="245"/>
      <c r="P308" s="245"/>
      <c r="Q308" s="245"/>
      <c r="R308" s="245"/>
      <c r="S308" s="245"/>
      <c r="T308" s="245"/>
      <c r="U308" s="245"/>
      <c r="V308" s="245"/>
      <c r="W308" s="245"/>
      <c r="X308" s="245"/>
      <c r="Y308" s="245"/>
      <c r="Z308" s="245"/>
      <c r="AA308" s="245"/>
      <c r="AB308" s="245"/>
      <c r="AC308" s="245"/>
    </row>
    <row r="309">
      <c r="A309" s="245"/>
      <c r="B309" s="245"/>
      <c r="C309" s="245"/>
      <c r="D309" s="245"/>
      <c r="E309" s="245"/>
      <c r="F309" s="245"/>
      <c r="G309" s="245"/>
      <c r="H309" s="245"/>
      <c r="I309" s="245"/>
      <c r="J309" s="275"/>
      <c r="K309" s="275"/>
      <c r="L309" s="245"/>
      <c r="M309" s="245"/>
      <c r="N309" s="245"/>
      <c r="O309" s="245"/>
      <c r="P309" s="245"/>
      <c r="Q309" s="245"/>
      <c r="R309" s="245"/>
      <c r="S309" s="245"/>
      <c r="T309" s="245"/>
      <c r="U309" s="245"/>
      <c r="V309" s="245"/>
      <c r="W309" s="245"/>
      <c r="X309" s="245"/>
      <c r="Y309" s="245"/>
      <c r="Z309" s="245"/>
      <c r="AA309" s="245"/>
      <c r="AB309" s="245"/>
      <c r="AC309" s="245"/>
    </row>
    <row r="310">
      <c r="A310" s="245"/>
      <c r="B310" s="245"/>
      <c r="C310" s="245"/>
      <c r="D310" s="245"/>
      <c r="E310" s="245"/>
      <c r="F310" s="245"/>
      <c r="G310" s="245"/>
      <c r="H310" s="245"/>
      <c r="I310" s="245"/>
      <c r="J310" s="275"/>
      <c r="K310" s="275"/>
      <c r="L310" s="245"/>
      <c r="M310" s="245"/>
      <c r="N310" s="245"/>
      <c r="O310" s="245"/>
      <c r="P310" s="245"/>
      <c r="Q310" s="245"/>
      <c r="R310" s="245"/>
      <c r="S310" s="245"/>
      <c r="T310" s="245"/>
      <c r="U310" s="245"/>
      <c r="V310" s="245"/>
      <c r="W310" s="245"/>
      <c r="X310" s="245"/>
      <c r="Y310" s="245"/>
      <c r="Z310" s="245"/>
      <c r="AA310" s="245"/>
      <c r="AB310" s="245"/>
      <c r="AC310" s="245"/>
    </row>
    <row r="311">
      <c r="A311" s="245"/>
      <c r="B311" s="245"/>
      <c r="C311" s="245"/>
      <c r="D311" s="245"/>
      <c r="E311" s="245"/>
      <c r="F311" s="245"/>
      <c r="G311" s="245"/>
      <c r="H311" s="245"/>
      <c r="I311" s="245"/>
      <c r="J311" s="275"/>
      <c r="K311" s="275"/>
      <c r="L311" s="245"/>
      <c r="M311" s="245"/>
      <c r="N311" s="245"/>
      <c r="O311" s="245"/>
      <c r="P311" s="245"/>
      <c r="Q311" s="245"/>
      <c r="R311" s="245"/>
      <c r="S311" s="245"/>
      <c r="T311" s="245"/>
      <c r="U311" s="245"/>
      <c r="V311" s="245"/>
      <c r="W311" s="245"/>
      <c r="X311" s="245"/>
      <c r="Y311" s="245"/>
      <c r="Z311" s="245"/>
      <c r="AA311" s="245"/>
      <c r="AB311" s="245"/>
      <c r="AC311" s="245"/>
    </row>
    <row r="312">
      <c r="A312" s="245"/>
      <c r="B312" s="245"/>
      <c r="C312" s="245"/>
      <c r="D312" s="245"/>
      <c r="E312" s="245"/>
      <c r="F312" s="245"/>
      <c r="G312" s="245"/>
      <c r="H312" s="245"/>
      <c r="I312" s="245"/>
      <c r="J312" s="275"/>
      <c r="K312" s="275"/>
      <c r="L312" s="245"/>
      <c r="M312" s="245"/>
      <c r="N312" s="245"/>
      <c r="O312" s="245"/>
      <c r="P312" s="245"/>
      <c r="Q312" s="245"/>
      <c r="R312" s="245"/>
      <c r="S312" s="245"/>
      <c r="T312" s="245"/>
      <c r="U312" s="245"/>
      <c r="V312" s="245"/>
      <c r="W312" s="245"/>
      <c r="X312" s="245"/>
      <c r="Y312" s="245"/>
      <c r="Z312" s="245"/>
      <c r="AA312" s="245"/>
      <c r="AB312" s="245"/>
      <c r="AC312" s="245"/>
    </row>
    <row r="313">
      <c r="A313" s="245"/>
      <c r="B313" s="245"/>
      <c r="C313" s="245"/>
      <c r="D313" s="245"/>
      <c r="E313" s="245"/>
      <c r="F313" s="245"/>
      <c r="G313" s="245"/>
      <c r="H313" s="245"/>
      <c r="I313" s="245"/>
      <c r="J313" s="275"/>
      <c r="K313" s="275"/>
      <c r="L313" s="245"/>
      <c r="M313" s="245"/>
      <c r="N313" s="245"/>
      <c r="O313" s="245"/>
      <c r="P313" s="245"/>
      <c r="Q313" s="245"/>
      <c r="R313" s="245"/>
      <c r="S313" s="245"/>
      <c r="T313" s="245"/>
      <c r="U313" s="245"/>
      <c r="V313" s="245"/>
      <c r="W313" s="245"/>
      <c r="X313" s="245"/>
      <c r="Y313" s="245"/>
      <c r="Z313" s="245"/>
      <c r="AA313" s="245"/>
      <c r="AB313" s="245"/>
      <c r="AC313" s="245"/>
    </row>
    <row r="314">
      <c r="A314" s="245"/>
      <c r="B314" s="245"/>
      <c r="C314" s="245"/>
      <c r="D314" s="245"/>
      <c r="E314" s="245"/>
      <c r="F314" s="245"/>
      <c r="G314" s="245"/>
      <c r="H314" s="245"/>
      <c r="I314" s="245"/>
      <c r="J314" s="275"/>
      <c r="K314" s="275"/>
      <c r="L314" s="245"/>
      <c r="M314" s="245"/>
      <c r="N314" s="245"/>
      <c r="O314" s="245"/>
      <c r="P314" s="245"/>
      <c r="Q314" s="245"/>
      <c r="R314" s="245"/>
      <c r="S314" s="245"/>
      <c r="T314" s="245"/>
      <c r="U314" s="245"/>
      <c r="V314" s="245"/>
      <c r="W314" s="245"/>
      <c r="X314" s="245"/>
      <c r="Y314" s="245"/>
      <c r="Z314" s="245"/>
      <c r="AA314" s="245"/>
      <c r="AB314" s="245"/>
      <c r="AC314" s="245"/>
    </row>
    <row r="315">
      <c r="A315" s="245"/>
      <c r="B315" s="245"/>
      <c r="C315" s="245"/>
      <c r="D315" s="245"/>
      <c r="E315" s="245"/>
      <c r="F315" s="245"/>
      <c r="G315" s="245"/>
      <c r="H315" s="245"/>
      <c r="I315" s="245"/>
      <c r="J315" s="275"/>
      <c r="K315" s="275"/>
      <c r="L315" s="245"/>
      <c r="M315" s="245"/>
      <c r="N315" s="245"/>
      <c r="O315" s="245"/>
      <c r="P315" s="245"/>
      <c r="Q315" s="245"/>
      <c r="R315" s="245"/>
      <c r="S315" s="245"/>
      <c r="T315" s="245"/>
      <c r="U315" s="245"/>
      <c r="V315" s="245"/>
      <c r="W315" s="245"/>
      <c r="X315" s="245"/>
      <c r="Y315" s="245"/>
      <c r="Z315" s="245"/>
      <c r="AA315" s="245"/>
      <c r="AB315" s="245"/>
      <c r="AC315" s="245"/>
    </row>
    <row r="316">
      <c r="A316" s="245"/>
      <c r="B316" s="245"/>
      <c r="C316" s="245"/>
      <c r="D316" s="245"/>
      <c r="E316" s="245"/>
      <c r="F316" s="245"/>
      <c r="G316" s="245"/>
      <c r="H316" s="245"/>
      <c r="I316" s="245"/>
      <c r="J316" s="275"/>
      <c r="K316" s="275"/>
      <c r="L316" s="245"/>
      <c r="M316" s="245"/>
      <c r="N316" s="245"/>
      <c r="O316" s="245"/>
      <c r="P316" s="245"/>
      <c r="Q316" s="245"/>
      <c r="R316" s="245"/>
      <c r="S316" s="245"/>
      <c r="T316" s="245"/>
      <c r="U316" s="245"/>
      <c r="V316" s="245"/>
      <c r="W316" s="245"/>
      <c r="X316" s="245"/>
      <c r="Y316" s="245"/>
      <c r="Z316" s="245"/>
      <c r="AA316" s="245"/>
      <c r="AB316" s="245"/>
      <c r="AC316" s="245"/>
    </row>
    <row r="317">
      <c r="A317" s="245"/>
      <c r="B317" s="245"/>
      <c r="C317" s="245"/>
      <c r="D317" s="245"/>
      <c r="E317" s="245"/>
      <c r="F317" s="245"/>
      <c r="G317" s="245"/>
      <c r="H317" s="245"/>
      <c r="I317" s="245"/>
      <c r="J317" s="275"/>
      <c r="K317" s="275"/>
      <c r="L317" s="245"/>
      <c r="M317" s="245"/>
      <c r="N317" s="245"/>
      <c r="O317" s="245"/>
      <c r="P317" s="245"/>
      <c r="Q317" s="245"/>
      <c r="R317" s="245"/>
      <c r="S317" s="245"/>
      <c r="T317" s="245"/>
      <c r="U317" s="245"/>
      <c r="V317" s="245"/>
      <c r="W317" s="245"/>
      <c r="X317" s="245"/>
      <c r="Y317" s="245"/>
      <c r="Z317" s="245"/>
      <c r="AA317" s="245"/>
      <c r="AB317" s="245"/>
      <c r="AC317" s="245"/>
    </row>
    <row r="318">
      <c r="A318" s="245"/>
      <c r="B318" s="245"/>
      <c r="C318" s="245"/>
      <c r="D318" s="245"/>
      <c r="E318" s="245"/>
      <c r="F318" s="245"/>
      <c r="G318" s="245"/>
      <c r="H318" s="245"/>
      <c r="I318" s="245"/>
      <c r="J318" s="275"/>
      <c r="K318" s="275"/>
      <c r="L318" s="245"/>
      <c r="M318" s="245"/>
      <c r="N318" s="245"/>
      <c r="O318" s="245"/>
      <c r="P318" s="245"/>
      <c r="Q318" s="245"/>
      <c r="R318" s="245"/>
      <c r="S318" s="245"/>
      <c r="T318" s="245"/>
      <c r="U318" s="245"/>
      <c r="V318" s="245"/>
      <c r="W318" s="245"/>
      <c r="X318" s="245"/>
      <c r="Y318" s="245"/>
      <c r="Z318" s="245"/>
      <c r="AA318" s="245"/>
      <c r="AB318" s="245"/>
      <c r="AC318" s="245"/>
    </row>
    <row r="319">
      <c r="A319" s="245"/>
      <c r="B319" s="245"/>
      <c r="C319" s="245"/>
      <c r="D319" s="245"/>
      <c r="E319" s="245"/>
      <c r="F319" s="245"/>
      <c r="G319" s="245"/>
      <c r="H319" s="245"/>
      <c r="I319" s="245"/>
      <c r="J319" s="275"/>
      <c r="K319" s="275"/>
      <c r="L319" s="245"/>
      <c r="M319" s="245"/>
      <c r="N319" s="245"/>
      <c r="O319" s="245"/>
      <c r="P319" s="245"/>
      <c r="Q319" s="245"/>
      <c r="R319" s="245"/>
      <c r="S319" s="245"/>
      <c r="T319" s="245"/>
      <c r="U319" s="245"/>
      <c r="V319" s="245"/>
      <c r="W319" s="245"/>
      <c r="X319" s="245"/>
      <c r="Y319" s="245"/>
      <c r="Z319" s="245"/>
      <c r="AA319" s="245"/>
      <c r="AB319" s="245"/>
      <c r="AC319" s="245"/>
    </row>
    <row r="320">
      <c r="A320" s="245"/>
      <c r="B320" s="245"/>
      <c r="C320" s="245"/>
      <c r="D320" s="245"/>
      <c r="E320" s="245"/>
      <c r="F320" s="245"/>
      <c r="G320" s="245"/>
      <c r="H320" s="245"/>
      <c r="I320" s="245"/>
      <c r="J320" s="275"/>
      <c r="K320" s="275"/>
      <c r="L320" s="245"/>
      <c r="M320" s="245"/>
      <c r="N320" s="245"/>
      <c r="O320" s="245"/>
      <c r="P320" s="245"/>
      <c r="Q320" s="245"/>
      <c r="R320" s="245"/>
      <c r="S320" s="245"/>
      <c r="T320" s="245"/>
      <c r="U320" s="245"/>
      <c r="V320" s="245"/>
      <c r="W320" s="245"/>
      <c r="X320" s="245"/>
      <c r="Y320" s="245"/>
      <c r="Z320" s="245"/>
      <c r="AA320" s="245"/>
      <c r="AB320" s="245"/>
      <c r="AC320" s="245"/>
    </row>
    <row r="321">
      <c r="A321" s="245"/>
      <c r="B321" s="245"/>
      <c r="C321" s="245"/>
      <c r="D321" s="245"/>
      <c r="E321" s="245"/>
      <c r="F321" s="245"/>
      <c r="G321" s="245"/>
      <c r="H321" s="245"/>
      <c r="I321" s="245"/>
      <c r="J321" s="275"/>
      <c r="K321" s="275"/>
      <c r="L321" s="245"/>
      <c r="M321" s="245"/>
      <c r="N321" s="245"/>
      <c r="O321" s="245"/>
      <c r="P321" s="245"/>
      <c r="Q321" s="245"/>
      <c r="R321" s="245"/>
      <c r="S321" s="245"/>
      <c r="T321" s="245"/>
      <c r="U321" s="245"/>
      <c r="V321" s="245"/>
      <c r="W321" s="245"/>
      <c r="X321" s="245"/>
      <c r="Y321" s="245"/>
      <c r="Z321" s="245"/>
      <c r="AA321" s="245"/>
      <c r="AB321" s="245"/>
      <c r="AC321" s="245"/>
    </row>
    <row r="322">
      <c r="A322" s="245"/>
      <c r="B322" s="245"/>
      <c r="C322" s="245"/>
      <c r="D322" s="245"/>
      <c r="E322" s="245"/>
      <c r="F322" s="245"/>
      <c r="G322" s="245"/>
      <c r="H322" s="245"/>
      <c r="I322" s="245"/>
      <c r="J322" s="275"/>
      <c r="K322" s="275"/>
      <c r="L322" s="245"/>
      <c r="M322" s="245"/>
      <c r="N322" s="245"/>
      <c r="O322" s="245"/>
      <c r="P322" s="245"/>
      <c r="Q322" s="245"/>
      <c r="R322" s="245"/>
      <c r="S322" s="245"/>
      <c r="T322" s="245"/>
      <c r="U322" s="245"/>
      <c r="V322" s="245"/>
      <c r="W322" s="245"/>
      <c r="X322" s="245"/>
      <c r="Y322" s="245"/>
      <c r="Z322" s="245"/>
      <c r="AA322" s="245"/>
      <c r="AB322" s="245"/>
      <c r="AC322" s="245"/>
    </row>
    <row r="323">
      <c r="A323" s="245"/>
      <c r="B323" s="245"/>
      <c r="C323" s="245"/>
      <c r="D323" s="245"/>
      <c r="E323" s="245"/>
      <c r="F323" s="245"/>
      <c r="G323" s="245"/>
      <c r="H323" s="245"/>
      <c r="I323" s="245"/>
      <c r="J323" s="275"/>
      <c r="K323" s="275"/>
      <c r="L323" s="245"/>
      <c r="M323" s="245"/>
      <c r="N323" s="245"/>
      <c r="O323" s="245"/>
      <c r="P323" s="245"/>
      <c r="Q323" s="245"/>
      <c r="R323" s="245"/>
      <c r="S323" s="245"/>
      <c r="T323" s="245"/>
      <c r="U323" s="245"/>
      <c r="V323" s="245"/>
      <c r="W323" s="245"/>
      <c r="X323" s="245"/>
      <c r="Y323" s="245"/>
      <c r="Z323" s="245"/>
      <c r="AA323" s="245"/>
      <c r="AB323" s="245"/>
      <c r="AC323" s="245"/>
    </row>
    <row r="324">
      <c r="A324" s="245"/>
      <c r="B324" s="245"/>
      <c r="C324" s="245"/>
      <c r="D324" s="245"/>
      <c r="E324" s="245"/>
      <c r="F324" s="245"/>
      <c r="G324" s="245"/>
      <c r="H324" s="245"/>
      <c r="I324" s="245"/>
      <c r="J324" s="275"/>
      <c r="K324" s="275"/>
      <c r="L324" s="245"/>
      <c r="M324" s="245"/>
      <c r="N324" s="245"/>
      <c r="O324" s="245"/>
      <c r="P324" s="245"/>
      <c r="Q324" s="245"/>
      <c r="R324" s="245"/>
      <c r="S324" s="245"/>
      <c r="T324" s="245"/>
      <c r="U324" s="245"/>
      <c r="V324" s="245"/>
      <c r="W324" s="245"/>
      <c r="X324" s="245"/>
      <c r="Y324" s="245"/>
      <c r="Z324" s="245"/>
      <c r="AA324" s="245"/>
      <c r="AB324" s="245"/>
      <c r="AC324" s="245"/>
    </row>
    <row r="325">
      <c r="A325" s="245"/>
      <c r="B325" s="245"/>
      <c r="C325" s="245"/>
      <c r="D325" s="245"/>
      <c r="E325" s="245"/>
      <c r="F325" s="245"/>
      <c r="G325" s="245"/>
      <c r="H325" s="245"/>
      <c r="I325" s="245"/>
      <c r="J325" s="275"/>
      <c r="K325" s="275"/>
      <c r="L325" s="245"/>
      <c r="M325" s="245"/>
      <c r="N325" s="245"/>
      <c r="O325" s="245"/>
      <c r="P325" s="245"/>
      <c r="Q325" s="245"/>
      <c r="R325" s="245"/>
      <c r="S325" s="245"/>
      <c r="T325" s="245"/>
      <c r="U325" s="245"/>
      <c r="V325" s="245"/>
      <c r="W325" s="245"/>
      <c r="X325" s="245"/>
      <c r="Y325" s="245"/>
      <c r="Z325" s="245"/>
      <c r="AA325" s="245"/>
      <c r="AB325" s="245"/>
      <c r="AC325" s="245"/>
    </row>
    <row r="326">
      <c r="A326" s="245"/>
      <c r="B326" s="245"/>
      <c r="C326" s="245"/>
      <c r="D326" s="245"/>
      <c r="E326" s="245"/>
      <c r="F326" s="245"/>
      <c r="G326" s="245"/>
      <c r="H326" s="245"/>
      <c r="I326" s="245"/>
      <c r="J326" s="275"/>
      <c r="K326" s="275"/>
      <c r="L326" s="245"/>
      <c r="M326" s="245"/>
      <c r="N326" s="245"/>
      <c r="O326" s="245"/>
      <c r="P326" s="245"/>
      <c r="Q326" s="245"/>
      <c r="R326" s="245"/>
      <c r="S326" s="245"/>
      <c r="T326" s="245"/>
      <c r="U326" s="245"/>
      <c r="V326" s="245"/>
      <c r="W326" s="245"/>
      <c r="X326" s="245"/>
      <c r="Y326" s="245"/>
      <c r="Z326" s="245"/>
      <c r="AA326" s="245"/>
      <c r="AB326" s="245"/>
      <c r="AC326" s="245"/>
    </row>
    <row r="327">
      <c r="A327" s="245"/>
      <c r="B327" s="245"/>
      <c r="C327" s="245"/>
      <c r="D327" s="245"/>
      <c r="E327" s="245"/>
      <c r="F327" s="245"/>
      <c r="G327" s="245"/>
      <c r="H327" s="245"/>
      <c r="I327" s="245"/>
      <c r="J327" s="275"/>
      <c r="K327" s="275"/>
      <c r="L327" s="245"/>
      <c r="M327" s="245"/>
      <c r="N327" s="245"/>
      <c r="O327" s="245"/>
      <c r="P327" s="245"/>
      <c r="Q327" s="245"/>
      <c r="R327" s="245"/>
      <c r="S327" s="245"/>
      <c r="T327" s="245"/>
      <c r="U327" s="245"/>
      <c r="V327" s="245"/>
      <c r="W327" s="245"/>
      <c r="X327" s="245"/>
      <c r="Y327" s="245"/>
      <c r="Z327" s="245"/>
      <c r="AA327" s="245"/>
      <c r="AB327" s="245"/>
      <c r="AC327" s="245"/>
    </row>
    <row r="328">
      <c r="A328" s="245"/>
      <c r="B328" s="245"/>
      <c r="C328" s="245"/>
      <c r="D328" s="245"/>
      <c r="E328" s="245"/>
      <c r="F328" s="245"/>
      <c r="G328" s="245"/>
      <c r="H328" s="245"/>
      <c r="I328" s="245"/>
      <c r="J328" s="275"/>
      <c r="K328" s="275"/>
      <c r="L328" s="245"/>
      <c r="M328" s="245"/>
      <c r="N328" s="245"/>
      <c r="O328" s="245"/>
      <c r="P328" s="245"/>
      <c r="Q328" s="245"/>
      <c r="R328" s="245"/>
      <c r="S328" s="245"/>
      <c r="T328" s="245"/>
      <c r="U328" s="245"/>
      <c r="V328" s="245"/>
      <c r="W328" s="245"/>
      <c r="X328" s="245"/>
      <c r="Y328" s="245"/>
      <c r="Z328" s="245"/>
      <c r="AA328" s="245"/>
      <c r="AB328" s="245"/>
      <c r="AC328" s="245"/>
    </row>
    <row r="329">
      <c r="A329" s="245"/>
      <c r="B329" s="245"/>
      <c r="C329" s="245"/>
      <c r="D329" s="245"/>
      <c r="E329" s="245"/>
      <c r="F329" s="245"/>
      <c r="G329" s="245"/>
      <c r="H329" s="245"/>
      <c r="I329" s="245"/>
      <c r="J329" s="275"/>
      <c r="K329" s="275"/>
      <c r="L329" s="245"/>
      <c r="M329" s="245"/>
      <c r="N329" s="245"/>
      <c r="O329" s="245"/>
      <c r="P329" s="245"/>
      <c r="Q329" s="245"/>
      <c r="R329" s="245"/>
      <c r="S329" s="245"/>
      <c r="T329" s="245"/>
      <c r="U329" s="245"/>
      <c r="V329" s="245"/>
      <c r="W329" s="245"/>
      <c r="X329" s="245"/>
      <c r="Y329" s="245"/>
      <c r="Z329" s="245"/>
      <c r="AA329" s="245"/>
      <c r="AB329" s="245"/>
      <c r="AC329" s="245"/>
    </row>
    <row r="330">
      <c r="A330" s="245"/>
      <c r="B330" s="245"/>
      <c r="C330" s="245"/>
      <c r="D330" s="245"/>
      <c r="E330" s="245"/>
      <c r="F330" s="245"/>
      <c r="G330" s="245"/>
      <c r="H330" s="245"/>
      <c r="I330" s="245"/>
      <c r="J330" s="275"/>
      <c r="K330" s="275"/>
      <c r="L330" s="245"/>
      <c r="M330" s="245"/>
      <c r="N330" s="245"/>
      <c r="O330" s="245"/>
      <c r="P330" s="245"/>
      <c r="Q330" s="245"/>
      <c r="R330" s="245"/>
      <c r="S330" s="245"/>
      <c r="T330" s="245"/>
      <c r="U330" s="245"/>
      <c r="V330" s="245"/>
      <c r="W330" s="245"/>
      <c r="X330" s="245"/>
      <c r="Y330" s="245"/>
      <c r="Z330" s="245"/>
      <c r="AA330" s="245"/>
      <c r="AB330" s="245"/>
      <c r="AC330" s="245"/>
    </row>
    <row r="331">
      <c r="A331" s="245"/>
      <c r="B331" s="245"/>
      <c r="C331" s="245"/>
      <c r="D331" s="245"/>
      <c r="E331" s="245"/>
      <c r="F331" s="245"/>
      <c r="G331" s="245"/>
      <c r="H331" s="245"/>
      <c r="I331" s="245"/>
      <c r="J331" s="275"/>
      <c r="K331" s="275"/>
      <c r="L331" s="245"/>
      <c r="M331" s="245"/>
      <c r="N331" s="245"/>
      <c r="O331" s="245"/>
      <c r="P331" s="245"/>
      <c r="Q331" s="245"/>
      <c r="R331" s="245"/>
      <c r="S331" s="245"/>
      <c r="T331" s="245"/>
      <c r="U331" s="245"/>
      <c r="V331" s="245"/>
      <c r="W331" s="245"/>
      <c r="X331" s="245"/>
      <c r="Y331" s="245"/>
      <c r="Z331" s="245"/>
      <c r="AA331" s="245"/>
      <c r="AB331" s="245"/>
      <c r="AC331" s="245"/>
    </row>
    <row r="332">
      <c r="A332" s="245"/>
      <c r="B332" s="245"/>
      <c r="C332" s="245"/>
      <c r="D332" s="245"/>
      <c r="E332" s="245"/>
      <c r="F332" s="245"/>
      <c r="G332" s="245"/>
      <c r="H332" s="245"/>
      <c r="I332" s="245"/>
      <c r="J332" s="275"/>
      <c r="K332" s="275"/>
      <c r="L332" s="245"/>
      <c r="M332" s="245"/>
      <c r="N332" s="245"/>
      <c r="O332" s="245"/>
      <c r="P332" s="245"/>
      <c r="Q332" s="245"/>
      <c r="R332" s="245"/>
      <c r="S332" s="245"/>
      <c r="T332" s="245"/>
      <c r="U332" s="245"/>
      <c r="V332" s="245"/>
      <c r="W332" s="245"/>
      <c r="X332" s="245"/>
      <c r="Y332" s="245"/>
      <c r="Z332" s="245"/>
      <c r="AA332" s="245"/>
      <c r="AB332" s="245"/>
      <c r="AC332" s="245"/>
    </row>
    <row r="333">
      <c r="A333" s="245"/>
      <c r="B333" s="245"/>
      <c r="C333" s="245"/>
      <c r="D333" s="245"/>
      <c r="E333" s="245"/>
      <c r="F333" s="245"/>
      <c r="G333" s="245"/>
      <c r="H333" s="245"/>
      <c r="I333" s="245"/>
      <c r="J333" s="275"/>
      <c r="K333" s="275"/>
      <c r="L333" s="245"/>
      <c r="M333" s="245"/>
      <c r="N333" s="245"/>
      <c r="O333" s="245"/>
      <c r="P333" s="245"/>
      <c r="Q333" s="245"/>
      <c r="R333" s="245"/>
      <c r="S333" s="245"/>
      <c r="T333" s="245"/>
      <c r="U333" s="245"/>
      <c r="V333" s="245"/>
      <c r="W333" s="245"/>
      <c r="X333" s="245"/>
      <c r="Y333" s="245"/>
      <c r="Z333" s="245"/>
      <c r="AA333" s="245"/>
      <c r="AB333" s="245"/>
      <c r="AC333" s="245"/>
    </row>
    <row r="334">
      <c r="A334" s="245"/>
      <c r="B334" s="245"/>
      <c r="C334" s="245"/>
      <c r="D334" s="245"/>
      <c r="E334" s="245"/>
      <c r="F334" s="245"/>
      <c r="G334" s="245"/>
      <c r="H334" s="245"/>
      <c r="I334" s="245"/>
      <c r="J334" s="275"/>
      <c r="K334" s="275"/>
      <c r="L334" s="245"/>
      <c r="M334" s="245"/>
      <c r="N334" s="245"/>
      <c r="O334" s="245"/>
      <c r="P334" s="245"/>
      <c r="Q334" s="245"/>
      <c r="R334" s="245"/>
      <c r="S334" s="245"/>
      <c r="T334" s="245"/>
      <c r="U334" s="245"/>
      <c r="V334" s="245"/>
      <c r="W334" s="245"/>
      <c r="X334" s="245"/>
      <c r="Y334" s="245"/>
      <c r="Z334" s="245"/>
      <c r="AA334" s="245"/>
      <c r="AB334" s="245"/>
      <c r="AC334" s="245"/>
    </row>
    <row r="335">
      <c r="A335" s="245"/>
      <c r="B335" s="245"/>
      <c r="C335" s="245"/>
      <c r="D335" s="245"/>
      <c r="E335" s="245"/>
      <c r="F335" s="245"/>
      <c r="G335" s="245"/>
      <c r="H335" s="245"/>
      <c r="I335" s="245"/>
      <c r="J335" s="275"/>
      <c r="K335" s="275"/>
      <c r="L335" s="245"/>
      <c r="M335" s="245"/>
      <c r="N335" s="245"/>
      <c r="O335" s="245"/>
      <c r="P335" s="245"/>
      <c r="Q335" s="245"/>
      <c r="R335" s="245"/>
      <c r="S335" s="245"/>
      <c r="T335" s="245"/>
      <c r="U335" s="245"/>
      <c r="V335" s="245"/>
      <c r="W335" s="245"/>
      <c r="X335" s="245"/>
      <c r="Y335" s="245"/>
      <c r="Z335" s="245"/>
      <c r="AA335" s="245"/>
      <c r="AB335" s="245"/>
      <c r="AC335" s="245"/>
    </row>
    <row r="336">
      <c r="A336" s="245"/>
      <c r="B336" s="245"/>
      <c r="C336" s="245"/>
      <c r="D336" s="245"/>
      <c r="E336" s="245"/>
      <c r="F336" s="245"/>
      <c r="G336" s="245"/>
      <c r="H336" s="245"/>
      <c r="I336" s="245"/>
      <c r="J336" s="275"/>
      <c r="K336" s="275"/>
      <c r="L336" s="245"/>
      <c r="M336" s="245"/>
      <c r="N336" s="245"/>
      <c r="O336" s="245"/>
      <c r="P336" s="245"/>
      <c r="Q336" s="245"/>
      <c r="R336" s="245"/>
      <c r="S336" s="245"/>
      <c r="T336" s="245"/>
      <c r="U336" s="245"/>
      <c r="V336" s="245"/>
      <c r="W336" s="245"/>
      <c r="X336" s="245"/>
      <c r="Y336" s="245"/>
      <c r="Z336" s="245"/>
      <c r="AA336" s="245"/>
      <c r="AB336" s="245"/>
      <c r="AC336" s="245"/>
    </row>
    <row r="337">
      <c r="A337" s="245"/>
      <c r="B337" s="245"/>
      <c r="C337" s="245"/>
      <c r="D337" s="245"/>
      <c r="E337" s="245"/>
      <c r="F337" s="245"/>
      <c r="G337" s="245"/>
      <c r="H337" s="245"/>
      <c r="I337" s="245"/>
      <c r="J337" s="275"/>
      <c r="K337" s="275"/>
      <c r="L337" s="245"/>
      <c r="M337" s="245"/>
      <c r="N337" s="245"/>
      <c r="O337" s="245"/>
      <c r="P337" s="245"/>
      <c r="Q337" s="245"/>
      <c r="R337" s="245"/>
      <c r="S337" s="245"/>
      <c r="T337" s="245"/>
      <c r="U337" s="245"/>
      <c r="V337" s="245"/>
      <c r="W337" s="245"/>
      <c r="X337" s="245"/>
      <c r="Y337" s="245"/>
      <c r="Z337" s="245"/>
      <c r="AA337" s="245"/>
      <c r="AB337" s="245"/>
      <c r="AC337" s="245"/>
    </row>
    <row r="338">
      <c r="A338" s="245"/>
      <c r="B338" s="245"/>
      <c r="C338" s="245"/>
      <c r="D338" s="245"/>
      <c r="E338" s="245"/>
      <c r="F338" s="245"/>
      <c r="G338" s="245"/>
      <c r="H338" s="245"/>
      <c r="I338" s="245"/>
      <c r="J338" s="275"/>
      <c r="K338" s="275"/>
      <c r="L338" s="245"/>
      <c r="M338" s="245"/>
      <c r="N338" s="245"/>
      <c r="O338" s="245"/>
      <c r="P338" s="245"/>
      <c r="Q338" s="245"/>
      <c r="R338" s="245"/>
      <c r="S338" s="245"/>
      <c r="T338" s="245"/>
      <c r="U338" s="245"/>
      <c r="V338" s="245"/>
      <c r="W338" s="245"/>
      <c r="X338" s="245"/>
      <c r="Y338" s="245"/>
      <c r="Z338" s="245"/>
      <c r="AA338" s="245"/>
      <c r="AB338" s="245"/>
      <c r="AC338" s="245"/>
    </row>
    <row r="339">
      <c r="A339" s="245"/>
      <c r="B339" s="245"/>
      <c r="C339" s="245"/>
      <c r="D339" s="245"/>
      <c r="E339" s="245"/>
      <c r="F339" s="245"/>
      <c r="G339" s="245"/>
      <c r="H339" s="245"/>
      <c r="I339" s="245"/>
      <c r="J339" s="275"/>
      <c r="K339" s="275"/>
      <c r="L339" s="245"/>
      <c r="M339" s="245"/>
      <c r="N339" s="245"/>
      <c r="O339" s="245"/>
      <c r="P339" s="245"/>
      <c r="Q339" s="245"/>
      <c r="R339" s="245"/>
      <c r="S339" s="245"/>
      <c r="T339" s="245"/>
      <c r="U339" s="245"/>
      <c r="V339" s="245"/>
      <c r="W339" s="245"/>
      <c r="X339" s="245"/>
      <c r="Y339" s="245"/>
      <c r="Z339" s="245"/>
      <c r="AA339" s="245"/>
      <c r="AB339" s="245"/>
      <c r="AC339" s="245"/>
    </row>
    <row r="340">
      <c r="A340" s="245"/>
      <c r="B340" s="245"/>
      <c r="C340" s="245"/>
      <c r="D340" s="245"/>
      <c r="E340" s="245"/>
      <c r="F340" s="245"/>
      <c r="G340" s="245"/>
      <c r="H340" s="245"/>
      <c r="I340" s="245"/>
      <c r="J340" s="275"/>
      <c r="K340" s="275"/>
      <c r="L340" s="245"/>
      <c r="M340" s="245"/>
      <c r="N340" s="245"/>
      <c r="O340" s="245"/>
      <c r="P340" s="245"/>
      <c r="Q340" s="245"/>
      <c r="R340" s="245"/>
      <c r="S340" s="245"/>
      <c r="T340" s="245"/>
      <c r="U340" s="245"/>
      <c r="V340" s="245"/>
      <c r="W340" s="245"/>
      <c r="X340" s="245"/>
      <c r="Y340" s="245"/>
      <c r="Z340" s="245"/>
      <c r="AA340" s="245"/>
      <c r="AB340" s="245"/>
      <c r="AC340" s="245"/>
    </row>
    <row r="341">
      <c r="A341" s="245"/>
      <c r="B341" s="245"/>
      <c r="C341" s="245"/>
      <c r="D341" s="245"/>
      <c r="E341" s="245"/>
      <c r="F341" s="245"/>
      <c r="G341" s="245"/>
      <c r="H341" s="245"/>
      <c r="I341" s="245"/>
      <c r="J341" s="275"/>
      <c r="K341" s="275"/>
      <c r="L341" s="245"/>
      <c r="M341" s="245"/>
      <c r="N341" s="245"/>
      <c r="O341" s="245"/>
      <c r="P341" s="245"/>
      <c r="Q341" s="245"/>
      <c r="R341" s="245"/>
      <c r="S341" s="245"/>
      <c r="T341" s="245"/>
      <c r="U341" s="245"/>
      <c r="V341" s="245"/>
      <c r="W341" s="245"/>
      <c r="X341" s="245"/>
      <c r="Y341" s="245"/>
      <c r="Z341" s="245"/>
      <c r="AA341" s="245"/>
      <c r="AB341" s="245"/>
      <c r="AC341" s="245"/>
    </row>
    <row r="342">
      <c r="A342" s="245"/>
      <c r="B342" s="245"/>
      <c r="C342" s="245"/>
      <c r="D342" s="245"/>
      <c r="E342" s="245"/>
      <c r="F342" s="245"/>
      <c r="G342" s="245"/>
      <c r="H342" s="245"/>
      <c r="I342" s="245"/>
      <c r="J342" s="275"/>
      <c r="K342" s="275"/>
      <c r="L342" s="245"/>
      <c r="M342" s="245"/>
      <c r="N342" s="245"/>
      <c r="O342" s="245"/>
      <c r="P342" s="245"/>
      <c r="Q342" s="245"/>
      <c r="R342" s="245"/>
      <c r="S342" s="245"/>
      <c r="T342" s="245"/>
      <c r="U342" s="245"/>
      <c r="V342" s="245"/>
      <c r="W342" s="245"/>
      <c r="X342" s="245"/>
      <c r="Y342" s="245"/>
      <c r="Z342" s="245"/>
      <c r="AA342" s="245"/>
      <c r="AB342" s="245"/>
      <c r="AC342" s="245"/>
    </row>
    <row r="343">
      <c r="A343" s="245"/>
      <c r="B343" s="245"/>
      <c r="C343" s="245"/>
      <c r="D343" s="245"/>
      <c r="E343" s="245"/>
      <c r="F343" s="245"/>
      <c r="G343" s="245"/>
      <c r="H343" s="245"/>
      <c r="I343" s="245"/>
      <c r="J343" s="275"/>
      <c r="K343" s="275"/>
      <c r="L343" s="245"/>
      <c r="M343" s="245"/>
      <c r="N343" s="245"/>
      <c r="O343" s="245"/>
      <c r="P343" s="245"/>
      <c r="Q343" s="245"/>
      <c r="R343" s="245"/>
      <c r="S343" s="245"/>
      <c r="T343" s="245"/>
      <c r="U343" s="245"/>
      <c r="V343" s="245"/>
      <c r="W343" s="245"/>
      <c r="X343" s="245"/>
      <c r="Y343" s="245"/>
      <c r="Z343" s="245"/>
      <c r="AA343" s="245"/>
      <c r="AB343" s="245"/>
      <c r="AC343" s="245"/>
    </row>
    <row r="344">
      <c r="A344" s="245"/>
      <c r="B344" s="245"/>
      <c r="C344" s="245"/>
      <c r="D344" s="245"/>
      <c r="E344" s="245"/>
      <c r="F344" s="245"/>
      <c r="G344" s="245"/>
      <c r="H344" s="245"/>
      <c r="I344" s="245"/>
      <c r="J344" s="275"/>
      <c r="K344" s="275"/>
      <c r="L344" s="245"/>
      <c r="M344" s="245"/>
      <c r="N344" s="245"/>
      <c r="O344" s="245"/>
      <c r="P344" s="245"/>
      <c r="Q344" s="245"/>
      <c r="R344" s="245"/>
      <c r="S344" s="245"/>
      <c r="T344" s="245"/>
      <c r="U344" s="245"/>
      <c r="V344" s="245"/>
      <c r="W344" s="245"/>
      <c r="X344" s="245"/>
      <c r="Y344" s="245"/>
      <c r="Z344" s="245"/>
      <c r="AA344" s="245"/>
      <c r="AB344" s="245"/>
      <c r="AC344" s="245"/>
    </row>
    <row r="345">
      <c r="A345" s="245"/>
      <c r="B345" s="245"/>
      <c r="C345" s="245"/>
      <c r="D345" s="245"/>
      <c r="E345" s="245"/>
      <c r="F345" s="245"/>
      <c r="G345" s="245"/>
      <c r="H345" s="245"/>
      <c r="I345" s="245"/>
      <c r="J345" s="275"/>
      <c r="K345" s="275"/>
      <c r="L345" s="245"/>
      <c r="M345" s="245"/>
      <c r="N345" s="245"/>
      <c r="O345" s="245"/>
      <c r="P345" s="245"/>
      <c r="Q345" s="245"/>
      <c r="R345" s="245"/>
      <c r="S345" s="245"/>
      <c r="T345" s="245"/>
      <c r="U345" s="245"/>
      <c r="V345" s="245"/>
      <c r="W345" s="245"/>
      <c r="X345" s="245"/>
      <c r="Y345" s="245"/>
      <c r="Z345" s="245"/>
      <c r="AA345" s="245"/>
      <c r="AB345" s="245"/>
      <c r="AC345" s="245"/>
    </row>
    <row r="346">
      <c r="A346" s="245"/>
      <c r="B346" s="245"/>
      <c r="C346" s="245"/>
      <c r="D346" s="245"/>
      <c r="E346" s="245"/>
      <c r="F346" s="245"/>
      <c r="G346" s="245"/>
      <c r="H346" s="245"/>
      <c r="I346" s="245"/>
      <c r="J346" s="275"/>
      <c r="K346" s="275"/>
      <c r="L346" s="245"/>
      <c r="M346" s="245"/>
      <c r="N346" s="245"/>
      <c r="O346" s="245"/>
      <c r="P346" s="245"/>
      <c r="Q346" s="245"/>
      <c r="R346" s="245"/>
      <c r="S346" s="245"/>
      <c r="T346" s="245"/>
      <c r="U346" s="245"/>
      <c r="V346" s="245"/>
      <c r="W346" s="245"/>
      <c r="X346" s="245"/>
      <c r="Y346" s="245"/>
      <c r="Z346" s="245"/>
      <c r="AA346" s="245"/>
      <c r="AB346" s="245"/>
      <c r="AC346" s="245"/>
    </row>
    <row r="347">
      <c r="A347" s="245"/>
      <c r="B347" s="245"/>
      <c r="C347" s="245"/>
      <c r="D347" s="245"/>
      <c r="E347" s="245"/>
      <c r="F347" s="245"/>
      <c r="G347" s="245"/>
      <c r="H347" s="245"/>
      <c r="I347" s="245"/>
      <c r="J347" s="275"/>
      <c r="K347" s="275"/>
      <c r="L347" s="245"/>
      <c r="M347" s="245"/>
      <c r="N347" s="245"/>
      <c r="O347" s="245"/>
      <c r="P347" s="245"/>
      <c r="Q347" s="245"/>
      <c r="R347" s="245"/>
      <c r="S347" s="245"/>
      <c r="T347" s="245"/>
      <c r="U347" s="245"/>
      <c r="V347" s="245"/>
      <c r="W347" s="245"/>
      <c r="X347" s="245"/>
      <c r="Y347" s="245"/>
      <c r="Z347" s="245"/>
      <c r="AA347" s="245"/>
      <c r="AB347" s="245"/>
      <c r="AC347" s="245"/>
    </row>
    <row r="348">
      <c r="A348" s="245"/>
      <c r="B348" s="245"/>
      <c r="C348" s="245"/>
      <c r="D348" s="245"/>
      <c r="E348" s="245"/>
      <c r="F348" s="245"/>
      <c r="G348" s="245"/>
      <c r="H348" s="245"/>
      <c r="I348" s="245"/>
      <c r="J348" s="275"/>
      <c r="K348" s="275"/>
      <c r="L348" s="245"/>
      <c r="M348" s="245"/>
      <c r="N348" s="245"/>
      <c r="O348" s="245"/>
      <c r="P348" s="245"/>
      <c r="Q348" s="245"/>
      <c r="R348" s="245"/>
      <c r="S348" s="245"/>
      <c r="T348" s="245"/>
      <c r="U348" s="245"/>
      <c r="V348" s="245"/>
      <c r="W348" s="245"/>
      <c r="X348" s="245"/>
      <c r="Y348" s="245"/>
      <c r="Z348" s="245"/>
      <c r="AA348" s="245"/>
      <c r="AB348" s="245"/>
      <c r="AC348" s="245"/>
    </row>
    <row r="349">
      <c r="A349" s="245"/>
      <c r="B349" s="245"/>
      <c r="C349" s="245"/>
      <c r="D349" s="245"/>
      <c r="E349" s="245"/>
      <c r="F349" s="245"/>
      <c r="G349" s="245"/>
      <c r="H349" s="245"/>
      <c r="I349" s="245"/>
      <c r="J349" s="275"/>
      <c r="K349" s="275"/>
      <c r="L349" s="245"/>
      <c r="M349" s="245"/>
      <c r="N349" s="245"/>
      <c r="O349" s="245"/>
      <c r="P349" s="245"/>
      <c r="Q349" s="245"/>
      <c r="R349" s="245"/>
      <c r="S349" s="245"/>
      <c r="T349" s="245"/>
      <c r="U349" s="245"/>
      <c r="V349" s="245"/>
      <c r="W349" s="245"/>
      <c r="X349" s="245"/>
      <c r="Y349" s="245"/>
      <c r="Z349" s="245"/>
      <c r="AA349" s="245"/>
      <c r="AB349" s="245"/>
      <c r="AC349" s="245"/>
    </row>
    <row r="350">
      <c r="A350" s="245"/>
      <c r="B350" s="245"/>
      <c r="C350" s="245"/>
      <c r="D350" s="245"/>
      <c r="E350" s="245"/>
      <c r="F350" s="245"/>
      <c r="G350" s="245"/>
      <c r="H350" s="245"/>
      <c r="I350" s="245"/>
      <c r="J350" s="275"/>
      <c r="K350" s="275"/>
      <c r="L350" s="245"/>
      <c r="M350" s="245"/>
      <c r="N350" s="245"/>
      <c r="O350" s="245"/>
      <c r="P350" s="245"/>
      <c r="Q350" s="245"/>
      <c r="R350" s="245"/>
      <c r="S350" s="245"/>
      <c r="T350" s="245"/>
      <c r="U350" s="245"/>
      <c r="V350" s="245"/>
      <c r="W350" s="245"/>
      <c r="X350" s="245"/>
      <c r="Y350" s="245"/>
      <c r="Z350" s="245"/>
      <c r="AA350" s="245"/>
      <c r="AB350" s="245"/>
      <c r="AC350" s="245"/>
    </row>
    <row r="351">
      <c r="A351" s="245"/>
      <c r="B351" s="245"/>
      <c r="C351" s="245"/>
      <c r="D351" s="245"/>
      <c r="E351" s="245"/>
      <c r="F351" s="245"/>
      <c r="G351" s="245"/>
      <c r="H351" s="245"/>
      <c r="I351" s="245"/>
      <c r="J351" s="275"/>
      <c r="K351" s="275"/>
      <c r="L351" s="245"/>
      <c r="M351" s="245"/>
      <c r="N351" s="245"/>
      <c r="O351" s="245"/>
      <c r="P351" s="245"/>
      <c r="Q351" s="245"/>
      <c r="R351" s="245"/>
      <c r="S351" s="245"/>
      <c r="T351" s="245"/>
      <c r="U351" s="245"/>
      <c r="V351" s="245"/>
      <c r="W351" s="245"/>
      <c r="X351" s="245"/>
      <c r="Y351" s="245"/>
      <c r="Z351" s="245"/>
      <c r="AA351" s="245"/>
      <c r="AB351" s="245"/>
      <c r="AC351" s="245"/>
    </row>
    <row r="352">
      <c r="A352" s="245"/>
      <c r="B352" s="245"/>
      <c r="C352" s="245"/>
      <c r="D352" s="245"/>
      <c r="E352" s="245"/>
      <c r="F352" s="245"/>
      <c r="G352" s="245"/>
      <c r="H352" s="245"/>
      <c r="I352" s="245"/>
      <c r="J352" s="275"/>
      <c r="K352" s="275"/>
      <c r="L352" s="245"/>
      <c r="M352" s="245"/>
      <c r="N352" s="245"/>
      <c r="O352" s="245"/>
      <c r="P352" s="245"/>
      <c r="Q352" s="245"/>
      <c r="R352" s="245"/>
      <c r="S352" s="245"/>
      <c r="T352" s="245"/>
      <c r="U352" s="245"/>
      <c r="V352" s="245"/>
      <c r="W352" s="245"/>
      <c r="X352" s="245"/>
      <c r="Y352" s="245"/>
      <c r="Z352" s="245"/>
      <c r="AA352" s="245"/>
      <c r="AB352" s="245"/>
      <c r="AC352" s="245"/>
    </row>
    <row r="353">
      <c r="A353" s="245"/>
      <c r="B353" s="245"/>
      <c r="C353" s="245"/>
      <c r="D353" s="245"/>
      <c r="E353" s="245"/>
      <c r="F353" s="245"/>
      <c r="G353" s="245"/>
      <c r="H353" s="245"/>
      <c r="I353" s="245"/>
      <c r="J353" s="275"/>
      <c r="K353" s="275"/>
      <c r="L353" s="245"/>
      <c r="M353" s="245"/>
      <c r="N353" s="245"/>
      <c r="O353" s="245"/>
      <c r="P353" s="245"/>
      <c r="Q353" s="245"/>
      <c r="R353" s="245"/>
      <c r="S353" s="245"/>
      <c r="T353" s="245"/>
      <c r="U353" s="245"/>
      <c r="V353" s="245"/>
      <c r="W353" s="245"/>
      <c r="X353" s="245"/>
      <c r="Y353" s="245"/>
      <c r="Z353" s="245"/>
      <c r="AA353" s="245"/>
      <c r="AB353" s="245"/>
      <c r="AC353" s="245"/>
    </row>
    <row r="354">
      <c r="A354" s="245"/>
      <c r="B354" s="245"/>
      <c r="C354" s="245"/>
      <c r="D354" s="245"/>
      <c r="E354" s="245"/>
      <c r="F354" s="245"/>
      <c r="G354" s="245"/>
      <c r="H354" s="245"/>
      <c r="I354" s="245"/>
      <c r="J354" s="275"/>
      <c r="K354" s="275"/>
      <c r="L354" s="245"/>
      <c r="M354" s="245"/>
      <c r="N354" s="245"/>
      <c r="O354" s="245"/>
      <c r="P354" s="245"/>
      <c r="Q354" s="245"/>
      <c r="R354" s="245"/>
      <c r="S354" s="245"/>
      <c r="T354" s="245"/>
      <c r="U354" s="245"/>
      <c r="V354" s="245"/>
      <c r="W354" s="245"/>
      <c r="X354" s="245"/>
      <c r="Y354" s="245"/>
      <c r="Z354" s="245"/>
      <c r="AA354" s="245"/>
      <c r="AB354" s="245"/>
      <c r="AC354" s="245"/>
    </row>
    <row r="355">
      <c r="A355" s="245"/>
      <c r="B355" s="245"/>
      <c r="C355" s="245"/>
      <c r="D355" s="245"/>
      <c r="E355" s="245"/>
      <c r="F355" s="245"/>
      <c r="G355" s="245"/>
      <c r="H355" s="245"/>
      <c r="I355" s="245"/>
      <c r="J355" s="275"/>
      <c r="K355" s="275"/>
      <c r="L355" s="245"/>
      <c r="M355" s="245"/>
      <c r="N355" s="245"/>
      <c r="O355" s="245"/>
      <c r="P355" s="245"/>
      <c r="Q355" s="245"/>
      <c r="R355" s="245"/>
      <c r="S355" s="245"/>
      <c r="T355" s="245"/>
      <c r="U355" s="245"/>
      <c r="V355" s="245"/>
      <c r="W355" s="245"/>
      <c r="X355" s="245"/>
      <c r="Y355" s="245"/>
      <c r="Z355" s="245"/>
      <c r="AA355" s="245"/>
      <c r="AB355" s="245"/>
      <c r="AC355" s="245"/>
    </row>
    <row r="356">
      <c r="A356" s="245"/>
      <c r="B356" s="245"/>
      <c r="C356" s="245"/>
      <c r="D356" s="245"/>
      <c r="E356" s="245"/>
      <c r="F356" s="245"/>
      <c r="G356" s="245"/>
      <c r="H356" s="245"/>
      <c r="I356" s="245"/>
      <c r="J356" s="275"/>
      <c r="K356" s="275"/>
      <c r="L356" s="245"/>
      <c r="M356" s="245"/>
      <c r="N356" s="245"/>
      <c r="O356" s="245"/>
      <c r="P356" s="245"/>
      <c r="Q356" s="245"/>
      <c r="R356" s="245"/>
      <c r="S356" s="245"/>
      <c r="T356" s="245"/>
      <c r="U356" s="245"/>
      <c r="V356" s="245"/>
      <c r="W356" s="245"/>
      <c r="X356" s="245"/>
      <c r="Y356" s="245"/>
      <c r="Z356" s="245"/>
      <c r="AA356" s="245"/>
      <c r="AB356" s="245"/>
      <c r="AC356" s="245"/>
    </row>
    <row r="357">
      <c r="A357" s="245"/>
      <c r="B357" s="245"/>
      <c r="C357" s="245"/>
      <c r="D357" s="245"/>
      <c r="E357" s="245"/>
      <c r="F357" s="245"/>
      <c r="G357" s="245"/>
      <c r="H357" s="245"/>
      <c r="I357" s="245"/>
      <c r="J357" s="275"/>
      <c r="K357" s="275"/>
      <c r="L357" s="245"/>
      <c r="M357" s="245"/>
      <c r="N357" s="245"/>
      <c r="O357" s="245"/>
      <c r="P357" s="245"/>
      <c r="Q357" s="245"/>
      <c r="R357" s="245"/>
      <c r="S357" s="245"/>
      <c r="T357" s="245"/>
      <c r="U357" s="245"/>
      <c r="V357" s="245"/>
      <c r="W357" s="245"/>
      <c r="X357" s="245"/>
      <c r="Y357" s="245"/>
      <c r="Z357" s="245"/>
      <c r="AA357" s="245"/>
      <c r="AB357" s="245"/>
      <c r="AC357" s="245"/>
    </row>
    <row r="358">
      <c r="A358" s="245"/>
      <c r="B358" s="245"/>
      <c r="C358" s="245"/>
      <c r="D358" s="245"/>
      <c r="E358" s="245"/>
      <c r="F358" s="245"/>
      <c r="G358" s="245"/>
      <c r="H358" s="245"/>
      <c r="I358" s="245"/>
      <c r="J358" s="275"/>
      <c r="K358" s="275"/>
      <c r="L358" s="245"/>
      <c r="M358" s="245"/>
      <c r="N358" s="245"/>
      <c r="O358" s="245"/>
      <c r="P358" s="245"/>
      <c r="Q358" s="245"/>
      <c r="R358" s="245"/>
      <c r="S358" s="245"/>
      <c r="T358" s="245"/>
      <c r="U358" s="245"/>
      <c r="V358" s="245"/>
      <c r="W358" s="245"/>
      <c r="X358" s="245"/>
      <c r="Y358" s="245"/>
      <c r="Z358" s="245"/>
      <c r="AA358" s="245"/>
      <c r="AB358" s="245"/>
      <c r="AC358" s="245"/>
    </row>
    <row r="359">
      <c r="A359" s="245"/>
      <c r="B359" s="245"/>
      <c r="C359" s="245"/>
      <c r="D359" s="245"/>
      <c r="E359" s="245"/>
      <c r="F359" s="245"/>
      <c r="G359" s="245"/>
      <c r="H359" s="245"/>
      <c r="I359" s="245"/>
      <c r="J359" s="275"/>
      <c r="K359" s="275"/>
      <c r="L359" s="245"/>
      <c r="M359" s="245"/>
      <c r="N359" s="245"/>
      <c r="O359" s="245"/>
      <c r="P359" s="245"/>
      <c r="Q359" s="245"/>
      <c r="R359" s="245"/>
      <c r="S359" s="245"/>
      <c r="T359" s="245"/>
      <c r="U359" s="245"/>
      <c r="V359" s="245"/>
      <c r="W359" s="245"/>
      <c r="X359" s="245"/>
      <c r="Y359" s="245"/>
      <c r="Z359" s="245"/>
      <c r="AA359" s="245"/>
      <c r="AB359" s="245"/>
      <c r="AC359" s="245"/>
    </row>
    <row r="360">
      <c r="A360" s="245"/>
      <c r="B360" s="245"/>
      <c r="C360" s="245"/>
      <c r="D360" s="245"/>
      <c r="E360" s="245"/>
      <c r="F360" s="245"/>
      <c r="G360" s="245"/>
      <c r="H360" s="245"/>
      <c r="I360" s="245"/>
      <c r="J360" s="275"/>
      <c r="K360" s="275"/>
      <c r="L360" s="245"/>
      <c r="M360" s="245"/>
      <c r="N360" s="245"/>
      <c r="O360" s="245"/>
      <c r="P360" s="245"/>
      <c r="Q360" s="245"/>
      <c r="R360" s="245"/>
      <c r="S360" s="245"/>
      <c r="T360" s="245"/>
      <c r="U360" s="245"/>
      <c r="V360" s="245"/>
      <c r="W360" s="245"/>
      <c r="X360" s="245"/>
      <c r="Y360" s="245"/>
      <c r="Z360" s="245"/>
      <c r="AA360" s="245"/>
      <c r="AB360" s="245"/>
      <c r="AC360" s="245"/>
    </row>
    <row r="361">
      <c r="A361" s="245"/>
      <c r="B361" s="245"/>
      <c r="C361" s="245"/>
      <c r="D361" s="245"/>
      <c r="E361" s="245"/>
      <c r="F361" s="245"/>
      <c r="G361" s="245"/>
      <c r="H361" s="245"/>
      <c r="I361" s="245"/>
      <c r="J361" s="275"/>
      <c r="K361" s="275"/>
      <c r="L361" s="245"/>
      <c r="M361" s="245"/>
      <c r="N361" s="245"/>
      <c r="O361" s="245"/>
      <c r="P361" s="245"/>
      <c r="Q361" s="245"/>
      <c r="R361" s="245"/>
      <c r="S361" s="245"/>
      <c r="T361" s="245"/>
      <c r="U361" s="245"/>
      <c r="V361" s="245"/>
      <c r="W361" s="245"/>
      <c r="X361" s="245"/>
      <c r="Y361" s="245"/>
      <c r="Z361" s="245"/>
      <c r="AA361" s="245"/>
      <c r="AB361" s="245"/>
      <c r="AC361" s="245"/>
    </row>
    <row r="362">
      <c r="A362" s="245"/>
      <c r="B362" s="245"/>
      <c r="C362" s="245"/>
      <c r="D362" s="245"/>
      <c r="E362" s="245"/>
      <c r="F362" s="245"/>
      <c r="G362" s="245"/>
      <c r="H362" s="245"/>
      <c r="I362" s="245"/>
      <c r="J362" s="275"/>
      <c r="K362" s="275"/>
      <c r="L362" s="245"/>
      <c r="M362" s="245"/>
      <c r="N362" s="245"/>
      <c r="O362" s="245"/>
      <c r="P362" s="245"/>
      <c r="Q362" s="245"/>
      <c r="R362" s="245"/>
      <c r="S362" s="245"/>
      <c r="T362" s="245"/>
      <c r="U362" s="245"/>
      <c r="V362" s="245"/>
      <c r="W362" s="245"/>
      <c r="X362" s="245"/>
      <c r="Y362" s="245"/>
      <c r="Z362" s="245"/>
      <c r="AA362" s="245"/>
      <c r="AB362" s="245"/>
      <c r="AC362" s="245"/>
    </row>
    <row r="363">
      <c r="A363" s="245"/>
      <c r="B363" s="245"/>
      <c r="C363" s="245"/>
      <c r="D363" s="245"/>
      <c r="E363" s="245"/>
      <c r="F363" s="245"/>
      <c r="G363" s="245"/>
      <c r="H363" s="245"/>
      <c r="I363" s="245"/>
      <c r="J363" s="275"/>
      <c r="K363" s="275"/>
      <c r="L363" s="245"/>
      <c r="M363" s="245"/>
      <c r="N363" s="245"/>
      <c r="O363" s="245"/>
      <c r="P363" s="245"/>
      <c r="Q363" s="245"/>
      <c r="R363" s="245"/>
      <c r="S363" s="245"/>
      <c r="T363" s="245"/>
      <c r="U363" s="245"/>
      <c r="V363" s="245"/>
      <c r="W363" s="245"/>
      <c r="X363" s="245"/>
      <c r="Y363" s="245"/>
      <c r="Z363" s="245"/>
      <c r="AA363" s="245"/>
      <c r="AB363" s="245"/>
      <c r="AC363" s="245"/>
    </row>
    <row r="364">
      <c r="A364" s="245"/>
      <c r="B364" s="245"/>
      <c r="C364" s="245"/>
      <c r="D364" s="245"/>
      <c r="E364" s="245"/>
      <c r="F364" s="245"/>
      <c r="G364" s="245"/>
      <c r="H364" s="245"/>
      <c r="I364" s="245"/>
      <c r="J364" s="275"/>
      <c r="K364" s="275"/>
      <c r="L364" s="245"/>
      <c r="M364" s="245"/>
      <c r="N364" s="245"/>
      <c r="O364" s="245"/>
      <c r="P364" s="245"/>
      <c r="Q364" s="245"/>
      <c r="R364" s="245"/>
      <c r="S364" s="245"/>
      <c r="T364" s="245"/>
      <c r="U364" s="245"/>
      <c r="V364" s="245"/>
      <c r="W364" s="245"/>
      <c r="X364" s="245"/>
      <c r="Y364" s="245"/>
      <c r="Z364" s="245"/>
      <c r="AA364" s="245"/>
      <c r="AB364" s="245"/>
      <c r="AC364" s="245"/>
    </row>
    <row r="365">
      <c r="A365" s="245"/>
      <c r="B365" s="245"/>
      <c r="C365" s="245"/>
      <c r="D365" s="245"/>
      <c r="E365" s="245"/>
      <c r="F365" s="245"/>
      <c r="G365" s="245"/>
      <c r="H365" s="245"/>
      <c r="I365" s="245"/>
      <c r="J365" s="275"/>
      <c r="K365" s="275"/>
      <c r="L365" s="245"/>
      <c r="M365" s="245"/>
      <c r="N365" s="245"/>
      <c r="O365" s="245"/>
      <c r="P365" s="245"/>
      <c r="Q365" s="245"/>
      <c r="R365" s="245"/>
      <c r="S365" s="245"/>
      <c r="T365" s="245"/>
      <c r="U365" s="245"/>
      <c r="V365" s="245"/>
      <c r="W365" s="245"/>
      <c r="X365" s="245"/>
      <c r="Y365" s="245"/>
      <c r="Z365" s="245"/>
      <c r="AA365" s="245"/>
      <c r="AB365" s="245"/>
      <c r="AC365" s="245"/>
    </row>
    <row r="366">
      <c r="A366" s="245"/>
      <c r="B366" s="245"/>
      <c r="C366" s="245"/>
      <c r="D366" s="245"/>
      <c r="E366" s="245"/>
      <c r="F366" s="245"/>
      <c r="G366" s="245"/>
      <c r="H366" s="245"/>
      <c r="I366" s="245"/>
      <c r="J366" s="275"/>
      <c r="K366" s="275"/>
      <c r="L366" s="245"/>
      <c r="M366" s="245"/>
      <c r="N366" s="245"/>
      <c r="O366" s="245"/>
      <c r="P366" s="245"/>
      <c r="Q366" s="245"/>
      <c r="R366" s="245"/>
      <c r="S366" s="245"/>
      <c r="T366" s="245"/>
      <c r="U366" s="245"/>
      <c r="V366" s="245"/>
      <c r="W366" s="245"/>
      <c r="X366" s="245"/>
      <c r="Y366" s="245"/>
      <c r="Z366" s="245"/>
      <c r="AA366" s="245"/>
      <c r="AB366" s="245"/>
      <c r="AC366" s="245"/>
    </row>
    <row r="367">
      <c r="A367" s="245"/>
      <c r="B367" s="245"/>
      <c r="C367" s="245"/>
      <c r="D367" s="245"/>
      <c r="E367" s="245"/>
      <c r="F367" s="245"/>
      <c r="G367" s="245"/>
      <c r="H367" s="245"/>
      <c r="I367" s="245"/>
      <c r="J367" s="275"/>
      <c r="K367" s="275"/>
      <c r="L367" s="245"/>
      <c r="M367" s="245"/>
      <c r="N367" s="245"/>
      <c r="O367" s="245"/>
      <c r="P367" s="245"/>
      <c r="Q367" s="245"/>
      <c r="R367" s="245"/>
      <c r="S367" s="245"/>
      <c r="T367" s="245"/>
      <c r="U367" s="245"/>
      <c r="V367" s="245"/>
      <c r="W367" s="245"/>
      <c r="X367" s="245"/>
      <c r="Y367" s="245"/>
      <c r="Z367" s="245"/>
      <c r="AA367" s="245"/>
      <c r="AB367" s="245"/>
      <c r="AC367" s="245"/>
    </row>
    <row r="368">
      <c r="A368" s="245"/>
      <c r="B368" s="245"/>
      <c r="C368" s="245"/>
      <c r="D368" s="245"/>
      <c r="E368" s="245"/>
      <c r="F368" s="245"/>
      <c r="G368" s="245"/>
      <c r="H368" s="245"/>
      <c r="I368" s="245"/>
      <c r="J368" s="275"/>
      <c r="K368" s="275"/>
      <c r="L368" s="245"/>
      <c r="M368" s="245"/>
      <c r="N368" s="245"/>
      <c r="O368" s="245"/>
      <c r="P368" s="245"/>
      <c r="Q368" s="245"/>
      <c r="R368" s="245"/>
      <c r="S368" s="245"/>
      <c r="T368" s="245"/>
      <c r="U368" s="245"/>
      <c r="V368" s="245"/>
      <c r="W368" s="245"/>
      <c r="X368" s="245"/>
      <c r="Y368" s="245"/>
      <c r="Z368" s="245"/>
      <c r="AA368" s="245"/>
      <c r="AB368" s="245"/>
      <c r="AC368" s="245"/>
    </row>
    <row r="369">
      <c r="A369" s="245"/>
      <c r="B369" s="245"/>
      <c r="C369" s="245"/>
      <c r="D369" s="245"/>
      <c r="E369" s="245"/>
      <c r="F369" s="245"/>
      <c r="G369" s="245"/>
      <c r="H369" s="245"/>
      <c r="I369" s="245"/>
      <c r="J369" s="275"/>
      <c r="K369" s="275"/>
      <c r="L369" s="245"/>
      <c r="M369" s="245"/>
      <c r="N369" s="245"/>
      <c r="O369" s="245"/>
      <c r="P369" s="245"/>
      <c r="Q369" s="245"/>
      <c r="R369" s="245"/>
      <c r="S369" s="245"/>
      <c r="T369" s="245"/>
      <c r="U369" s="245"/>
      <c r="V369" s="245"/>
      <c r="W369" s="245"/>
      <c r="X369" s="245"/>
      <c r="Y369" s="245"/>
      <c r="Z369" s="245"/>
      <c r="AA369" s="245"/>
      <c r="AB369" s="245"/>
      <c r="AC369" s="245"/>
    </row>
    <row r="370">
      <c r="A370" s="245"/>
      <c r="B370" s="245"/>
      <c r="C370" s="245"/>
      <c r="D370" s="245"/>
      <c r="E370" s="245"/>
      <c r="F370" s="245"/>
      <c r="G370" s="245"/>
      <c r="H370" s="245"/>
      <c r="I370" s="245"/>
      <c r="J370" s="275"/>
      <c r="K370" s="275"/>
      <c r="L370" s="245"/>
      <c r="M370" s="245"/>
      <c r="N370" s="245"/>
      <c r="O370" s="245"/>
      <c r="P370" s="245"/>
      <c r="Q370" s="245"/>
      <c r="R370" s="245"/>
      <c r="S370" s="245"/>
      <c r="T370" s="245"/>
      <c r="U370" s="245"/>
      <c r="V370" s="245"/>
      <c r="W370" s="245"/>
      <c r="X370" s="245"/>
      <c r="Y370" s="245"/>
      <c r="Z370" s="245"/>
      <c r="AA370" s="245"/>
      <c r="AB370" s="245"/>
      <c r="AC370" s="245"/>
    </row>
    <row r="371">
      <c r="A371" s="245"/>
      <c r="B371" s="245"/>
      <c r="C371" s="245"/>
      <c r="D371" s="245"/>
      <c r="E371" s="245"/>
      <c r="F371" s="245"/>
      <c r="G371" s="245"/>
      <c r="H371" s="245"/>
      <c r="I371" s="245"/>
      <c r="J371" s="275"/>
      <c r="K371" s="275"/>
      <c r="L371" s="245"/>
      <c r="M371" s="245"/>
      <c r="N371" s="245"/>
      <c r="O371" s="245"/>
      <c r="P371" s="245"/>
      <c r="Q371" s="245"/>
      <c r="R371" s="245"/>
      <c r="S371" s="245"/>
      <c r="T371" s="245"/>
      <c r="U371" s="245"/>
      <c r="V371" s="245"/>
      <c r="W371" s="245"/>
      <c r="X371" s="245"/>
      <c r="Y371" s="245"/>
      <c r="Z371" s="245"/>
      <c r="AA371" s="245"/>
      <c r="AB371" s="245"/>
      <c r="AC371" s="245"/>
    </row>
    <row r="372">
      <c r="A372" s="245"/>
      <c r="B372" s="245"/>
      <c r="C372" s="245"/>
      <c r="D372" s="245"/>
      <c r="E372" s="245"/>
      <c r="F372" s="245"/>
      <c r="G372" s="245"/>
      <c r="H372" s="245"/>
      <c r="I372" s="245"/>
      <c r="J372" s="275"/>
      <c r="K372" s="275"/>
      <c r="L372" s="245"/>
      <c r="M372" s="245"/>
      <c r="N372" s="245"/>
      <c r="O372" s="245"/>
      <c r="P372" s="245"/>
      <c r="Q372" s="245"/>
      <c r="R372" s="245"/>
      <c r="S372" s="245"/>
      <c r="T372" s="245"/>
      <c r="U372" s="245"/>
      <c r="V372" s="245"/>
      <c r="W372" s="245"/>
      <c r="X372" s="245"/>
      <c r="Y372" s="245"/>
      <c r="Z372" s="245"/>
      <c r="AA372" s="245"/>
      <c r="AB372" s="245"/>
      <c r="AC372" s="245"/>
    </row>
    <row r="373">
      <c r="A373" s="245"/>
      <c r="B373" s="245"/>
      <c r="C373" s="245"/>
      <c r="D373" s="245"/>
      <c r="E373" s="245"/>
      <c r="F373" s="245"/>
      <c r="G373" s="245"/>
      <c r="H373" s="245"/>
      <c r="I373" s="245"/>
      <c r="J373" s="275"/>
      <c r="K373" s="275"/>
      <c r="L373" s="245"/>
      <c r="M373" s="245"/>
      <c r="N373" s="245"/>
      <c r="O373" s="245"/>
      <c r="P373" s="245"/>
      <c r="Q373" s="245"/>
      <c r="R373" s="245"/>
      <c r="S373" s="245"/>
      <c r="T373" s="245"/>
      <c r="U373" s="245"/>
      <c r="V373" s="245"/>
      <c r="W373" s="245"/>
      <c r="X373" s="245"/>
      <c r="Y373" s="245"/>
      <c r="Z373" s="245"/>
      <c r="AA373" s="245"/>
      <c r="AB373" s="245"/>
      <c r="AC373" s="245"/>
    </row>
    <row r="374">
      <c r="A374" s="245"/>
      <c r="B374" s="245"/>
      <c r="C374" s="245"/>
      <c r="D374" s="245"/>
      <c r="E374" s="245"/>
      <c r="F374" s="245"/>
      <c r="G374" s="245"/>
      <c r="H374" s="245"/>
      <c r="I374" s="245"/>
      <c r="J374" s="275"/>
      <c r="K374" s="275"/>
      <c r="L374" s="245"/>
      <c r="M374" s="245"/>
      <c r="N374" s="245"/>
      <c r="O374" s="245"/>
      <c r="P374" s="245"/>
      <c r="Q374" s="245"/>
      <c r="R374" s="245"/>
      <c r="S374" s="245"/>
      <c r="T374" s="245"/>
      <c r="U374" s="245"/>
      <c r="V374" s="245"/>
      <c r="W374" s="245"/>
      <c r="X374" s="245"/>
      <c r="Y374" s="245"/>
      <c r="Z374" s="245"/>
      <c r="AA374" s="245"/>
      <c r="AB374" s="245"/>
      <c r="AC374" s="245"/>
    </row>
    <row r="375">
      <c r="A375" s="245"/>
      <c r="B375" s="245"/>
      <c r="C375" s="245"/>
      <c r="D375" s="245"/>
      <c r="E375" s="245"/>
      <c r="F375" s="245"/>
      <c r="G375" s="245"/>
      <c r="H375" s="245"/>
      <c r="I375" s="245"/>
      <c r="J375" s="275"/>
      <c r="K375" s="275"/>
      <c r="L375" s="245"/>
      <c r="M375" s="245"/>
      <c r="N375" s="245"/>
      <c r="O375" s="245"/>
      <c r="P375" s="245"/>
      <c r="Q375" s="245"/>
      <c r="R375" s="245"/>
      <c r="S375" s="245"/>
      <c r="T375" s="245"/>
      <c r="U375" s="245"/>
      <c r="V375" s="245"/>
      <c r="W375" s="245"/>
      <c r="X375" s="245"/>
      <c r="Y375" s="245"/>
      <c r="Z375" s="245"/>
      <c r="AA375" s="245"/>
      <c r="AB375" s="245"/>
      <c r="AC375" s="245"/>
    </row>
    <row r="376">
      <c r="A376" s="245"/>
      <c r="B376" s="245"/>
      <c r="C376" s="245"/>
      <c r="D376" s="245"/>
      <c r="E376" s="245"/>
      <c r="F376" s="245"/>
      <c r="G376" s="245"/>
      <c r="H376" s="245"/>
      <c r="I376" s="245"/>
      <c r="J376" s="275"/>
      <c r="K376" s="275"/>
      <c r="L376" s="245"/>
      <c r="M376" s="245"/>
      <c r="N376" s="245"/>
      <c r="O376" s="245"/>
      <c r="P376" s="245"/>
      <c r="Q376" s="245"/>
      <c r="R376" s="245"/>
      <c r="S376" s="245"/>
      <c r="T376" s="245"/>
      <c r="U376" s="245"/>
      <c r="V376" s="245"/>
      <c r="W376" s="245"/>
      <c r="X376" s="245"/>
      <c r="Y376" s="245"/>
      <c r="Z376" s="245"/>
      <c r="AA376" s="245"/>
      <c r="AB376" s="245"/>
      <c r="AC376" s="245"/>
    </row>
    <row r="377">
      <c r="A377" s="245"/>
      <c r="B377" s="245"/>
      <c r="C377" s="245"/>
      <c r="D377" s="245"/>
      <c r="E377" s="245"/>
      <c r="F377" s="245"/>
      <c r="G377" s="245"/>
      <c r="H377" s="245"/>
      <c r="I377" s="245"/>
      <c r="J377" s="275"/>
      <c r="K377" s="275"/>
      <c r="L377" s="245"/>
      <c r="M377" s="245"/>
      <c r="N377" s="245"/>
      <c r="O377" s="245"/>
      <c r="P377" s="245"/>
      <c r="Q377" s="245"/>
      <c r="R377" s="245"/>
      <c r="S377" s="245"/>
      <c r="T377" s="245"/>
      <c r="U377" s="245"/>
      <c r="V377" s="245"/>
      <c r="W377" s="245"/>
      <c r="X377" s="245"/>
      <c r="Y377" s="245"/>
      <c r="Z377" s="245"/>
      <c r="AA377" s="245"/>
      <c r="AB377" s="245"/>
      <c r="AC377" s="245"/>
    </row>
    <row r="378">
      <c r="A378" s="245"/>
      <c r="B378" s="245"/>
      <c r="C378" s="245"/>
      <c r="D378" s="245"/>
      <c r="E378" s="245"/>
      <c r="F378" s="245"/>
      <c r="G378" s="245"/>
      <c r="H378" s="245"/>
      <c r="I378" s="245"/>
      <c r="J378" s="275"/>
      <c r="K378" s="275"/>
      <c r="L378" s="245"/>
      <c r="M378" s="245"/>
      <c r="N378" s="245"/>
      <c r="O378" s="245"/>
      <c r="P378" s="245"/>
      <c r="Q378" s="245"/>
      <c r="R378" s="245"/>
      <c r="S378" s="245"/>
      <c r="T378" s="245"/>
      <c r="U378" s="245"/>
      <c r="V378" s="245"/>
      <c r="W378" s="245"/>
      <c r="X378" s="245"/>
      <c r="Y378" s="245"/>
      <c r="Z378" s="245"/>
      <c r="AA378" s="245"/>
      <c r="AB378" s="245"/>
      <c r="AC378" s="245"/>
    </row>
    <row r="379">
      <c r="A379" s="245"/>
      <c r="B379" s="245"/>
      <c r="C379" s="245"/>
      <c r="D379" s="245"/>
      <c r="E379" s="245"/>
      <c r="F379" s="245"/>
      <c r="G379" s="245"/>
      <c r="H379" s="245"/>
      <c r="I379" s="245"/>
      <c r="J379" s="275"/>
      <c r="K379" s="275"/>
      <c r="L379" s="245"/>
      <c r="M379" s="245"/>
      <c r="N379" s="245"/>
      <c r="O379" s="245"/>
      <c r="P379" s="245"/>
      <c r="Q379" s="245"/>
      <c r="R379" s="245"/>
      <c r="S379" s="245"/>
      <c r="T379" s="245"/>
      <c r="U379" s="245"/>
      <c r="V379" s="245"/>
      <c r="W379" s="245"/>
      <c r="X379" s="245"/>
      <c r="Y379" s="245"/>
      <c r="Z379" s="245"/>
      <c r="AA379" s="245"/>
      <c r="AB379" s="245"/>
      <c r="AC379" s="245"/>
    </row>
    <row r="380">
      <c r="A380" s="245"/>
      <c r="B380" s="245"/>
      <c r="C380" s="245"/>
      <c r="D380" s="245"/>
      <c r="E380" s="245"/>
      <c r="F380" s="245"/>
      <c r="G380" s="245"/>
      <c r="H380" s="245"/>
      <c r="I380" s="245"/>
      <c r="J380" s="275"/>
      <c r="K380" s="275"/>
      <c r="L380" s="245"/>
      <c r="M380" s="245"/>
      <c r="N380" s="245"/>
      <c r="O380" s="245"/>
      <c r="P380" s="245"/>
      <c r="Q380" s="245"/>
      <c r="R380" s="245"/>
      <c r="S380" s="245"/>
      <c r="T380" s="245"/>
      <c r="U380" s="245"/>
      <c r="V380" s="245"/>
      <c r="W380" s="245"/>
      <c r="X380" s="245"/>
      <c r="Y380" s="245"/>
      <c r="Z380" s="245"/>
      <c r="AA380" s="245"/>
      <c r="AB380" s="245"/>
      <c r="AC380" s="245"/>
    </row>
    <row r="381">
      <c r="A381" s="245"/>
      <c r="B381" s="245"/>
      <c r="C381" s="245"/>
      <c r="D381" s="245"/>
      <c r="E381" s="245"/>
      <c r="F381" s="245"/>
      <c r="G381" s="245"/>
      <c r="H381" s="245"/>
      <c r="I381" s="245"/>
      <c r="J381" s="275"/>
      <c r="K381" s="275"/>
      <c r="L381" s="245"/>
      <c r="M381" s="245"/>
      <c r="N381" s="245"/>
      <c r="O381" s="245"/>
      <c r="P381" s="245"/>
      <c r="Q381" s="245"/>
      <c r="R381" s="245"/>
      <c r="S381" s="245"/>
      <c r="T381" s="245"/>
      <c r="U381" s="245"/>
      <c r="V381" s="245"/>
      <c r="W381" s="245"/>
      <c r="X381" s="245"/>
      <c r="Y381" s="245"/>
      <c r="Z381" s="245"/>
      <c r="AA381" s="245"/>
      <c r="AB381" s="245"/>
      <c r="AC381" s="245"/>
    </row>
    <row r="382">
      <c r="A382" s="245"/>
      <c r="B382" s="245"/>
      <c r="C382" s="245"/>
      <c r="D382" s="245"/>
      <c r="E382" s="245"/>
      <c r="F382" s="245"/>
      <c r="G382" s="245"/>
      <c r="H382" s="245"/>
      <c r="I382" s="245"/>
      <c r="J382" s="275"/>
      <c r="K382" s="275"/>
      <c r="L382" s="245"/>
      <c r="M382" s="245"/>
      <c r="N382" s="245"/>
      <c r="O382" s="245"/>
      <c r="P382" s="245"/>
      <c r="Q382" s="245"/>
      <c r="R382" s="245"/>
      <c r="S382" s="245"/>
      <c r="T382" s="245"/>
      <c r="U382" s="245"/>
      <c r="V382" s="245"/>
      <c r="W382" s="245"/>
      <c r="X382" s="245"/>
      <c r="Y382" s="245"/>
      <c r="Z382" s="245"/>
      <c r="AA382" s="245"/>
      <c r="AB382" s="245"/>
      <c r="AC382" s="245"/>
    </row>
    <row r="383">
      <c r="A383" s="245"/>
      <c r="B383" s="245"/>
      <c r="C383" s="245"/>
      <c r="D383" s="245"/>
      <c r="E383" s="245"/>
      <c r="F383" s="245"/>
      <c r="G383" s="245"/>
      <c r="H383" s="245"/>
      <c r="I383" s="245"/>
      <c r="J383" s="275"/>
      <c r="K383" s="275"/>
      <c r="L383" s="245"/>
      <c r="M383" s="245"/>
      <c r="N383" s="245"/>
      <c r="O383" s="245"/>
      <c r="P383" s="245"/>
      <c r="Q383" s="245"/>
      <c r="R383" s="245"/>
      <c r="S383" s="245"/>
      <c r="T383" s="245"/>
      <c r="U383" s="245"/>
      <c r="V383" s="245"/>
      <c r="W383" s="245"/>
      <c r="X383" s="245"/>
      <c r="Y383" s="245"/>
      <c r="Z383" s="245"/>
      <c r="AA383" s="245"/>
      <c r="AB383" s="245"/>
      <c r="AC383" s="245"/>
    </row>
    <row r="384">
      <c r="A384" s="245"/>
      <c r="B384" s="245"/>
      <c r="C384" s="245"/>
      <c r="D384" s="245"/>
      <c r="E384" s="245"/>
      <c r="F384" s="245"/>
      <c r="G384" s="245"/>
      <c r="H384" s="245"/>
      <c r="I384" s="245"/>
      <c r="J384" s="275"/>
      <c r="K384" s="275"/>
      <c r="L384" s="245"/>
      <c r="M384" s="245"/>
      <c r="N384" s="245"/>
      <c r="O384" s="245"/>
      <c r="P384" s="245"/>
      <c r="Q384" s="245"/>
      <c r="R384" s="245"/>
      <c r="S384" s="245"/>
      <c r="T384" s="245"/>
      <c r="U384" s="245"/>
      <c r="V384" s="245"/>
      <c r="W384" s="245"/>
      <c r="X384" s="245"/>
      <c r="Y384" s="245"/>
      <c r="Z384" s="245"/>
      <c r="AA384" s="245"/>
      <c r="AB384" s="245"/>
      <c r="AC384" s="245"/>
    </row>
    <row r="385">
      <c r="A385" s="245"/>
      <c r="B385" s="245"/>
      <c r="C385" s="245"/>
      <c r="D385" s="245"/>
      <c r="E385" s="245"/>
      <c r="F385" s="245"/>
      <c r="G385" s="245"/>
      <c r="H385" s="245"/>
      <c r="I385" s="245"/>
      <c r="J385" s="275"/>
      <c r="K385" s="275"/>
      <c r="L385" s="245"/>
      <c r="M385" s="245"/>
      <c r="N385" s="245"/>
      <c r="O385" s="245"/>
      <c r="P385" s="245"/>
      <c r="Q385" s="245"/>
      <c r="R385" s="245"/>
      <c r="S385" s="245"/>
      <c r="T385" s="245"/>
      <c r="U385" s="245"/>
      <c r="V385" s="245"/>
      <c r="W385" s="245"/>
      <c r="X385" s="245"/>
      <c r="Y385" s="245"/>
      <c r="Z385" s="245"/>
      <c r="AA385" s="245"/>
      <c r="AB385" s="245"/>
      <c r="AC385" s="245"/>
    </row>
    <row r="386">
      <c r="A386" s="245"/>
      <c r="B386" s="245"/>
      <c r="C386" s="245"/>
      <c r="D386" s="245"/>
      <c r="E386" s="245"/>
      <c r="F386" s="245"/>
      <c r="G386" s="245"/>
      <c r="H386" s="245"/>
      <c r="I386" s="245"/>
      <c r="J386" s="275"/>
      <c r="K386" s="275"/>
      <c r="L386" s="245"/>
      <c r="M386" s="245"/>
      <c r="N386" s="245"/>
      <c r="O386" s="245"/>
      <c r="P386" s="245"/>
      <c r="Q386" s="245"/>
      <c r="R386" s="245"/>
      <c r="S386" s="245"/>
      <c r="T386" s="245"/>
      <c r="U386" s="245"/>
      <c r="V386" s="245"/>
      <c r="W386" s="245"/>
      <c r="X386" s="245"/>
      <c r="Y386" s="245"/>
      <c r="Z386" s="245"/>
      <c r="AA386" s="245"/>
      <c r="AB386" s="245"/>
      <c r="AC386" s="245"/>
    </row>
    <row r="387">
      <c r="A387" s="245"/>
      <c r="B387" s="245"/>
      <c r="C387" s="245"/>
      <c r="D387" s="245"/>
      <c r="E387" s="245"/>
      <c r="F387" s="245"/>
      <c r="G387" s="245"/>
      <c r="H387" s="245"/>
      <c r="I387" s="245"/>
      <c r="J387" s="275"/>
      <c r="K387" s="275"/>
      <c r="L387" s="245"/>
      <c r="M387" s="245"/>
      <c r="N387" s="245"/>
      <c r="O387" s="245"/>
      <c r="P387" s="245"/>
      <c r="Q387" s="245"/>
      <c r="R387" s="245"/>
      <c r="S387" s="245"/>
      <c r="T387" s="245"/>
      <c r="U387" s="245"/>
      <c r="V387" s="245"/>
      <c r="W387" s="245"/>
      <c r="X387" s="245"/>
      <c r="Y387" s="245"/>
      <c r="Z387" s="245"/>
      <c r="AA387" s="245"/>
      <c r="AB387" s="245"/>
      <c r="AC387" s="245"/>
    </row>
    <row r="388">
      <c r="A388" s="245"/>
      <c r="B388" s="245"/>
      <c r="C388" s="245"/>
      <c r="D388" s="245"/>
      <c r="E388" s="245"/>
      <c r="F388" s="245"/>
      <c r="G388" s="245"/>
      <c r="H388" s="245"/>
      <c r="I388" s="245"/>
      <c r="J388" s="275"/>
      <c r="K388" s="275"/>
      <c r="L388" s="245"/>
      <c r="M388" s="245"/>
      <c r="N388" s="245"/>
      <c r="O388" s="245"/>
      <c r="P388" s="245"/>
      <c r="Q388" s="245"/>
      <c r="R388" s="245"/>
      <c r="S388" s="245"/>
      <c r="T388" s="245"/>
      <c r="U388" s="245"/>
      <c r="V388" s="245"/>
      <c r="W388" s="245"/>
      <c r="X388" s="245"/>
      <c r="Y388" s="245"/>
      <c r="Z388" s="245"/>
      <c r="AA388" s="245"/>
      <c r="AB388" s="245"/>
      <c r="AC388" s="245"/>
    </row>
    <row r="389">
      <c r="A389" s="245"/>
      <c r="B389" s="245"/>
      <c r="C389" s="245"/>
      <c r="D389" s="245"/>
      <c r="E389" s="245"/>
      <c r="F389" s="245"/>
      <c r="G389" s="245"/>
      <c r="H389" s="245"/>
      <c r="I389" s="245"/>
      <c r="J389" s="275"/>
      <c r="K389" s="275"/>
      <c r="L389" s="245"/>
      <c r="M389" s="245"/>
      <c r="N389" s="245"/>
      <c r="O389" s="245"/>
      <c r="P389" s="245"/>
      <c r="Q389" s="245"/>
      <c r="R389" s="245"/>
      <c r="S389" s="245"/>
      <c r="T389" s="245"/>
      <c r="U389" s="245"/>
      <c r="V389" s="245"/>
      <c r="W389" s="245"/>
      <c r="X389" s="245"/>
      <c r="Y389" s="245"/>
      <c r="Z389" s="245"/>
      <c r="AA389" s="245"/>
      <c r="AB389" s="245"/>
      <c r="AC389" s="245"/>
    </row>
    <row r="390">
      <c r="A390" s="245"/>
      <c r="B390" s="245"/>
      <c r="C390" s="245"/>
      <c r="D390" s="245"/>
      <c r="E390" s="245"/>
      <c r="F390" s="245"/>
      <c r="G390" s="245"/>
      <c r="H390" s="245"/>
      <c r="I390" s="245"/>
      <c r="J390" s="275"/>
      <c r="K390" s="275"/>
      <c r="L390" s="245"/>
      <c r="M390" s="245"/>
      <c r="N390" s="245"/>
      <c r="O390" s="245"/>
      <c r="P390" s="245"/>
      <c r="Q390" s="245"/>
      <c r="R390" s="245"/>
      <c r="S390" s="245"/>
      <c r="T390" s="245"/>
      <c r="U390" s="245"/>
      <c r="V390" s="245"/>
      <c r="W390" s="245"/>
      <c r="X390" s="245"/>
      <c r="Y390" s="245"/>
      <c r="Z390" s="245"/>
      <c r="AA390" s="245"/>
      <c r="AB390" s="245"/>
      <c r="AC390" s="245"/>
    </row>
    <row r="391">
      <c r="A391" s="245"/>
      <c r="B391" s="245"/>
      <c r="C391" s="245"/>
      <c r="D391" s="245"/>
      <c r="E391" s="245"/>
      <c r="F391" s="245"/>
      <c r="G391" s="245"/>
      <c r="H391" s="245"/>
      <c r="I391" s="245"/>
      <c r="J391" s="275"/>
      <c r="K391" s="275"/>
      <c r="L391" s="245"/>
      <c r="M391" s="245"/>
      <c r="N391" s="245"/>
      <c r="O391" s="245"/>
      <c r="P391" s="245"/>
      <c r="Q391" s="245"/>
      <c r="R391" s="245"/>
      <c r="S391" s="245"/>
      <c r="T391" s="245"/>
      <c r="U391" s="245"/>
      <c r="V391" s="245"/>
      <c r="W391" s="245"/>
      <c r="X391" s="245"/>
      <c r="Y391" s="245"/>
      <c r="Z391" s="245"/>
      <c r="AA391" s="245"/>
      <c r="AB391" s="245"/>
      <c r="AC391" s="245"/>
    </row>
    <row r="392">
      <c r="A392" s="245"/>
      <c r="B392" s="245"/>
      <c r="C392" s="245"/>
      <c r="D392" s="245"/>
      <c r="E392" s="245"/>
      <c r="F392" s="245"/>
      <c r="G392" s="245"/>
      <c r="H392" s="245"/>
      <c r="I392" s="245"/>
      <c r="J392" s="275"/>
      <c r="K392" s="275"/>
      <c r="L392" s="245"/>
      <c r="M392" s="245"/>
      <c r="N392" s="245"/>
      <c r="O392" s="245"/>
      <c r="P392" s="245"/>
      <c r="Q392" s="245"/>
      <c r="R392" s="245"/>
      <c r="S392" s="245"/>
      <c r="T392" s="245"/>
      <c r="U392" s="245"/>
      <c r="V392" s="245"/>
      <c r="W392" s="245"/>
      <c r="X392" s="245"/>
      <c r="Y392" s="245"/>
      <c r="Z392" s="245"/>
      <c r="AA392" s="245"/>
      <c r="AB392" s="245"/>
      <c r="AC392" s="245"/>
    </row>
    <row r="393">
      <c r="A393" s="245"/>
      <c r="B393" s="245"/>
      <c r="C393" s="245"/>
      <c r="D393" s="245"/>
      <c r="E393" s="245"/>
      <c r="F393" s="245"/>
      <c r="G393" s="245"/>
      <c r="H393" s="245"/>
      <c r="I393" s="245"/>
      <c r="J393" s="275"/>
      <c r="K393" s="275"/>
      <c r="L393" s="245"/>
      <c r="M393" s="245"/>
      <c r="N393" s="245"/>
      <c r="O393" s="245"/>
      <c r="P393" s="245"/>
      <c r="Q393" s="245"/>
      <c r="R393" s="245"/>
      <c r="S393" s="245"/>
      <c r="T393" s="245"/>
      <c r="U393" s="245"/>
      <c r="V393" s="245"/>
      <c r="W393" s="245"/>
      <c r="X393" s="245"/>
      <c r="Y393" s="245"/>
      <c r="Z393" s="245"/>
      <c r="AA393" s="245"/>
      <c r="AB393" s="245"/>
      <c r="AC393" s="245"/>
    </row>
    <row r="394">
      <c r="A394" s="245"/>
      <c r="B394" s="245"/>
      <c r="C394" s="245"/>
      <c r="D394" s="245"/>
      <c r="E394" s="245"/>
      <c r="F394" s="245"/>
      <c r="G394" s="245"/>
      <c r="H394" s="245"/>
      <c r="I394" s="245"/>
      <c r="J394" s="275"/>
      <c r="K394" s="275"/>
      <c r="L394" s="245"/>
      <c r="M394" s="245"/>
      <c r="N394" s="245"/>
      <c r="O394" s="245"/>
      <c r="P394" s="245"/>
      <c r="Q394" s="245"/>
      <c r="R394" s="245"/>
      <c r="S394" s="245"/>
      <c r="T394" s="245"/>
      <c r="U394" s="245"/>
      <c r="V394" s="245"/>
      <c r="W394" s="245"/>
      <c r="X394" s="245"/>
      <c r="Y394" s="245"/>
      <c r="Z394" s="245"/>
      <c r="AA394" s="245"/>
      <c r="AB394" s="245"/>
      <c r="AC394" s="245"/>
    </row>
    <row r="395">
      <c r="A395" s="245"/>
      <c r="B395" s="245"/>
      <c r="C395" s="245"/>
      <c r="D395" s="245"/>
      <c r="E395" s="245"/>
      <c r="F395" s="245"/>
      <c r="G395" s="245"/>
      <c r="H395" s="245"/>
      <c r="I395" s="245"/>
      <c r="J395" s="275"/>
      <c r="K395" s="275"/>
      <c r="L395" s="245"/>
      <c r="M395" s="245"/>
      <c r="N395" s="245"/>
      <c r="O395" s="245"/>
      <c r="P395" s="245"/>
      <c r="Q395" s="245"/>
      <c r="R395" s="245"/>
      <c r="S395" s="245"/>
      <c r="T395" s="245"/>
      <c r="U395" s="245"/>
      <c r="V395" s="245"/>
      <c r="W395" s="245"/>
      <c r="X395" s="245"/>
      <c r="Y395" s="245"/>
      <c r="Z395" s="245"/>
      <c r="AA395" s="245"/>
      <c r="AB395" s="245"/>
      <c r="AC395" s="245"/>
    </row>
    <row r="396">
      <c r="A396" s="245"/>
      <c r="B396" s="245"/>
      <c r="C396" s="245"/>
      <c r="D396" s="245"/>
      <c r="E396" s="245"/>
      <c r="F396" s="245"/>
      <c r="G396" s="245"/>
      <c r="H396" s="245"/>
      <c r="I396" s="245"/>
      <c r="J396" s="275"/>
      <c r="K396" s="275"/>
      <c r="L396" s="245"/>
      <c r="M396" s="245"/>
      <c r="N396" s="245"/>
      <c r="O396" s="245"/>
      <c r="P396" s="245"/>
      <c r="Q396" s="245"/>
      <c r="R396" s="245"/>
      <c r="S396" s="245"/>
      <c r="T396" s="245"/>
      <c r="U396" s="245"/>
      <c r="V396" s="245"/>
      <c r="W396" s="245"/>
      <c r="X396" s="245"/>
      <c r="Y396" s="245"/>
      <c r="Z396" s="245"/>
      <c r="AA396" s="245"/>
      <c r="AB396" s="245"/>
      <c r="AC396" s="245"/>
    </row>
    <row r="397">
      <c r="A397" s="245"/>
      <c r="B397" s="245"/>
      <c r="C397" s="245"/>
      <c r="D397" s="245"/>
      <c r="E397" s="245"/>
      <c r="F397" s="245"/>
      <c r="G397" s="245"/>
      <c r="H397" s="245"/>
      <c r="I397" s="245"/>
      <c r="J397" s="275"/>
      <c r="K397" s="275"/>
      <c r="L397" s="245"/>
      <c r="M397" s="245"/>
      <c r="N397" s="245"/>
      <c r="O397" s="245"/>
      <c r="P397" s="245"/>
      <c r="Q397" s="245"/>
      <c r="R397" s="245"/>
      <c r="S397" s="245"/>
      <c r="T397" s="245"/>
      <c r="U397" s="245"/>
      <c r="V397" s="245"/>
      <c r="W397" s="245"/>
      <c r="X397" s="245"/>
      <c r="Y397" s="245"/>
      <c r="Z397" s="245"/>
      <c r="AA397" s="245"/>
      <c r="AB397" s="245"/>
      <c r="AC397" s="245"/>
    </row>
    <row r="398">
      <c r="A398" s="245"/>
      <c r="B398" s="245"/>
      <c r="C398" s="245"/>
      <c r="D398" s="245"/>
      <c r="E398" s="245"/>
      <c r="F398" s="245"/>
      <c r="G398" s="245"/>
      <c r="H398" s="245"/>
      <c r="I398" s="245"/>
      <c r="J398" s="275"/>
      <c r="K398" s="275"/>
      <c r="L398" s="245"/>
      <c r="M398" s="245"/>
      <c r="N398" s="245"/>
      <c r="O398" s="245"/>
      <c r="P398" s="245"/>
      <c r="Q398" s="245"/>
      <c r="R398" s="245"/>
      <c r="S398" s="245"/>
      <c r="T398" s="245"/>
      <c r="U398" s="245"/>
      <c r="V398" s="245"/>
      <c r="W398" s="245"/>
      <c r="X398" s="245"/>
      <c r="Y398" s="245"/>
      <c r="Z398" s="245"/>
      <c r="AA398" s="245"/>
      <c r="AB398" s="245"/>
      <c r="AC398" s="245"/>
    </row>
    <row r="399">
      <c r="A399" s="245"/>
      <c r="B399" s="245"/>
      <c r="C399" s="245"/>
      <c r="D399" s="245"/>
      <c r="E399" s="245"/>
      <c r="F399" s="245"/>
      <c r="G399" s="245"/>
      <c r="H399" s="245"/>
      <c r="I399" s="245"/>
      <c r="J399" s="275"/>
      <c r="K399" s="275"/>
      <c r="L399" s="245"/>
      <c r="M399" s="245"/>
      <c r="N399" s="245"/>
      <c r="O399" s="245"/>
      <c r="P399" s="245"/>
      <c r="Q399" s="245"/>
      <c r="R399" s="245"/>
      <c r="S399" s="245"/>
      <c r="T399" s="245"/>
      <c r="U399" s="245"/>
      <c r="V399" s="245"/>
      <c r="W399" s="245"/>
      <c r="X399" s="245"/>
      <c r="Y399" s="245"/>
      <c r="Z399" s="245"/>
      <c r="AA399" s="245"/>
      <c r="AB399" s="245"/>
      <c r="AC399" s="245"/>
    </row>
    <row r="400">
      <c r="A400" s="245"/>
      <c r="B400" s="245"/>
      <c r="C400" s="245"/>
      <c r="D400" s="245"/>
      <c r="E400" s="245"/>
      <c r="F400" s="245"/>
      <c r="G400" s="245"/>
      <c r="H400" s="245"/>
      <c r="I400" s="245"/>
      <c r="J400" s="275"/>
      <c r="K400" s="275"/>
      <c r="L400" s="245"/>
      <c r="M400" s="245"/>
      <c r="N400" s="245"/>
      <c r="O400" s="245"/>
      <c r="P400" s="245"/>
      <c r="Q400" s="245"/>
      <c r="R400" s="245"/>
      <c r="S400" s="245"/>
      <c r="T400" s="245"/>
      <c r="U400" s="245"/>
      <c r="V400" s="245"/>
      <c r="W400" s="245"/>
      <c r="X400" s="245"/>
      <c r="Y400" s="245"/>
      <c r="Z400" s="245"/>
      <c r="AA400" s="245"/>
      <c r="AB400" s="245"/>
      <c r="AC400" s="245"/>
    </row>
    <row r="401">
      <c r="A401" s="245"/>
      <c r="B401" s="245"/>
      <c r="C401" s="245"/>
      <c r="D401" s="245"/>
      <c r="E401" s="245"/>
      <c r="F401" s="245"/>
      <c r="G401" s="245"/>
      <c r="H401" s="245"/>
      <c r="I401" s="245"/>
      <c r="J401" s="275"/>
      <c r="K401" s="275"/>
      <c r="L401" s="245"/>
      <c r="M401" s="245"/>
      <c r="N401" s="245"/>
      <c r="O401" s="245"/>
      <c r="P401" s="245"/>
      <c r="Q401" s="245"/>
      <c r="R401" s="245"/>
      <c r="S401" s="245"/>
      <c r="T401" s="245"/>
      <c r="U401" s="245"/>
      <c r="V401" s="245"/>
      <c r="W401" s="245"/>
      <c r="X401" s="245"/>
      <c r="Y401" s="245"/>
      <c r="Z401" s="245"/>
      <c r="AA401" s="245"/>
      <c r="AB401" s="245"/>
      <c r="AC401" s="245"/>
    </row>
    <row r="402">
      <c r="A402" s="245"/>
      <c r="B402" s="245"/>
      <c r="C402" s="245"/>
      <c r="D402" s="245"/>
      <c r="E402" s="245"/>
      <c r="F402" s="245"/>
      <c r="G402" s="245"/>
      <c r="H402" s="245"/>
      <c r="I402" s="245"/>
      <c r="J402" s="275"/>
      <c r="K402" s="275"/>
      <c r="L402" s="245"/>
      <c r="M402" s="245"/>
      <c r="N402" s="245"/>
      <c r="O402" s="245"/>
      <c r="P402" s="245"/>
      <c r="Q402" s="245"/>
      <c r="R402" s="245"/>
      <c r="S402" s="245"/>
      <c r="T402" s="245"/>
      <c r="U402" s="245"/>
      <c r="V402" s="245"/>
      <c r="W402" s="245"/>
      <c r="X402" s="245"/>
      <c r="Y402" s="245"/>
      <c r="Z402" s="245"/>
      <c r="AA402" s="245"/>
      <c r="AB402" s="245"/>
      <c r="AC402" s="245"/>
    </row>
    <row r="403">
      <c r="A403" s="245"/>
      <c r="B403" s="245"/>
      <c r="C403" s="245"/>
      <c r="D403" s="245"/>
      <c r="E403" s="245"/>
      <c r="F403" s="245"/>
      <c r="G403" s="245"/>
      <c r="H403" s="245"/>
      <c r="I403" s="245"/>
      <c r="J403" s="275"/>
      <c r="K403" s="275"/>
      <c r="L403" s="245"/>
      <c r="M403" s="245"/>
      <c r="N403" s="245"/>
      <c r="O403" s="245"/>
      <c r="P403" s="245"/>
      <c r="Q403" s="245"/>
      <c r="R403" s="245"/>
      <c r="S403" s="245"/>
      <c r="T403" s="245"/>
      <c r="U403" s="245"/>
      <c r="V403" s="245"/>
      <c r="W403" s="245"/>
      <c r="X403" s="245"/>
      <c r="Y403" s="245"/>
      <c r="Z403" s="245"/>
      <c r="AA403" s="245"/>
      <c r="AB403" s="245"/>
      <c r="AC403" s="245"/>
    </row>
    <row r="404">
      <c r="A404" s="245"/>
      <c r="B404" s="245"/>
      <c r="C404" s="245"/>
      <c r="D404" s="245"/>
      <c r="E404" s="245"/>
      <c r="F404" s="245"/>
      <c r="G404" s="245"/>
      <c r="H404" s="245"/>
      <c r="I404" s="245"/>
      <c r="J404" s="275"/>
      <c r="K404" s="275"/>
      <c r="L404" s="245"/>
      <c r="M404" s="245"/>
      <c r="N404" s="245"/>
      <c r="O404" s="245"/>
      <c r="P404" s="245"/>
      <c r="Q404" s="245"/>
      <c r="R404" s="245"/>
      <c r="S404" s="245"/>
      <c r="T404" s="245"/>
      <c r="U404" s="245"/>
      <c r="V404" s="245"/>
      <c r="W404" s="245"/>
      <c r="X404" s="245"/>
      <c r="Y404" s="245"/>
      <c r="Z404" s="245"/>
      <c r="AA404" s="245"/>
      <c r="AB404" s="245"/>
      <c r="AC404" s="245"/>
    </row>
    <row r="405">
      <c r="A405" s="245"/>
      <c r="B405" s="245"/>
      <c r="C405" s="245"/>
      <c r="D405" s="245"/>
      <c r="E405" s="245"/>
      <c r="F405" s="245"/>
      <c r="G405" s="245"/>
      <c r="H405" s="245"/>
      <c r="I405" s="245"/>
      <c r="J405" s="275"/>
      <c r="K405" s="275"/>
      <c r="L405" s="245"/>
      <c r="M405" s="245"/>
      <c r="N405" s="245"/>
      <c r="O405" s="245"/>
      <c r="P405" s="245"/>
      <c r="Q405" s="245"/>
      <c r="R405" s="245"/>
      <c r="S405" s="245"/>
      <c r="T405" s="245"/>
      <c r="U405" s="245"/>
      <c r="V405" s="245"/>
      <c r="W405" s="245"/>
      <c r="X405" s="245"/>
      <c r="Y405" s="245"/>
      <c r="Z405" s="245"/>
      <c r="AA405" s="245"/>
      <c r="AB405" s="245"/>
      <c r="AC405" s="245"/>
    </row>
    <row r="406">
      <c r="A406" s="245"/>
      <c r="B406" s="245"/>
      <c r="C406" s="245"/>
      <c r="D406" s="245"/>
      <c r="E406" s="245"/>
      <c r="F406" s="245"/>
      <c r="G406" s="245"/>
      <c r="H406" s="245"/>
      <c r="I406" s="245"/>
      <c r="J406" s="275"/>
      <c r="K406" s="275"/>
      <c r="L406" s="245"/>
      <c r="M406" s="245"/>
      <c r="N406" s="245"/>
      <c r="O406" s="245"/>
      <c r="P406" s="245"/>
      <c r="Q406" s="245"/>
      <c r="R406" s="245"/>
      <c r="S406" s="245"/>
      <c r="T406" s="245"/>
      <c r="U406" s="245"/>
      <c r="V406" s="245"/>
      <c r="W406" s="245"/>
      <c r="X406" s="245"/>
      <c r="Y406" s="245"/>
      <c r="Z406" s="245"/>
      <c r="AA406" s="245"/>
      <c r="AB406" s="245"/>
      <c r="AC406" s="245"/>
    </row>
    <row r="407">
      <c r="A407" s="245"/>
      <c r="B407" s="245"/>
      <c r="C407" s="245"/>
      <c r="D407" s="245"/>
      <c r="E407" s="245"/>
      <c r="F407" s="245"/>
      <c r="G407" s="245"/>
      <c r="H407" s="245"/>
      <c r="I407" s="245"/>
      <c r="J407" s="275"/>
      <c r="K407" s="275"/>
      <c r="L407" s="245"/>
      <c r="M407" s="245"/>
      <c r="N407" s="245"/>
      <c r="O407" s="245"/>
      <c r="P407" s="245"/>
      <c r="Q407" s="245"/>
      <c r="R407" s="245"/>
      <c r="S407" s="245"/>
      <c r="T407" s="245"/>
      <c r="U407" s="245"/>
      <c r="V407" s="245"/>
      <c r="W407" s="245"/>
      <c r="X407" s="245"/>
      <c r="Y407" s="245"/>
      <c r="Z407" s="245"/>
      <c r="AA407" s="245"/>
      <c r="AB407" s="245"/>
      <c r="AC407" s="245"/>
    </row>
    <row r="408">
      <c r="A408" s="245"/>
      <c r="B408" s="245"/>
      <c r="C408" s="245"/>
      <c r="D408" s="245"/>
      <c r="E408" s="245"/>
      <c r="F408" s="245"/>
      <c r="G408" s="245"/>
      <c r="H408" s="245"/>
      <c r="I408" s="245"/>
      <c r="J408" s="275"/>
      <c r="K408" s="275"/>
      <c r="L408" s="245"/>
      <c r="M408" s="245"/>
      <c r="N408" s="245"/>
      <c r="O408" s="245"/>
      <c r="P408" s="245"/>
      <c r="Q408" s="245"/>
      <c r="R408" s="245"/>
      <c r="S408" s="245"/>
      <c r="T408" s="245"/>
      <c r="U408" s="245"/>
      <c r="V408" s="245"/>
      <c r="W408" s="245"/>
      <c r="X408" s="245"/>
      <c r="Y408" s="245"/>
      <c r="Z408" s="245"/>
      <c r="AA408" s="245"/>
      <c r="AB408" s="245"/>
      <c r="AC408" s="245"/>
    </row>
    <row r="409">
      <c r="A409" s="245"/>
      <c r="B409" s="245"/>
      <c r="C409" s="245"/>
      <c r="D409" s="245"/>
      <c r="E409" s="245"/>
      <c r="F409" s="245"/>
      <c r="G409" s="245"/>
      <c r="H409" s="245"/>
      <c r="I409" s="245"/>
      <c r="J409" s="275"/>
      <c r="K409" s="275"/>
      <c r="L409" s="245"/>
      <c r="M409" s="245"/>
      <c r="N409" s="245"/>
      <c r="O409" s="245"/>
      <c r="P409" s="245"/>
      <c r="Q409" s="245"/>
      <c r="R409" s="245"/>
      <c r="S409" s="245"/>
      <c r="T409" s="245"/>
      <c r="U409" s="245"/>
      <c r="V409" s="245"/>
      <c r="W409" s="245"/>
      <c r="X409" s="245"/>
      <c r="Y409" s="245"/>
      <c r="Z409" s="245"/>
      <c r="AA409" s="245"/>
      <c r="AB409" s="245"/>
      <c r="AC409" s="245"/>
    </row>
    <row r="410">
      <c r="A410" s="245"/>
      <c r="B410" s="245"/>
      <c r="C410" s="245"/>
      <c r="D410" s="245"/>
      <c r="E410" s="245"/>
      <c r="F410" s="245"/>
      <c r="G410" s="245"/>
      <c r="H410" s="245"/>
      <c r="I410" s="245"/>
      <c r="J410" s="275"/>
      <c r="K410" s="275"/>
      <c r="L410" s="245"/>
      <c r="M410" s="245"/>
      <c r="N410" s="245"/>
      <c r="O410" s="245"/>
      <c r="P410" s="245"/>
      <c r="Q410" s="245"/>
      <c r="R410" s="245"/>
      <c r="S410" s="245"/>
      <c r="T410" s="245"/>
      <c r="U410" s="245"/>
      <c r="V410" s="245"/>
      <c r="W410" s="245"/>
      <c r="X410" s="245"/>
      <c r="Y410" s="245"/>
      <c r="Z410" s="245"/>
      <c r="AA410" s="245"/>
      <c r="AB410" s="245"/>
      <c r="AC410" s="245"/>
    </row>
    <row r="411">
      <c r="A411" s="245"/>
      <c r="B411" s="245"/>
      <c r="C411" s="245"/>
      <c r="D411" s="245"/>
      <c r="E411" s="245"/>
      <c r="F411" s="245"/>
      <c r="G411" s="245"/>
      <c r="H411" s="245"/>
      <c r="I411" s="245"/>
      <c r="J411" s="275"/>
      <c r="K411" s="275"/>
      <c r="L411" s="245"/>
      <c r="M411" s="245"/>
      <c r="N411" s="245"/>
      <c r="O411" s="245"/>
      <c r="P411" s="245"/>
      <c r="Q411" s="245"/>
      <c r="R411" s="245"/>
      <c r="S411" s="245"/>
      <c r="T411" s="245"/>
      <c r="U411" s="245"/>
      <c r="V411" s="245"/>
      <c r="W411" s="245"/>
      <c r="X411" s="245"/>
      <c r="Y411" s="245"/>
      <c r="Z411" s="245"/>
      <c r="AA411" s="245"/>
      <c r="AB411" s="245"/>
      <c r="AC411" s="245"/>
    </row>
    <row r="412">
      <c r="A412" s="245"/>
      <c r="B412" s="245"/>
      <c r="C412" s="245"/>
      <c r="D412" s="245"/>
      <c r="E412" s="245"/>
      <c r="F412" s="245"/>
      <c r="G412" s="245"/>
      <c r="H412" s="245"/>
      <c r="I412" s="245"/>
      <c r="J412" s="275"/>
      <c r="K412" s="275"/>
      <c r="L412" s="245"/>
      <c r="M412" s="245"/>
      <c r="N412" s="245"/>
      <c r="O412" s="245"/>
      <c r="P412" s="245"/>
      <c r="Q412" s="245"/>
      <c r="R412" s="245"/>
      <c r="S412" s="245"/>
      <c r="T412" s="245"/>
      <c r="U412" s="245"/>
      <c r="V412" s="245"/>
      <c r="W412" s="245"/>
      <c r="X412" s="245"/>
      <c r="Y412" s="245"/>
      <c r="Z412" s="245"/>
      <c r="AA412" s="245"/>
      <c r="AB412" s="245"/>
      <c r="AC412" s="245"/>
    </row>
    <row r="413">
      <c r="A413" s="245"/>
      <c r="B413" s="245"/>
      <c r="C413" s="245"/>
      <c r="D413" s="245"/>
      <c r="E413" s="245"/>
      <c r="F413" s="245"/>
      <c r="G413" s="245"/>
      <c r="H413" s="245"/>
      <c r="I413" s="245"/>
      <c r="J413" s="275"/>
      <c r="K413" s="275"/>
      <c r="L413" s="245"/>
      <c r="M413" s="245"/>
      <c r="N413" s="245"/>
      <c r="O413" s="245"/>
      <c r="P413" s="245"/>
      <c r="Q413" s="245"/>
      <c r="R413" s="245"/>
      <c r="S413" s="245"/>
      <c r="T413" s="245"/>
      <c r="U413" s="245"/>
      <c r="V413" s="245"/>
      <c r="W413" s="245"/>
      <c r="X413" s="245"/>
      <c r="Y413" s="245"/>
      <c r="Z413" s="245"/>
      <c r="AA413" s="245"/>
      <c r="AB413" s="245"/>
      <c r="AC413" s="245"/>
    </row>
    <row r="414">
      <c r="A414" s="245"/>
      <c r="B414" s="245"/>
      <c r="C414" s="245"/>
      <c r="D414" s="245"/>
      <c r="E414" s="245"/>
      <c r="F414" s="245"/>
      <c r="G414" s="245"/>
      <c r="H414" s="245"/>
      <c r="I414" s="245"/>
      <c r="J414" s="275"/>
      <c r="K414" s="275"/>
      <c r="L414" s="245"/>
      <c r="M414" s="245"/>
      <c r="N414" s="245"/>
      <c r="O414" s="245"/>
      <c r="P414" s="245"/>
      <c r="Q414" s="245"/>
      <c r="R414" s="245"/>
      <c r="S414" s="245"/>
      <c r="T414" s="245"/>
      <c r="U414" s="245"/>
      <c r="V414" s="245"/>
      <c r="W414" s="245"/>
      <c r="X414" s="245"/>
      <c r="Y414" s="245"/>
      <c r="Z414" s="245"/>
      <c r="AA414" s="245"/>
      <c r="AB414" s="245"/>
      <c r="AC414" s="245"/>
    </row>
    <row r="415">
      <c r="A415" s="245"/>
      <c r="B415" s="245"/>
      <c r="C415" s="245"/>
      <c r="D415" s="245"/>
      <c r="E415" s="245"/>
      <c r="F415" s="245"/>
      <c r="G415" s="245"/>
      <c r="H415" s="245"/>
      <c r="I415" s="245"/>
      <c r="J415" s="275"/>
      <c r="K415" s="275"/>
      <c r="L415" s="245"/>
      <c r="M415" s="245"/>
      <c r="N415" s="245"/>
      <c r="O415" s="245"/>
      <c r="P415" s="245"/>
      <c r="Q415" s="245"/>
      <c r="R415" s="245"/>
      <c r="S415" s="245"/>
      <c r="T415" s="245"/>
      <c r="U415" s="245"/>
      <c r="V415" s="245"/>
      <c r="W415" s="245"/>
      <c r="X415" s="245"/>
      <c r="Y415" s="245"/>
      <c r="Z415" s="245"/>
      <c r="AA415" s="245"/>
      <c r="AB415" s="245"/>
      <c r="AC415" s="245"/>
    </row>
    <row r="416">
      <c r="A416" s="245"/>
      <c r="B416" s="245"/>
      <c r="C416" s="245"/>
      <c r="D416" s="245"/>
      <c r="E416" s="245"/>
      <c r="F416" s="245"/>
      <c r="G416" s="245"/>
      <c r="H416" s="245"/>
      <c r="I416" s="245"/>
      <c r="J416" s="275"/>
      <c r="K416" s="275"/>
      <c r="L416" s="245"/>
      <c r="M416" s="245"/>
      <c r="N416" s="245"/>
      <c r="O416" s="245"/>
      <c r="P416" s="245"/>
      <c r="Q416" s="245"/>
      <c r="R416" s="245"/>
      <c r="S416" s="245"/>
      <c r="T416" s="245"/>
      <c r="U416" s="245"/>
      <c r="V416" s="245"/>
      <c r="W416" s="245"/>
      <c r="X416" s="245"/>
      <c r="Y416" s="245"/>
      <c r="Z416" s="245"/>
      <c r="AA416" s="245"/>
      <c r="AB416" s="245"/>
      <c r="AC416" s="245"/>
    </row>
    <row r="417">
      <c r="A417" s="245"/>
      <c r="B417" s="245"/>
      <c r="C417" s="245"/>
      <c r="D417" s="245"/>
      <c r="E417" s="245"/>
      <c r="F417" s="245"/>
      <c r="G417" s="245"/>
      <c r="H417" s="245"/>
      <c r="I417" s="245"/>
      <c r="J417" s="275"/>
      <c r="K417" s="275"/>
      <c r="L417" s="245"/>
      <c r="M417" s="245"/>
      <c r="N417" s="245"/>
      <c r="O417" s="245"/>
      <c r="P417" s="245"/>
      <c r="Q417" s="245"/>
      <c r="R417" s="245"/>
      <c r="S417" s="245"/>
      <c r="T417" s="245"/>
      <c r="U417" s="245"/>
      <c r="V417" s="245"/>
      <c r="W417" s="245"/>
      <c r="X417" s="245"/>
      <c r="Y417" s="245"/>
      <c r="Z417" s="245"/>
      <c r="AA417" s="245"/>
      <c r="AB417" s="245"/>
      <c r="AC417" s="245"/>
    </row>
    <row r="418">
      <c r="A418" s="245"/>
      <c r="B418" s="245"/>
      <c r="C418" s="245"/>
      <c r="D418" s="245"/>
      <c r="E418" s="245"/>
      <c r="F418" s="245"/>
      <c r="G418" s="245"/>
      <c r="H418" s="245"/>
      <c r="I418" s="245"/>
      <c r="J418" s="275"/>
      <c r="K418" s="275"/>
      <c r="L418" s="245"/>
      <c r="M418" s="245"/>
      <c r="N418" s="245"/>
      <c r="O418" s="245"/>
      <c r="P418" s="245"/>
      <c r="Q418" s="245"/>
      <c r="R418" s="245"/>
      <c r="S418" s="245"/>
      <c r="T418" s="245"/>
      <c r="U418" s="245"/>
      <c r="V418" s="245"/>
      <c r="W418" s="245"/>
      <c r="X418" s="245"/>
      <c r="Y418" s="245"/>
      <c r="Z418" s="245"/>
      <c r="AA418" s="245"/>
      <c r="AB418" s="245"/>
      <c r="AC418" s="245"/>
    </row>
    <row r="419">
      <c r="A419" s="245"/>
      <c r="B419" s="245"/>
      <c r="C419" s="245"/>
      <c r="D419" s="245"/>
      <c r="E419" s="245"/>
      <c r="F419" s="245"/>
      <c r="G419" s="245"/>
      <c r="H419" s="245"/>
      <c r="I419" s="245"/>
      <c r="J419" s="275"/>
      <c r="K419" s="275"/>
      <c r="L419" s="245"/>
      <c r="M419" s="245"/>
      <c r="N419" s="245"/>
      <c r="O419" s="245"/>
      <c r="P419" s="245"/>
      <c r="Q419" s="245"/>
      <c r="R419" s="245"/>
      <c r="S419" s="245"/>
      <c r="T419" s="245"/>
      <c r="U419" s="245"/>
      <c r="V419" s="245"/>
      <c r="W419" s="245"/>
      <c r="X419" s="245"/>
      <c r="Y419" s="245"/>
      <c r="Z419" s="245"/>
      <c r="AA419" s="245"/>
      <c r="AB419" s="245"/>
      <c r="AC419" s="245"/>
    </row>
    <row r="420">
      <c r="A420" s="245"/>
      <c r="B420" s="245"/>
      <c r="C420" s="245"/>
      <c r="D420" s="245"/>
      <c r="E420" s="245"/>
      <c r="F420" s="245"/>
      <c r="G420" s="245"/>
      <c r="H420" s="245"/>
      <c r="I420" s="245"/>
      <c r="J420" s="275"/>
      <c r="K420" s="275"/>
      <c r="L420" s="245"/>
      <c r="M420" s="245"/>
      <c r="N420" s="245"/>
      <c r="O420" s="245"/>
      <c r="P420" s="245"/>
      <c r="Q420" s="245"/>
      <c r="R420" s="245"/>
      <c r="S420" s="245"/>
      <c r="T420" s="245"/>
      <c r="U420" s="245"/>
      <c r="V420" s="245"/>
      <c r="W420" s="245"/>
      <c r="X420" s="245"/>
      <c r="Y420" s="245"/>
      <c r="Z420" s="245"/>
      <c r="AA420" s="245"/>
      <c r="AB420" s="245"/>
      <c r="AC420" s="245"/>
    </row>
    <row r="421">
      <c r="A421" s="245"/>
      <c r="B421" s="245"/>
      <c r="C421" s="245"/>
      <c r="D421" s="245"/>
      <c r="E421" s="245"/>
      <c r="F421" s="245"/>
      <c r="G421" s="245"/>
      <c r="H421" s="245"/>
      <c r="I421" s="245"/>
      <c r="J421" s="275"/>
      <c r="K421" s="275"/>
      <c r="L421" s="245"/>
      <c r="M421" s="245"/>
      <c r="N421" s="245"/>
      <c r="O421" s="245"/>
      <c r="P421" s="245"/>
      <c r="Q421" s="245"/>
      <c r="R421" s="245"/>
      <c r="S421" s="245"/>
      <c r="T421" s="245"/>
      <c r="U421" s="245"/>
      <c r="V421" s="245"/>
      <c r="W421" s="245"/>
      <c r="X421" s="245"/>
      <c r="Y421" s="245"/>
      <c r="Z421" s="245"/>
      <c r="AA421" s="245"/>
      <c r="AB421" s="245"/>
      <c r="AC421" s="245"/>
    </row>
    <row r="422">
      <c r="A422" s="245"/>
      <c r="B422" s="245"/>
      <c r="C422" s="245"/>
      <c r="D422" s="245"/>
      <c r="E422" s="245"/>
      <c r="F422" s="245"/>
      <c r="G422" s="245"/>
      <c r="H422" s="245"/>
      <c r="I422" s="245"/>
      <c r="J422" s="275"/>
      <c r="K422" s="275"/>
      <c r="L422" s="245"/>
      <c r="M422" s="245"/>
      <c r="N422" s="245"/>
      <c r="O422" s="245"/>
      <c r="P422" s="245"/>
      <c r="Q422" s="245"/>
      <c r="R422" s="245"/>
      <c r="S422" s="245"/>
      <c r="T422" s="245"/>
      <c r="U422" s="245"/>
      <c r="V422" s="245"/>
      <c r="W422" s="245"/>
      <c r="X422" s="245"/>
      <c r="Y422" s="245"/>
      <c r="Z422" s="245"/>
      <c r="AA422" s="245"/>
      <c r="AB422" s="245"/>
      <c r="AC422" s="245"/>
    </row>
    <row r="423">
      <c r="A423" s="245"/>
      <c r="B423" s="245"/>
      <c r="C423" s="245"/>
      <c r="D423" s="245"/>
      <c r="E423" s="245"/>
      <c r="F423" s="245"/>
      <c r="G423" s="245"/>
      <c r="H423" s="245"/>
      <c r="I423" s="245"/>
      <c r="J423" s="275"/>
      <c r="K423" s="275"/>
      <c r="L423" s="245"/>
      <c r="M423" s="245"/>
      <c r="N423" s="245"/>
      <c r="O423" s="245"/>
      <c r="P423" s="245"/>
      <c r="Q423" s="245"/>
      <c r="R423" s="245"/>
      <c r="S423" s="245"/>
      <c r="T423" s="245"/>
      <c r="U423" s="245"/>
      <c r="V423" s="245"/>
      <c r="W423" s="245"/>
      <c r="X423" s="245"/>
      <c r="Y423" s="245"/>
      <c r="Z423" s="245"/>
      <c r="AA423" s="245"/>
      <c r="AB423" s="245"/>
      <c r="AC423" s="245"/>
    </row>
    <row r="424">
      <c r="A424" s="245"/>
      <c r="B424" s="245"/>
      <c r="C424" s="245"/>
      <c r="D424" s="245"/>
      <c r="E424" s="245"/>
      <c r="F424" s="245"/>
      <c r="G424" s="245"/>
      <c r="H424" s="245"/>
      <c r="I424" s="245"/>
      <c r="J424" s="275"/>
      <c r="K424" s="275"/>
      <c r="L424" s="245"/>
      <c r="M424" s="245"/>
      <c r="N424" s="245"/>
      <c r="O424" s="245"/>
      <c r="P424" s="245"/>
      <c r="Q424" s="245"/>
      <c r="R424" s="245"/>
      <c r="S424" s="245"/>
      <c r="T424" s="245"/>
      <c r="U424" s="245"/>
      <c r="V424" s="245"/>
      <c r="W424" s="245"/>
      <c r="X424" s="245"/>
      <c r="Y424" s="245"/>
      <c r="Z424" s="245"/>
      <c r="AA424" s="245"/>
      <c r="AB424" s="245"/>
      <c r="AC424" s="245"/>
    </row>
    <row r="425">
      <c r="A425" s="245"/>
      <c r="B425" s="245"/>
      <c r="C425" s="245"/>
      <c r="D425" s="245"/>
      <c r="E425" s="245"/>
      <c r="F425" s="245"/>
      <c r="G425" s="245"/>
      <c r="H425" s="245"/>
      <c r="I425" s="245"/>
      <c r="J425" s="275"/>
      <c r="K425" s="275"/>
      <c r="L425" s="245"/>
      <c r="M425" s="245"/>
      <c r="N425" s="245"/>
      <c r="O425" s="245"/>
      <c r="P425" s="245"/>
      <c r="Q425" s="245"/>
      <c r="R425" s="245"/>
      <c r="S425" s="245"/>
      <c r="T425" s="245"/>
      <c r="U425" s="245"/>
      <c r="V425" s="245"/>
      <c r="W425" s="245"/>
      <c r="X425" s="245"/>
      <c r="Y425" s="245"/>
      <c r="Z425" s="245"/>
      <c r="AA425" s="245"/>
      <c r="AB425" s="245"/>
      <c r="AC425" s="245"/>
    </row>
    <row r="426">
      <c r="A426" s="245"/>
      <c r="B426" s="245"/>
      <c r="C426" s="245"/>
      <c r="D426" s="245"/>
      <c r="E426" s="245"/>
      <c r="F426" s="245"/>
      <c r="G426" s="245"/>
      <c r="H426" s="245"/>
      <c r="I426" s="245"/>
      <c r="J426" s="275"/>
      <c r="K426" s="275"/>
      <c r="L426" s="245"/>
      <c r="M426" s="245"/>
      <c r="N426" s="245"/>
      <c r="O426" s="245"/>
      <c r="P426" s="245"/>
      <c r="Q426" s="245"/>
      <c r="R426" s="245"/>
      <c r="S426" s="245"/>
      <c r="T426" s="245"/>
      <c r="U426" s="245"/>
      <c r="V426" s="245"/>
      <c r="W426" s="245"/>
      <c r="X426" s="245"/>
      <c r="Y426" s="245"/>
      <c r="Z426" s="245"/>
      <c r="AA426" s="245"/>
      <c r="AB426" s="245"/>
      <c r="AC426" s="245"/>
    </row>
    <row r="427">
      <c r="A427" s="245"/>
      <c r="B427" s="245"/>
      <c r="C427" s="245"/>
      <c r="D427" s="245"/>
      <c r="E427" s="245"/>
      <c r="F427" s="245"/>
      <c r="G427" s="245"/>
      <c r="H427" s="245"/>
      <c r="I427" s="245"/>
      <c r="J427" s="275"/>
      <c r="K427" s="275"/>
      <c r="L427" s="245"/>
      <c r="M427" s="245"/>
      <c r="N427" s="245"/>
      <c r="O427" s="245"/>
      <c r="P427" s="245"/>
      <c r="Q427" s="245"/>
      <c r="R427" s="245"/>
      <c r="S427" s="245"/>
      <c r="T427" s="245"/>
      <c r="U427" s="245"/>
      <c r="V427" s="245"/>
      <c r="W427" s="245"/>
      <c r="X427" s="245"/>
      <c r="Y427" s="245"/>
      <c r="Z427" s="245"/>
      <c r="AA427" s="245"/>
      <c r="AB427" s="245"/>
      <c r="AC427" s="245"/>
    </row>
    <row r="428">
      <c r="A428" s="245"/>
      <c r="B428" s="245"/>
      <c r="C428" s="245"/>
      <c r="D428" s="245"/>
      <c r="E428" s="245"/>
      <c r="F428" s="245"/>
      <c r="G428" s="245"/>
      <c r="H428" s="245"/>
      <c r="I428" s="245"/>
      <c r="J428" s="275"/>
      <c r="K428" s="275"/>
      <c r="L428" s="245"/>
      <c r="M428" s="245"/>
      <c r="N428" s="245"/>
      <c r="O428" s="245"/>
      <c r="P428" s="245"/>
      <c r="Q428" s="245"/>
      <c r="R428" s="245"/>
      <c r="S428" s="245"/>
      <c r="T428" s="245"/>
      <c r="U428" s="245"/>
      <c r="V428" s="245"/>
      <c r="W428" s="245"/>
      <c r="X428" s="245"/>
      <c r="Y428" s="245"/>
      <c r="Z428" s="245"/>
      <c r="AA428" s="245"/>
      <c r="AB428" s="245"/>
      <c r="AC428" s="245"/>
    </row>
    <row r="429">
      <c r="A429" s="245"/>
      <c r="B429" s="245"/>
      <c r="C429" s="245"/>
      <c r="D429" s="245"/>
      <c r="E429" s="245"/>
      <c r="F429" s="245"/>
      <c r="G429" s="245"/>
      <c r="H429" s="245"/>
      <c r="I429" s="245"/>
      <c r="J429" s="275"/>
      <c r="K429" s="275"/>
      <c r="L429" s="245"/>
      <c r="M429" s="245"/>
      <c r="N429" s="245"/>
      <c r="O429" s="245"/>
      <c r="P429" s="245"/>
      <c r="Q429" s="245"/>
      <c r="R429" s="245"/>
      <c r="S429" s="245"/>
      <c r="T429" s="245"/>
      <c r="U429" s="245"/>
      <c r="V429" s="245"/>
      <c r="W429" s="245"/>
      <c r="X429" s="245"/>
      <c r="Y429" s="245"/>
      <c r="Z429" s="245"/>
      <c r="AA429" s="245"/>
      <c r="AB429" s="245"/>
      <c r="AC429" s="245"/>
    </row>
    <row r="430">
      <c r="A430" s="245"/>
      <c r="B430" s="245"/>
      <c r="C430" s="245"/>
      <c r="D430" s="245"/>
      <c r="E430" s="245"/>
      <c r="F430" s="245"/>
      <c r="G430" s="245"/>
      <c r="H430" s="245"/>
      <c r="I430" s="245"/>
      <c r="J430" s="275"/>
      <c r="K430" s="275"/>
      <c r="L430" s="245"/>
      <c r="M430" s="245"/>
      <c r="N430" s="245"/>
      <c r="O430" s="245"/>
      <c r="P430" s="245"/>
      <c r="Q430" s="245"/>
      <c r="R430" s="245"/>
      <c r="S430" s="245"/>
      <c r="T430" s="245"/>
      <c r="U430" s="245"/>
      <c r="V430" s="245"/>
      <c r="W430" s="245"/>
      <c r="X430" s="245"/>
      <c r="Y430" s="245"/>
      <c r="Z430" s="245"/>
      <c r="AA430" s="245"/>
      <c r="AB430" s="245"/>
      <c r="AC430" s="245"/>
    </row>
    <row r="431">
      <c r="A431" s="245"/>
      <c r="B431" s="245"/>
      <c r="C431" s="245"/>
      <c r="D431" s="245"/>
      <c r="E431" s="245"/>
      <c r="F431" s="245"/>
      <c r="G431" s="245"/>
      <c r="H431" s="245"/>
      <c r="I431" s="245"/>
      <c r="J431" s="275"/>
      <c r="K431" s="275"/>
      <c r="L431" s="245"/>
      <c r="M431" s="245"/>
      <c r="N431" s="245"/>
      <c r="O431" s="245"/>
      <c r="P431" s="245"/>
      <c r="Q431" s="245"/>
      <c r="R431" s="245"/>
      <c r="S431" s="245"/>
      <c r="T431" s="245"/>
      <c r="U431" s="245"/>
      <c r="V431" s="245"/>
      <c r="W431" s="245"/>
      <c r="X431" s="245"/>
      <c r="Y431" s="245"/>
      <c r="Z431" s="245"/>
      <c r="AA431" s="245"/>
      <c r="AB431" s="245"/>
      <c r="AC431" s="245"/>
    </row>
    <row r="432">
      <c r="A432" s="245"/>
      <c r="B432" s="245"/>
      <c r="C432" s="245"/>
      <c r="D432" s="245"/>
      <c r="E432" s="245"/>
      <c r="F432" s="245"/>
      <c r="G432" s="245"/>
      <c r="H432" s="245"/>
      <c r="I432" s="245"/>
      <c r="J432" s="275"/>
      <c r="K432" s="275"/>
      <c r="L432" s="245"/>
      <c r="M432" s="245"/>
      <c r="N432" s="245"/>
      <c r="O432" s="245"/>
      <c r="P432" s="245"/>
      <c r="Q432" s="245"/>
      <c r="R432" s="245"/>
      <c r="S432" s="245"/>
      <c r="T432" s="245"/>
      <c r="U432" s="245"/>
      <c r="V432" s="245"/>
      <c r="W432" s="245"/>
      <c r="X432" s="245"/>
      <c r="Y432" s="245"/>
      <c r="Z432" s="245"/>
      <c r="AA432" s="245"/>
      <c r="AB432" s="245"/>
      <c r="AC432" s="245"/>
    </row>
    <row r="433">
      <c r="A433" s="245"/>
      <c r="B433" s="245"/>
      <c r="C433" s="245"/>
      <c r="D433" s="245"/>
      <c r="E433" s="245"/>
      <c r="F433" s="245"/>
      <c r="G433" s="245"/>
      <c r="H433" s="245"/>
      <c r="I433" s="245"/>
      <c r="J433" s="275"/>
      <c r="K433" s="275"/>
      <c r="L433" s="245"/>
      <c r="M433" s="245"/>
      <c r="N433" s="245"/>
      <c r="O433" s="245"/>
      <c r="P433" s="245"/>
      <c r="Q433" s="245"/>
      <c r="R433" s="245"/>
      <c r="S433" s="245"/>
      <c r="T433" s="245"/>
      <c r="U433" s="245"/>
      <c r="V433" s="245"/>
      <c r="W433" s="245"/>
      <c r="X433" s="245"/>
      <c r="Y433" s="245"/>
      <c r="Z433" s="245"/>
      <c r="AA433" s="245"/>
      <c r="AB433" s="245"/>
      <c r="AC433" s="245"/>
    </row>
    <row r="434">
      <c r="A434" s="245"/>
      <c r="B434" s="245"/>
      <c r="C434" s="245"/>
      <c r="D434" s="245"/>
      <c r="E434" s="245"/>
      <c r="F434" s="245"/>
      <c r="G434" s="245"/>
      <c r="H434" s="245"/>
      <c r="I434" s="245"/>
      <c r="J434" s="275"/>
      <c r="K434" s="275"/>
      <c r="L434" s="245"/>
      <c r="M434" s="245"/>
      <c r="N434" s="245"/>
      <c r="O434" s="245"/>
      <c r="P434" s="245"/>
      <c r="Q434" s="245"/>
      <c r="R434" s="245"/>
      <c r="S434" s="245"/>
      <c r="T434" s="245"/>
      <c r="U434" s="245"/>
      <c r="V434" s="245"/>
      <c r="W434" s="245"/>
      <c r="X434" s="245"/>
      <c r="Y434" s="245"/>
      <c r="Z434" s="245"/>
      <c r="AA434" s="245"/>
      <c r="AB434" s="245"/>
      <c r="AC434" s="245"/>
    </row>
    <row r="435">
      <c r="A435" s="245"/>
      <c r="B435" s="245"/>
      <c r="C435" s="245"/>
      <c r="D435" s="245"/>
      <c r="E435" s="245"/>
      <c r="F435" s="245"/>
      <c r="G435" s="245"/>
      <c r="H435" s="245"/>
      <c r="I435" s="245"/>
      <c r="J435" s="275"/>
      <c r="K435" s="275"/>
      <c r="L435" s="245"/>
      <c r="M435" s="245"/>
      <c r="N435" s="245"/>
      <c r="O435" s="245"/>
      <c r="P435" s="245"/>
      <c r="Q435" s="245"/>
      <c r="R435" s="245"/>
      <c r="S435" s="245"/>
      <c r="T435" s="245"/>
      <c r="U435" s="245"/>
      <c r="V435" s="245"/>
      <c r="W435" s="245"/>
      <c r="X435" s="245"/>
      <c r="Y435" s="245"/>
      <c r="Z435" s="245"/>
      <c r="AA435" s="245"/>
      <c r="AB435" s="245"/>
      <c r="AC435" s="245"/>
    </row>
    <row r="436">
      <c r="A436" s="245"/>
      <c r="B436" s="245"/>
      <c r="C436" s="245"/>
      <c r="D436" s="245"/>
      <c r="E436" s="245"/>
      <c r="F436" s="245"/>
      <c r="G436" s="245"/>
      <c r="H436" s="245"/>
      <c r="I436" s="245"/>
      <c r="J436" s="275"/>
      <c r="K436" s="275"/>
      <c r="L436" s="245"/>
      <c r="M436" s="245"/>
      <c r="N436" s="245"/>
      <c r="O436" s="245"/>
      <c r="P436" s="245"/>
      <c r="Q436" s="245"/>
      <c r="R436" s="245"/>
      <c r="S436" s="245"/>
      <c r="T436" s="245"/>
      <c r="U436" s="245"/>
      <c r="V436" s="245"/>
      <c r="W436" s="245"/>
      <c r="X436" s="245"/>
      <c r="Y436" s="245"/>
      <c r="Z436" s="245"/>
      <c r="AA436" s="245"/>
      <c r="AB436" s="245"/>
      <c r="AC436" s="245"/>
    </row>
    <row r="437">
      <c r="A437" s="245"/>
      <c r="B437" s="245"/>
      <c r="C437" s="245"/>
      <c r="D437" s="245"/>
      <c r="E437" s="245"/>
      <c r="F437" s="245"/>
      <c r="G437" s="245"/>
      <c r="H437" s="245"/>
      <c r="I437" s="245"/>
      <c r="J437" s="275"/>
      <c r="K437" s="275"/>
      <c r="L437" s="245"/>
      <c r="M437" s="245"/>
      <c r="N437" s="245"/>
      <c r="O437" s="245"/>
      <c r="P437" s="245"/>
      <c r="Q437" s="245"/>
      <c r="R437" s="245"/>
      <c r="S437" s="245"/>
      <c r="T437" s="245"/>
      <c r="U437" s="245"/>
      <c r="V437" s="245"/>
      <c r="W437" s="245"/>
      <c r="X437" s="245"/>
      <c r="Y437" s="245"/>
      <c r="Z437" s="245"/>
      <c r="AA437" s="245"/>
      <c r="AB437" s="245"/>
      <c r="AC437" s="245"/>
    </row>
    <row r="438">
      <c r="A438" s="245"/>
      <c r="B438" s="245"/>
      <c r="C438" s="245"/>
      <c r="D438" s="245"/>
      <c r="E438" s="245"/>
      <c r="F438" s="245"/>
      <c r="G438" s="245"/>
      <c r="H438" s="245"/>
      <c r="I438" s="245"/>
      <c r="J438" s="275"/>
      <c r="K438" s="275"/>
      <c r="L438" s="245"/>
      <c r="M438" s="245"/>
      <c r="N438" s="245"/>
      <c r="O438" s="245"/>
      <c r="P438" s="245"/>
      <c r="Q438" s="245"/>
      <c r="R438" s="245"/>
      <c r="S438" s="245"/>
      <c r="T438" s="245"/>
      <c r="U438" s="245"/>
      <c r="V438" s="245"/>
      <c r="W438" s="245"/>
      <c r="X438" s="245"/>
      <c r="Y438" s="245"/>
      <c r="Z438" s="245"/>
      <c r="AA438" s="245"/>
      <c r="AB438" s="245"/>
      <c r="AC438" s="245"/>
    </row>
    <row r="439">
      <c r="A439" s="245"/>
      <c r="B439" s="245"/>
      <c r="C439" s="245"/>
      <c r="D439" s="245"/>
      <c r="E439" s="245"/>
      <c r="F439" s="245"/>
      <c r="G439" s="245"/>
      <c r="H439" s="245"/>
      <c r="I439" s="245"/>
      <c r="J439" s="275"/>
      <c r="K439" s="275"/>
      <c r="L439" s="245"/>
      <c r="M439" s="245"/>
      <c r="N439" s="245"/>
      <c r="O439" s="245"/>
      <c r="P439" s="245"/>
      <c r="Q439" s="245"/>
      <c r="R439" s="245"/>
      <c r="S439" s="245"/>
      <c r="T439" s="245"/>
      <c r="U439" s="245"/>
      <c r="V439" s="245"/>
      <c r="W439" s="245"/>
      <c r="X439" s="245"/>
      <c r="Y439" s="245"/>
      <c r="Z439" s="245"/>
      <c r="AA439" s="245"/>
      <c r="AB439" s="245"/>
      <c r="AC439" s="245"/>
    </row>
    <row r="440">
      <c r="A440" s="245"/>
      <c r="B440" s="245"/>
      <c r="C440" s="245"/>
      <c r="D440" s="245"/>
      <c r="E440" s="245"/>
      <c r="F440" s="245"/>
      <c r="G440" s="245"/>
      <c r="H440" s="245"/>
      <c r="I440" s="245"/>
      <c r="J440" s="275"/>
      <c r="K440" s="275"/>
      <c r="L440" s="245"/>
      <c r="M440" s="245"/>
      <c r="N440" s="245"/>
      <c r="O440" s="245"/>
      <c r="P440" s="245"/>
      <c r="Q440" s="245"/>
      <c r="R440" s="245"/>
      <c r="S440" s="245"/>
      <c r="T440" s="245"/>
      <c r="U440" s="245"/>
      <c r="V440" s="245"/>
      <c r="W440" s="245"/>
      <c r="X440" s="245"/>
      <c r="Y440" s="245"/>
      <c r="Z440" s="245"/>
      <c r="AA440" s="245"/>
      <c r="AB440" s="245"/>
      <c r="AC440" s="245"/>
    </row>
    <row r="441">
      <c r="A441" s="245"/>
      <c r="B441" s="245"/>
      <c r="C441" s="245"/>
      <c r="D441" s="245"/>
      <c r="E441" s="245"/>
      <c r="F441" s="245"/>
      <c r="G441" s="245"/>
      <c r="H441" s="245"/>
      <c r="I441" s="245"/>
      <c r="J441" s="275"/>
      <c r="K441" s="275"/>
      <c r="L441" s="245"/>
      <c r="M441" s="245"/>
      <c r="N441" s="245"/>
      <c r="O441" s="245"/>
      <c r="P441" s="245"/>
      <c r="Q441" s="245"/>
      <c r="R441" s="245"/>
      <c r="S441" s="245"/>
      <c r="T441" s="245"/>
      <c r="U441" s="245"/>
      <c r="V441" s="245"/>
      <c r="W441" s="245"/>
      <c r="X441" s="245"/>
      <c r="Y441" s="245"/>
      <c r="Z441" s="245"/>
      <c r="AA441" s="245"/>
      <c r="AB441" s="245"/>
      <c r="AC441" s="245"/>
    </row>
    <row r="442">
      <c r="A442" s="245"/>
      <c r="B442" s="245"/>
      <c r="C442" s="245"/>
      <c r="D442" s="245"/>
      <c r="E442" s="245"/>
      <c r="F442" s="245"/>
      <c r="G442" s="245"/>
      <c r="H442" s="245"/>
      <c r="I442" s="245"/>
      <c r="J442" s="275"/>
      <c r="K442" s="275"/>
      <c r="L442" s="245"/>
      <c r="M442" s="245"/>
      <c r="N442" s="245"/>
      <c r="O442" s="245"/>
      <c r="P442" s="245"/>
      <c r="Q442" s="245"/>
      <c r="R442" s="245"/>
      <c r="S442" s="245"/>
      <c r="T442" s="245"/>
      <c r="U442" s="245"/>
      <c r="V442" s="245"/>
      <c r="W442" s="245"/>
      <c r="X442" s="245"/>
      <c r="Y442" s="245"/>
      <c r="Z442" s="245"/>
      <c r="AA442" s="245"/>
      <c r="AB442" s="245"/>
      <c r="AC442" s="245"/>
    </row>
    <row r="443">
      <c r="A443" s="245"/>
      <c r="B443" s="245"/>
      <c r="C443" s="245"/>
      <c r="D443" s="245"/>
      <c r="E443" s="245"/>
      <c r="F443" s="245"/>
      <c r="G443" s="245"/>
      <c r="H443" s="245"/>
      <c r="I443" s="245"/>
      <c r="J443" s="275"/>
      <c r="K443" s="275"/>
      <c r="L443" s="245"/>
      <c r="M443" s="245"/>
      <c r="N443" s="245"/>
      <c r="O443" s="245"/>
      <c r="P443" s="245"/>
      <c r="Q443" s="245"/>
      <c r="R443" s="245"/>
      <c r="S443" s="245"/>
      <c r="T443" s="245"/>
      <c r="U443" s="245"/>
      <c r="V443" s="245"/>
      <c r="W443" s="245"/>
      <c r="X443" s="245"/>
      <c r="Y443" s="245"/>
      <c r="Z443" s="245"/>
      <c r="AA443" s="245"/>
      <c r="AB443" s="245"/>
      <c r="AC443" s="245"/>
    </row>
    <row r="444">
      <c r="A444" s="245"/>
      <c r="B444" s="245"/>
      <c r="C444" s="245"/>
      <c r="D444" s="245"/>
      <c r="E444" s="245"/>
      <c r="F444" s="245"/>
      <c r="G444" s="245"/>
      <c r="H444" s="245"/>
      <c r="I444" s="245"/>
      <c r="J444" s="275"/>
      <c r="K444" s="275"/>
      <c r="L444" s="245"/>
      <c r="M444" s="245"/>
      <c r="N444" s="245"/>
      <c r="O444" s="245"/>
      <c r="P444" s="245"/>
      <c r="Q444" s="245"/>
      <c r="R444" s="245"/>
      <c r="S444" s="245"/>
      <c r="T444" s="245"/>
      <c r="U444" s="245"/>
      <c r="V444" s="245"/>
      <c r="W444" s="245"/>
      <c r="X444" s="245"/>
      <c r="Y444" s="245"/>
      <c r="Z444" s="245"/>
      <c r="AA444" s="245"/>
      <c r="AB444" s="245"/>
      <c r="AC444" s="245"/>
    </row>
    <row r="445">
      <c r="A445" s="245"/>
      <c r="B445" s="245"/>
      <c r="C445" s="245"/>
      <c r="D445" s="245"/>
      <c r="E445" s="245"/>
      <c r="F445" s="245"/>
      <c r="G445" s="245"/>
      <c r="H445" s="245"/>
      <c r="I445" s="245"/>
      <c r="J445" s="275"/>
      <c r="K445" s="275"/>
      <c r="L445" s="245"/>
      <c r="M445" s="245"/>
      <c r="N445" s="245"/>
      <c r="O445" s="245"/>
      <c r="P445" s="245"/>
      <c r="Q445" s="245"/>
      <c r="R445" s="245"/>
      <c r="S445" s="245"/>
      <c r="T445" s="245"/>
      <c r="U445" s="245"/>
      <c r="V445" s="245"/>
      <c r="W445" s="245"/>
      <c r="X445" s="245"/>
      <c r="Y445" s="245"/>
      <c r="Z445" s="245"/>
      <c r="AA445" s="245"/>
      <c r="AB445" s="245"/>
      <c r="AC445" s="245"/>
    </row>
    <row r="446">
      <c r="A446" s="245"/>
      <c r="B446" s="245"/>
      <c r="C446" s="245"/>
      <c r="D446" s="245"/>
      <c r="E446" s="245"/>
      <c r="F446" s="245"/>
      <c r="G446" s="245"/>
      <c r="H446" s="245"/>
      <c r="I446" s="245"/>
      <c r="J446" s="275"/>
      <c r="K446" s="275"/>
      <c r="L446" s="245"/>
      <c r="M446" s="245"/>
      <c r="N446" s="245"/>
      <c r="O446" s="245"/>
      <c r="P446" s="245"/>
      <c r="Q446" s="245"/>
      <c r="R446" s="245"/>
      <c r="S446" s="245"/>
      <c r="T446" s="245"/>
      <c r="U446" s="245"/>
      <c r="V446" s="245"/>
      <c r="W446" s="245"/>
      <c r="X446" s="245"/>
      <c r="Y446" s="245"/>
      <c r="Z446" s="245"/>
      <c r="AA446" s="245"/>
      <c r="AB446" s="245"/>
      <c r="AC446" s="245"/>
    </row>
    <row r="447">
      <c r="A447" s="245"/>
      <c r="B447" s="245"/>
      <c r="C447" s="245"/>
      <c r="D447" s="245"/>
      <c r="E447" s="245"/>
      <c r="F447" s="245"/>
      <c r="G447" s="245"/>
      <c r="H447" s="245"/>
      <c r="I447" s="245"/>
      <c r="J447" s="275"/>
      <c r="K447" s="275"/>
      <c r="L447" s="245"/>
      <c r="M447" s="245"/>
      <c r="N447" s="245"/>
      <c r="O447" s="245"/>
      <c r="P447" s="245"/>
      <c r="Q447" s="245"/>
      <c r="R447" s="245"/>
      <c r="S447" s="245"/>
      <c r="T447" s="245"/>
      <c r="U447" s="245"/>
      <c r="V447" s="245"/>
      <c r="W447" s="245"/>
      <c r="X447" s="245"/>
      <c r="Y447" s="245"/>
      <c r="Z447" s="245"/>
      <c r="AA447" s="245"/>
      <c r="AB447" s="245"/>
      <c r="AC447" s="245"/>
    </row>
    <row r="448">
      <c r="A448" s="245"/>
      <c r="B448" s="245"/>
      <c r="C448" s="245"/>
      <c r="D448" s="245"/>
      <c r="E448" s="245"/>
      <c r="F448" s="245"/>
      <c r="G448" s="245"/>
      <c r="H448" s="245"/>
      <c r="I448" s="245"/>
      <c r="J448" s="275"/>
      <c r="K448" s="275"/>
      <c r="L448" s="245"/>
      <c r="M448" s="245"/>
      <c r="N448" s="245"/>
      <c r="O448" s="245"/>
      <c r="P448" s="245"/>
      <c r="Q448" s="245"/>
      <c r="R448" s="245"/>
      <c r="S448" s="245"/>
      <c r="T448" s="245"/>
      <c r="U448" s="245"/>
      <c r="V448" s="245"/>
      <c r="W448" s="245"/>
      <c r="X448" s="245"/>
      <c r="Y448" s="245"/>
      <c r="Z448" s="245"/>
      <c r="AA448" s="245"/>
      <c r="AB448" s="245"/>
      <c r="AC448" s="245"/>
    </row>
    <row r="449">
      <c r="A449" s="245"/>
      <c r="B449" s="245"/>
      <c r="C449" s="245"/>
      <c r="D449" s="245"/>
      <c r="E449" s="245"/>
      <c r="F449" s="245"/>
      <c r="G449" s="245"/>
      <c r="H449" s="245"/>
      <c r="I449" s="245"/>
      <c r="J449" s="275"/>
      <c r="K449" s="275"/>
      <c r="L449" s="245"/>
      <c r="M449" s="245"/>
      <c r="N449" s="245"/>
      <c r="O449" s="245"/>
      <c r="P449" s="245"/>
      <c r="Q449" s="245"/>
      <c r="R449" s="245"/>
      <c r="S449" s="245"/>
      <c r="T449" s="245"/>
      <c r="U449" s="245"/>
      <c r="V449" s="245"/>
      <c r="W449" s="245"/>
      <c r="X449" s="245"/>
      <c r="Y449" s="245"/>
      <c r="Z449" s="245"/>
      <c r="AA449" s="245"/>
      <c r="AB449" s="245"/>
      <c r="AC449" s="245"/>
    </row>
    <row r="450">
      <c r="A450" s="245"/>
      <c r="B450" s="245"/>
      <c r="C450" s="245"/>
      <c r="D450" s="245"/>
      <c r="E450" s="245"/>
      <c r="F450" s="245"/>
      <c r="G450" s="245"/>
      <c r="H450" s="245"/>
      <c r="I450" s="245"/>
      <c r="J450" s="275"/>
      <c r="K450" s="275"/>
      <c r="L450" s="245"/>
      <c r="M450" s="245"/>
      <c r="N450" s="245"/>
      <c r="O450" s="245"/>
      <c r="P450" s="245"/>
      <c r="Q450" s="245"/>
      <c r="R450" s="245"/>
      <c r="S450" s="245"/>
      <c r="T450" s="245"/>
      <c r="U450" s="245"/>
      <c r="V450" s="245"/>
      <c r="W450" s="245"/>
      <c r="X450" s="245"/>
      <c r="Y450" s="245"/>
      <c r="Z450" s="245"/>
      <c r="AA450" s="245"/>
      <c r="AB450" s="245"/>
      <c r="AC450" s="245"/>
    </row>
    <row r="451">
      <c r="A451" s="245"/>
      <c r="B451" s="245"/>
      <c r="C451" s="245"/>
      <c r="D451" s="245"/>
      <c r="E451" s="245"/>
      <c r="F451" s="245"/>
      <c r="G451" s="245"/>
      <c r="H451" s="245"/>
      <c r="I451" s="245"/>
      <c r="J451" s="275"/>
      <c r="K451" s="275"/>
      <c r="L451" s="245"/>
      <c r="M451" s="245"/>
      <c r="N451" s="245"/>
      <c r="O451" s="245"/>
      <c r="P451" s="245"/>
      <c r="Q451" s="245"/>
      <c r="R451" s="245"/>
      <c r="S451" s="245"/>
      <c r="T451" s="245"/>
      <c r="U451" s="245"/>
      <c r="V451" s="245"/>
      <c r="W451" s="245"/>
      <c r="X451" s="245"/>
      <c r="Y451" s="245"/>
      <c r="Z451" s="245"/>
      <c r="AA451" s="245"/>
      <c r="AB451" s="245"/>
      <c r="AC451" s="245"/>
    </row>
    <row r="452">
      <c r="A452" s="245"/>
      <c r="B452" s="245"/>
      <c r="C452" s="245"/>
      <c r="D452" s="245"/>
      <c r="E452" s="245"/>
      <c r="F452" s="245"/>
      <c r="G452" s="245"/>
      <c r="H452" s="245"/>
      <c r="I452" s="245"/>
      <c r="J452" s="275"/>
      <c r="K452" s="275"/>
      <c r="L452" s="245"/>
      <c r="M452" s="245"/>
      <c r="N452" s="245"/>
      <c r="O452" s="245"/>
      <c r="P452" s="245"/>
      <c r="Q452" s="245"/>
      <c r="R452" s="245"/>
      <c r="S452" s="245"/>
      <c r="T452" s="245"/>
      <c r="U452" s="245"/>
      <c r="V452" s="245"/>
      <c r="W452" s="245"/>
      <c r="X452" s="245"/>
      <c r="Y452" s="245"/>
      <c r="Z452" s="245"/>
      <c r="AA452" s="245"/>
      <c r="AB452" s="245"/>
      <c r="AC452" s="245"/>
    </row>
    <row r="453">
      <c r="A453" s="245"/>
      <c r="B453" s="245"/>
      <c r="C453" s="245"/>
      <c r="D453" s="245"/>
      <c r="E453" s="245"/>
      <c r="F453" s="245"/>
      <c r="G453" s="245"/>
      <c r="H453" s="245"/>
      <c r="I453" s="245"/>
      <c r="J453" s="275"/>
      <c r="K453" s="275"/>
      <c r="L453" s="245"/>
      <c r="M453" s="245"/>
      <c r="N453" s="245"/>
      <c r="O453" s="245"/>
      <c r="P453" s="245"/>
      <c r="Q453" s="245"/>
      <c r="R453" s="245"/>
      <c r="S453" s="245"/>
      <c r="T453" s="245"/>
      <c r="U453" s="245"/>
      <c r="V453" s="245"/>
      <c r="W453" s="245"/>
      <c r="X453" s="245"/>
      <c r="Y453" s="245"/>
      <c r="Z453" s="245"/>
      <c r="AA453" s="245"/>
      <c r="AB453" s="245"/>
      <c r="AC453" s="245"/>
    </row>
    <row r="454">
      <c r="A454" s="245"/>
      <c r="B454" s="245"/>
      <c r="C454" s="245"/>
      <c r="D454" s="245"/>
      <c r="E454" s="245"/>
      <c r="F454" s="245"/>
      <c r="G454" s="245"/>
      <c r="H454" s="245"/>
      <c r="I454" s="245"/>
      <c r="J454" s="275"/>
      <c r="K454" s="275"/>
      <c r="L454" s="245"/>
      <c r="M454" s="245"/>
      <c r="N454" s="245"/>
      <c r="O454" s="245"/>
      <c r="P454" s="245"/>
      <c r="Q454" s="245"/>
      <c r="R454" s="245"/>
      <c r="S454" s="245"/>
      <c r="T454" s="245"/>
      <c r="U454" s="245"/>
      <c r="V454" s="245"/>
      <c r="W454" s="245"/>
      <c r="X454" s="245"/>
      <c r="Y454" s="245"/>
      <c r="Z454" s="245"/>
      <c r="AA454" s="245"/>
      <c r="AB454" s="245"/>
      <c r="AC454" s="245"/>
    </row>
    <row r="455">
      <c r="A455" s="245"/>
      <c r="B455" s="245"/>
      <c r="C455" s="245"/>
      <c r="D455" s="245"/>
      <c r="E455" s="245"/>
      <c r="F455" s="245"/>
      <c r="G455" s="245"/>
      <c r="H455" s="245"/>
      <c r="I455" s="245"/>
      <c r="J455" s="275"/>
      <c r="K455" s="275"/>
      <c r="L455" s="245"/>
      <c r="M455" s="245"/>
      <c r="N455" s="245"/>
      <c r="O455" s="245"/>
      <c r="P455" s="245"/>
      <c r="Q455" s="245"/>
      <c r="R455" s="245"/>
      <c r="S455" s="245"/>
      <c r="T455" s="245"/>
      <c r="U455" s="245"/>
      <c r="V455" s="245"/>
      <c r="W455" s="245"/>
      <c r="X455" s="245"/>
      <c r="Y455" s="245"/>
      <c r="Z455" s="245"/>
      <c r="AA455" s="245"/>
      <c r="AB455" s="245"/>
      <c r="AC455" s="245"/>
    </row>
    <row r="456">
      <c r="A456" s="245"/>
      <c r="B456" s="245"/>
      <c r="C456" s="245"/>
      <c r="D456" s="245"/>
      <c r="E456" s="245"/>
      <c r="F456" s="245"/>
      <c r="G456" s="245"/>
      <c r="H456" s="245"/>
      <c r="I456" s="245"/>
      <c r="J456" s="275"/>
      <c r="K456" s="275"/>
      <c r="L456" s="245"/>
      <c r="M456" s="245"/>
      <c r="N456" s="245"/>
      <c r="O456" s="245"/>
      <c r="P456" s="245"/>
      <c r="Q456" s="245"/>
      <c r="R456" s="245"/>
      <c r="S456" s="245"/>
      <c r="T456" s="245"/>
      <c r="U456" s="245"/>
      <c r="V456" s="245"/>
      <c r="W456" s="245"/>
      <c r="X456" s="245"/>
      <c r="Y456" s="245"/>
      <c r="Z456" s="245"/>
      <c r="AA456" s="245"/>
      <c r="AB456" s="245"/>
      <c r="AC456" s="245"/>
    </row>
    <row r="457">
      <c r="A457" s="245"/>
      <c r="B457" s="245"/>
      <c r="C457" s="245"/>
      <c r="D457" s="245"/>
      <c r="E457" s="245"/>
      <c r="F457" s="245"/>
      <c r="G457" s="245"/>
      <c r="H457" s="245"/>
      <c r="I457" s="245"/>
      <c r="J457" s="275"/>
      <c r="K457" s="275"/>
      <c r="L457" s="245"/>
      <c r="M457" s="245"/>
      <c r="N457" s="245"/>
      <c r="O457" s="245"/>
      <c r="P457" s="245"/>
      <c r="Q457" s="245"/>
      <c r="R457" s="245"/>
      <c r="S457" s="245"/>
      <c r="T457" s="245"/>
      <c r="U457" s="245"/>
      <c r="V457" s="245"/>
      <c r="W457" s="245"/>
      <c r="X457" s="245"/>
      <c r="Y457" s="245"/>
      <c r="Z457" s="245"/>
      <c r="AA457" s="245"/>
      <c r="AB457" s="245"/>
      <c r="AC457" s="245"/>
    </row>
    <row r="458">
      <c r="A458" s="245"/>
      <c r="B458" s="245"/>
      <c r="C458" s="245"/>
      <c r="D458" s="245"/>
      <c r="E458" s="245"/>
      <c r="F458" s="245"/>
      <c r="G458" s="245"/>
      <c r="H458" s="245"/>
      <c r="I458" s="245"/>
      <c r="J458" s="275"/>
      <c r="K458" s="275"/>
      <c r="L458" s="245"/>
      <c r="M458" s="245"/>
      <c r="N458" s="245"/>
      <c r="O458" s="245"/>
      <c r="P458" s="245"/>
      <c r="Q458" s="245"/>
      <c r="R458" s="245"/>
      <c r="S458" s="245"/>
      <c r="T458" s="245"/>
      <c r="U458" s="245"/>
      <c r="V458" s="245"/>
      <c r="W458" s="245"/>
      <c r="X458" s="245"/>
      <c r="Y458" s="245"/>
      <c r="Z458" s="245"/>
      <c r="AA458" s="245"/>
      <c r="AB458" s="245"/>
      <c r="AC458" s="245"/>
    </row>
    <row r="459">
      <c r="A459" s="245"/>
      <c r="B459" s="245"/>
      <c r="C459" s="245"/>
      <c r="D459" s="245"/>
      <c r="E459" s="245"/>
      <c r="F459" s="245"/>
      <c r="G459" s="245"/>
      <c r="H459" s="245"/>
      <c r="I459" s="245"/>
      <c r="J459" s="275"/>
      <c r="K459" s="275"/>
      <c r="L459" s="245"/>
      <c r="M459" s="245"/>
      <c r="N459" s="245"/>
      <c r="O459" s="245"/>
      <c r="P459" s="245"/>
      <c r="Q459" s="245"/>
      <c r="R459" s="245"/>
      <c r="S459" s="245"/>
      <c r="T459" s="245"/>
      <c r="U459" s="245"/>
      <c r="V459" s="245"/>
      <c r="W459" s="245"/>
      <c r="X459" s="245"/>
      <c r="Y459" s="245"/>
      <c r="Z459" s="245"/>
      <c r="AA459" s="245"/>
      <c r="AB459" s="245"/>
      <c r="AC459" s="245"/>
    </row>
    <row r="460">
      <c r="A460" s="245"/>
      <c r="B460" s="245"/>
      <c r="C460" s="245"/>
      <c r="D460" s="245"/>
      <c r="E460" s="245"/>
      <c r="F460" s="245"/>
      <c r="G460" s="245"/>
      <c r="H460" s="245"/>
      <c r="I460" s="245"/>
      <c r="J460" s="275"/>
      <c r="K460" s="275"/>
      <c r="L460" s="245"/>
      <c r="M460" s="245"/>
      <c r="N460" s="245"/>
      <c r="O460" s="245"/>
      <c r="P460" s="245"/>
      <c r="Q460" s="245"/>
      <c r="R460" s="245"/>
      <c r="S460" s="245"/>
      <c r="T460" s="245"/>
      <c r="U460" s="245"/>
      <c r="V460" s="245"/>
      <c r="W460" s="245"/>
      <c r="X460" s="245"/>
      <c r="Y460" s="245"/>
      <c r="Z460" s="245"/>
      <c r="AA460" s="245"/>
      <c r="AB460" s="245"/>
      <c r="AC460" s="245"/>
    </row>
    <row r="461">
      <c r="A461" s="245"/>
      <c r="B461" s="245"/>
      <c r="C461" s="245"/>
      <c r="D461" s="245"/>
      <c r="E461" s="245"/>
      <c r="F461" s="245"/>
      <c r="G461" s="245"/>
      <c r="H461" s="245"/>
      <c r="I461" s="245"/>
      <c r="J461" s="275"/>
      <c r="K461" s="275"/>
      <c r="L461" s="245"/>
      <c r="M461" s="245"/>
      <c r="N461" s="245"/>
      <c r="O461" s="245"/>
      <c r="P461" s="245"/>
      <c r="Q461" s="245"/>
      <c r="R461" s="245"/>
      <c r="S461" s="245"/>
      <c r="T461" s="245"/>
      <c r="U461" s="245"/>
      <c r="V461" s="245"/>
      <c r="W461" s="245"/>
      <c r="X461" s="245"/>
      <c r="Y461" s="245"/>
      <c r="Z461" s="245"/>
      <c r="AA461" s="245"/>
      <c r="AB461" s="245"/>
      <c r="AC461" s="245"/>
    </row>
    <row r="462">
      <c r="A462" s="245"/>
      <c r="B462" s="245"/>
      <c r="C462" s="245"/>
      <c r="D462" s="245"/>
      <c r="E462" s="245"/>
      <c r="F462" s="245"/>
      <c r="G462" s="245"/>
      <c r="H462" s="245"/>
      <c r="I462" s="245"/>
      <c r="J462" s="275"/>
      <c r="K462" s="275"/>
      <c r="L462" s="245"/>
      <c r="M462" s="245"/>
      <c r="N462" s="245"/>
      <c r="O462" s="245"/>
      <c r="P462" s="245"/>
      <c r="Q462" s="245"/>
      <c r="R462" s="245"/>
      <c r="S462" s="245"/>
      <c r="T462" s="245"/>
      <c r="U462" s="245"/>
      <c r="V462" s="245"/>
      <c r="W462" s="245"/>
      <c r="X462" s="245"/>
      <c r="Y462" s="245"/>
      <c r="Z462" s="245"/>
      <c r="AA462" s="245"/>
      <c r="AB462" s="245"/>
      <c r="AC462" s="245"/>
    </row>
    <row r="463">
      <c r="A463" s="245"/>
      <c r="B463" s="245"/>
      <c r="C463" s="245"/>
      <c r="D463" s="245"/>
      <c r="E463" s="245"/>
      <c r="F463" s="245"/>
      <c r="G463" s="245"/>
      <c r="H463" s="245"/>
      <c r="I463" s="245"/>
      <c r="J463" s="275"/>
      <c r="K463" s="275"/>
      <c r="L463" s="245"/>
      <c r="M463" s="245"/>
      <c r="N463" s="245"/>
      <c r="O463" s="245"/>
      <c r="P463" s="245"/>
      <c r="Q463" s="245"/>
      <c r="R463" s="245"/>
      <c r="S463" s="245"/>
      <c r="T463" s="245"/>
      <c r="U463" s="245"/>
      <c r="V463" s="245"/>
      <c r="W463" s="245"/>
      <c r="X463" s="245"/>
      <c r="Y463" s="245"/>
      <c r="Z463" s="245"/>
      <c r="AA463" s="245"/>
      <c r="AB463" s="245"/>
      <c r="AC463" s="245"/>
    </row>
    <row r="464">
      <c r="A464" s="245"/>
      <c r="B464" s="245"/>
      <c r="C464" s="245"/>
      <c r="D464" s="245"/>
      <c r="E464" s="245"/>
      <c r="F464" s="245"/>
      <c r="G464" s="245"/>
      <c r="H464" s="245"/>
      <c r="I464" s="245"/>
      <c r="J464" s="275"/>
      <c r="K464" s="275"/>
      <c r="L464" s="245"/>
      <c r="M464" s="245"/>
      <c r="N464" s="245"/>
      <c r="O464" s="245"/>
      <c r="P464" s="245"/>
      <c r="Q464" s="245"/>
      <c r="R464" s="245"/>
      <c r="S464" s="245"/>
      <c r="T464" s="245"/>
      <c r="U464" s="245"/>
      <c r="V464" s="245"/>
      <c r="W464" s="245"/>
      <c r="X464" s="245"/>
      <c r="Y464" s="245"/>
      <c r="Z464" s="245"/>
      <c r="AA464" s="245"/>
      <c r="AB464" s="245"/>
      <c r="AC464" s="245"/>
    </row>
    <row r="465">
      <c r="A465" s="245"/>
      <c r="B465" s="245"/>
      <c r="C465" s="245"/>
      <c r="D465" s="245"/>
      <c r="E465" s="245"/>
      <c r="F465" s="245"/>
      <c r="G465" s="245"/>
      <c r="H465" s="245"/>
      <c r="I465" s="245"/>
      <c r="J465" s="275"/>
      <c r="K465" s="275"/>
      <c r="L465" s="245"/>
      <c r="M465" s="245"/>
      <c r="N465" s="245"/>
      <c r="O465" s="245"/>
      <c r="P465" s="245"/>
      <c r="Q465" s="245"/>
      <c r="R465" s="245"/>
      <c r="S465" s="245"/>
      <c r="T465" s="245"/>
      <c r="U465" s="245"/>
      <c r="V465" s="245"/>
      <c r="W465" s="245"/>
      <c r="X465" s="245"/>
      <c r="Y465" s="245"/>
      <c r="Z465" s="245"/>
      <c r="AA465" s="245"/>
      <c r="AB465" s="245"/>
      <c r="AC465" s="245"/>
    </row>
    <row r="466">
      <c r="A466" s="245"/>
      <c r="B466" s="245"/>
      <c r="C466" s="245"/>
      <c r="D466" s="245"/>
      <c r="E466" s="245"/>
      <c r="F466" s="245"/>
      <c r="G466" s="245"/>
      <c r="H466" s="245"/>
      <c r="I466" s="245"/>
      <c r="J466" s="275"/>
      <c r="K466" s="275"/>
      <c r="L466" s="245"/>
      <c r="M466" s="245"/>
      <c r="N466" s="245"/>
      <c r="O466" s="245"/>
      <c r="P466" s="245"/>
      <c r="Q466" s="245"/>
      <c r="R466" s="245"/>
      <c r="S466" s="245"/>
      <c r="T466" s="245"/>
      <c r="U466" s="245"/>
      <c r="V466" s="245"/>
      <c r="W466" s="245"/>
      <c r="X466" s="245"/>
      <c r="Y466" s="245"/>
      <c r="Z466" s="245"/>
      <c r="AA466" s="245"/>
      <c r="AB466" s="245"/>
      <c r="AC466" s="245"/>
    </row>
    <row r="467">
      <c r="A467" s="245"/>
      <c r="B467" s="245"/>
      <c r="C467" s="245"/>
      <c r="D467" s="245"/>
      <c r="E467" s="245"/>
      <c r="F467" s="245"/>
      <c r="G467" s="245"/>
      <c r="H467" s="245"/>
      <c r="I467" s="245"/>
      <c r="J467" s="275"/>
      <c r="K467" s="275"/>
      <c r="L467" s="245"/>
      <c r="M467" s="245"/>
      <c r="N467" s="245"/>
      <c r="O467" s="245"/>
      <c r="P467" s="245"/>
      <c r="Q467" s="245"/>
      <c r="R467" s="245"/>
      <c r="S467" s="245"/>
      <c r="T467" s="245"/>
      <c r="U467" s="245"/>
      <c r="V467" s="245"/>
      <c r="W467" s="245"/>
      <c r="X467" s="245"/>
      <c r="Y467" s="245"/>
      <c r="Z467" s="245"/>
      <c r="AA467" s="245"/>
      <c r="AB467" s="245"/>
      <c r="AC467" s="245"/>
    </row>
    <row r="468">
      <c r="A468" s="245"/>
      <c r="B468" s="245"/>
      <c r="C468" s="245"/>
      <c r="D468" s="245"/>
      <c r="E468" s="245"/>
      <c r="F468" s="245"/>
      <c r="G468" s="245"/>
      <c r="H468" s="245"/>
      <c r="I468" s="245"/>
      <c r="J468" s="275"/>
      <c r="K468" s="275"/>
      <c r="L468" s="245"/>
      <c r="M468" s="245"/>
      <c r="N468" s="245"/>
      <c r="O468" s="245"/>
      <c r="P468" s="245"/>
      <c r="Q468" s="245"/>
      <c r="R468" s="245"/>
      <c r="S468" s="245"/>
      <c r="T468" s="245"/>
      <c r="U468" s="245"/>
      <c r="V468" s="245"/>
      <c r="W468" s="245"/>
      <c r="X468" s="245"/>
      <c r="Y468" s="245"/>
      <c r="Z468" s="245"/>
      <c r="AA468" s="245"/>
      <c r="AB468" s="245"/>
      <c r="AC468" s="245"/>
    </row>
    <row r="469">
      <c r="A469" s="245"/>
      <c r="B469" s="245"/>
      <c r="C469" s="245"/>
      <c r="D469" s="245"/>
      <c r="E469" s="245"/>
      <c r="F469" s="245"/>
      <c r="G469" s="245"/>
      <c r="H469" s="245"/>
      <c r="I469" s="245"/>
      <c r="J469" s="275"/>
      <c r="K469" s="275"/>
      <c r="L469" s="245"/>
      <c r="M469" s="245"/>
      <c r="N469" s="245"/>
      <c r="O469" s="245"/>
      <c r="P469" s="245"/>
      <c r="Q469" s="245"/>
      <c r="R469" s="245"/>
      <c r="S469" s="245"/>
      <c r="T469" s="245"/>
      <c r="U469" s="245"/>
      <c r="V469" s="245"/>
      <c r="W469" s="245"/>
      <c r="X469" s="245"/>
      <c r="Y469" s="245"/>
      <c r="Z469" s="245"/>
      <c r="AA469" s="245"/>
      <c r="AB469" s="245"/>
      <c r="AC469" s="245"/>
    </row>
    <row r="470">
      <c r="A470" s="245"/>
      <c r="B470" s="245"/>
      <c r="C470" s="245"/>
      <c r="D470" s="245"/>
      <c r="E470" s="245"/>
      <c r="F470" s="245"/>
      <c r="G470" s="245"/>
      <c r="H470" s="245"/>
      <c r="I470" s="245"/>
      <c r="J470" s="275"/>
      <c r="K470" s="275"/>
      <c r="L470" s="245"/>
      <c r="M470" s="245"/>
      <c r="N470" s="245"/>
      <c r="O470" s="245"/>
      <c r="P470" s="245"/>
      <c r="Q470" s="245"/>
      <c r="R470" s="245"/>
      <c r="S470" s="245"/>
      <c r="T470" s="245"/>
      <c r="U470" s="245"/>
      <c r="V470" s="245"/>
      <c r="W470" s="245"/>
      <c r="X470" s="245"/>
      <c r="Y470" s="245"/>
      <c r="Z470" s="245"/>
      <c r="AA470" s="245"/>
      <c r="AB470" s="245"/>
      <c r="AC470" s="245"/>
    </row>
    <row r="471">
      <c r="A471" s="245"/>
      <c r="B471" s="245"/>
      <c r="C471" s="245"/>
      <c r="D471" s="245"/>
      <c r="E471" s="245"/>
      <c r="F471" s="245"/>
      <c r="G471" s="245"/>
      <c r="H471" s="245"/>
      <c r="I471" s="245"/>
      <c r="J471" s="275"/>
      <c r="K471" s="275"/>
      <c r="L471" s="245"/>
      <c r="M471" s="245"/>
      <c r="N471" s="245"/>
      <c r="O471" s="245"/>
      <c r="P471" s="245"/>
      <c r="Q471" s="245"/>
      <c r="R471" s="245"/>
      <c r="S471" s="245"/>
      <c r="T471" s="245"/>
      <c r="U471" s="245"/>
      <c r="V471" s="245"/>
      <c r="W471" s="245"/>
      <c r="X471" s="245"/>
      <c r="Y471" s="245"/>
      <c r="Z471" s="245"/>
      <c r="AA471" s="245"/>
      <c r="AB471" s="245"/>
      <c r="AC471" s="245"/>
    </row>
    <row r="472">
      <c r="A472" s="245"/>
      <c r="B472" s="245"/>
      <c r="C472" s="245"/>
      <c r="D472" s="245"/>
      <c r="E472" s="245"/>
      <c r="F472" s="245"/>
      <c r="G472" s="245"/>
      <c r="H472" s="245"/>
      <c r="I472" s="245"/>
      <c r="J472" s="275"/>
      <c r="K472" s="275"/>
      <c r="L472" s="245"/>
      <c r="M472" s="245"/>
      <c r="N472" s="245"/>
      <c r="O472" s="245"/>
      <c r="P472" s="245"/>
      <c r="Q472" s="245"/>
      <c r="R472" s="245"/>
      <c r="S472" s="245"/>
      <c r="T472" s="245"/>
      <c r="U472" s="245"/>
      <c r="V472" s="245"/>
      <c r="W472" s="245"/>
      <c r="X472" s="245"/>
      <c r="Y472" s="245"/>
      <c r="Z472" s="245"/>
      <c r="AA472" s="245"/>
      <c r="AB472" s="245"/>
      <c r="AC472" s="245"/>
    </row>
    <row r="473">
      <c r="A473" s="245"/>
      <c r="B473" s="245"/>
      <c r="C473" s="245"/>
      <c r="D473" s="245"/>
      <c r="E473" s="245"/>
      <c r="F473" s="245"/>
      <c r="G473" s="245"/>
      <c r="H473" s="245"/>
      <c r="I473" s="245"/>
      <c r="J473" s="275"/>
      <c r="K473" s="275"/>
      <c r="L473" s="245"/>
      <c r="M473" s="245"/>
      <c r="N473" s="245"/>
      <c r="O473" s="245"/>
      <c r="P473" s="245"/>
      <c r="Q473" s="245"/>
      <c r="R473" s="245"/>
      <c r="S473" s="245"/>
      <c r="T473" s="245"/>
      <c r="U473" s="245"/>
      <c r="V473" s="245"/>
      <c r="W473" s="245"/>
      <c r="X473" s="245"/>
      <c r="Y473" s="245"/>
      <c r="Z473" s="245"/>
      <c r="AA473" s="245"/>
      <c r="AB473" s="245"/>
      <c r="AC473" s="245"/>
    </row>
    <row r="474">
      <c r="A474" s="245"/>
      <c r="B474" s="245"/>
      <c r="C474" s="245"/>
      <c r="D474" s="245"/>
      <c r="E474" s="245"/>
      <c r="F474" s="245"/>
      <c r="G474" s="245"/>
      <c r="H474" s="245"/>
      <c r="I474" s="245"/>
      <c r="J474" s="275"/>
      <c r="K474" s="275"/>
      <c r="L474" s="245"/>
      <c r="M474" s="245"/>
      <c r="N474" s="245"/>
      <c r="O474" s="245"/>
      <c r="P474" s="245"/>
      <c r="Q474" s="245"/>
      <c r="R474" s="245"/>
      <c r="S474" s="245"/>
      <c r="T474" s="245"/>
      <c r="U474" s="245"/>
      <c r="V474" s="245"/>
      <c r="W474" s="245"/>
      <c r="X474" s="245"/>
      <c r="Y474" s="245"/>
      <c r="Z474" s="245"/>
      <c r="AA474" s="245"/>
      <c r="AB474" s="245"/>
      <c r="AC474" s="245"/>
    </row>
    <row r="475">
      <c r="A475" s="245"/>
      <c r="B475" s="245"/>
      <c r="C475" s="245"/>
      <c r="D475" s="245"/>
      <c r="E475" s="245"/>
      <c r="F475" s="245"/>
      <c r="G475" s="245"/>
      <c r="H475" s="245"/>
      <c r="I475" s="245"/>
      <c r="J475" s="275"/>
      <c r="K475" s="275"/>
      <c r="L475" s="245"/>
      <c r="M475" s="245"/>
      <c r="N475" s="245"/>
      <c r="O475" s="245"/>
      <c r="P475" s="245"/>
      <c r="Q475" s="245"/>
      <c r="R475" s="245"/>
      <c r="S475" s="245"/>
      <c r="T475" s="245"/>
      <c r="U475" s="245"/>
      <c r="V475" s="245"/>
      <c r="W475" s="245"/>
      <c r="X475" s="245"/>
      <c r="Y475" s="245"/>
      <c r="Z475" s="245"/>
      <c r="AA475" s="245"/>
      <c r="AB475" s="245"/>
      <c r="AC475" s="245"/>
    </row>
    <row r="476">
      <c r="A476" s="245"/>
      <c r="B476" s="245"/>
      <c r="C476" s="245"/>
      <c r="D476" s="245"/>
      <c r="E476" s="245"/>
      <c r="F476" s="245"/>
      <c r="G476" s="245"/>
      <c r="H476" s="245"/>
      <c r="I476" s="245"/>
      <c r="J476" s="275"/>
      <c r="K476" s="275"/>
      <c r="L476" s="245"/>
      <c r="M476" s="245"/>
      <c r="N476" s="245"/>
      <c r="O476" s="245"/>
      <c r="P476" s="245"/>
      <c r="Q476" s="245"/>
      <c r="R476" s="245"/>
      <c r="S476" s="245"/>
      <c r="T476" s="245"/>
      <c r="U476" s="245"/>
      <c r="V476" s="245"/>
      <c r="W476" s="245"/>
      <c r="X476" s="245"/>
      <c r="Y476" s="245"/>
      <c r="Z476" s="245"/>
      <c r="AA476" s="245"/>
      <c r="AB476" s="245"/>
      <c r="AC476" s="245"/>
    </row>
    <row r="477">
      <c r="A477" s="245"/>
      <c r="B477" s="245"/>
      <c r="C477" s="245"/>
      <c r="D477" s="245"/>
      <c r="E477" s="245"/>
      <c r="F477" s="245"/>
      <c r="G477" s="245"/>
      <c r="H477" s="245"/>
      <c r="I477" s="245"/>
      <c r="J477" s="275"/>
      <c r="K477" s="275"/>
      <c r="L477" s="245"/>
      <c r="M477" s="245"/>
      <c r="N477" s="245"/>
      <c r="O477" s="245"/>
      <c r="P477" s="245"/>
      <c r="Q477" s="245"/>
      <c r="R477" s="245"/>
      <c r="S477" s="245"/>
      <c r="T477" s="245"/>
      <c r="U477" s="245"/>
      <c r="V477" s="245"/>
      <c r="W477" s="245"/>
      <c r="X477" s="245"/>
      <c r="Y477" s="245"/>
      <c r="Z477" s="245"/>
      <c r="AA477" s="245"/>
      <c r="AB477" s="245"/>
      <c r="AC477" s="245"/>
    </row>
    <row r="478">
      <c r="A478" s="245"/>
      <c r="B478" s="245"/>
      <c r="C478" s="245"/>
      <c r="D478" s="245"/>
      <c r="E478" s="245"/>
      <c r="F478" s="245"/>
      <c r="G478" s="245"/>
      <c r="H478" s="245"/>
      <c r="I478" s="245"/>
      <c r="J478" s="275"/>
      <c r="K478" s="275"/>
      <c r="L478" s="245"/>
      <c r="M478" s="245"/>
      <c r="N478" s="245"/>
      <c r="O478" s="245"/>
      <c r="P478" s="245"/>
      <c r="Q478" s="245"/>
      <c r="R478" s="245"/>
      <c r="S478" s="245"/>
      <c r="T478" s="245"/>
      <c r="U478" s="245"/>
      <c r="V478" s="245"/>
      <c r="W478" s="245"/>
      <c r="X478" s="245"/>
      <c r="Y478" s="245"/>
      <c r="Z478" s="245"/>
      <c r="AA478" s="245"/>
      <c r="AB478" s="245"/>
      <c r="AC478" s="245"/>
    </row>
    <row r="479">
      <c r="A479" s="245"/>
      <c r="B479" s="245"/>
      <c r="C479" s="245"/>
      <c r="D479" s="245"/>
      <c r="E479" s="245"/>
      <c r="F479" s="245"/>
      <c r="G479" s="245"/>
      <c r="H479" s="245"/>
      <c r="I479" s="245"/>
      <c r="J479" s="275"/>
      <c r="K479" s="275"/>
      <c r="L479" s="245"/>
      <c r="M479" s="245"/>
      <c r="N479" s="245"/>
      <c r="O479" s="245"/>
      <c r="P479" s="245"/>
      <c r="Q479" s="245"/>
      <c r="R479" s="245"/>
      <c r="S479" s="245"/>
      <c r="T479" s="245"/>
      <c r="U479" s="245"/>
      <c r="V479" s="245"/>
      <c r="W479" s="245"/>
      <c r="X479" s="245"/>
      <c r="Y479" s="245"/>
      <c r="Z479" s="245"/>
      <c r="AA479" s="245"/>
      <c r="AB479" s="245"/>
      <c r="AC479" s="245"/>
    </row>
    <row r="480">
      <c r="A480" s="245"/>
      <c r="B480" s="245"/>
      <c r="C480" s="245"/>
      <c r="D480" s="245"/>
      <c r="E480" s="245"/>
      <c r="F480" s="245"/>
      <c r="G480" s="245"/>
      <c r="H480" s="245"/>
      <c r="I480" s="245"/>
      <c r="J480" s="275"/>
      <c r="K480" s="275"/>
      <c r="L480" s="245"/>
      <c r="M480" s="245"/>
      <c r="N480" s="245"/>
      <c r="O480" s="245"/>
      <c r="P480" s="245"/>
      <c r="Q480" s="245"/>
      <c r="R480" s="245"/>
      <c r="S480" s="245"/>
      <c r="T480" s="245"/>
      <c r="U480" s="245"/>
      <c r="V480" s="245"/>
      <c r="W480" s="245"/>
      <c r="X480" s="245"/>
      <c r="Y480" s="245"/>
      <c r="Z480" s="245"/>
      <c r="AA480" s="245"/>
      <c r="AB480" s="245"/>
      <c r="AC480" s="245"/>
    </row>
    <row r="481">
      <c r="A481" s="245"/>
      <c r="B481" s="245"/>
      <c r="C481" s="245"/>
      <c r="D481" s="245"/>
      <c r="E481" s="245"/>
      <c r="F481" s="245"/>
      <c r="G481" s="245"/>
      <c r="H481" s="245"/>
      <c r="I481" s="245"/>
      <c r="J481" s="275"/>
      <c r="K481" s="275"/>
      <c r="L481" s="245"/>
      <c r="M481" s="245"/>
      <c r="N481" s="245"/>
      <c r="O481" s="245"/>
      <c r="P481" s="245"/>
      <c r="Q481" s="245"/>
      <c r="R481" s="245"/>
      <c r="S481" s="245"/>
      <c r="T481" s="245"/>
      <c r="U481" s="245"/>
      <c r="V481" s="245"/>
      <c r="W481" s="245"/>
      <c r="X481" s="245"/>
      <c r="Y481" s="245"/>
      <c r="Z481" s="245"/>
      <c r="AA481" s="245"/>
      <c r="AB481" s="245"/>
      <c r="AC481" s="245"/>
    </row>
    <row r="482">
      <c r="A482" s="245"/>
      <c r="B482" s="245"/>
      <c r="C482" s="245"/>
      <c r="D482" s="245"/>
      <c r="E482" s="245"/>
      <c r="F482" s="245"/>
      <c r="G482" s="245"/>
      <c r="H482" s="245"/>
      <c r="I482" s="245"/>
      <c r="J482" s="275"/>
      <c r="K482" s="275"/>
      <c r="L482" s="245"/>
      <c r="M482" s="245"/>
      <c r="N482" s="245"/>
      <c r="O482" s="245"/>
      <c r="P482" s="245"/>
      <c r="Q482" s="245"/>
      <c r="R482" s="245"/>
      <c r="S482" s="245"/>
      <c r="T482" s="245"/>
      <c r="U482" s="245"/>
      <c r="V482" s="245"/>
      <c r="W482" s="245"/>
      <c r="X482" s="245"/>
      <c r="Y482" s="245"/>
      <c r="Z482" s="245"/>
      <c r="AA482" s="245"/>
      <c r="AB482" s="245"/>
      <c r="AC482" s="245"/>
    </row>
    <row r="483">
      <c r="A483" s="245"/>
      <c r="B483" s="245"/>
      <c r="C483" s="245"/>
      <c r="D483" s="245"/>
      <c r="E483" s="245"/>
      <c r="F483" s="245"/>
      <c r="G483" s="245"/>
      <c r="H483" s="245"/>
      <c r="I483" s="245"/>
      <c r="J483" s="275"/>
      <c r="K483" s="275"/>
      <c r="L483" s="245"/>
      <c r="M483" s="245"/>
      <c r="N483" s="245"/>
      <c r="O483" s="245"/>
      <c r="P483" s="245"/>
      <c r="Q483" s="245"/>
      <c r="R483" s="245"/>
      <c r="S483" s="245"/>
      <c r="T483" s="245"/>
      <c r="U483" s="245"/>
      <c r="V483" s="245"/>
      <c r="W483" s="245"/>
      <c r="X483" s="245"/>
      <c r="Y483" s="245"/>
      <c r="Z483" s="245"/>
      <c r="AA483" s="245"/>
      <c r="AB483" s="245"/>
      <c r="AC483" s="245"/>
    </row>
    <row r="484">
      <c r="A484" s="245"/>
      <c r="B484" s="245"/>
      <c r="C484" s="245"/>
      <c r="D484" s="245"/>
      <c r="E484" s="245"/>
      <c r="F484" s="245"/>
      <c r="G484" s="245"/>
      <c r="H484" s="245"/>
      <c r="I484" s="245"/>
      <c r="J484" s="275"/>
      <c r="K484" s="275"/>
      <c r="L484" s="245"/>
      <c r="M484" s="245"/>
      <c r="N484" s="245"/>
      <c r="O484" s="245"/>
      <c r="P484" s="245"/>
      <c r="Q484" s="245"/>
      <c r="R484" s="245"/>
      <c r="S484" s="245"/>
      <c r="T484" s="245"/>
      <c r="U484" s="245"/>
      <c r="V484" s="245"/>
      <c r="W484" s="245"/>
      <c r="X484" s="245"/>
      <c r="Y484" s="245"/>
      <c r="Z484" s="245"/>
      <c r="AA484" s="245"/>
      <c r="AB484" s="245"/>
      <c r="AC484" s="245"/>
    </row>
    <row r="485">
      <c r="A485" s="245"/>
      <c r="B485" s="245"/>
      <c r="C485" s="245"/>
      <c r="D485" s="245"/>
      <c r="E485" s="245"/>
      <c r="F485" s="245"/>
      <c r="G485" s="245"/>
      <c r="H485" s="245"/>
      <c r="I485" s="245"/>
      <c r="J485" s="275"/>
      <c r="K485" s="275"/>
      <c r="L485" s="245"/>
      <c r="M485" s="245"/>
      <c r="N485" s="245"/>
      <c r="O485" s="245"/>
      <c r="P485" s="245"/>
      <c r="Q485" s="245"/>
      <c r="R485" s="245"/>
      <c r="S485" s="245"/>
      <c r="T485" s="245"/>
      <c r="U485" s="245"/>
      <c r="V485" s="245"/>
      <c r="W485" s="245"/>
      <c r="X485" s="245"/>
      <c r="Y485" s="245"/>
      <c r="Z485" s="245"/>
      <c r="AA485" s="245"/>
      <c r="AB485" s="245"/>
      <c r="AC485" s="245"/>
    </row>
    <row r="486">
      <c r="A486" s="245"/>
      <c r="B486" s="245"/>
      <c r="C486" s="245"/>
      <c r="D486" s="245"/>
      <c r="E486" s="245"/>
      <c r="F486" s="245"/>
      <c r="G486" s="245"/>
      <c r="H486" s="245"/>
      <c r="I486" s="245"/>
      <c r="J486" s="275"/>
      <c r="K486" s="275"/>
      <c r="L486" s="245"/>
      <c r="M486" s="245"/>
      <c r="N486" s="245"/>
      <c r="O486" s="245"/>
      <c r="P486" s="245"/>
      <c r="Q486" s="245"/>
      <c r="R486" s="245"/>
      <c r="S486" s="245"/>
      <c r="T486" s="245"/>
      <c r="U486" s="245"/>
      <c r="V486" s="245"/>
      <c r="W486" s="245"/>
      <c r="X486" s="245"/>
      <c r="Y486" s="245"/>
      <c r="Z486" s="245"/>
      <c r="AA486" s="245"/>
      <c r="AB486" s="245"/>
      <c r="AC486" s="245"/>
    </row>
    <row r="487">
      <c r="A487" s="245"/>
      <c r="B487" s="245"/>
      <c r="C487" s="245"/>
      <c r="D487" s="245"/>
      <c r="E487" s="245"/>
      <c r="F487" s="245"/>
      <c r="G487" s="245"/>
      <c r="H487" s="245"/>
      <c r="I487" s="245"/>
      <c r="J487" s="275"/>
      <c r="K487" s="275"/>
      <c r="L487" s="245"/>
      <c r="M487" s="245"/>
      <c r="N487" s="245"/>
      <c r="O487" s="245"/>
      <c r="P487" s="245"/>
      <c r="Q487" s="245"/>
      <c r="R487" s="245"/>
      <c r="S487" s="245"/>
      <c r="T487" s="245"/>
      <c r="U487" s="245"/>
      <c r="V487" s="245"/>
      <c r="W487" s="245"/>
      <c r="X487" s="245"/>
      <c r="Y487" s="245"/>
      <c r="Z487" s="245"/>
      <c r="AA487" s="245"/>
      <c r="AB487" s="245"/>
      <c r="AC487" s="245"/>
    </row>
    <row r="488">
      <c r="A488" s="245"/>
      <c r="B488" s="245"/>
      <c r="C488" s="245"/>
      <c r="D488" s="245"/>
      <c r="E488" s="245"/>
      <c r="F488" s="245"/>
      <c r="G488" s="245"/>
      <c r="H488" s="245"/>
      <c r="I488" s="245"/>
      <c r="J488" s="275"/>
      <c r="K488" s="275"/>
      <c r="L488" s="245"/>
      <c r="M488" s="245"/>
      <c r="N488" s="245"/>
      <c r="O488" s="245"/>
      <c r="P488" s="245"/>
      <c r="Q488" s="245"/>
      <c r="R488" s="245"/>
      <c r="S488" s="245"/>
      <c r="T488" s="245"/>
      <c r="U488" s="245"/>
      <c r="V488" s="245"/>
      <c r="W488" s="245"/>
      <c r="X488" s="245"/>
      <c r="Y488" s="245"/>
      <c r="Z488" s="245"/>
      <c r="AA488" s="245"/>
      <c r="AB488" s="245"/>
      <c r="AC488" s="245"/>
    </row>
    <row r="489">
      <c r="A489" s="245"/>
      <c r="B489" s="245"/>
      <c r="C489" s="245"/>
      <c r="D489" s="245"/>
      <c r="E489" s="245"/>
      <c r="F489" s="245"/>
      <c r="G489" s="245"/>
      <c r="H489" s="245"/>
      <c r="I489" s="245"/>
      <c r="J489" s="275"/>
      <c r="K489" s="275"/>
      <c r="L489" s="245"/>
      <c r="M489" s="245"/>
      <c r="N489" s="245"/>
      <c r="O489" s="245"/>
      <c r="P489" s="245"/>
      <c r="Q489" s="245"/>
      <c r="R489" s="245"/>
      <c r="S489" s="245"/>
      <c r="T489" s="245"/>
      <c r="U489" s="245"/>
      <c r="V489" s="245"/>
      <c r="W489" s="245"/>
      <c r="X489" s="245"/>
      <c r="Y489" s="245"/>
      <c r="Z489" s="245"/>
      <c r="AA489" s="245"/>
      <c r="AB489" s="245"/>
      <c r="AC489" s="245"/>
    </row>
    <row r="490">
      <c r="A490" s="245"/>
      <c r="B490" s="245"/>
      <c r="C490" s="245"/>
      <c r="D490" s="245"/>
      <c r="E490" s="245"/>
      <c r="F490" s="245"/>
      <c r="G490" s="245"/>
      <c r="H490" s="245"/>
      <c r="I490" s="245"/>
      <c r="J490" s="275"/>
      <c r="K490" s="275"/>
      <c r="L490" s="245"/>
      <c r="M490" s="245"/>
      <c r="N490" s="245"/>
      <c r="O490" s="245"/>
      <c r="P490" s="245"/>
      <c r="Q490" s="245"/>
      <c r="R490" s="245"/>
      <c r="S490" s="245"/>
      <c r="T490" s="245"/>
      <c r="U490" s="245"/>
      <c r="V490" s="245"/>
      <c r="W490" s="245"/>
      <c r="X490" s="245"/>
      <c r="Y490" s="245"/>
      <c r="Z490" s="245"/>
      <c r="AA490" s="245"/>
      <c r="AB490" s="245"/>
      <c r="AC490" s="245"/>
    </row>
    <row r="491">
      <c r="A491" s="245"/>
      <c r="B491" s="245"/>
      <c r="C491" s="245"/>
      <c r="D491" s="245"/>
      <c r="E491" s="245"/>
      <c r="F491" s="245"/>
      <c r="G491" s="245"/>
      <c r="H491" s="245"/>
      <c r="I491" s="245"/>
      <c r="J491" s="275"/>
      <c r="K491" s="275"/>
      <c r="L491" s="245"/>
      <c r="M491" s="245"/>
      <c r="N491" s="245"/>
      <c r="O491" s="245"/>
      <c r="P491" s="245"/>
      <c r="Q491" s="245"/>
      <c r="R491" s="245"/>
      <c r="S491" s="245"/>
      <c r="T491" s="245"/>
      <c r="U491" s="245"/>
      <c r="V491" s="245"/>
      <c r="W491" s="245"/>
      <c r="X491" s="245"/>
      <c r="Y491" s="245"/>
      <c r="Z491" s="245"/>
      <c r="AA491" s="245"/>
      <c r="AB491" s="245"/>
      <c r="AC491" s="245"/>
    </row>
    <row r="492">
      <c r="A492" s="245"/>
      <c r="B492" s="245"/>
      <c r="C492" s="245"/>
      <c r="D492" s="245"/>
      <c r="E492" s="245"/>
      <c r="F492" s="245"/>
      <c r="G492" s="245"/>
      <c r="H492" s="245"/>
      <c r="I492" s="245"/>
      <c r="J492" s="275"/>
      <c r="K492" s="275"/>
      <c r="L492" s="245"/>
      <c r="M492" s="245"/>
      <c r="N492" s="245"/>
      <c r="O492" s="245"/>
      <c r="P492" s="245"/>
      <c r="Q492" s="245"/>
      <c r="R492" s="245"/>
      <c r="S492" s="245"/>
      <c r="T492" s="245"/>
      <c r="U492" s="245"/>
      <c r="V492" s="245"/>
      <c r="W492" s="245"/>
      <c r="X492" s="245"/>
      <c r="Y492" s="245"/>
      <c r="Z492" s="245"/>
      <c r="AA492" s="245"/>
      <c r="AB492" s="245"/>
      <c r="AC492" s="245"/>
    </row>
    <row r="493">
      <c r="A493" s="245"/>
      <c r="B493" s="245"/>
      <c r="C493" s="245"/>
      <c r="D493" s="245"/>
      <c r="E493" s="245"/>
      <c r="F493" s="245"/>
      <c r="G493" s="245"/>
      <c r="H493" s="245"/>
      <c r="I493" s="245"/>
      <c r="J493" s="275"/>
      <c r="K493" s="275"/>
      <c r="L493" s="245"/>
      <c r="M493" s="245"/>
      <c r="N493" s="245"/>
      <c r="O493" s="245"/>
      <c r="P493" s="245"/>
      <c r="Q493" s="245"/>
      <c r="R493" s="245"/>
      <c r="S493" s="245"/>
      <c r="T493" s="245"/>
      <c r="U493" s="245"/>
      <c r="V493" s="245"/>
      <c r="W493" s="245"/>
      <c r="X493" s="245"/>
      <c r="Y493" s="245"/>
      <c r="Z493" s="245"/>
      <c r="AA493" s="245"/>
      <c r="AB493" s="245"/>
      <c r="AC493" s="245"/>
    </row>
    <row r="494">
      <c r="A494" s="245"/>
      <c r="B494" s="245"/>
      <c r="C494" s="245"/>
      <c r="D494" s="245"/>
      <c r="E494" s="245"/>
      <c r="F494" s="245"/>
      <c r="G494" s="245"/>
      <c r="H494" s="245"/>
      <c r="I494" s="245"/>
      <c r="J494" s="275"/>
      <c r="K494" s="275"/>
      <c r="L494" s="245"/>
      <c r="M494" s="245"/>
      <c r="N494" s="245"/>
      <c r="O494" s="245"/>
      <c r="P494" s="245"/>
      <c r="Q494" s="245"/>
      <c r="R494" s="245"/>
      <c r="S494" s="245"/>
      <c r="T494" s="245"/>
      <c r="U494" s="245"/>
      <c r="V494" s="245"/>
      <c r="W494" s="245"/>
      <c r="X494" s="245"/>
      <c r="Y494" s="245"/>
      <c r="Z494" s="245"/>
      <c r="AA494" s="245"/>
      <c r="AB494" s="245"/>
      <c r="AC494" s="245"/>
    </row>
    <row r="495">
      <c r="A495" s="245"/>
      <c r="B495" s="245"/>
      <c r="C495" s="245"/>
      <c r="D495" s="245"/>
      <c r="E495" s="245"/>
      <c r="F495" s="245"/>
      <c r="G495" s="245"/>
      <c r="H495" s="245"/>
      <c r="I495" s="245"/>
      <c r="J495" s="275"/>
      <c r="K495" s="275"/>
      <c r="L495" s="245"/>
      <c r="M495" s="245"/>
      <c r="N495" s="245"/>
      <c r="O495" s="245"/>
      <c r="P495" s="245"/>
      <c r="Q495" s="245"/>
      <c r="R495" s="245"/>
      <c r="S495" s="245"/>
      <c r="T495" s="245"/>
      <c r="U495" s="245"/>
      <c r="V495" s="245"/>
      <c r="W495" s="245"/>
      <c r="X495" s="245"/>
      <c r="Y495" s="245"/>
      <c r="Z495" s="245"/>
      <c r="AA495" s="245"/>
      <c r="AB495" s="245"/>
      <c r="AC495" s="245"/>
    </row>
    <row r="496">
      <c r="A496" s="245"/>
      <c r="B496" s="245"/>
      <c r="C496" s="245"/>
      <c r="D496" s="245"/>
      <c r="E496" s="245"/>
      <c r="F496" s="245"/>
      <c r="G496" s="245"/>
      <c r="H496" s="245"/>
      <c r="I496" s="245"/>
      <c r="J496" s="275"/>
      <c r="K496" s="275"/>
      <c r="L496" s="245"/>
      <c r="M496" s="245"/>
      <c r="N496" s="245"/>
      <c r="O496" s="245"/>
      <c r="P496" s="245"/>
      <c r="Q496" s="245"/>
      <c r="R496" s="245"/>
      <c r="S496" s="245"/>
      <c r="T496" s="245"/>
      <c r="U496" s="245"/>
      <c r="V496" s="245"/>
      <c r="W496" s="245"/>
      <c r="X496" s="245"/>
      <c r="Y496" s="245"/>
      <c r="Z496" s="245"/>
      <c r="AA496" s="245"/>
      <c r="AB496" s="245"/>
      <c r="AC496" s="245"/>
    </row>
    <row r="497">
      <c r="A497" s="245"/>
      <c r="B497" s="245"/>
      <c r="C497" s="245"/>
      <c r="D497" s="245"/>
      <c r="E497" s="245"/>
      <c r="F497" s="245"/>
      <c r="G497" s="245"/>
      <c r="H497" s="245"/>
      <c r="I497" s="245"/>
      <c r="J497" s="275"/>
      <c r="K497" s="275"/>
      <c r="L497" s="245"/>
      <c r="M497" s="245"/>
      <c r="N497" s="245"/>
      <c r="O497" s="245"/>
      <c r="P497" s="245"/>
      <c r="Q497" s="245"/>
      <c r="R497" s="245"/>
      <c r="S497" s="245"/>
      <c r="T497" s="245"/>
      <c r="U497" s="245"/>
      <c r="V497" s="245"/>
      <c r="W497" s="245"/>
      <c r="X497" s="245"/>
      <c r="Y497" s="245"/>
      <c r="Z497" s="245"/>
      <c r="AA497" s="245"/>
      <c r="AB497" s="245"/>
      <c r="AC497" s="245"/>
    </row>
    <row r="498">
      <c r="A498" s="245"/>
      <c r="B498" s="245"/>
      <c r="C498" s="245"/>
      <c r="D498" s="245"/>
      <c r="E498" s="245"/>
      <c r="F498" s="245"/>
      <c r="G498" s="245"/>
      <c r="H498" s="245"/>
      <c r="I498" s="245"/>
      <c r="J498" s="275"/>
      <c r="K498" s="275"/>
      <c r="L498" s="245"/>
      <c r="M498" s="245"/>
      <c r="N498" s="245"/>
      <c r="O498" s="245"/>
      <c r="P498" s="245"/>
      <c r="Q498" s="245"/>
      <c r="R498" s="245"/>
      <c r="S498" s="245"/>
      <c r="T498" s="245"/>
      <c r="U498" s="245"/>
      <c r="V498" s="245"/>
      <c r="W498" s="245"/>
      <c r="X498" s="245"/>
      <c r="Y498" s="245"/>
      <c r="Z498" s="245"/>
      <c r="AA498" s="245"/>
      <c r="AB498" s="245"/>
      <c r="AC498" s="245"/>
    </row>
    <row r="499">
      <c r="A499" s="245"/>
      <c r="B499" s="245"/>
      <c r="C499" s="245"/>
      <c r="D499" s="245"/>
      <c r="E499" s="245"/>
      <c r="F499" s="245"/>
      <c r="G499" s="245"/>
      <c r="H499" s="245"/>
      <c r="I499" s="245"/>
      <c r="J499" s="275"/>
      <c r="K499" s="275"/>
      <c r="L499" s="245"/>
      <c r="M499" s="245"/>
      <c r="N499" s="245"/>
      <c r="O499" s="245"/>
      <c r="P499" s="245"/>
      <c r="Q499" s="245"/>
      <c r="R499" s="245"/>
      <c r="S499" s="245"/>
      <c r="T499" s="245"/>
      <c r="U499" s="245"/>
      <c r="V499" s="245"/>
      <c r="W499" s="245"/>
      <c r="X499" s="245"/>
      <c r="Y499" s="245"/>
      <c r="Z499" s="245"/>
      <c r="AA499" s="245"/>
      <c r="AB499" s="245"/>
      <c r="AC499" s="245"/>
    </row>
    <row r="500">
      <c r="A500" s="245"/>
      <c r="B500" s="245"/>
      <c r="C500" s="245"/>
      <c r="D500" s="245"/>
      <c r="E500" s="245"/>
      <c r="F500" s="245"/>
      <c r="G500" s="245"/>
      <c r="H500" s="245"/>
      <c r="I500" s="245"/>
      <c r="J500" s="275"/>
      <c r="K500" s="275"/>
      <c r="L500" s="245"/>
      <c r="M500" s="245"/>
      <c r="N500" s="245"/>
      <c r="O500" s="245"/>
      <c r="P500" s="245"/>
      <c r="Q500" s="245"/>
      <c r="R500" s="245"/>
      <c r="S500" s="245"/>
      <c r="T500" s="245"/>
      <c r="U500" s="245"/>
      <c r="V500" s="245"/>
      <c r="W500" s="245"/>
      <c r="X500" s="245"/>
      <c r="Y500" s="245"/>
      <c r="Z500" s="245"/>
      <c r="AA500" s="245"/>
      <c r="AB500" s="245"/>
      <c r="AC500" s="245"/>
    </row>
    <row r="501">
      <c r="A501" s="245"/>
      <c r="B501" s="245"/>
      <c r="C501" s="245"/>
      <c r="D501" s="245"/>
      <c r="E501" s="245"/>
      <c r="F501" s="245"/>
      <c r="G501" s="245"/>
      <c r="H501" s="245"/>
      <c r="I501" s="245"/>
      <c r="J501" s="275"/>
      <c r="K501" s="275"/>
      <c r="L501" s="245"/>
      <c r="M501" s="245"/>
      <c r="N501" s="245"/>
      <c r="O501" s="245"/>
      <c r="P501" s="245"/>
      <c r="Q501" s="245"/>
      <c r="R501" s="245"/>
      <c r="S501" s="245"/>
      <c r="T501" s="245"/>
      <c r="U501" s="245"/>
      <c r="V501" s="245"/>
      <c r="W501" s="245"/>
      <c r="X501" s="245"/>
      <c r="Y501" s="245"/>
      <c r="Z501" s="245"/>
      <c r="AA501" s="245"/>
      <c r="AB501" s="245"/>
      <c r="AC501" s="245"/>
    </row>
    <row r="502">
      <c r="A502" s="245"/>
      <c r="B502" s="245"/>
      <c r="C502" s="245"/>
      <c r="D502" s="245"/>
      <c r="E502" s="245"/>
      <c r="F502" s="245"/>
      <c r="G502" s="245"/>
      <c r="H502" s="245"/>
      <c r="I502" s="245"/>
      <c r="J502" s="275"/>
      <c r="K502" s="275"/>
      <c r="L502" s="245"/>
      <c r="M502" s="245"/>
      <c r="N502" s="245"/>
      <c r="O502" s="245"/>
      <c r="P502" s="245"/>
      <c r="Q502" s="245"/>
      <c r="R502" s="245"/>
      <c r="S502" s="245"/>
      <c r="T502" s="245"/>
      <c r="U502" s="245"/>
      <c r="V502" s="245"/>
      <c r="W502" s="245"/>
      <c r="X502" s="245"/>
      <c r="Y502" s="245"/>
      <c r="Z502" s="245"/>
      <c r="AA502" s="245"/>
      <c r="AB502" s="245"/>
      <c r="AC502" s="245"/>
    </row>
    <row r="503">
      <c r="A503" s="245"/>
      <c r="B503" s="245"/>
      <c r="C503" s="245"/>
      <c r="D503" s="245"/>
      <c r="E503" s="245"/>
      <c r="F503" s="245"/>
      <c r="G503" s="245"/>
      <c r="H503" s="245"/>
      <c r="I503" s="245"/>
      <c r="J503" s="275"/>
      <c r="K503" s="275"/>
      <c r="L503" s="245"/>
      <c r="M503" s="245"/>
      <c r="N503" s="245"/>
      <c r="O503" s="245"/>
      <c r="P503" s="245"/>
      <c r="Q503" s="245"/>
      <c r="R503" s="245"/>
      <c r="S503" s="245"/>
      <c r="T503" s="245"/>
      <c r="U503" s="245"/>
      <c r="V503" s="245"/>
      <c r="W503" s="245"/>
      <c r="X503" s="245"/>
      <c r="Y503" s="245"/>
      <c r="Z503" s="245"/>
      <c r="AA503" s="245"/>
      <c r="AB503" s="245"/>
      <c r="AC503" s="245"/>
    </row>
    <row r="504">
      <c r="A504" s="245"/>
      <c r="B504" s="245"/>
      <c r="C504" s="245"/>
      <c r="D504" s="245"/>
      <c r="E504" s="245"/>
      <c r="F504" s="245"/>
      <c r="G504" s="245"/>
      <c r="H504" s="245"/>
      <c r="I504" s="245"/>
      <c r="J504" s="275"/>
      <c r="K504" s="275"/>
      <c r="L504" s="245"/>
      <c r="M504" s="245"/>
      <c r="N504" s="245"/>
      <c r="O504" s="245"/>
      <c r="P504" s="245"/>
      <c r="Q504" s="245"/>
      <c r="R504" s="245"/>
      <c r="S504" s="245"/>
      <c r="T504" s="245"/>
      <c r="U504" s="245"/>
      <c r="V504" s="245"/>
      <c r="W504" s="245"/>
      <c r="X504" s="245"/>
      <c r="Y504" s="245"/>
      <c r="Z504" s="245"/>
      <c r="AA504" s="245"/>
      <c r="AB504" s="245"/>
      <c r="AC504" s="245"/>
    </row>
    <row r="505">
      <c r="A505" s="245"/>
      <c r="B505" s="245"/>
      <c r="C505" s="245"/>
      <c r="D505" s="245"/>
      <c r="E505" s="245"/>
      <c r="F505" s="245"/>
      <c r="G505" s="245"/>
      <c r="H505" s="245"/>
      <c r="I505" s="245"/>
      <c r="J505" s="275"/>
      <c r="K505" s="275"/>
      <c r="L505" s="245"/>
      <c r="M505" s="245"/>
      <c r="N505" s="245"/>
      <c r="O505" s="245"/>
      <c r="P505" s="245"/>
      <c r="Q505" s="245"/>
      <c r="R505" s="245"/>
      <c r="S505" s="245"/>
      <c r="T505" s="245"/>
      <c r="U505" s="245"/>
      <c r="V505" s="245"/>
      <c r="W505" s="245"/>
      <c r="X505" s="245"/>
      <c r="Y505" s="245"/>
      <c r="Z505" s="245"/>
      <c r="AA505" s="245"/>
      <c r="AB505" s="245"/>
      <c r="AC505" s="245"/>
    </row>
    <row r="506">
      <c r="A506" s="245"/>
      <c r="B506" s="245"/>
      <c r="C506" s="245"/>
      <c r="D506" s="245"/>
      <c r="E506" s="245"/>
      <c r="F506" s="245"/>
      <c r="G506" s="245"/>
      <c r="H506" s="245"/>
      <c r="I506" s="245"/>
      <c r="J506" s="275"/>
      <c r="K506" s="275"/>
      <c r="L506" s="245"/>
      <c r="M506" s="245"/>
      <c r="N506" s="245"/>
      <c r="O506" s="245"/>
      <c r="P506" s="245"/>
      <c r="Q506" s="245"/>
      <c r="R506" s="245"/>
      <c r="S506" s="245"/>
      <c r="T506" s="245"/>
      <c r="U506" s="245"/>
      <c r="V506" s="245"/>
      <c r="W506" s="245"/>
      <c r="X506" s="245"/>
      <c r="Y506" s="245"/>
      <c r="Z506" s="245"/>
      <c r="AA506" s="245"/>
      <c r="AB506" s="245"/>
      <c r="AC506" s="245"/>
    </row>
    <row r="507">
      <c r="A507" s="245"/>
      <c r="B507" s="245"/>
      <c r="C507" s="245"/>
      <c r="D507" s="245"/>
      <c r="E507" s="245"/>
      <c r="F507" s="245"/>
      <c r="G507" s="245"/>
      <c r="H507" s="245"/>
      <c r="I507" s="245"/>
      <c r="J507" s="275"/>
      <c r="K507" s="275"/>
      <c r="L507" s="245"/>
      <c r="M507" s="245"/>
      <c r="N507" s="245"/>
      <c r="O507" s="245"/>
      <c r="P507" s="245"/>
      <c r="Q507" s="245"/>
      <c r="R507" s="245"/>
      <c r="S507" s="245"/>
      <c r="T507" s="245"/>
      <c r="U507" s="245"/>
      <c r="V507" s="245"/>
      <c r="W507" s="245"/>
      <c r="X507" s="245"/>
      <c r="Y507" s="245"/>
      <c r="Z507" s="245"/>
      <c r="AA507" s="245"/>
      <c r="AB507" s="245"/>
      <c r="AC507" s="245"/>
    </row>
    <row r="508">
      <c r="A508" s="245"/>
      <c r="B508" s="245"/>
      <c r="C508" s="245"/>
      <c r="D508" s="245"/>
      <c r="E508" s="245"/>
      <c r="F508" s="245"/>
      <c r="G508" s="245"/>
      <c r="H508" s="245"/>
      <c r="I508" s="245"/>
      <c r="J508" s="275"/>
      <c r="K508" s="275"/>
      <c r="L508" s="245"/>
      <c r="M508" s="245"/>
      <c r="N508" s="245"/>
      <c r="O508" s="245"/>
      <c r="P508" s="245"/>
      <c r="Q508" s="245"/>
      <c r="R508" s="245"/>
      <c r="S508" s="245"/>
      <c r="T508" s="245"/>
      <c r="U508" s="245"/>
      <c r="V508" s="245"/>
      <c r="W508" s="245"/>
      <c r="X508" s="245"/>
      <c r="Y508" s="245"/>
      <c r="Z508" s="245"/>
      <c r="AA508" s="245"/>
      <c r="AB508" s="245"/>
      <c r="AC508" s="245"/>
    </row>
    <row r="509">
      <c r="A509" s="245"/>
      <c r="B509" s="245"/>
      <c r="C509" s="245"/>
      <c r="D509" s="245"/>
      <c r="E509" s="245"/>
      <c r="F509" s="245"/>
      <c r="G509" s="245"/>
      <c r="H509" s="245"/>
      <c r="I509" s="245"/>
      <c r="J509" s="275"/>
      <c r="K509" s="275"/>
      <c r="L509" s="245"/>
      <c r="M509" s="245"/>
      <c r="N509" s="245"/>
      <c r="O509" s="245"/>
      <c r="P509" s="245"/>
      <c r="Q509" s="245"/>
      <c r="R509" s="245"/>
      <c r="S509" s="245"/>
      <c r="T509" s="245"/>
      <c r="U509" s="245"/>
      <c r="V509" s="245"/>
      <c r="W509" s="245"/>
      <c r="X509" s="245"/>
      <c r="Y509" s="245"/>
      <c r="Z509" s="245"/>
      <c r="AA509" s="245"/>
      <c r="AB509" s="245"/>
      <c r="AC509" s="245"/>
    </row>
    <row r="510">
      <c r="A510" s="245"/>
      <c r="B510" s="245"/>
      <c r="C510" s="245"/>
      <c r="D510" s="245"/>
      <c r="E510" s="245"/>
      <c r="F510" s="245"/>
      <c r="G510" s="245"/>
      <c r="H510" s="245"/>
      <c r="I510" s="245"/>
      <c r="J510" s="275"/>
      <c r="K510" s="275"/>
      <c r="L510" s="245"/>
      <c r="M510" s="245"/>
      <c r="N510" s="245"/>
      <c r="O510" s="245"/>
      <c r="P510" s="245"/>
      <c r="Q510" s="245"/>
      <c r="R510" s="245"/>
      <c r="S510" s="245"/>
      <c r="T510" s="245"/>
      <c r="U510" s="245"/>
      <c r="V510" s="245"/>
      <c r="W510" s="245"/>
      <c r="X510" s="245"/>
      <c r="Y510" s="245"/>
      <c r="Z510" s="245"/>
      <c r="AA510" s="245"/>
      <c r="AB510" s="245"/>
      <c r="AC510" s="245"/>
    </row>
    <row r="511">
      <c r="A511" s="245"/>
      <c r="B511" s="245"/>
      <c r="C511" s="245"/>
      <c r="D511" s="245"/>
      <c r="E511" s="245"/>
      <c r="F511" s="245"/>
      <c r="G511" s="245"/>
      <c r="H511" s="245"/>
      <c r="I511" s="245"/>
      <c r="J511" s="275"/>
      <c r="K511" s="275"/>
      <c r="L511" s="245"/>
      <c r="M511" s="245"/>
      <c r="N511" s="245"/>
      <c r="O511" s="245"/>
      <c r="P511" s="245"/>
      <c r="Q511" s="245"/>
      <c r="R511" s="245"/>
      <c r="S511" s="245"/>
      <c r="T511" s="245"/>
      <c r="U511" s="245"/>
      <c r="V511" s="245"/>
      <c r="W511" s="245"/>
      <c r="X511" s="245"/>
      <c r="Y511" s="245"/>
      <c r="Z511" s="245"/>
      <c r="AA511" s="245"/>
      <c r="AB511" s="245"/>
      <c r="AC511" s="245"/>
    </row>
    <row r="512">
      <c r="A512" s="245"/>
      <c r="B512" s="245"/>
      <c r="C512" s="245"/>
      <c r="D512" s="245"/>
      <c r="E512" s="245"/>
      <c r="F512" s="245"/>
      <c r="G512" s="245"/>
      <c r="H512" s="245"/>
      <c r="I512" s="245"/>
      <c r="J512" s="275"/>
      <c r="K512" s="275"/>
      <c r="L512" s="245"/>
      <c r="M512" s="245"/>
      <c r="N512" s="245"/>
      <c r="O512" s="245"/>
      <c r="P512" s="245"/>
      <c r="Q512" s="245"/>
      <c r="R512" s="245"/>
      <c r="S512" s="245"/>
      <c r="T512" s="245"/>
      <c r="U512" s="245"/>
      <c r="V512" s="245"/>
      <c r="W512" s="245"/>
      <c r="X512" s="245"/>
      <c r="Y512" s="245"/>
      <c r="Z512" s="245"/>
      <c r="AA512" s="245"/>
      <c r="AB512" s="245"/>
      <c r="AC512" s="245"/>
    </row>
    <row r="513">
      <c r="A513" s="245"/>
      <c r="B513" s="245"/>
      <c r="C513" s="245"/>
      <c r="D513" s="245"/>
      <c r="E513" s="245"/>
      <c r="F513" s="245"/>
      <c r="G513" s="245"/>
      <c r="H513" s="245"/>
      <c r="I513" s="245"/>
      <c r="J513" s="275"/>
      <c r="K513" s="275"/>
      <c r="L513" s="245"/>
      <c r="M513" s="245"/>
      <c r="N513" s="245"/>
      <c r="O513" s="245"/>
      <c r="P513" s="245"/>
      <c r="Q513" s="245"/>
      <c r="R513" s="245"/>
      <c r="S513" s="245"/>
      <c r="T513" s="245"/>
      <c r="U513" s="245"/>
      <c r="V513" s="245"/>
      <c r="W513" s="245"/>
      <c r="X513" s="245"/>
      <c r="Y513" s="245"/>
      <c r="Z513" s="245"/>
      <c r="AA513" s="245"/>
      <c r="AB513" s="245"/>
      <c r="AC513" s="245"/>
    </row>
    <row r="514">
      <c r="A514" s="245"/>
      <c r="B514" s="245"/>
      <c r="C514" s="245"/>
      <c r="D514" s="245"/>
      <c r="E514" s="245"/>
      <c r="F514" s="245"/>
      <c r="G514" s="245"/>
      <c r="H514" s="245"/>
      <c r="I514" s="245"/>
      <c r="J514" s="275"/>
      <c r="K514" s="275"/>
      <c r="L514" s="245"/>
      <c r="M514" s="245"/>
      <c r="N514" s="245"/>
      <c r="O514" s="245"/>
      <c r="P514" s="245"/>
      <c r="Q514" s="245"/>
      <c r="R514" s="245"/>
      <c r="S514" s="245"/>
      <c r="T514" s="245"/>
      <c r="U514" s="245"/>
      <c r="V514" s="245"/>
      <c r="W514" s="245"/>
      <c r="X514" s="245"/>
      <c r="Y514" s="245"/>
      <c r="Z514" s="245"/>
      <c r="AA514" s="245"/>
      <c r="AB514" s="245"/>
      <c r="AC514" s="245"/>
    </row>
    <row r="515">
      <c r="A515" s="245"/>
      <c r="B515" s="245"/>
      <c r="C515" s="245"/>
      <c r="D515" s="245"/>
      <c r="E515" s="245"/>
      <c r="F515" s="245"/>
      <c r="G515" s="245"/>
      <c r="H515" s="245"/>
      <c r="I515" s="245"/>
      <c r="J515" s="275"/>
      <c r="K515" s="275"/>
      <c r="L515" s="245"/>
      <c r="M515" s="245"/>
      <c r="N515" s="245"/>
      <c r="O515" s="245"/>
      <c r="P515" s="245"/>
      <c r="Q515" s="245"/>
      <c r="R515" s="245"/>
      <c r="S515" s="245"/>
      <c r="T515" s="245"/>
      <c r="U515" s="245"/>
      <c r="V515" s="245"/>
      <c r="W515" s="245"/>
      <c r="X515" s="245"/>
      <c r="Y515" s="245"/>
      <c r="Z515" s="245"/>
      <c r="AA515" s="245"/>
      <c r="AB515" s="245"/>
      <c r="AC515" s="245"/>
    </row>
    <row r="516">
      <c r="A516" s="245"/>
      <c r="B516" s="245"/>
      <c r="C516" s="245"/>
      <c r="D516" s="245"/>
      <c r="E516" s="245"/>
      <c r="F516" s="245"/>
      <c r="G516" s="245"/>
      <c r="H516" s="245"/>
      <c r="I516" s="245"/>
      <c r="J516" s="275"/>
      <c r="K516" s="275"/>
      <c r="L516" s="245"/>
      <c r="M516" s="245"/>
      <c r="N516" s="245"/>
      <c r="O516" s="245"/>
      <c r="P516" s="245"/>
      <c r="Q516" s="245"/>
      <c r="R516" s="245"/>
      <c r="S516" s="245"/>
      <c r="T516" s="245"/>
      <c r="U516" s="245"/>
      <c r="V516" s="245"/>
      <c r="W516" s="245"/>
      <c r="X516" s="245"/>
      <c r="Y516" s="245"/>
      <c r="Z516" s="245"/>
      <c r="AA516" s="245"/>
      <c r="AB516" s="245"/>
      <c r="AC516" s="245"/>
    </row>
    <row r="517">
      <c r="A517" s="245"/>
      <c r="B517" s="245"/>
      <c r="C517" s="245"/>
      <c r="D517" s="245"/>
      <c r="E517" s="245"/>
      <c r="F517" s="245"/>
      <c r="G517" s="245"/>
      <c r="H517" s="245"/>
      <c r="I517" s="245"/>
      <c r="J517" s="275"/>
      <c r="K517" s="275"/>
      <c r="L517" s="245"/>
      <c r="M517" s="245"/>
      <c r="N517" s="245"/>
      <c r="O517" s="245"/>
      <c r="P517" s="245"/>
      <c r="Q517" s="245"/>
      <c r="R517" s="245"/>
      <c r="S517" s="245"/>
      <c r="T517" s="245"/>
      <c r="U517" s="245"/>
      <c r="V517" s="245"/>
      <c r="W517" s="245"/>
      <c r="X517" s="245"/>
      <c r="Y517" s="245"/>
      <c r="Z517" s="245"/>
      <c r="AA517" s="245"/>
      <c r="AB517" s="245"/>
      <c r="AC517" s="245"/>
    </row>
    <row r="518">
      <c r="A518" s="245"/>
      <c r="B518" s="245"/>
      <c r="C518" s="245"/>
      <c r="D518" s="245"/>
      <c r="E518" s="245"/>
      <c r="F518" s="245"/>
      <c r="G518" s="245"/>
      <c r="H518" s="245"/>
      <c r="I518" s="245"/>
      <c r="J518" s="275"/>
      <c r="K518" s="275"/>
      <c r="L518" s="245"/>
      <c r="M518" s="245"/>
      <c r="N518" s="245"/>
      <c r="O518" s="245"/>
      <c r="P518" s="245"/>
      <c r="Q518" s="245"/>
      <c r="R518" s="245"/>
      <c r="S518" s="245"/>
      <c r="T518" s="245"/>
      <c r="U518" s="245"/>
      <c r="V518" s="245"/>
      <c r="W518" s="245"/>
      <c r="X518" s="245"/>
      <c r="Y518" s="245"/>
      <c r="Z518" s="245"/>
      <c r="AA518" s="245"/>
      <c r="AB518" s="245"/>
      <c r="AC518" s="245"/>
    </row>
    <row r="519">
      <c r="A519" s="245"/>
      <c r="B519" s="245"/>
      <c r="C519" s="245"/>
      <c r="D519" s="245"/>
      <c r="E519" s="245"/>
      <c r="F519" s="245"/>
      <c r="G519" s="245"/>
      <c r="H519" s="245"/>
      <c r="I519" s="245"/>
      <c r="J519" s="275"/>
      <c r="K519" s="275"/>
      <c r="L519" s="245"/>
      <c r="M519" s="245"/>
      <c r="N519" s="245"/>
      <c r="O519" s="245"/>
      <c r="P519" s="245"/>
      <c r="Q519" s="245"/>
      <c r="R519" s="245"/>
      <c r="S519" s="245"/>
      <c r="T519" s="245"/>
      <c r="U519" s="245"/>
      <c r="V519" s="245"/>
      <c r="W519" s="245"/>
      <c r="X519" s="245"/>
      <c r="Y519" s="245"/>
      <c r="Z519" s="245"/>
      <c r="AA519" s="245"/>
      <c r="AB519" s="245"/>
      <c r="AC519" s="245"/>
    </row>
    <row r="520">
      <c r="A520" s="245"/>
      <c r="B520" s="245"/>
      <c r="C520" s="245"/>
      <c r="D520" s="245"/>
      <c r="E520" s="245"/>
      <c r="F520" s="245"/>
      <c r="G520" s="245"/>
      <c r="H520" s="245"/>
      <c r="I520" s="245"/>
      <c r="J520" s="275"/>
      <c r="K520" s="275"/>
      <c r="L520" s="245"/>
      <c r="M520" s="245"/>
      <c r="N520" s="245"/>
      <c r="O520" s="245"/>
      <c r="P520" s="245"/>
      <c r="Q520" s="245"/>
      <c r="R520" s="245"/>
      <c r="S520" s="245"/>
      <c r="T520" s="245"/>
      <c r="U520" s="245"/>
      <c r="V520" s="245"/>
      <c r="W520" s="245"/>
      <c r="X520" s="245"/>
      <c r="Y520" s="245"/>
      <c r="Z520" s="245"/>
      <c r="AA520" s="245"/>
      <c r="AB520" s="245"/>
      <c r="AC520" s="245"/>
    </row>
    <row r="521">
      <c r="A521" s="245"/>
      <c r="B521" s="245"/>
      <c r="C521" s="245"/>
      <c r="D521" s="245"/>
      <c r="E521" s="245"/>
      <c r="F521" s="245"/>
      <c r="G521" s="245"/>
      <c r="H521" s="245"/>
      <c r="I521" s="245"/>
      <c r="J521" s="275"/>
      <c r="K521" s="275"/>
      <c r="L521" s="245"/>
      <c r="M521" s="245"/>
      <c r="N521" s="245"/>
      <c r="O521" s="245"/>
      <c r="P521" s="245"/>
      <c r="Q521" s="245"/>
      <c r="R521" s="245"/>
      <c r="S521" s="245"/>
      <c r="T521" s="245"/>
      <c r="U521" s="245"/>
      <c r="V521" s="245"/>
      <c r="W521" s="245"/>
      <c r="X521" s="245"/>
      <c r="Y521" s="245"/>
      <c r="Z521" s="245"/>
      <c r="AA521" s="245"/>
      <c r="AB521" s="245"/>
      <c r="AC521" s="245"/>
    </row>
    <row r="522">
      <c r="A522" s="245"/>
      <c r="B522" s="245"/>
      <c r="C522" s="245"/>
      <c r="D522" s="245"/>
      <c r="E522" s="245"/>
      <c r="F522" s="245"/>
      <c r="G522" s="245"/>
      <c r="H522" s="245"/>
      <c r="I522" s="245"/>
      <c r="J522" s="275"/>
      <c r="K522" s="275"/>
      <c r="L522" s="245"/>
      <c r="M522" s="245"/>
      <c r="N522" s="245"/>
      <c r="O522" s="245"/>
      <c r="P522" s="245"/>
      <c r="Q522" s="245"/>
      <c r="R522" s="245"/>
      <c r="S522" s="245"/>
      <c r="T522" s="245"/>
      <c r="U522" s="245"/>
      <c r="V522" s="245"/>
      <c r="W522" s="245"/>
      <c r="X522" s="245"/>
      <c r="Y522" s="245"/>
      <c r="Z522" s="245"/>
      <c r="AA522" s="245"/>
      <c r="AB522" s="245"/>
      <c r="AC522" s="245"/>
    </row>
    <row r="523">
      <c r="A523" s="245"/>
      <c r="B523" s="245"/>
      <c r="C523" s="245"/>
      <c r="D523" s="245"/>
      <c r="E523" s="245"/>
      <c r="F523" s="245"/>
      <c r="G523" s="245"/>
      <c r="H523" s="245"/>
      <c r="I523" s="245"/>
      <c r="J523" s="275"/>
      <c r="K523" s="275"/>
      <c r="L523" s="245"/>
      <c r="M523" s="245"/>
      <c r="N523" s="245"/>
      <c r="O523" s="245"/>
      <c r="P523" s="245"/>
      <c r="Q523" s="245"/>
      <c r="R523" s="245"/>
      <c r="S523" s="245"/>
      <c r="T523" s="245"/>
      <c r="U523" s="245"/>
      <c r="V523" s="245"/>
      <c r="W523" s="245"/>
      <c r="X523" s="245"/>
      <c r="Y523" s="245"/>
      <c r="Z523" s="245"/>
      <c r="AA523" s="245"/>
      <c r="AB523" s="245"/>
      <c r="AC523" s="245"/>
    </row>
    <row r="524">
      <c r="A524" s="245"/>
      <c r="B524" s="245"/>
      <c r="C524" s="245"/>
      <c r="D524" s="245"/>
      <c r="E524" s="245"/>
      <c r="F524" s="245"/>
      <c r="G524" s="245"/>
      <c r="H524" s="245"/>
      <c r="I524" s="245"/>
      <c r="J524" s="275"/>
      <c r="K524" s="275"/>
      <c r="L524" s="245"/>
      <c r="M524" s="245"/>
      <c r="N524" s="245"/>
      <c r="O524" s="245"/>
      <c r="P524" s="245"/>
      <c r="Q524" s="245"/>
      <c r="R524" s="245"/>
      <c r="S524" s="245"/>
      <c r="T524" s="245"/>
      <c r="U524" s="245"/>
      <c r="V524" s="245"/>
      <c r="W524" s="245"/>
      <c r="X524" s="245"/>
      <c r="Y524" s="245"/>
      <c r="Z524" s="245"/>
      <c r="AA524" s="245"/>
      <c r="AB524" s="245"/>
      <c r="AC524" s="245"/>
    </row>
    <row r="525">
      <c r="A525" s="245"/>
      <c r="B525" s="245"/>
      <c r="C525" s="245"/>
      <c r="D525" s="245"/>
      <c r="E525" s="245"/>
      <c r="F525" s="245"/>
      <c r="G525" s="245"/>
      <c r="H525" s="245"/>
      <c r="I525" s="245"/>
      <c r="J525" s="275"/>
      <c r="K525" s="275"/>
      <c r="L525" s="245"/>
      <c r="M525" s="245"/>
      <c r="N525" s="245"/>
      <c r="O525" s="245"/>
      <c r="P525" s="245"/>
      <c r="Q525" s="245"/>
      <c r="R525" s="245"/>
      <c r="S525" s="245"/>
      <c r="T525" s="245"/>
      <c r="U525" s="245"/>
      <c r="V525" s="245"/>
      <c r="W525" s="245"/>
      <c r="X525" s="245"/>
      <c r="Y525" s="245"/>
      <c r="Z525" s="245"/>
      <c r="AA525" s="245"/>
      <c r="AB525" s="245"/>
      <c r="AC525" s="245"/>
    </row>
    <row r="526">
      <c r="A526" s="245"/>
      <c r="B526" s="245"/>
      <c r="C526" s="245"/>
      <c r="D526" s="245"/>
      <c r="E526" s="245"/>
      <c r="F526" s="245"/>
      <c r="G526" s="245"/>
      <c r="H526" s="245"/>
      <c r="I526" s="245"/>
      <c r="J526" s="275"/>
      <c r="K526" s="275"/>
      <c r="L526" s="245"/>
      <c r="M526" s="245"/>
      <c r="N526" s="245"/>
      <c r="O526" s="245"/>
      <c r="P526" s="245"/>
      <c r="Q526" s="245"/>
      <c r="R526" s="245"/>
      <c r="S526" s="245"/>
      <c r="T526" s="245"/>
      <c r="U526" s="245"/>
      <c r="V526" s="245"/>
      <c r="W526" s="245"/>
      <c r="X526" s="245"/>
      <c r="Y526" s="245"/>
      <c r="Z526" s="245"/>
      <c r="AA526" s="245"/>
      <c r="AB526" s="245"/>
      <c r="AC526" s="245"/>
    </row>
    <row r="527">
      <c r="A527" s="245"/>
      <c r="B527" s="245"/>
      <c r="C527" s="245"/>
      <c r="D527" s="245"/>
      <c r="E527" s="245"/>
      <c r="F527" s="245"/>
      <c r="G527" s="245"/>
      <c r="H527" s="245"/>
      <c r="I527" s="245"/>
      <c r="J527" s="275"/>
      <c r="K527" s="275"/>
      <c r="L527" s="245"/>
      <c r="M527" s="245"/>
      <c r="N527" s="245"/>
      <c r="O527" s="245"/>
      <c r="P527" s="245"/>
      <c r="Q527" s="245"/>
      <c r="R527" s="245"/>
      <c r="S527" s="245"/>
      <c r="T527" s="245"/>
      <c r="U527" s="245"/>
      <c r="V527" s="245"/>
      <c r="W527" s="245"/>
      <c r="X527" s="245"/>
      <c r="Y527" s="245"/>
      <c r="Z527" s="245"/>
      <c r="AA527" s="245"/>
      <c r="AB527" s="245"/>
      <c r="AC527" s="245"/>
    </row>
    <row r="528">
      <c r="A528" s="245"/>
      <c r="B528" s="245"/>
      <c r="C528" s="245"/>
      <c r="D528" s="245"/>
      <c r="E528" s="245"/>
      <c r="F528" s="245"/>
      <c r="G528" s="245"/>
      <c r="H528" s="245"/>
      <c r="I528" s="245"/>
      <c r="J528" s="275"/>
      <c r="K528" s="275"/>
      <c r="L528" s="245"/>
      <c r="M528" s="245"/>
      <c r="N528" s="245"/>
      <c r="O528" s="245"/>
      <c r="P528" s="245"/>
      <c r="Q528" s="245"/>
      <c r="R528" s="245"/>
      <c r="S528" s="245"/>
      <c r="T528" s="245"/>
      <c r="U528" s="245"/>
      <c r="V528" s="245"/>
      <c r="W528" s="245"/>
      <c r="X528" s="245"/>
      <c r="Y528" s="245"/>
      <c r="Z528" s="245"/>
      <c r="AA528" s="245"/>
      <c r="AB528" s="245"/>
      <c r="AC528" s="245"/>
    </row>
    <row r="529">
      <c r="A529" s="245"/>
      <c r="B529" s="245"/>
      <c r="C529" s="245"/>
      <c r="D529" s="245"/>
      <c r="E529" s="245"/>
      <c r="F529" s="245"/>
      <c r="G529" s="245"/>
      <c r="H529" s="245"/>
      <c r="I529" s="245"/>
      <c r="J529" s="275"/>
      <c r="K529" s="275"/>
      <c r="L529" s="245"/>
      <c r="M529" s="245"/>
      <c r="N529" s="245"/>
      <c r="O529" s="245"/>
      <c r="P529" s="245"/>
      <c r="Q529" s="245"/>
      <c r="R529" s="245"/>
      <c r="S529" s="245"/>
      <c r="T529" s="245"/>
      <c r="U529" s="245"/>
      <c r="V529" s="245"/>
      <c r="W529" s="245"/>
      <c r="X529" s="245"/>
      <c r="Y529" s="245"/>
      <c r="Z529" s="245"/>
      <c r="AA529" s="245"/>
      <c r="AB529" s="245"/>
      <c r="AC529" s="245"/>
    </row>
    <row r="530">
      <c r="A530" s="245"/>
      <c r="B530" s="245"/>
      <c r="C530" s="245"/>
      <c r="D530" s="245"/>
      <c r="E530" s="245"/>
      <c r="F530" s="245"/>
      <c r="G530" s="245"/>
      <c r="H530" s="245"/>
      <c r="I530" s="245"/>
      <c r="J530" s="275"/>
      <c r="K530" s="275"/>
      <c r="L530" s="245"/>
      <c r="M530" s="245"/>
      <c r="N530" s="245"/>
      <c r="O530" s="245"/>
      <c r="P530" s="245"/>
      <c r="Q530" s="245"/>
      <c r="R530" s="245"/>
      <c r="S530" s="245"/>
      <c r="T530" s="245"/>
      <c r="U530" s="245"/>
      <c r="V530" s="245"/>
      <c r="W530" s="245"/>
      <c r="X530" s="245"/>
      <c r="Y530" s="245"/>
      <c r="Z530" s="245"/>
      <c r="AA530" s="245"/>
      <c r="AB530" s="245"/>
      <c r="AC530" s="245"/>
    </row>
    <row r="531">
      <c r="A531" s="245"/>
      <c r="B531" s="245"/>
      <c r="C531" s="245"/>
      <c r="D531" s="245"/>
      <c r="E531" s="245"/>
      <c r="F531" s="245"/>
      <c r="G531" s="245"/>
      <c r="H531" s="245"/>
      <c r="I531" s="245"/>
      <c r="J531" s="275"/>
      <c r="K531" s="275"/>
      <c r="L531" s="245"/>
      <c r="M531" s="245"/>
      <c r="N531" s="245"/>
      <c r="O531" s="245"/>
      <c r="P531" s="245"/>
      <c r="Q531" s="245"/>
      <c r="R531" s="245"/>
      <c r="S531" s="245"/>
      <c r="T531" s="245"/>
      <c r="U531" s="245"/>
      <c r="V531" s="245"/>
      <c r="W531" s="245"/>
      <c r="X531" s="245"/>
      <c r="Y531" s="245"/>
      <c r="Z531" s="245"/>
      <c r="AA531" s="245"/>
      <c r="AB531" s="245"/>
      <c r="AC531" s="245"/>
    </row>
    <row r="532">
      <c r="A532" s="245"/>
      <c r="B532" s="245"/>
      <c r="C532" s="245"/>
      <c r="D532" s="245"/>
      <c r="E532" s="245"/>
      <c r="F532" s="245"/>
      <c r="G532" s="245"/>
      <c r="H532" s="245"/>
      <c r="I532" s="245"/>
      <c r="J532" s="275"/>
      <c r="K532" s="275"/>
      <c r="L532" s="245"/>
      <c r="M532" s="245"/>
      <c r="N532" s="245"/>
      <c r="O532" s="245"/>
      <c r="P532" s="245"/>
      <c r="Q532" s="245"/>
      <c r="R532" s="245"/>
      <c r="S532" s="245"/>
      <c r="T532" s="245"/>
      <c r="U532" s="245"/>
      <c r="V532" s="245"/>
      <c r="W532" s="245"/>
      <c r="X532" s="245"/>
      <c r="Y532" s="245"/>
      <c r="Z532" s="245"/>
      <c r="AA532" s="245"/>
      <c r="AB532" s="245"/>
      <c r="AC532" s="245"/>
    </row>
    <row r="533">
      <c r="A533" s="245"/>
      <c r="B533" s="245"/>
      <c r="C533" s="245"/>
      <c r="D533" s="245"/>
      <c r="E533" s="245"/>
      <c r="F533" s="245"/>
      <c r="G533" s="245"/>
      <c r="H533" s="245"/>
      <c r="I533" s="245"/>
      <c r="J533" s="275"/>
      <c r="K533" s="275"/>
      <c r="L533" s="245"/>
      <c r="M533" s="245"/>
      <c r="N533" s="245"/>
      <c r="O533" s="245"/>
      <c r="P533" s="245"/>
      <c r="Q533" s="245"/>
      <c r="R533" s="245"/>
      <c r="S533" s="245"/>
      <c r="T533" s="245"/>
      <c r="U533" s="245"/>
      <c r="V533" s="245"/>
      <c r="W533" s="245"/>
      <c r="X533" s="245"/>
      <c r="Y533" s="245"/>
      <c r="Z533" s="245"/>
      <c r="AA533" s="245"/>
      <c r="AB533" s="245"/>
      <c r="AC533" s="245"/>
    </row>
    <row r="534">
      <c r="A534" s="245"/>
      <c r="B534" s="245"/>
      <c r="C534" s="245"/>
      <c r="D534" s="245"/>
      <c r="E534" s="245"/>
      <c r="F534" s="245"/>
      <c r="G534" s="245"/>
      <c r="H534" s="245"/>
      <c r="I534" s="245"/>
      <c r="J534" s="275"/>
      <c r="K534" s="275"/>
      <c r="L534" s="245"/>
      <c r="M534" s="245"/>
      <c r="N534" s="245"/>
      <c r="O534" s="245"/>
      <c r="P534" s="245"/>
      <c r="Q534" s="245"/>
      <c r="R534" s="245"/>
      <c r="S534" s="245"/>
      <c r="T534" s="245"/>
      <c r="U534" s="245"/>
      <c r="V534" s="245"/>
      <c r="W534" s="245"/>
      <c r="X534" s="245"/>
      <c r="Y534" s="245"/>
      <c r="Z534" s="245"/>
      <c r="AA534" s="245"/>
      <c r="AB534" s="245"/>
      <c r="AC534" s="245"/>
    </row>
    <row r="535">
      <c r="A535" s="245"/>
      <c r="B535" s="245"/>
      <c r="C535" s="245"/>
      <c r="D535" s="245"/>
      <c r="E535" s="245"/>
      <c r="F535" s="245"/>
      <c r="G535" s="245"/>
      <c r="H535" s="245"/>
      <c r="I535" s="245"/>
      <c r="J535" s="275"/>
      <c r="K535" s="275"/>
      <c r="L535" s="245"/>
      <c r="M535" s="245"/>
      <c r="N535" s="245"/>
      <c r="O535" s="245"/>
      <c r="P535" s="245"/>
      <c r="Q535" s="245"/>
      <c r="R535" s="245"/>
      <c r="S535" s="245"/>
      <c r="T535" s="245"/>
      <c r="U535" s="245"/>
      <c r="V535" s="245"/>
      <c r="W535" s="245"/>
      <c r="X535" s="245"/>
      <c r="Y535" s="245"/>
      <c r="Z535" s="245"/>
      <c r="AA535" s="245"/>
      <c r="AB535" s="245"/>
      <c r="AC535" s="245"/>
    </row>
    <row r="536">
      <c r="A536" s="245"/>
      <c r="B536" s="245"/>
      <c r="C536" s="245"/>
      <c r="D536" s="245"/>
      <c r="E536" s="245"/>
      <c r="F536" s="245"/>
      <c r="G536" s="245"/>
      <c r="H536" s="245"/>
      <c r="I536" s="245"/>
      <c r="J536" s="275"/>
      <c r="K536" s="275"/>
      <c r="L536" s="245"/>
      <c r="M536" s="245"/>
      <c r="N536" s="245"/>
      <c r="O536" s="245"/>
      <c r="P536" s="245"/>
      <c r="Q536" s="245"/>
      <c r="R536" s="245"/>
      <c r="S536" s="245"/>
      <c r="T536" s="245"/>
      <c r="U536" s="245"/>
      <c r="V536" s="245"/>
      <c r="W536" s="245"/>
      <c r="X536" s="245"/>
      <c r="Y536" s="245"/>
      <c r="Z536" s="245"/>
      <c r="AA536" s="245"/>
      <c r="AB536" s="245"/>
      <c r="AC536" s="245"/>
    </row>
    <row r="537">
      <c r="A537" s="245"/>
      <c r="B537" s="245"/>
      <c r="C537" s="245"/>
      <c r="D537" s="245"/>
      <c r="E537" s="245"/>
      <c r="F537" s="245"/>
      <c r="G537" s="245"/>
      <c r="H537" s="245"/>
      <c r="I537" s="245"/>
      <c r="J537" s="275"/>
      <c r="K537" s="275"/>
      <c r="L537" s="245"/>
      <c r="M537" s="245"/>
      <c r="N537" s="245"/>
      <c r="O537" s="245"/>
      <c r="P537" s="245"/>
      <c r="Q537" s="245"/>
      <c r="R537" s="245"/>
      <c r="S537" s="245"/>
      <c r="T537" s="245"/>
      <c r="U537" s="245"/>
      <c r="V537" s="245"/>
      <c r="W537" s="245"/>
      <c r="X537" s="245"/>
      <c r="Y537" s="245"/>
      <c r="Z537" s="245"/>
      <c r="AA537" s="245"/>
      <c r="AB537" s="245"/>
      <c r="AC537" s="245"/>
    </row>
    <row r="538">
      <c r="A538" s="245"/>
      <c r="B538" s="245"/>
      <c r="C538" s="245"/>
      <c r="D538" s="245"/>
      <c r="E538" s="245"/>
      <c r="F538" s="245"/>
      <c r="G538" s="245"/>
      <c r="H538" s="245"/>
      <c r="I538" s="245"/>
      <c r="J538" s="275"/>
      <c r="K538" s="275"/>
      <c r="L538" s="245"/>
      <c r="M538" s="245"/>
      <c r="N538" s="245"/>
      <c r="O538" s="245"/>
      <c r="P538" s="245"/>
      <c r="Q538" s="245"/>
      <c r="R538" s="245"/>
      <c r="S538" s="245"/>
      <c r="T538" s="245"/>
      <c r="U538" s="245"/>
      <c r="V538" s="245"/>
      <c r="W538" s="245"/>
      <c r="X538" s="245"/>
      <c r="Y538" s="245"/>
      <c r="Z538" s="245"/>
      <c r="AA538" s="245"/>
      <c r="AB538" s="245"/>
      <c r="AC538" s="245"/>
    </row>
    <row r="539">
      <c r="A539" s="245"/>
      <c r="B539" s="245"/>
      <c r="C539" s="245"/>
      <c r="D539" s="245"/>
      <c r="E539" s="245"/>
      <c r="F539" s="245"/>
      <c r="G539" s="245"/>
      <c r="H539" s="245"/>
      <c r="I539" s="245"/>
      <c r="J539" s="275"/>
      <c r="K539" s="275"/>
      <c r="L539" s="245"/>
      <c r="M539" s="245"/>
      <c r="N539" s="245"/>
      <c r="O539" s="245"/>
      <c r="P539" s="245"/>
      <c r="Q539" s="245"/>
      <c r="R539" s="245"/>
      <c r="S539" s="245"/>
      <c r="T539" s="245"/>
      <c r="U539" s="245"/>
      <c r="V539" s="245"/>
      <c r="W539" s="245"/>
      <c r="X539" s="245"/>
      <c r="Y539" s="245"/>
      <c r="Z539" s="245"/>
      <c r="AA539" s="245"/>
      <c r="AB539" s="245"/>
      <c r="AC539" s="245"/>
    </row>
    <row r="540">
      <c r="A540" s="245"/>
      <c r="B540" s="245"/>
      <c r="C540" s="245"/>
      <c r="D540" s="245"/>
      <c r="E540" s="245"/>
      <c r="F540" s="245"/>
      <c r="G540" s="245"/>
      <c r="H540" s="245"/>
      <c r="I540" s="245"/>
      <c r="J540" s="275"/>
      <c r="K540" s="275"/>
      <c r="L540" s="245"/>
      <c r="M540" s="245"/>
      <c r="N540" s="245"/>
      <c r="O540" s="245"/>
      <c r="P540" s="245"/>
      <c r="Q540" s="245"/>
      <c r="R540" s="245"/>
      <c r="S540" s="245"/>
      <c r="T540" s="245"/>
      <c r="U540" s="245"/>
      <c r="V540" s="245"/>
      <c r="W540" s="245"/>
      <c r="X540" s="245"/>
      <c r="Y540" s="245"/>
      <c r="Z540" s="245"/>
      <c r="AA540" s="245"/>
      <c r="AB540" s="245"/>
      <c r="AC540" s="245"/>
    </row>
    <row r="541">
      <c r="A541" s="245"/>
      <c r="B541" s="245"/>
      <c r="C541" s="245"/>
      <c r="D541" s="245"/>
      <c r="E541" s="245"/>
      <c r="F541" s="245"/>
      <c r="G541" s="245"/>
      <c r="H541" s="245"/>
      <c r="I541" s="245"/>
      <c r="J541" s="275"/>
      <c r="K541" s="275"/>
      <c r="L541" s="245"/>
      <c r="M541" s="245"/>
      <c r="N541" s="245"/>
      <c r="O541" s="245"/>
      <c r="P541" s="245"/>
      <c r="Q541" s="245"/>
      <c r="R541" s="245"/>
      <c r="S541" s="245"/>
      <c r="T541" s="245"/>
      <c r="U541" s="245"/>
      <c r="V541" s="245"/>
      <c r="W541" s="245"/>
      <c r="X541" s="245"/>
      <c r="Y541" s="245"/>
      <c r="Z541" s="245"/>
      <c r="AA541" s="245"/>
      <c r="AB541" s="245"/>
      <c r="AC541" s="245"/>
    </row>
    <row r="542">
      <c r="A542" s="245"/>
      <c r="B542" s="245"/>
      <c r="C542" s="245"/>
      <c r="D542" s="245"/>
      <c r="E542" s="245"/>
      <c r="F542" s="245"/>
      <c r="G542" s="245"/>
      <c r="H542" s="245"/>
      <c r="I542" s="245"/>
      <c r="J542" s="275"/>
      <c r="K542" s="275"/>
      <c r="L542" s="245"/>
      <c r="M542" s="245"/>
      <c r="N542" s="245"/>
      <c r="O542" s="245"/>
      <c r="P542" s="245"/>
      <c r="Q542" s="245"/>
      <c r="R542" s="245"/>
      <c r="S542" s="245"/>
      <c r="T542" s="245"/>
      <c r="U542" s="245"/>
      <c r="V542" s="245"/>
      <c r="W542" s="245"/>
      <c r="X542" s="245"/>
      <c r="Y542" s="245"/>
      <c r="Z542" s="245"/>
      <c r="AA542" s="245"/>
      <c r="AB542" s="245"/>
      <c r="AC542" s="245"/>
    </row>
    <row r="543">
      <c r="A543" s="245"/>
      <c r="B543" s="245"/>
      <c r="C543" s="245"/>
      <c r="D543" s="245"/>
      <c r="E543" s="245"/>
      <c r="F543" s="245"/>
      <c r="G543" s="245"/>
      <c r="H543" s="245"/>
      <c r="I543" s="245"/>
      <c r="J543" s="275"/>
      <c r="K543" s="275"/>
      <c r="L543" s="245"/>
      <c r="M543" s="245"/>
      <c r="N543" s="245"/>
      <c r="O543" s="245"/>
      <c r="P543" s="245"/>
      <c r="Q543" s="245"/>
      <c r="R543" s="245"/>
      <c r="S543" s="245"/>
      <c r="T543" s="245"/>
      <c r="U543" s="245"/>
      <c r="V543" s="245"/>
      <c r="W543" s="245"/>
      <c r="X543" s="245"/>
      <c r="Y543" s="245"/>
      <c r="Z543" s="245"/>
      <c r="AA543" s="245"/>
      <c r="AB543" s="245"/>
      <c r="AC543" s="245"/>
    </row>
    <row r="544">
      <c r="A544" s="245"/>
      <c r="B544" s="245"/>
      <c r="C544" s="245"/>
      <c r="D544" s="245"/>
      <c r="E544" s="245"/>
      <c r="F544" s="245"/>
      <c r="G544" s="245"/>
      <c r="H544" s="245"/>
      <c r="I544" s="245"/>
      <c r="J544" s="275"/>
      <c r="K544" s="275"/>
      <c r="L544" s="245"/>
      <c r="M544" s="245"/>
      <c r="N544" s="245"/>
      <c r="O544" s="245"/>
      <c r="P544" s="245"/>
      <c r="Q544" s="245"/>
      <c r="R544" s="245"/>
      <c r="S544" s="245"/>
      <c r="T544" s="245"/>
      <c r="U544" s="245"/>
      <c r="V544" s="245"/>
      <c r="W544" s="245"/>
      <c r="X544" s="245"/>
      <c r="Y544" s="245"/>
      <c r="Z544" s="245"/>
      <c r="AA544" s="245"/>
      <c r="AB544" s="245"/>
      <c r="AC544" s="245"/>
    </row>
    <row r="545">
      <c r="A545" s="245"/>
      <c r="B545" s="245"/>
      <c r="C545" s="245"/>
      <c r="D545" s="245"/>
      <c r="E545" s="245"/>
      <c r="F545" s="245"/>
      <c r="G545" s="245"/>
      <c r="H545" s="245"/>
      <c r="I545" s="245"/>
      <c r="J545" s="275"/>
      <c r="K545" s="275"/>
      <c r="L545" s="245"/>
      <c r="M545" s="245"/>
      <c r="N545" s="245"/>
      <c r="O545" s="245"/>
      <c r="P545" s="245"/>
      <c r="Q545" s="245"/>
      <c r="R545" s="245"/>
      <c r="S545" s="245"/>
      <c r="T545" s="245"/>
      <c r="U545" s="245"/>
      <c r="V545" s="245"/>
      <c r="W545" s="245"/>
      <c r="X545" s="245"/>
      <c r="Y545" s="245"/>
      <c r="Z545" s="245"/>
      <c r="AA545" s="245"/>
      <c r="AB545" s="245"/>
      <c r="AC545" s="245"/>
    </row>
    <row r="546">
      <c r="A546" s="245"/>
      <c r="B546" s="245"/>
      <c r="C546" s="245"/>
      <c r="D546" s="245"/>
      <c r="E546" s="245"/>
      <c r="F546" s="245"/>
      <c r="G546" s="245"/>
      <c r="H546" s="245"/>
      <c r="I546" s="245"/>
      <c r="J546" s="275"/>
      <c r="K546" s="275"/>
      <c r="L546" s="245"/>
      <c r="M546" s="245"/>
      <c r="N546" s="245"/>
      <c r="O546" s="245"/>
      <c r="P546" s="245"/>
      <c r="Q546" s="245"/>
      <c r="R546" s="245"/>
      <c r="S546" s="245"/>
      <c r="T546" s="245"/>
      <c r="U546" s="245"/>
      <c r="V546" s="245"/>
      <c r="W546" s="245"/>
      <c r="X546" s="245"/>
      <c r="Y546" s="245"/>
      <c r="Z546" s="245"/>
      <c r="AA546" s="245"/>
      <c r="AB546" s="245"/>
      <c r="AC546" s="245"/>
    </row>
    <row r="547">
      <c r="A547" s="245"/>
      <c r="B547" s="245"/>
      <c r="C547" s="245"/>
      <c r="D547" s="245"/>
      <c r="E547" s="245"/>
      <c r="F547" s="245"/>
      <c r="G547" s="245"/>
      <c r="H547" s="245"/>
      <c r="I547" s="245"/>
      <c r="J547" s="275"/>
      <c r="K547" s="275"/>
      <c r="L547" s="245"/>
      <c r="M547" s="245"/>
      <c r="N547" s="245"/>
      <c r="O547" s="245"/>
      <c r="P547" s="245"/>
      <c r="Q547" s="245"/>
      <c r="R547" s="245"/>
      <c r="S547" s="245"/>
      <c r="T547" s="245"/>
      <c r="U547" s="245"/>
      <c r="V547" s="245"/>
      <c r="W547" s="245"/>
      <c r="X547" s="245"/>
      <c r="Y547" s="245"/>
      <c r="Z547" s="245"/>
      <c r="AA547" s="245"/>
      <c r="AB547" s="245"/>
      <c r="AC547" s="245"/>
    </row>
    <row r="548">
      <c r="A548" s="245"/>
      <c r="B548" s="245"/>
      <c r="C548" s="245"/>
      <c r="D548" s="245"/>
      <c r="E548" s="245"/>
      <c r="F548" s="245"/>
      <c r="G548" s="245"/>
      <c r="H548" s="245"/>
      <c r="I548" s="245"/>
      <c r="J548" s="275"/>
      <c r="K548" s="275"/>
      <c r="L548" s="245"/>
      <c r="M548" s="245"/>
      <c r="N548" s="245"/>
      <c r="O548" s="245"/>
      <c r="P548" s="245"/>
      <c r="Q548" s="245"/>
      <c r="R548" s="245"/>
      <c r="S548" s="245"/>
      <c r="T548" s="245"/>
      <c r="U548" s="245"/>
      <c r="V548" s="245"/>
      <c r="W548" s="245"/>
      <c r="X548" s="245"/>
      <c r="Y548" s="245"/>
      <c r="Z548" s="245"/>
      <c r="AA548" s="245"/>
      <c r="AB548" s="245"/>
      <c r="AC548" s="245"/>
    </row>
    <row r="549">
      <c r="A549" s="245"/>
      <c r="B549" s="245"/>
      <c r="C549" s="245"/>
      <c r="D549" s="245"/>
      <c r="E549" s="245"/>
      <c r="F549" s="245"/>
      <c r="G549" s="245"/>
      <c r="H549" s="245"/>
      <c r="I549" s="245"/>
      <c r="J549" s="275"/>
      <c r="K549" s="275"/>
      <c r="L549" s="245"/>
      <c r="M549" s="245"/>
      <c r="N549" s="245"/>
      <c r="O549" s="245"/>
      <c r="P549" s="245"/>
      <c r="Q549" s="245"/>
      <c r="R549" s="245"/>
      <c r="S549" s="245"/>
      <c r="T549" s="245"/>
      <c r="U549" s="245"/>
      <c r="V549" s="245"/>
      <c r="W549" s="245"/>
      <c r="X549" s="245"/>
      <c r="Y549" s="245"/>
      <c r="Z549" s="245"/>
      <c r="AA549" s="245"/>
      <c r="AB549" s="245"/>
      <c r="AC549" s="245"/>
    </row>
    <row r="550">
      <c r="A550" s="245"/>
      <c r="B550" s="245"/>
      <c r="C550" s="245"/>
      <c r="D550" s="245"/>
      <c r="E550" s="245"/>
      <c r="F550" s="245"/>
      <c r="G550" s="245"/>
      <c r="H550" s="245"/>
      <c r="I550" s="245"/>
      <c r="J550" s="275"/>
      <c r="K550" s="275"/>
      <c r="L550" s="245"/>
      <c r="M550" s="245"/>
      <c r="N550" s="245"/>
      <c r="O550" s="245"/>
      <c r="P550" s="245"/>
      <c r="Q550" s="245"/>
      <c r="R550" s="245"/>
      <c r="S550" s="245"/>
      <c r="T550" s="245"/>
      <c r="U550" s="245"/>
      <c r="V550" s="245"/>
      <c r="W550" s="245"/>
      <c r="X550" s="245"/>
      <c r="Y550" s="245"/>
      <c r="Z550" s="245"/>
      <c r="AA550" s="245"/>
      <c r="AB550" s="245"/>
      <c r="AC550" s="245"/>
    </row>
    <row r="551">
      <c r="A551" s="245"/>
      <c r="B551" s="245"/>
      <c r="C551" s="245"/>
      <c r="D551" s="245"/>
      <c r="E551" s="245"/>
      <c r="F551" s="245"/>
      <c r="G551" s="245"/>
      <c r="H551" s="245"/>
      <c r="I551" s="245"/>
      <c r="J551" s="275"/>
      <c r="K551" s="275"/>
      <c r="L551" s="245"/>
      <c r="M551" s="245"/>
      <c r="N551" s="245"/>
      <c r="O551" s="245"/>
      <c r="P551" s="245"/>
      <c r="Q551" s="245"/>
      <c r="R551" s="245"/>
      <c r="S551" s="245"/>
      <c r="T551" s="245"/>
      <c r="U551" s="245"/>
      <c r="V551" s="245"/>
      <c r="W551" s="245"/>
      <c r="X551" s="245"/>
      <c r="Y551" s="245"/>
      <c r="Z551" s="245"/>
      <c r="AA551" s="245"/>
      <c r="AB551" s="245"/>
      <c r="AC551" s="245"/>
    </row>
    <row r="552">
      <c r="A552" s="245"/>
      <c r="B552" s="245"/>
      <c r="C552" s="245"/>
      <c r="D552" s="245"/>
      <c r="E552" s="245"/>
      <c r="F552" s="245"/>
      <c r="G552" s="245"/>
      <c r="H552" s="245"/>
      <c r="I552" s="245"/>
      <c r="J552" s="275"/>
      <c r="K552" s="275"/>
      <c r="L552" s="245"/>
      <c r="M552" s="245"/>
      <c r="N552" s="245"/>
      <c r="O552" s="245"/>
      <c r="P552" s="245"/>
      <c r="Q552" s="245"/>
      <c r="R552" s="245"/>
      <c r="S552" s="245"/>
      <c r="T552" s="245"/>
      <c r="U552" s="245"/>
      <c r="V552" s="245"/>
      <c r="W552" s="245"/>
      <c r="X552" s="245"/>
      <c r="Y552" s="245"/>
      <c r="Z552" s="245"/>
      <c r="AA552" s="245"/>
      <c r="AB552" s="245"/>
      <c r="AC552" s="245"/>
    </row>
    <row r="553">
      <c r="A553" s="245"/>
      <c r="B553" s="245"/>
      <c r="C553" s="245"/>
      <c r="D553" s="245"/>
      <c r="E553" s="245"/>
      <c r="F553" s="245"/>
      <c r="G553" s="245"/>
      <c r="H553" s="245"/>
      <c r="I553" s="245"/>
      <c r="J553" s="275"/>
      <c r="K553" s="275"/>
      <c r="L553" s="245"/>
      <c r="M553" s="245"/>
      <c r="N553" s="245"/>
      <c r="O553" s="245"/>
      <c r="P553" s="245"/>
      <c r="Q553" s="245"/>
      <c r="R553" s="245"/>
      <c r="S553" s="245"/>
      <c r="T553" s="245"/>
      <c r="U553" s="245"/>
      <c r="V553" s="245"/>
      <c r="W553" s="245"/>
      <c r="X553" s="245"/>
      <c r="Y553" s="245"/>
      <c r="Z553" s="245"/>
      <c r="AA553" s="245"/>
      <c r="AB553" s="245"/>
      <c r="AC553" s="245"/>
    </row>
    <row r="554">
      <c r="A554" s="245"/>
      <c r="B554" s="245"/>
      <c r="C554" s="245"/>
      <c r="D554" s="245"/>
      <c r="E554" s="245"/>
      <c r="F554" s="245"/>
      <c r="G554" s="245"/>
      <c r="H554" s="245"/>
      <c r="I554" s="245"/>
      <c r="J554" s="275"/>
      <c r="K554" s="275"/>
      <c r="L554" s="245"/>
      <c r="M554" s="245"/>
      <c r="N554" s="245"/>
      <c r="O554" s="245"/>
      <c r="P554" s="245"/>
      <c r="Q554" s="245"/>
      <c r="R554" s="245"/>
      <c r="S554" s="245"/>
      <c r="T554" s="245"/>
      <c r="U554" s="245"/>
      <c r="V554" s="245"/>
      <c r="W554" s="245"/>
      <c r="X554" s="245"/>
      <c r="Y554" s="245"/>
      <c r="Z554" s="245"/>
      <c r="AA554" s="245"/>
      <c r="AB554" s="245"/>
      <c r="AC554" s="245"/>
    </row>
    <row r="555">
      <c r="A555" s="245"/>
      <c r="B555" s="245"/>
      <c r="C555" s="245"/>
      <c r="D555" s="245"/>
      <c r="E555" s="245"/>
      <c r="F555" s="245"/>
      <c r="G555" s="245"/>
      <c r="H555" s="245"/>
      <c r="I555" s="245"/>
      <c r="J555" s="275"/>
      <c r="K555" s="275"/>
      <c r="L555" s="245"/>
      <c r="M555" s="245"/>
      <c r="N555" s="245"/>
      <c r="O555" s="245"/>
      <c r="P555" s="245"/>
      <c r="Q555" s="245"/>
      <c r="R555" s="245"/>
      <c r="S555" s="245"/>
      <c r="T555" s="245"/>
      <c r="U555" s="245"/>
      <c r="V555" s="245"/>
      <c r="W555" s="245"/>
      <c r="X555" s="245"/>
      <c r="Y555" s="245"/>
      <c r="Z555" s="245"/>
      <c r="AA555" s="245"/>
      <c r="AB555" s="245"/>
      <c r="AC555" s="245"/>
    </row>
    <row r="556">
      <c r="A556" s="245"/>
      <c r="B556" s="245"/>
      <c r="C556" s="245"/>
      <c r="D556" s="245"/>
      <c r="E556" s="245"/>
      <c r="F556" s="245"/>
      <c r="G556" s="245"/>
      <c r="H556" s="245"/>
      <c r="I556" s="245"/>
      <c r="J556" s="275"/>
      <c r="K556" s="275"/>
      <c r="L556" s="245"/>
      <c r="M556" s="245"/>
      <c r="N556" s="245"/>
      <c r="O556" s="245"/>
      <c r="P556" s="245"/>
      <c r="Q556" s="245"/>
      <c r="R556" s="245"/>
      <c r="S556" s="245"/>
      <c r="T556" s="245"/>
      <c r="U556" s="245"/>
      <c r="V556" s="245"/>
      <c r="W556" s="245"/>
      <c r="X556" s="245"/>
      <c r="Y556" s="245"/>
      <c r="Z556" s="245"/>
      <c r="AA556" s="245"/>
      <c r="AB556" s="245"/>
      <c r="AC556" s="245"/>
    </row>
    <row r="557">
      <c r="A557" s="245"/>
      <c r="B557" s="245"/>
      <c r="C557" s="245"/>
      <c r="D557" s="245"/>
      <c r="E557" s="245"/>
      <c r="F557" s="245"/>
      <c r="G557" s="245"/>
      <c r="H557" s="245"/>
      <c r="I557" s="245"/>
      <c r="J557" s="275"/>
      <c r="K557" s="275"/>
      <c r="L557" s="245"/>
      <c r="M557" s="245"/>
      <c r="N557" s="245"/>
      <c r="O557" s="245"/>
      <c r="P557" s="245"/>
      <c r="Q557" s="245"/>
      <c r="R557" s="245"/>
      <c r="S557" s="245"/>
      <c r="T557" s="245"/>
      <c r="U557" s="245"/>
      <c r="V557" s="245"/>
      <c r="W557" s="245"/>
      <c r="X557" s="245"/>
      <c r="Y557" s="245"/>
      <c r="Z557" s="245"/>
      <c r="AA557" s="245"/>
      <c r="AB557" s="245"/>
      <c r="AC557" s="245"/>
    </row>
    <row r="558">
      <c r="A558" s="245"/>
      <c r="B558" s="245"/>
      <c r="C558" s="245"/>
      <c r="D558" s="245"/>
      <c r="E558" s="245"/>
      <c r="F558" s="245"/>
      <c r="G558" s="245"/>
      <c r="H558" s="245"/>
      <c r="I558" s="245"/>
      <c r="J558" s="275"/>
      <c r="K558" s="275"/>
      <c r="L558" s="245"/>
      <c r="M558" s="245"/>
      <c r="N558" s="245"/>
      <c r="O558" s="245"/>
      <c r="P558" s="245"/>
      <c r="Q558" s="245"/>
      <c r="R558" s="245"/>
      <c r="S558" s="245"/>
      <c r="T558" s="245"/>
      <c r="U558" s="245"/>
      <c r="V558" s="245"/>
      <c r="W558" s="245"/>
      <c r="X558" s="245"/>
      <c r="Y558" s="245"/>
      <c r="Z558" s="245"/>
      <c r="AA558" s="245"/>
      <c r="AB558" s="245"/>
      <c r="AC558" s="245"/>
    </row>
    <row r="559">
      <c r="A559" s="245"/>
      <c r="B559" s="245"/>
      <c r="C559" s="245"/>
      <c r="D559" s="245"/>
      <c r="E559" s="245"/>
      <c r="F559" s="245"/>
      <c r="G559" s="245"/>
      <c r="H559" s="245"/>
      <c r="I559" s="245"/>
      <c r="J559" s="275"/>
      <c r="K559" s="275"/>
      <c r="L559" s="245"/>
      <c r="M559" s="245"/>
      <c r="N559" s="245"/>
      <c r="O559" s="245"/>
      <c r="P559" s="245"/>
      <c r="Q559" s="245"/>
      <c r="R559" s="245"/>
      <c r="S559" s="245"/>
      <c r="T559" s="245"/>
      <c r="U559" s="245"/>
      <c r="V559" s="245"/>
      <c r="W559" s="245"/>
      <c r="X559" s="245"/>
      <c r="Y559" s="245"/>
      <c r="Z559" s="245"/>
      <c r="AA559" s="245"/>
      <c r="AB559" s="245"/>
      <c r="AC559" s="245"/>
    </row>
    <row r="560">
      <c r="A560" s="245"/>
      <c r="B560" s="245"/>
      <c r="C560" s="245"/>
      <c r="D560" s="245"/>
      <c r="E560" s="245"/>
      <c r="F560" s="245"/>
      <c r="G560" s="245"/>
      <c r="H560" s="245"/>
      <c r="I560" s="245"/>
      <c r="J560" s="275"/>
      <c r="K560" s="275"/>
      <c r="L560" s="245"/>
      <c r="M560" s="245"/>
      <c r="N560" s="245"/>
      <c r="O560" s="245"/>
      <c r="P560" s="245"/>
      <c r="Q560" s="245"/>
      <c r="R560" s="245"/>
      <c r="S560" s="245"/>
      <c r="T560" s="245"/>
      <c r="U560" s="245"/>
      <c r="V560" s="245"/>
      <c r="W560" s="245"/>
      <c r="X560" s="245"/>
      <c r="Y560" s="245"/>
      <c r="Z560" s="245"/>
      <c r="AA560" s="245"/>
      <c r="AB560" s="245"/>
      <c r="AC560" s="245"/>
    </row>
    <row r="561">
      <c r="A561" s="245"/>
      <c r="B561" s="245"/>
      <c r="C561" s="245"/>
      <c r="D561" s="245"/>
      <c r="E561" s="245"/>
      <c r="F561" s="245"/>
      <c r="G561" s="245"/>
      <c r="H561" s="245"/>
      <c r="I561" s="245"/>
      <c r="J561" s="275"/>
      <c r="K561" s="275"/>
      <c r="L561" s="245"/>
      <c r="M561" s="245"/>
      <c r="N561" s="245"/>
      <c r="O561" s="245"/>
      <c r="P561" s="245"/>
      <c r="Q561" s="245"/>
      <c r="R561" s="245"/>
      <c r="S561" s="245"/>
      <c r="T561" s="245"/>
      <c r="U561" s="245"/>
      <c r="V561" s="245"/>
      <c r="W561" s="245"/>
      <c r="X561" s="245"/>
      <c r="Y561" s="245"/>
      <c r="Z561" s="245"/>
      <c r="AA561" s="245"/>
      <c r="AB561" s="245"/>
      <c r="AC561" s="245"/>
    </row>
    <row r="562">
      <c r="A562" s="245"/>
      <c r="B562" s="245"/>
      <c r="C562" s="245"/>
      <c r="D562" s="245"/>
      <c r="E562" s="245"/>
      <c r="F562" s="245"/>
      <c r="G562" s="245"/>
      <c r="H562" s="245"/>
      <c r="I562" s="245"/>
      <c r="J562" s="275"/>
      <c r="K562" s="275"/>
      <c r="L562" s="245"/>
      <c r="M562" s="245"/>
      <c r="N562" s="245"/>
      <c r="O562" s="245"/>
      <c r="P562" s="245"/>
      <c r="Q562" s="245"/>
      <c r="R562" s="245"/>
      <c r="S562" s="245"/>
      <c r="T562" s="245"/>
      <c r="U562" s="245"/>
      <c r="V562" s="245"/>
      <c r="W562" s="245"/>
      <c r="X562" s="245"/>
      <c r="Y562" s="245"/>
      <c r="Z562" s="245"/>
      <c r="AA562" s="245"/>
      <c r="AB562" s="245"/>
      <c r="AC562" s="245"/>
    </row>
    <row r="563">
      <c r="A563" s="245"/>
      <c r="B563" s="245"/>
      <c r="C563" s="245"/>
      <c r="D563" s="245"/>
      <c r="E563" s="245"/>
      <c r="F563" s="245"/>
      <c r="G563" s="245"/>
      <c r="H563" s="245"/>
      <c r="I563" s="245"/>
      <c r="J563" s="275"/>
      <c r="K563" s="275"/>
      <c r="L563" s="245"/>
      <c r="M563" s="245"/>
      <c r="N563" s="245"/>
      <c r="O563" s="245"/>
      <c r="P563" s="245"/>
      <c r="Q563" s="245"/>
      <c r="R563" s="245"/>
      <c r="S563" s="245"/>
      <c r="T563" s="245"/>
      <c r="U563" s="245"/>
      <c r="V563" s="245"/>
      <c r="W563" s="245"/>
      <c r="X563" s="245"/>
      <c r="Y563" s="245"/>
      <c r="Z563" s="245"/>
      <c r="AA563" s="245"/>
      <c r="AB563" s="245"/>
      <c r="AC563" s="245"/>
    </row>
    <row r="564">
      <c r="A564" s="245"/>
      <c r="B564" s="245"/>
      <c r="C564" s="245"/>
      <c r="D564" s="245"/>
      <c r="E564" s="245"/>
      <c r="F564" s="245"/>
      <c r="G564" s="245"/>
      <c r="H564" s="245"/>
      <c r="I564" s="245"/>
      <c r="J564" s="275"/>
      <c r="K564" s="275"/>
      <c r="L564" s="245"/>
      <c r="M564" s="245"/>
      <c r="N564" s="245"/>
      <c r="O564" s="245"/>
      <c r="P564" s="245"/>
      <c r="Q564" s="245"/>
      <c r="R564" s="245"/>
      <c r="S564" s="245"/>
      <c r="T564" s="245"/>
      <c r="U564" s="245"/>
      <c r="V564" s="245"/>
      <c r="W564" s="245"/>
      <c r="X564" s="245"/>
      <c r="Y564" s="245"/>
      <c r="Z564" s="245"/>
      <c r="AA564" s="245"/>
      <c r="AB564" s="245"/>
      <c r="AC564" s="245"/>
    </row>
    <row r="565">
      <c r="A565" s="245"/>
      <c r="B565" s="245"/>
      <c r="C565" s="245"/>
      <c r="D565" s="245"/>
      <c r="E565" s="245"/>
      <c r="F565" s="245"/>
      <c r="G565" s="245"/>
      <c r="H565" s="245"/>
      <c r="I565" s="245"/>
      <c r="J565" s="275"/>
      <c r="K565" s="275"/>
      <c r="L565" s="245"/>
      <c r="M565" s="245"/>
      <c r="N565" s="245"/>
      <c r="O565" s="245"/>
      <c r="P565" s="245"/>
      <c r="Q565" s="245"/>
      <c r="R565" s="245"/>
      <c r="S565" s="245"/>
      <c r="T565" s="245"/>
      <c r="U565" s="245"/>
      <c r="V565" s="245"/>
      <c r="W565" s="245"/>
      <c r="X565" s="245"/>
      <c r="Y565" s="245"/>
      <c r="Z565" s="245"/>
      <c r="AA565" s="245"/>
      <c r="AB565" s="245"/>
      <c r="AC565" s="245"/>
    </row>
    <row r="566">
      <c r="A566" s="245"/>
      <c r="B566" s="245"/>
      <c r="C566" s="245"/>
      <c r="D566" s="245"/>
      <c r="E566" s="245"/>
      <c r="F566" s="245"/>
      <c r="G566" s="245"/>
      <c r="H566" s="245"/>
      <c r="I566" s="245"/>
      <c r="J566" s="275"/>
      <c r="K566" s="275"/>
      <c r="L566" s="245"/>
      <c r="M566" s="245"/>
      <c r="N566" s="245"/>
      <c r="O566" s="245"/>
      <c r="P566" s="245"/>
      <c r="Q566" s="245"/>
      <c r="R566" s="245"/>
      <c r="S566" s="245"/>
      <c r="T566" s="245"/>
      <c r="U566" s="245"/>
      <c r="V566" s="245"/>
      <c r="W566" s="245"/>
      <c r="X566" s="245"/>
      <c r="Y566" s="245"/>
      <c r="Z566" s="245"/>
      <c r="AA566" s="245"/>
      <c r="AB566" s="245"/>
      <c r="AC566" s="245"/>
    </row>
    <row r="567">
      <c r="A567" s="245"/>
      <c r="B567" s="245"/>
      <c r="C567" s="245"/>
      <c r="D567" s="245"/>
      <c r="E567" s="245"/>
      <c r="F567" s="245"/>
      <c r="G567" s="245"/>
      <c r="H567" s="245"/>
      <c r="I567" s="245"/>
      <c r="J567" s="275"/>
      <c r="K567" s="275"/>
      <c r="L567" s="245"/>
      <c r="M567" s="245"/>
      <c r="N567" s="245"/>
      <c r="O567" s="245"/>
      <c r="P567" s="245"/>
      <c r="Q567" s="245"/>
      <c r="R567" s="245"/>
      <c r="S567" s="245"/>
      <c r="T567" s="245"/>
      <c r="U567" s="245"/>
      <c r="V567" s="245"/>
      <c r="W567" s="245"/>
      <c r="X567" s="245"/>
      <c r="Y567" s="245"/>
      <c r="Z567" s="245"/>
      <c r="AA567" s="245"/>
      <c r="AB567" s="245"/>
      <c r="AC567" s="245"/>
    </row>
    <row r="568">
      <c r="A568" s="245"/>
      <c r="B568" s="245"/>
      <c r="C568" s="245"/>
      <c r="D568" s="245"/>
      <c r="E568" s="245"/>
      <c r="F568" s="245"/>
      <c r="G568" s="245"/>
      <c r="H568" s="245"/>
      <c r="I568" s="245"/>
      <c r="J568" s="275"/>
      <c r="K568" s="275"/>
      <c r="L568" s="245"/>
      <c r="M568" s="245"/>
      <c r="N568" s="245"/>
      <c r="O568" s="245"/>
      <c r="P568" s="245"/>
      <c r="Q568" s="245"/>
      <c r="R568" s="245"/>
      <c r="S568" s="245"/>
      <c r="T568" s="245"/>
      <c r="U568" s="245"/>
      <c r="V568" s="245"/>
      <c r="W568" s="245"/>
      <c r="X568" s="245"/>
      <c r="Y568" s="245"/>
      <c r="Z568" s="245"/>
      <c r="AA568" s="245"/>
      <c r="AB568" s="245"/>
      <c r="AC568" s="245"/>
    </row>
    <row r="569">
      <c r="A569" s="245"/>
      <c r="B569" s="245"/>
      <c r="C569" s="245"/>
      <c r="D569" s="245"/>
      <c r="E569" s="245"/>
      <c r="F569" s="245"/>
      <c r="G569" s="245"/>
      <c r="H569" s="245"/>
      <c r="I569" s="245"/>
      <c r="J569" s="275"/>
      <c r="K569" s="275"/>
      <c r="L569" s="245"/>
      <c r="M569" s="245"/>
      <c r="N569" s="245"/>
      <c r="O569" s="245"/>
      <c r="P569" s="245"/>
      <c r="Q569" s="245"/>
      <c r="R569" s="245"/>
      <c r="S569" s="245"/>
      <c r="T569" s="245"/>
      <c r="U569" s="245"/>
      <c r="V569" s="245"/>
      <c r="W569" s="245"/>
      <c r="X569" s="245"/>
      <c r="Y569" s="245"/>
      <c r="Z569" s="245"/>
      <c r="AA569" s="245"/>
      <c r="AB569" s="245"/>
      <c r="AC569" s="245"/>
    </row>
    <row r="570">
      <c r="A570" s="245"/>
      <c r="B570" s="245"/>
      <c r="C570" s="245"/>
      <c r="D570" s="245"/>
      <c r="E570" s="245"/>
      <c r="F570" s="245"/>
      <c r="G570" s="245"/>
      <c r="H570" s="245"/>
      <c r="I570" s="245"/>
      <c r="J570" s="275"/>
      <c r="K570" s="275"/>
      <c r="L570" s="245"/>
      <c r="M570" s="245"/>
      <c r="N570" s="245"/>
      <c r="O570" s="245"/>
      <c r="P570" s="245"/>
      <c r="Q570" s="245"/>
      <c r="R570" s="245"/>
      <c r="S570" s="245"/>
      <c r="T570" s="245"/>
      <c r="U570" s="245"/>
      <c r="V570" s="245"/>
      <c r="W570" s="245"/>
      <c r="X570" s="245"/>
      <c r="Y570" s="245"/>
      <c r="Z570" s="245"/>
      <c r="AA570" s="245"/>
      <c r="AB570" s="245"/>
      <c r="AC570" s="245"/>
    </row>
    <row r="571">
      <c r="A571" s="245"/>
      <c r="B571" s="245"/>
      <c r="C571" s="245"/>
      <c r="D571" s="245"/>
      <c r="E571" s="245"/>
      <c r="F571" s="245"/>
      <c r="G571" s="245"/>
      <c r="H571" s="245"/>
      <c r="I571" s="245"/>
      <c r="J571" s="275"/>
      <c r="K571" s="275"/>
      <c r="L571" s="245"/>
      <c r="M571" s="245"/>
      <c r="N571" s="245"/>
      <c r="O571" s="245"/>
      <c r="P571" s="245"/>
      <c r="Q571" s="245"/>
      <c r="R571" s="245"/>
      <c r="S571" s="245"/>
      <c r="T571" s="245"/>
      <c r="U571" s="245"/>
      <c r="V571" s="245"/>
      <c r="W571" s="245"/>
      <c r="X571" s="245"/>
      <c r="Y571" s="245"/>
      <c r="Z571" s="245"/>
      <c r="AA571" s="245"/>
      <c r="AB571" s="245"/>
      <c r="AC571" s="245"/>
    </row>
    <row r="572">
      <c r="A572" s="245"/>
      <c r="B572" s="245"/>
      <c r="C572" s="245"/>
      <c r="D572" s="245"/>
      <c r="E572" s="245"/>
      <c r="F572" s="245"/>
      <c r="G572" s="245"/>
      <c r="H572" s="245"/>
      <c r="I572" s="245"/>
      <c r="J572" s="275"/>
      <c r="K572" s="275"/>
      <c r="L572" s="245"/>
      <c r="M572" s="245"/>
      <c r="N572" s="245"/>
      <c r="O572" s="245"/>
      <c r="P572" s="245"/>
      <c r="Q572" s="245"/>
      <c r="R572" s="245"/>
      <c r="S572" s="245"/>
      <c r="T572" s="245"/>
      <c r="U572" s="245"/>
      <c r="V572" s="245"/>
      <c r="W572" s="245"/>
      <c r="X572" s="245"/>
      <c r="Y572" s="245"/>
      <c r="Z572" s="245"/>
      <c r="AA572" s="245"/>
      <c r="AB572" s="245"/>
      <c r="AC572" s="245"/>
    </row>
    <row r="573">
      <c r="A573" s="245"/>
      <c r="B573" s="245"/>
      <c r="C573" s="245"/>
      <c r="D573" s="245"/>
      <c r="E573" s="245"/>
      <c r="F573" s="245"/>
      <c r="G573" s="245"/>
      <c r="H573" s="245"/>
      <c r="I573" s="245"/>
      <c r="J573" s="275"/>
      <c r="K573" s="275"/>
      <c r="L573" s="245"/>
      <c r="M573" s="245"/>
      <c r="N573" s="245"/>
      <c r="O573" s="245"/>
      <c r="P573" s="245"/>
      <c r="Q573" s="245"/>
      <c r="R573" s="245"/>
      <c r="S573" s="245"/>
      <c r="T573" s="245"/>
      <c r="U573" s="245"/>
      <c r="V573" s="245"/>
      <c r="W573" s="245"/>
      <c r="X573" s="245"/>
      <c r="Y573" s="245"/>
      <c r="Z573" s="245"/>
      <c r="AA573" s="245"/>
      <c r="AB573" s="245"/>
      <c r="AC573" s="245"/>
    </row>
    <row r="574">
      <c r="A574" s="245"/>
      <c r="B574" s="245"/>
      <c r="C574" s="245"/>
      <c r="D574" s="245"/>
      <c r="E574" s="245"/>
      <c r="F574" s="245"/>
      <c r="G574" s="245"/>
      <c r="H574" s="245"/>
      <c r="I574" s="245"/>
      <c r="J574" s="275"/>
      <c r="K574" s="275"/>
      <c r="L574" s="245"/>
      <c r="M574" s="245"/>
      <c r="N574" s="245"/>
      <c r="O574" s="245"/>
      <c r="P574" s="245"/>
      <c r="Q574" s="245"/>
      <c r="R574" s="245"/>
      <c r="S574" s="245"/>
      <c r="T574" s="245"/>
      <c r="U574" s="245"/>
      <c r="V574" s="245"/>
      <c r="W574" s="245"/>
      <c r="X574" s="245"/>
      <c r="Y574" s="245"/>
      <c r="Z574" s="245"/>
      <c r="AA574" s="245"/>
      <c r="AB574" s="245"/>
      <c r="AC574" s="245"/>
    </row>
    <row r="575">
      <c r="A575" s="245"/>
      <c r="B575" s="245"/>
      <c r="C575" s="245"/>
      <c r="D575" s="245"/>
      <c r="E575" s="245"/>
      <c r="F575" s="245"/>
      <c r="G575" s="245"/>
      <c r="H575" s="245"/>
      <c r="I575" s="245"/>
      <c r="J575" s="275"/>
      <c r="K575" s="275"/>
      <c r="L575" s="245"/>
      <c r="M575" s="245"/>
      <c r="N575" s="245"/>
      <c r="O575" s="245"/>
      <c r="P575" s="245"/>
      <c r="Q575" s="245"/>
      <c r="R575" s="245"/>
      <c r="S575" s="245"/>
      <c r="T575" s="245"/>
      <c r="U575" s="245"/>
      <c r="V575" s="245"/>
      <c r="W575" s="245"/>
      <c r="X575" s="245"/>
      <c r="Y575" s="245"/>
      <c r="Z575" s="245"/>
      <c r="AA575" s="245"/>
      <c r="AB575" s="245"/>
      <c r="AC575" s="245"/>
    </row>
    <row r="576">
      <c r="A576" s="245"/>
      <c r="B576" s="245"/>
      <c r="C576" s="245"/>
      <c r="D576" s="245"/>
      <c r="E576" s="245"/>
      <c r="F576" s="245"/>
      <c r="G576" s="245"/>
      <c r="H576" s="245"/>
      <c r="I576" s="245"/>
      <c r="J576" s="275"/>
      <c r="K576" s="275"/>
      <c r="L576" s="245"/>
      <c r="M576" s="245"/>
      <c r="N576" s="245"/>
      <c r="O576" s="245"/>
      <c r="P576" s="245"/>
      <c r="Q576" s="245"/>
      <c r="R576" s="245"/>
      <c r="S576" s="245"/>
      <c r="T576" s="245"/>
      <c r="U576" s="245"/>
      <c r="V576" s="245"/>
      <c r="W576" s="245"/>
      <c r="X576" s="245"/>
      <c r="Y576" s="245"/>
      <c r="Z576" s="245"/>
      <c r="AA576" s="245"/>
      <c r="AB576" s="245"/>
      <c r="AC576" s="245"/>
    </row>
    <row r="577">
      <c r="A577" s="245"/>
      <c r="B577" s="245"/>
      <c r="C577" s="245"/>
      <c r="D577" s="245"/>
      <c r="E577" s="245"/>
      <c r="F577" s="245"/>
      <c r="G577" s="245"/>
      <c r="H577" s="245"/>
      <c r="I577" s="245"/>
      <c r="J577" s="275"/>
      <c r="K577" s="275"/>
      <c r="L577" s="245"/>
      <c r="M577" s="245"/>
      <c r="N577" s="245"/>
      <c r="O577" s="245"/>
      <c r="P577" s="245"/>
      <c r="Q577" s="245"/>
      <c r="R577" s="245"/>
      <c r="S577" s="245"/>
      <c r="T577" s="245"/>
      <c r="U577" s="245"/>
      <c r="V577" s="245"/>
      <c r="W577" s="245"/>
      <c r="X577" s="245"/>
      <c r="Y577" s="245"/>
      <c r="Z577" s="245"/>
      <c r="AA577" s="245"/>
      <c r="AB577" s="245"/>
      <c r="AC577" s="245"/>
    </row>
    <row r="578">
      <c r="A578" s="245"/>
      <c r="B578" s="245"/>
      <c r="C578" s="245"/>
      <c r="D578" s="245"/>
      <c r="E578" s="245"/>
      <c r="F578" s="245"/>
      <c r="G578" s="245"/>
      <c r="H578" s="245"/>
      <c r="I578" s="245"/>
      <c r="J578" s="275"/>
      <c r="K578" s="275"/>
      <c r="L578" s="245"/>
      <c r="M578" s="245"/>
      <c r="N578" s="245"/>
      <c r="O578" s="245"/>
      <c r="P578" s="245"/>
      <c r="Q578" s="245"/>
      <c r="R578" s="245"/>
      <c r="S578" s="245"/>
      <c r="T578" s="245"/>
      <c r="U578" s="245"/>
      <c r="V578" s="245"/>
      <c r="W578" s="245"/>
      <c r="X578" s="245"/>
      <c r="Y578" s="245"/>
      <c r="Z578" s="245"/>
      <c r="AA578" s="245"/>
      <c r="AB578" s="245"/>
      <c r="AC578" s="245"/>
    </row>
    <row r="579">
      <c r="A579" s="245"/>
      <c r="B579" s="245"/>
      <c r="C579" s="245"/>
      <c r="D579" s="245"/>
      <c r="E579" s="245"/>
      <c r="F579" s="245"/>
      <c r="G579" s="245"/>
      <c r="H579" s="245"/>
      <c r="I579" s="245"/>
      <c r="J579" s="275"/>
      <c r="K579" s="275"/>
      <c r="L579" s="245"/>
      <c r="M579" s="245"/>
      <c r="N579" s="245"/>
      <c r="O579" s="245"/>
      <c r="P579" s="245"/>
      <c r="Q579" s="245"/>
      <c r="R579" s="245"/>
      <c r="S579" s="245"/>
      <c r="T579" s="245"/>
      <c r="U579" s="245"/>
      <c r="V579" s="245"/>
      <c r="W579" s="245"/>
      <c r="X579" s="245"/>
      <c r="Y579" s="245"/>
      <c r="Z579" s="245"/>
      <c r="AA579" s="245"/>
      <c r="AB579" s="245"/>
      <c r="AC579" s="245"/>
    </row>
    <row r="580">
      <c r="A580" s="245"/>
      <c r="B580" s="245"/>
      <c r="C580" s="245"/>
      <c r="D580" s="245"/>
      <c r="E580" s="245"/>
      <c r="F580" s="245"/>
      <c r="G580" s="245"/>
      <c r="H580" s="245"/>
      <c r="I580" s="245"/>
      <c r="J580" s="275"/>
      <c r="K580" s="275"/>
      <c r="L580" s="245"/>
      <c r="M580" s="245"/>
      <c r="N580" s="245"/>
      <c r="O580" s="245"/>
      <c r="P580" s="245"/>
      <c r="Q580" s="245"/>
      <c r="R580" s="245"/>
      <c r="S580" s="245"/>
      <c r="T580" s="245"/>
      <c r="U580" s="245"/>
      <c r="V580" s="245"/>
      <c r="W580" s="245"/>
      <c r="X580" s="245"/>
      <c r="Y580" s="245"/>
      <c r="Z580" s="245"/>
      <c r="AA580" s="245"/>
      <c r="AB580" s="245"/>
      <c r="AC580" s="245"/>
    </row>
    <row r="581">
      <c r="A581" s="245"/>
      <c r="B581" s="245"/>
      <c r="C581" s="245"/>
      <c r="D581" s="245"/>
      <c r="E581" s="245"/>
      <c r="F581" s="245"/>
      <c r="G581" s="245"/>
      <c r="H581" s="245"/>
      <c r="I581" s="245"/>
      <c r="J581" s="275"/>
      <c r="K581" s="275"/>
      <c r="L581" s="245"/>
      <c r="M581" s="245"/>
      <c r="N581" s="245"/>
      <c r="O581" s="245"/>
      <c r="P581" s="245"/>
      <c r="Q581" s="245"/>
      <c r="R581" s="245"/>
      <c r="S581" s="245"/>
      <c r="T581" s="245"/>
      <c r="U581" s="245"/>
      <c r="V581" s="245"/>
      <c r="W581" s="245"/>
      <c r="X581" s="245"/>
      <c r="Y581" s="245"/>
      <c r="Z581" s="245"/>
      <c r="AA581" s="245"/>
      <c r="AB581" s="245"/>
      <c r="AC581" s="245"/>
    </row>
    <row r="582">
      <c r="A582" s="245"/>
      <c r="B582" s="245"/>
      <c r="C582" s="245"/>
      <c r="D582" s="245"/>
      <c r="E582" s="245"/>
      <c r="F582" s="245"/>
      <c r="G582" s="245"/>
      <c r="H582" s="245"/>
      <c r="I582" s="245"/>
      <c r="J582" s="275"/>
      <c r="K582" s="275"/>
      <c r="L582" s="245"/>
      <c r="M582" s="245"/>
      <c r="N582" s="245"/>
      <c r="O582" s="245"/>
      <c r="P582" s="245"/>
      <c r="Q582" s="245"/>
      <c r="R582" s="245"/>
      <c r="S582" s="245"/>
      <c r="T582" s="245"/>
      <c r="U582" s="245"/>
      <c r="V582" s="245"/>
      <c r="W582" s="245"/>
      <c r="X582" s="245"/>
      <c r="Y582" s="245"/>
      <c r="Z582" s="245"/>
      <c r="AA582" s="245"/>
      <c r="AB582" s="245"/>
      <c r="AC582" s="245"/>
    </row>
    <row r="583">
      <c r="A583" s="245"/>
      <c r="B583" s="245"/>
      <c r="C583" s="245"/>
      <c r="D583" s="245"/>
      <c r="E583" s="245"/>
      <c r="F583" s="245"/>
      <c r="G583" s="245"/>
      <c r="H583" s="245"/>
      <c r="I583" s="245"/>
      <c r="J583" s="275"/>
      <c r="K583" s="275"/>
      <c r="L583" s="245"/>
      <c r="M583" s="245"/>
      <c r="N583" s="245"/>
      <c r="O583" s="245"/>
      <c r="P583" s="245"/>
      <c r="Q583" s="245"/>
      <c r="R583" s="245"/>
      <c r="S583" s="245"/>
      <c r="T583" s="245"/>
      <c r="U583" s="245"/>
      <c r="V583" s="245"/>
      <c r="W583" s="245"/>
      <c r="X583" s="245"/>
      <c r="Y583" s="245"/>
      <c r="Z583" s="245"/>
      <c r="AA583" s="245"/>
      <c r="AB583" s="245"/>
      <c r="AC583" s="245"/>
    </row>
    <row r="584">
      <c r="A584" s="245"/>
      <c r="B584" s="245"/>
      <c r="C584" s="245"/>
      <c r="D584" s="245"/>
      <c r="E584" s="245"/>
      <c r="F584" s="245"/>
      <c r="G584" s="245"/>
      <c r="H584" s="245"/>
      <c r="I584" s="245"/>
      <c r="J584" s="275"/>
      <c r="K584" s="275"/>
      <c r="L584" s="245"/>
      <c r="M584" s="245"/>
      <c r="N584" s="245"/>
      <c r="O584" s="245"/>
      <c r="P584" s="245"/>
      <c r="Q584" s="245"/>
      <c r="R584" s="245"/>
      <c r="S584" s="245"/>
      <c r="T584" s="245"/>
      <c r="U584" s="245"/>
      <c r="V584" s="245"/>
      <c r="W584" s="245"/>
      <c r="X584" s="245"/>
      <c r="Y584" s="245"/>
      <c r="Z584" s="245"/>
      <c r="AA584" s="245"/>
      <c r="AB584" s="245"/>
      <c r="AC584" s="245"/>
    </row>
    <row r="585">
      <c r="A585" s="245"/>
      <c r="B585" s="245"/>
      <c r="C585" s="245"/>
      <c r="D585" s="245"/>
      <c r="E585" s="245"/>
      <c r="F585" s="245"/>
      <c r="G585" s="245"/>
      <c r="H585" s="245"/>
      <c r="I585" s="245"/>
      <c r="J585" s="275"/>
      <c r="K585" s="275"/>
      <c r="L585" s="245"/>
      <c r="M585" s="245"/>
      <c r="N585" s="245"/>
      <c r="O585" s="245"/>
      <c r="P585" s="245"/>
      <c r="Q585" s="245"/>
      <c r="R585" s="245"/>
      <c r="S585" s="245"/>
      <c r="T585" s="245"/>
      <c r="U585" s="245"/>
      <c r="V585" s="245"/>
      <c r="W585" s="245"/>
      <c r="X585" s="245"/>
      <c r="Y585" s="245"/>
      <c r="Z585" s="245"/>
      <c r="AA585" s="245"/>
      <c r="AB585" s="245"/>
      <c r="AC585" s="245"/>
    </row>
    <row r="586">
      <c r="A586" s="245"/>
      <c r="B586" s="245"/>
      <c r="C586" s="245"/>
      <c r="D586" s="245"/>
      <c r="E586" s="245"/>
      <c r="F586" s="245"/>
      <c r="G586" s="245"/>
      <c r="H586" s="245"/>
      <c r="I586" s="245"/>
      <c r="J586" s="275"/>
      <c r="K586" s="275"/>
      <c r="L586" s="245"/>
      <c r="M586" s="245"/>
      <c r="N586" s="245"/>
      <c r="O586" s="245"/>
      <c r="P586" s="245"/>
      <c r="Q586" s="245"/>
      <c r="R586" s="245"/>
      <c r="S586" s="245"/>
      <c r="T586" s="245"/>
      <c r="U586" s="245"/>
      <c r="V586" s="245"/>
      <c r="W586" s="245"/>
      <c r="X586" s="245"/>
      <c r="Y586" s="245"/>
      <c r="Z586" s="245"/>
      <c r="AA586" s="245"/>
      <c r="AB586" s="245"/>
      <c r="AC586" s="245"/>
    </row>
    <row r="587">
      <c r="A587" s="245"/>
      <c r="B587" s="245"/>
      <c r="C587" s="245"/>
      <c r="D587" s="245"/>
      <c r="E587" s="245"/>
      <c r="F587" s="245"/>
      <c r="G587" s="245"/>
      <c r="H587" s="245"/>
      <c r="I587" s="245"/>
      <c r="J587" s="275"/>
      <c r="K587" s="275"/>
      <c r="L587" s="245"/>
      <c r="M587" s="245"/>
      <c r="N587" s="245"/>
      <c r="O587" s="245"/>
      <c r="P587" s="245"/>
      <c r="Q587" s="245"/>
      <c r="R587" s="245"/>
      <c r="S587" s="245"/>
      <c r="T587" s="245"/>
      <c r="U587" s="245"/>
      <c r="V587" s="245"/>
      <c r="W587" s="245"/>
      <c r="X587" s="245"/>
      <c r="Y587" s="245"/>
      <c r="Z587" s="245"/>
      <c r="AA587" s="245"/>
      <c r="AB587" s="245"/>
      <c r="AC587" s="245"/>
    </row>
    <row r="588">
      <c r="A588" s="245"/>
      <c r="B588" s="245"/>
      <c r="C588" s="245"/>
      <c r="D588" s="245"/>
      <c r="E588" s="245"/>
      <c r="F588" s="245"/>
      <c r="G588" s="245"/>
      <c r="H588" s="245"/>
      <c r="I588" s="245"/>
      <c r="J588" s="275"/>
      <c r="K588" s="275"/>
      <c r="L588" s="245"/>
      <c r="M588" s="245"/>
      <c r="N588" s="245"/>
      <c r="O588" s="245"/>
      <c r="P588" s="245"/>
      <c r="Q588" s="245"/>
      <c r="R588" s="245"/>
      <c r="S588" s="245"/>
      <c r="T588" s="245"/>
      <c r="U588" s="245"/>
      <c r="V588" s="245"/>
      <c r="W588" s="245"/>
      <c r="X588" s="245"/>
      <c r="Y588" s="245"/>
      <c r="Z588" s="245"/>
      <c r="AA588" s="245"/>
      <c r="AB588" s="245"/>
      <c r="AC588" s="245"/>
    </row>
    <row r="589">
      <c r="A589" s="245"/>
      <c r="B589" s="245"/>
      <c r="C589" s="245"/>
      <c r="D589" s="245"/>
      <c r="E589" s="245"/>
      <c r="F589" s="245"/>
      <c r="G589" s="245"/>
      <c r="H589" s="245"/>
      <c r="I589" s="245"/>
      <c r="J589" s="275"/>
      <c r="K589" s="275"/>
      <c r="L589" s="245"/>
      <c r="M589" s="245"/>
      <c r="N589" s="245"/>
      <c r="O589" s="245"/>
      <c r="P589" s="245"/>
      <c r="Q589" s="245"/>
      <c r="R589" s="245"/>
      <c r="S589" s="245"/>
      <c r="T589" s="245"/>
      <c r="U589" s="245"/>
      <c r="V589" s="245"/>
      <c r="W589" s="245"/>
      <c r="X589" s="245"/>
      <c r="Y589" s="245"/>
      <c r="Z589" s="245"/>
      <c r="AA589" s="245"/>
      <c r="AB589" s="245"/>
      <c r="AC589" s="245"/>
    </row>
    <row r="590">
      <c r="A590" s="245"/>
      <c r="B590" s="245"/>
      <c r="C590" s="245"/>
      <c r="D590" s="245"/>
      <c r="E590" s="245"/>
      <c r="F590" s="245"/>
      <c r="G590" s="245"/>
      <c r="H590" s="245"/>
      <c r="I590" s="245"/>
      <c r="J590" s="275"/>
      <c r="K590" s="275"/>
      <c r="L590" s="245"/>
      <c r="M590" s="245"/>
      <c r="N590" s="245"/>
      <c r="O590" s="245"/>
      <c r="P590" s="245"/>
      <c r="Q590" s="245"/>
      <c r="R590" s="245"/>
      <c r="S590" s="245"/>
      <c r="T590" s="245"/>
      <c r="U590" s="245"/>
      <c r="V590" s="245"/>
      <c r="W590" s="245"/>
      <c r="X590" s="245"/>
      <c r="Y590" s="245"/>
      <c r="Z590" s="245"/>
      <c r="AA590" s="245"/>
      <c r="AB590" s="245"/>
      <c r="AC590" s="245"/>
    </row>
    <row r="591">
      <c r="A591" s="245"/>
      <c r="B591" s="245"/>
      <c r="C591" s="245"/>
      <c r="D591" s="245"/>
      <c r="E591" s="245"/>
      <c r="F591" s="245"/>
      <c r="G591" s="245"/>
      <c r="H591" s="245"/>
      <c r="I591" s="245"/>
      <c r="J591" s="275"/>
      <c r="K591" s="275"/>
      <c r="L591" s="245"/>
      <c r="M591" s="245"/>
      <c r="N591" s="245"/>
      <c r="O591" s="245"/>
      <c r="P591" s="245"/>
      <c r="Q591" s="245"/>
      <c r="R591" s="245"/>
      <c r="S591" s="245"/>
      <c r="T591" s="245"/>
      <c r="U591" s="245"/>
      <c r="V591" s="245"/>
      <c r="W591" s="245"/>
      <c r="X591" s="245"/>
      <c r="Y591" s="245"/>
      <c r="Z591" s="245"/>
      <c r="AA591" s="245"/>
      <c r="AB591" s="245"/>
      <c r="AC591" s="245"/>
    </row>
    <row r="592">
      <c r="A592" s="245"/>
      <c r="B592" s="245"/>
      <c r="C592" s="245"/>
      <c r="D592" s="245"/>
      <c r="E592" s="245"/>
      <c r="F592" s="245"/>
      <c r="G592" s="245"/>
      <c r="H592" s="245"/>
      <c r="I592" s="245"/>
      <c r="J592" s="275"/>
      <c r="K592" s="275"/>
      <c r="L592" s="245"/>
      <c r="M592" s="245"/>
      <c r="N592" s="245"/>
      <c r="O592" s="245"/>
      <c r="P592" s="245"/>
      <c r="Q592" s="245"/>
      <c r="R592" s="245"/>
      <c r="S592" s="245"/>
      <c r="T592" s="245"/>
      <c r="U592" s="245"/>
      <c r="V592" s="245"/>
      <c r="W592" s="245"/>
      <c r="X592" s="245"/>
      <c r="Y592" s="245"/>
      <c r="Z592" s="245"/>
      <c r="AA592" s="245"/>
      <c r="AB592" s="245"/>
      <c r="AC592" s="245"/>
    </row>
    <row r="593">
      <c r="A593" s="245"/>
      <c r="B593" s="245"/>
      <c r="C593" s="245"/>
      <c r="D593" s="245"/>
      <c r="E593" s="245"/>
      <c r="F593" s="245"/>
      <c r="G593" s="245"/>
      <c r="H593" s="245"/>
      <c r="I593" s="245"/>
      <c r="J593" s="275"/>
      <c r="K593" s="275"/>
      <c r="L593" s="245"/>
      <c r="M593" s="245"/>
      <c r="N593" s="245"/>
      <c r="O593" s="245"/>
      <c r="P593" s="245"/>
      <c r="Q593" s="245"/>
      <c r="R593" s="245"/>
      <c r="S593" s="245"/>
      <c r="T593" s="245"/>
      <c r="U593" s="245"/>
      <c r="V593" s="245"/>
      <c r="W593" s="245"/>
      <c r="X593" s="245"/>
      <c r="Y593" s="245"/>
      <c r="Z593" s="245"/>
      <c r="AA593" s="245"/>
      <c r="AB593" s="245"/>
      <c r="AC593" s="245"/>
    </row>
    <row r="594">
      <c r="A594" s="245"/>
      <c r="B594" s="245"/>
      <c r="C594" s="245"/>
      <c r="D594" s="245"/>
      <c r="E594" s="245"/>
      <c r="F594" s="245"/>
      <c r="G594" s="245"/>
      <c r="H594" s="245"/>
      <c r="I594" s="245"/>
      <c r="J594" s="275"/>
      <c r="K594" s="275"/>
      <c r="L594" s="245"/>
      <c r="M594" s="245"/>
      <c r="N594" s="245"/>
      <c r="O594" s="245"/>
      <c r="P594" s="245"/>
      <c r="Q594" s="245"/>
      <c r="R594" s="245"/>
      <c r="S594" s="245"/>
      <c r="T594" s="245"/>
      <c r="U594" s="245"/>
      <c r="V594" s="245"/>
      <c r="W594" s="245"/>
      <c r="X594" s="245"/>
      <c r="Y594" s="245"/>
      <c r="Z594" s="245"/>
      <c r="AA594" s="245"/>
      <c r="AB594" s="245"/>
      <c r="AC594" s="245"/>
    </row>
    <row r="595">
      <c r="A595" s="245"/>
      <c r="B595" s="245"/>
      <c r="C595" s="245"/>
      <c r="D595" s="245"/>
      <c r="E595" s="245"/>
      <c r="F595" s="245"/>
      <c r="G595" s="245"/>
      <c r="H595" s="245"/>
      <c r="I595" s="245"/>
      <c r="J595" s="275"/>
      <c r="K595" s="275"/>
      <c r="L595" s="245"/>
      <c r="M595" s="245"/>
      <c r="N595" s="245"/>
      <c r="O595" s="245"/>
      <c r="P595" s="245"/>
      <c r="Q595" s="245"/>
      <c r="R595" s="245"/>
      <c r="S595" s="245"/>
      <c r="T595" s="245"/>
      <c r="U595" s="245"/>
      <c r="V595" s="245"/>
      <c r="W595" s="245"/>
      <c r="X595" s="245"/>
      <c r="Y595" s="245"/>
      <c r="Z595" s="245"/>
      <c r="AA595" s="245"/>
      <c r="AB595" s="245"/>
      <c r="AC595" s="245"/>
    </row>
    <row r="596">
      <c r="A596" s="245"/>
      <c r="B596" s="245"/>
      <c r="C596" s="245"/>
      <c r="D596" s="245"/>
      <c r="E596" s="245"/>
      <c r="F596" s="245"/>
      <c r="G596" s="245"/>
      <c r="H596" s="245"/>
      <c r="I596" s="245"/>
      <c r="J596" s="275"/>
      <c r="K596" s="275"/>
      <c r="L596" s="245"/>
      <c r="M596" s="245"/>
      <c r="N596" s="245"/>
      <c r="O596" s="245"/>
      <c r="P596" s="245"/>
      <c r="Q596" s="245"/>
      <c r="R596" s="245"/>
      <c r="S596" s="245"/>
      <c r="T596" s="245"/>
      <c r="U596" s="245"/>
      <c r="V596" s="245"/>
      <c r="W596" s="245"/>
      <c r="X596" s="245"/>
      <c r="Y596" s="245"/>
      <c r="Z596" s="245"/>
      <c r="AA596" s="245"/>
      <c r="AB596" s="245"/>
      <c r="AC596" s="245"/>
    </row>
    <row r="597">
      <c r="A597" s="245"/>
      <c r="B597" s="245"/>
      <c r="C597" s="245"/>
      <c r="D597" s="245"/>
      <c r="E597" s="245"/>
      <c r="F597" s="245"/>
      <c r="G597" s="245"/>
      <c r="H597" s="245"/>
      <c r="I597" s="245"/>
      <c r="J597" s="275"/>
      <c r="K597" s="275"/>
      <c r="L597" s="245"/>
      <c r="M597" s="245"/>
      <c r="N597" s="245"/>
      <c r="O597" s="245"/>
      <c r="P597" s="245"/>
      <c r="Q597" s="245"/>
      <c r="R597" s="245"/>
      <c r="S597" s="245"/>
      <c r="T597" s="245"/>
      <c r="U597" s="245"/>
      <c r="V597" s="245"/>
      <c r="W597" s="245"/>
      <c r="X597" s="245"/>
      <c r="Y597" s="245"/>
      <c r="Z597" s="245"/>
      <c r="AA597" s="245"/>
      <c r="AB597" s="245"/>
      <c r="AC597" s="245"/>
    </row>
    <row r="598">
      <c r="A598" s="245"/>
      <c r="B598" s="245"/>
      <c r="C598" s="245"/>
      <c r="D598" s="245"/>
      <c r="E598" s="245"/>
      <c r="F598" s="245"/>
      <c r="G598" s="245"/>
      <c r="H598" s="245"/>
      <c r="I598" s="245"/>
      <c r="J598" s="275"/>
      <c r="K598" s="275"/>
      <c r="L598" s="245"/>
      <c r="M598" s="245"/>
      <c r="N598" s="245"/>
      <c r="O598" s="245"/>
      <c r="P598" s="245"/>
      <c r="Q598" s="245"/>
      <c r="R598" s="245"/>
      <c r="S598" s="245"/>
      <c r="T598" s="245"/>
      <c r="U598" s="245"/>
      <c r="V598" s="245"/>
      <c r="W598" s="245"/>
      <c r="X598" s="245"/>
      <c r="Y598" s="245"/>
      <c r="Z598" s="245"/>
      <c r="AA598" s="245"/>
      <c r="AB598" s="245"/>
      <c r="AC598" s="245"/>
    </row>
    <row r="599">
      <c r="A599" s="245"/>
      <c r="B599" s="245"/>
      <c r="C599" s="245"/>
      <c r="D599" s="245"/>
      <c r="E599" s="245"/>
      <c r="F599" s="245"/>
      <c r="G599" s="245"/>
      <c r="H599" s="245"/>
      <c r="I599" s="245"/>
      <c r="J599" s="275"/>
      <c r="K599" s="275"/>
      <c r="L599" s="245"/>
      <c r="M599" s="245"/>
      <c r="N599" s="245"/>
      <c r="O599" s="245"/>
      <c r="P599" s="245"/>
      <c r="Q599" s="245"/>
      <c r="R599" s="245"/>
      <c r="S599" s="245"/>
      <c r="T599" s="245"/>
      <c r="U599" s="245"/>
      <c r="V599" s="245"/>
      <c r="W599" s="245"/>
      <c r="X599" s="245"/>
      <c r="Y599" s="245"/>
      <c r="Z599" s="245"/>
      <c r="AA599" s="245"/>
      <c r="AB599" s="245"/>
      <c r="AC599" s="245"/>
    </row>
    <row r="600">
      <c r="A600" s="245"/>
      <c r="B600" s="245"/>
      <c r="C600" s="245"/>
      <c r="D600" s="245"/>
      <c r="E600" s="245"/>
      <c r="F600" s="245"/>
      <c r="G600" s="245"/>
      <c r="H600" s="245"/>
      <c r="I600" s="245"/>
      <c r="J600" s="275"/>
      <c r="K600" s="275"/>
      <c r="L600" s="245"/>
      <c r="M600" s="245"/>
      <c r="N600" s="245"/>
      <c r="O600" s="245"/>
      <c r="P600" s="245"/>
      <c r="Q600" s="245"/>
      <c r="R600" s="245"/>
      <c r="S600" s="245"/>
      <c r="T600" s="245"/>
      <c r="U600" s="245"/>
      <c r="V600" s="245"/>
      <c r="W600" s="245"/>
      <c r="X600" s="245"/>
      <c r="Y600" s="245"/>
      <c r="Z600" s="245"/>
      <c r="AA600" s="245"/>
      <c r="AB600" s="245"/>
      <c r="AC600" s="245"/>
    </row>
    <row r="601">
      <c r="A601" s="245"/>
      <c r="B601" s="245"/>
      <c r="C601" s="245"/>
      <c r="D601" s="245"/>
      <c r="E601" s="245"/>
      <c r="F601" s="245"/>
      <c r="G601" s="245"/>
      <c r="H601" s="245"/>
      <c r="I601" s="245"/>
      <c r="J601" s="275"/>
      <c r="K601" s="275"/>
      <c r="L601" s="245"/>
      <c r="M601" s="245"/>
      <c r="N601" s="245"/>
      <c r="O601" s="245"/>
      <c r="P601" s="245"/>
      <c r="Q601" s="245"/>
      <c r="R601" s="245"/>
      <c r="S601" s="245"/>
      <c r="T601" s="245"/>
      <c r="U601" s="245"/>
      <c r="V601" s="245"/>
      <c r="W601" s="245"/>
      <c r="X601" s="245"/>
      <c r="Y601" s="245"/>
      <c r="Z601" s="245"/>
      <c r="AA601" s="245"/>
      <c r="AB601" s="245"/>
      <c r="AC601" s="245"/>
    </row>
    <row r="602">
      <c r="A602" s="245"/>
      <c r="B602" s="245"/>
      <c r="C602" s="245"/>
      <c r="D602" s="245"/>
      <c r="E602" s="245"/>
      <c r="F602" s="245"/>
      <c r="G602" s="245"/>
      <c r="H602" s="245"/>
      <c r="I602" s="245"/>
      <c r="J602" s="275"/>
      <c r="K602" s="275"/>
      <c r="L602" s="245"/>
      <c r="M602" s="245"/>
      <c r="N602" s="245"/>
      <c r="O602" s="245"/>
      <c r="P602" s="245"/>
      <c r="Q602" s="245"/>
      <c r="R602" s="245"/>
      <c r="S602" s="245"/>
      <c r="T602" s="245"/>
      <c r="U602" s="245"/>
      <c r="V602" s="245"/>
      <c r="W602" s="245"/>
      <c r="X602" s="245"/>
      <c r="Y602" s="245"/>
      <c r="Z602" s="245"/>
      <c r="AA602" s="245"/>
      <c r="AB602" s="245"/>
      <c r="AC602" s="245"/>
    </row>
    <row r="603">
      <c r="A603" s="245"/>
      <c r="B603" s="245"/>
      <c r="C603" s="245"/>
      <c r="D603" s="245"/>
      <c r="E603" s="245"/>
      <c r="F603" s="245"/>
      <c r="G603" s="245"/>
      <c r="H603" s="245"/>
      <c r="I603" s="245"/>
      <c r="J603" s="275"/>
      <c r="K603" s="275"/>
      <c r="L603" s="245"/>
      <c r="M603" s="245"/>
      <c r="N603" s="245"/>
      <c r="O603" s="245"/>
      <c r="P603" s="245"/>
      <c r="Q603" s="245"/>
      <c r="R603" s="245"/>
      <c r="S603" s="245"/>
      <c r="T603" s="245"/>
      <c r="U603" s="245"/>
      <c r="V603" s="245"/>
      <c r="W603" s="245"/>
      <c r="X603" s="245"/>
      <c r="Y603" s="245"/>
      <c r="Z603" s="245"/>
      <c r="AA603" s="245"/>
      <c r="AB603" s="245"/>
      <c r="AC603" s="245"/>
    </row>
    <row r="604">
      <c r="A604" s="245"/>
      <c r="B604" s="245"/>
      <c r="C604" s="245"/>
      <c r="D604" s="245"/>
      <c r="E604" s="245"/>
      <c r="F604" s="245"/>
      <c r="G604" s="245"/>
      <c r="H604" s="245"/>
      <c r="I604" s="245"/>
      <c r="J604" s="275"/>
      <c r="K604" s="275"/>
      <c r="L604" s="245"/>
      <c r="M604" s="245"/>
      <c r="N604" s="245"/>
      <c r="O604" s="245"/>
      <c r="P604" s="245"/>
      <c r="Q604" s="245"/>
      <c r="R604" s="245"/>
      <c r="S604" s="245"/>
      <c r="T604" s="245"/>
      <c r="U604" s="245"/>
      <c r="V604" s="245"/>
      <c r="W604" s="245"/>
      <c r="X604" s="245"/>
      <c r="Y604" s="245"/>
      <c r="Z604" s="245"/>
      <c r="AA604" s="245"/>
      <c r="AB604" s="245"/>
      <c r="AC604" s="245"/>
    </row>
    <row r="605">
      <c r="A605" s="245"/>
      <c r="B605" s="245"/>
      <c r="C605" s="245"/>
      <c r="D605" s="245"/>
      <c r="E605" s="245"/>
      <c r="F605" s="245"/>
      <c r="G605" s="245"/>
      <c r="H605" s="245"/>
      <c r="I605" s="245"/>
      <c r="J605" s="275"/>
      <c r="K605" s="275"/>
      <c r="L605" s="245"/>
      <c r="M605" s="245"/>
      <c r="N605" s="245"/>
      <c r="O605" s="245"/>
      <c r="P605" s="245"/>
      <c r="Q605" s="245"/>
      <c r="R605" s="245"/>
      <c r="S605" s="245"/>
      <c r="T605" s="245"/>
      <c r="U605" s="245"/>
      <c r="V605" s="245"/>
      <c r="W605" s="245"/>
      <c r="X605" s="245"/>
      <c r="Y605" s="245"/>
      <c r="Z605" s="245"/>
      <c r="AA605" s="245"/>
      <c r="AB605" s="245"/>
      <c r="AC605" s="245"/>
    </row>
    <row r="606">
      <c r="A606" s="245"/>
      <c r="B606" s="245"/>
      <c r="C606" s="245"/>
      <c r="D606" s="245"/>
      <c r="E606" s="245"/>
      <c r="F606" s="245"/>
      <c r="G606" s="245"/>
      <c r="H606" s="245"/>
      <c r="I606" s="245"/>
      <c r="J606" s="275"/>
      <c r="K606" s="275"/>
      <c r="L606" s="245"/>
      <c r="M606" s="245"/>
      <c r="N606" s="245"/>
      <c r="O606" s="245"/>
      <c r="P606" s="245"/>
      <c r="Q606" s="245"/>
      <c r="R606" s="245"/>
      <c r="S606" s="245"/>
      <c r="T606" s="245"/>
      <c r="U606" s="245"/>
      <c r="V606" s="245"/>
      <c r="W606" s="245"/>
      <c r="X606" s="245"/>
      <c r="Y606" s="245"/>
      <c r="Z606" s="245"/>
      <c r="AA606" s="245"/>
      <c r="AB606" s="245"/>
      <c r="AC606" s="245"/>
    </row>
    <row r="607">
      <c r="A607" s="245"/>
      <c r="B607" s="245"/>
      <c r="C607" s="245"/>
      <c r="D607" s="245"/>
      <c r="E607" s="245"/>
      <c r="F607" s="245"/>
      <c r="G607" s="245"/>
      <c r="H607" s="245"/>
      <c r="I607" s="245"/>
      <c r="J607" s="275"/>
      <c r="K607" s="275"/>
      <c r="L607" s="245"/>
      <c r="M607" s="245"/>
      <c r="N607" s="245"/>
      <c r="O607" s="245"/>
      <c r="P607" s="245"/>
      <c r="Q607" s="245"/>
      <c r="R607" s="245"/>
      <c r="S607" s="245"/>
      <c r="T607" s="245"/>
      <c r="U607" s="245"/>
      <c r="V607" s="245"/>
      <c r="W607" s="245"/>
      <c r="X607" s="245"/>
      <c r="Y607" s="245"/>
      <c r="Z607" s="245"/>
      <c r="AA607" s="245"/>
      <c r="AB607" s="245"/>
      <c r="AC607" s="245"/>
    </row>
    <row r="608">
      <c r="A608" s="245"/>
      <c r="B608" s="245"/>
      <c r="C608" s="245"/>
      <c r="D608" s="245"/>
      <c r="E608" s="245"/>
      <c r="F608" s="245"/>
      <c r="G608" s="245"/>
      <c r="H608" s="245"/>
      <c r="I608" s="245"/>
      <c r="J608" s="275"/>
      <c r="K608" s="275"/>
      <c r="L608" s="245"/>
      <c r="M608" s="245"/>
      <c r="N608" s="245"/>
      <c r="O608" s="245"/>
      <c r="P608" s="245"/>
      <c r="Q608" s="245"/>
      <c r="R608" s="245"/>
      <c r="S608" s="245"/>
      <c r="T608" s="245"/>
      <c r="U608" s="245"/>
      <c r="V608" s="245"/>
      <c r="W608" s="245"/>
      <c r="X608" s="245"/>
      <c r="Y608" s="245"/>
      <c r="Z608" s="245"/>
      <c r="AA608" s="245"/>
      <c r="AB608" s="245"/>
      <c r="AC608" s="245"/>
    </row>
    <row r="609">
      <c r="A609" s="245"/>
      <c r="B609" s="245"/>
      <c r="C609" s="245"/>
      <c r="D609" s="245"/>
      <c r="E609" s="245"/>
      <c r="F609" s="245"/>
      <c r="G609" s="245"/>
      <c r="H609" s="245"/>
      <c r="I609" s="245"/>
      <c r="J609" s="275"/>
      <c r="K609" s="275"/>
      <c r="L609" s="245"/>
      <c r="M609" s="245"/>
      <c r="N609" s="245"/>
      <c r="O609" s="245"/>
      <c r="P609" s="245"/>
      <c r="Q609" s="245"/>
      <c r="R609" s="245"/>
      <c r="S609" s="245"/>
      <c r="T609" s="245"/>
      <c r="U609" s="245"/>
      <c r="V609" s="245"/>
      <c r="W609" s="245"/>
      <c r="X609" s="245"/>
      <c r="Y609" s="245"/>
      <c r="Z609" s="245"/>
      <c r="AA609" s="245"/>
      <c r="AB609" s="245"/>
      <c r="AC609" s="245"/>
    </row>
    <row r="610">
      <c r="A610" s="245"/>
      <c r="B610" s="245"/>
      <c r="C610" s="245"/>
      <c r="D610" s="245"/>
      <c r="E610" s="245"/>
      <c r="F610" s="245"/>
      <c r="G610" s="245"/>
      <c r="H610" s="245"/>
      <c r="I610" s="245"/>
      <c r="J610" s="275"/>
      <c r="K610" s="275"/>
      <c r="L610" s="245"/>
      <c r="M610" s="245"/>
      <c r="N610" s="245"/>
      <c r="O610" s="245"/>
      <c r="P610" s="245"/>
      <c r="Q610" s="245"/>
      <c r="R610" s="245"/>
      <c r="S610" s="245"/>
      <c r="T610" s="245"/>
      <c r="U610" s="245"/>
      <c r="V610" s="245"/>
      <c r="W610" s="245"/>
      <c r="X610" s="245"/>
      <c r="Y610" s="245"/>
      <c r="Z610" s="245"/>
      <c r="AA610" s="245"/>
      <c r="AB610" s="245"/>
      <c r="AC610" s="245"/>
    </row>
    <row r="611">
      <c r="A611" s="245"/>
      <c r="B611" s="245"/>
      <c r="C611" s="245"/>
      <c r="D611" s="245"/>
      <c r="E611" s="245"/>
      <c r="F611" s="245"/>
      <c r="G611" s="245"/>
      <c r="H611" s="245"/>
      <c r="I611" s="245"/>
      <c r="J611" s="275"/>
      <c r="K611" s="275"/>
      <c r="L611" s="245"/>
      <c r="M611" s="245"/>
      <c r="N611" s="245"/>
      <c r="O611" s="245"/>
      <c r="P611" s="245"/>
      <c r="Q611" s="245"/>
      <c r="R611" s="245"/>
      <c r="S611" s="245"/>
      <c r="T611" s="245"/>
      <c r="U611" s="245"/>
      <c r="V611" s="245"/>
      <c r="W611" s="245"/>
      <c r="X611" s="245"/>
      <c r="Y611" s="245"/>
      <c r="Z611" s="245"/>
      <c r="AA611" s="245"/>
      <c r="AB611" s="245"/>
      <c r="AC611" s="245"/>
    </row>
    <row r="612">
      <c r="A612" s="245"/>
      <c r="B612" s="245"/>
      <c r="C612" s="245"/>
      <c r="D612" s="245"/>
      <c r="E612" s="245"/>
      <c r="F612" s="245"/>
      <c r="G612" s="245"/>
      <c r="H612" s="245"/>
      <c r="I612" s="245"/>
      <c r="J612" s="275"/>
      <c r="K612" s="275"/>
      <c r="L612" s="245"/>
      <c r="M612" s="245"/>
      <c r="N612" s="245"/>
      <c r="O612" s="245"/>
      <c r="P612" s="245"/>
      <c r="Q612" s="245"/>
      <c r="R612" s="245"/>
      <c r="S612" s="245"/>
      <c r="T612" s="245"/>
      <c r="U612" s="245"/>
      <c r="V612" s="245"/>
      <c r="W612" s="245"/>
      <c r="X612" s="245"/>
      <c r="Y612" s="245"/>
      <c r="Z612" s="245"/>
      <c r="AA612" s="245"/>
      <c r="AB612" s="245"/>
      <c r="AC612" s="245"/>
    </row>
    <row r="613">
      <c r="A613" s="245"/>
      <c r="B613" s="245"/>
      <c r="C613" s="245"/>
      <c r="D613" s="245"/>
      <c r="E613" s="245"/>
      <c r="F613" s="245"/>
      <c r="G613" s="245"/>
      <c r="H613" s="245"/>
      <c r="I613" s="245"/>
      <c r="J613" s="275"/>
      <c r="K613" s="275"/>
      <c r="L613" s="245"/>
      <c r="M613" s="245"/>
      <c r="N613" s="245"/>
      <c r="O613" s="245"/>
      <c r="P613" s="245"/>
      <c r="Q613" s="245"/>
      <c r="R613" s="245"/>
      <c r="S613" s="245"/>
      <c r="T613" s="245"/>
      <c r="U613" s="245"/>
      <c r="V613" s="245"/>
      <c r="W613" s="245"/>
      <c r="X613" s="245"/>
      <c r="Y613" s="245"/>
      <c r="Z613" s="245"/>
      <c r="AA613" s="245"/>
      <c r="AB613" s="245"/>
      <c r="AC613" s="245"/>
    </row>
    <row r="614">
      <c r="A614" s="245"/>
      <c r="B614" s="245"/>
      <c r="C614" s="245"/>
      <c r="D614" s="245"/>
      <c r="E614" s="245"/>
      <c r="F614" s="245"/>
      <c r="G614" s="245"/>
      <c r="H614" s="245"/>
      <c r="I614" s="245"/>
      <c r="J614" s="275"/>
      <c r="K614" s="275"/>
      <c r="L614" s="245"/>
      <c r="M614" s="245"/>
      <c r="N614" s="245"/>
      <c r="O614" s="245"/>
      <c r="P614" s="245"/>
      <c r="Q614" s="245"/>
      <c r="R614" s="245"/>
      <c r="S614" s="245"/>
      <c r="T614" s="245"/>
      <c r="U614" s="245"/>
      <c r="V614" s="245"/>
      <c r="W614" s="245"/>
      <c r="X614" s="245"/>
      <c r="Y614" s="245"/>
      <c r="Z614" s="245"/>
      <c r="AA614" s="245"/>
      <c r="AB614" s="245"/>
      <c r="AC614" s="245"/>
    </row>
    <row r="615">
      <c r="A615" s="245"/>
      <c r="B615" s="245"/>
      <c r="C615" s="245"/>
      <c r="D615" s="245"/>
      <c r="E615" s="245"/>
      <c r="F615" s="245"/>
      <c r="G615" s="245"/>
      <c r="H615" s="245"/>
      <c r="I615" s="245"/>
      <c r="J615" s="275"/>
      <c r="K615" s="275"/>
      <c r="L615" s="245"/>
      <c r="M615" s="245"/>
      <c r="N615" s="245"/>
      <c r="O615" s="245"/>
      <c r="P615" s="245"/>
      <c r="Q615" s="245"/>
      <c r="R615" s="245"/>
      <c r="S615" s="245"/>
      <c r="T615" s="245"/>
      <c r="U615" s="245"/>
      <c r="V615" s="245"/>
      <c r="W615" s="245"/>
      <c r="X615" s="245"/>
      <c r="Y615" s="245"/>
      <c r="Z615" s="245"/>
      <c r="AA615" s="245"/>
      <c r="AB615" s="245"/>
      <c r="AC615" s="245"/>
    </row>
    <row r="616">
      <c r="A616" s="245"/>
      <c r="B616" s="245"/>
      <c r="C616" s="245"/>
      <c r="D616" s="245"/>
      <c r="E616" s="245"/>
      <c r="F616" s="245"/>
      <c r="G616" s="245"/>
      <c r="H616" s="245"/>
      <c r="I616" s="245"/>
      <c r="J616" s="275"/>
      <c r="K616" s="275"/>
      <c r="L616" s="245"/>
      <c r="M616" s="245"/>
      <c r="N616" s="245"/>
      <c r="O616" s="245"/>
      <c r="P616" s="245"/>
      <c r="Q616" s="245"/>
      <c r="R616" s="245"/>
      <c r="S616" s="245"/>
      <c r="T616" s="245"/>
      <c r="U616" s="245"/>
      <c r="V616" s="245"/>
      <c r="W616" s="245"/>
      <c r="X616" s="245"/>
      <c r="Y616" s="245"/>
      <c r="Z616" s="245"/>
      <c r="AA616" s="245"/>
      <c r="AB616" s="245"/>
      <c r="AC616" s="245"/>
    </row>
    <row r="617">
      <c r="A617" s="245"/>
      <c r="B617" s="245"/>
      <c r="C617" s="245"/>
      <c r="D617" s="245"/>
      <c r="E617" s="245"/>
      <c r="F617" s="245"/>
      <c r="G617" s="245"/>
      <c r="H617" s="245"/>
      <c r="I617" s="245"/>
      <c r="J617" s="275"/>
      <c r="K617" s="275"/>
      <c r="L617" s="245"/>
      <c r="M617" s="245"/>
      <c r="N617" s="245"/>
      <c r="O617" s="245"/>
      <c r="P617" s="245"/>
      <c r="Q617" s="245"/>
      <c r="R617" s="245"/>
      <c r="S617" s="245"/>
      <c r="T617" s="245"/>
      <c r="U617" s="245"/>
      <c r="V617" s="245"/>
      <c r="W617" s="245"/>
      <c r="X617" s="245"/>
      <c r="Y617" s="245"/>
      <c r="Z617" s="245"/>
      <c r="AA617" s="245"/>
      <c r="AB617" s="245"/>
      <c r="AC617" s="245"/>
    </row>
    <row r="618">
      <c r="A618" s="245"/>
      <c r="B618" s="245"/>
      <c r="C618" s="245"/>
      <c r="D618" s="245"/>
      <c r="E618" s="245"/>
      <c r="F618" s="245"/>
      <c r="G618" s="245"/>
      <c r="H618" s="245"/>
      <c r="I618" s="245"/>
      <c r="J618" s="275"/>
      <c r="K618" s="275"/>
      <c r="L618" s="245"/>
      <c r="M618" s="245"/>
      <c r="N618" s="245"/>
      <c r="O618" s="245"/>
      <c r="P618" s="245"/>
      <c r="Q618" s="245"/>
      <c r="R618" s="245"/>
      <c r="S618" s="245"/>
      <c r="T618" s="245"/>
      <c r="U618" s="245"/>
      <c r="V618" s="245"/>
      <c r="W618" s="245"/>
      <c r="X618" s="245"/>
      <c r="Y618" s="245"/>
      <c r="Z618" s="245"/>
      <c r="AA618" s="245"/>
      <c r="AB618" s="245"/>
      <c r="AC618" s="245"/>
    </row>
    <row r="619">
      <c r="A619" s="245"/>
      <c r="B619" s="245"/>
      <c r="C619" s="245"/>
      <c r="D619" s="245"/>
      <c r="E619" s="245"/>
      <c r="F619" s="245"/>
      <c r="G619" s="245"/>
      <c r="H619" s="245"/>
      <c r="I619" s="245"/>
      <c r="J619" s="275"/>
      <c r="K619" s="275"/>
      <c r="L619" s="245"/>
      <c r="M619" s="245"/>
      <c r="N619" s="245"/>
      <c r="O619" s="245"/>
      <c r="P619" s="245"/>
      <c r="Q619" s="245"/>
      <c r="R619" s="245"/>
      <c r="S619" s="245"/>
      <c r="T619" s="245"/>
      <c r="U619" s="245"/>
      <c r="V619" s="245"/>
      <c r="W619" s="245"/>
      <c r="X619" s="245"/>
      <c r="Y619" s="245"/>
      <c r="Z619" s="245"/>
      <c r="AA619" s="245"/>
      <c r="AB619" s="245"/>
      <c r="AC619" s="245"/>
    </row>
    <row r="620">
      <c r="A620" s="245"/>
      <c r="B620" s="245"/>
      <c r="C620" s="245"/>
      <c r="D620" s="245"/>
      <c r="E620" s="245"/>
      <c r="F620" s="245"/>
      <c r="G620" s="245"/>
      <c r="H620" s="245"/>
      <c r="I620" s="245"/>
      <c r="J620" s="275"/>
      <c r="K620" s="275"/>
      <c r="L620" s="245"/>
      <c r="M620" s="245"/>
      <c r="N620" s="245"/>
      <c r="O620" s="245"/>
      <c r="P620" s="245"/>
      <c r="Q620" s="245"/>
      <c r="R620" s="245"/>
      <c r="S620" s="245"/>
      <c r="T620" s="245"/>
      <c r="U620" s="245"/>
      <c r="V620" s="245"/>
      <c r="W620" s="245"/>
      <c r="X620" s="245"/>
      <c r="Y620" s="245"/>
      <c r="Z620" s="245"/>
      <c r="AA620" s="245"/>
      <c r="AB620" s="245"/>
      <c r="AC620" s="245"/>
    </row>
    <row r="621">
      <c r="A621" s="245"/>
      <c r="B621" s="245"/>
      <c r="C621" s="245"/>
      <c r="D621" s="245"/>
      <c r="E621" s="245"/>
      <c r="F621" s="245"/>
      <c r="G621" s="245"/>
      <c r="H621" s="245"/>
      <c r="I621" s="245"/>
      <c r="J621" s="275"/>
      <c r="K621" s="275"/>
      <c r="L621" s="245"/>
      <c r="M621" s="245"/>
      <c r="N621" s="245"/>
      <c r="O621" s="245"/>
      <c r="P621" s="245"/>
      <c r="Q621" s="245"/>
      <c r="R621" s="245"/>
      <c r="S621" s="245"/>
      <c r="T621" s="245"/>
      <c r="U621" s="245"/>
      <c r="V621" s="245"/>
      <c r="W621" s="245"/>
      <c r="X621" s="245"/>
      <c r="Y621" s="245"/>
      <c r="Z621" s="245"/>
      <c r="AA621" s="245"/>
      <c r="AB621" s="245"/>
      <c r="AC621" s="245"/>
    </row>
    <row r="622">
      <c r="A622" s="245"/>
      <c r="B622" s="245"/>
      <c r="C622" s="245"/>
      <c r="D622" s="245"/>
      <c r="E622" s="245"/>
      <c r="F622" s="245"/>
      <c r="G622" s="245"/>
      <c r="H622" s="245"/>
      <c r="I622" s="245"/>
      <c r="J622" s="275"/>
      <c r="K622" s="275"/>
      <c r="L622" s="245"/>
      <c r="M622" s="245"/>
      <c r="N622" s="245"/>
      <c r="O622" s="245"/>
      <c r="P622" s="245"/>
      <c r="Q622" s="245"/>
      <c r="R622" s="245"/>
      <c r="S622" s="245"/>
      <c r="T622" s="245"/>
      <c r="U622" s="245"/>
      <c r="V622" s="245"/>
      <c r="W622" s="245"/>
      <c r="X622" s="245"/>
      <c r="Y622" s="245"/>
      <c r="Z622" s="245"/>
      <c r="AA622" s="245"/>
      <c r="AB622" s="245"/>
      <c r="AC622" s="245"/>
    </row>
    <row r="623">
      <c r="A623" s="245"/>
      <c r="B623" s="245"/>
      <c r="C623" s="245"/>
      <c r="D623" s="245"/>
      <c r="E623" s="245"/>
      <c r="F623" s="245"/>
      <c r="G623" s="245"/>
      <c r="H623" s="245"/>
      <c r="I623" s="245"/>
      <c r="J623" s="275"/>
      <c r="K623" s="275"/>
      <c r="L623" s="245"/>
      <c r="M623" s="245"/>
      <c r="N623" s="245"/>
      <c r="O623" s="245"/>
      <c r="P623" s="245"/>
      <c r="Q623" s="245"/>
      <c r="R623" s="245"/>
      <c r="S623" s="245"/>
      <c r="T623" s="245"/>
      <c r="U623" s="245"/>
      <c r="V623" s="245"/>
      <c r="W623" s="245"/>
      <c r="X623" s="245"/>
      <c r="Y623" s="245"/>
      <c r="Z623" s="245"/>
      <c r="AA623" s="245"/>
      <c r="AB623" s="245"/>
      <c r="AC623" s="245"/>
    </row>
    <row r="624">
      <c r="A624" s="245"/>
      <c r="B624" s="245"/>
      <c r="C624" s="245"/>
      <c r="D624" s="245"/>
      <c r="E624" s="245"/>
      <c r="F624" s="245"/>
      <c r="G624" s="245"/>
      <c r="H624" s="245"/>
      <c r="I624" s="245"/>
      <c r="J624" s="275"/>
      <c r="K624" s="275"/>
      <c r="L624" s="245"/>
      <c r="M624" s="245"/>
      <c r="N624" s="245"/>
      <c r="O624" s="245"/>
      <c r="P624" s="245"/>
      <c r="Q624" s="245"/>
      <c r="R624" s="245"/>
      <c r="S624" s="245"/>
      <c r="T624" s="245"/>
      <c r="U624" s="245"/>
      <c r="V624" s="245"/>
      <c r="W624" s="245"/>
      <c r="X624" s="245"/>
      <c r="Y624" s="245"/>
      <c r="Z624" s="245"/>
      <c r="AA624" s="245"/>
      <c r="AB624" s="245"/>
      <c r="AC624" s="245"/>
    </row>
    <row r="625">
      <c r="A625" s="245"/>
      <c r="B625" s="245"/>
      <c r="C625" s="245"/>
      <c r="D625" s="245"/>
      <c r="E625" s="245"/>
      <c r="F625" s="245"/>
      <c r="G625" s="245"/>
      <c r="H625" s="245"/>
      <c r="I625" s="245"/>
      <c r="J625" s="275"/>
      <c r="K625" s="275"/>
      <c r="L625" s="245"/>
      <c r="M625" s="245"/>
      <c r="N625" s="245"/>
      <c r="O625" s="245"/>
      <c r="P625" s="245"/>
      <c r="Q625" s="245"/>
      <c r="R625" s="245"/>
      <c r="S625" s="245"/>
      <c r="T625" s="245"/>
      <c r="U625" s="245"/>
      <c r="V625" s="245"/>
      <c r="W625" s="245"/>
      <c r="X625" s="245"/>
      <c r="Y625" s="245"/>
      <c r="Z625" s="245"/>
      <c r="AA625" s="245"/>
      <c r="AB625" s="245"/>
      <c r="AC625" s="245"/>
    </row>
    <row r="626">
      <c r="A626" s="245"/>
      <c r="B626" s="245"/>
      <c r="C626" s="245"/>
      <c r="D626" s="245"/>
      <c r="E626" s="245"/>
      <c r="F626" s="245"/>
      <c r="G626" s="245"/>
      <c r="H626" s="245"/>
      <c r="I626" s="245"/>
      <c r="J626" s="275"/>
      <c r="K626" s="275"/>
      <c r="L626" s="245"/>
      <c r="M626" s="245"/>
      <c r="N626" s="245"/>
      <c r="O626" s="245"/>
      <c r="P626" s="245"/>
      <c r="Q626" s="245"/>
      <c r="R626" s="245"/>
      <c r="S626" s="245"/>
      <c r="T626" s="245"/>
      <c r="U626" s="245"/>
      <c r="V626" s="245"/>
      <c r="W626" s="245"/>
      <c r="X626" s="245"/>
      <c r="Y626" s="245"/>
      <c r="Z626" s="245"/>
      <c r="AA626" s="245"/>
      <c r="AB626" s="245"/>
      <c r="AC626" s="245"/>
    </row>
    <row r="627">
      <c r="A627" s="245"/>
      <c r="B627" s="245"/>
      <c r="C627" s="245"/>
      <c r="D627" s="245"/>
      <c r="E627" s="245"/>
      <c r="F627" s="245"/>
      <c r="G627" s="245"/>
      <c r="H627" s="245"/>
      <c r="I627" s="245"/>
      <c r="J627" s="275"/>
      <c r="K627" s="275"/>
      <c r="L627" s="245"/>
      <c r="M627" s="245"/>
      <c r="N627" s="245"/>
      <c r="O627" s="245"/>
      <c r="P627" s="245"/>
      <c r="Q627" s="245"/>
      <c r="R627" s="245"/>
      <c r="S627" s="245"/>
      <c r="T627" s="245"/>
      <c r="U627" s="245"/>
      <c r="V627" s="245"/>
      <c r="W627" s="245"/>
      <c r="X627" s="245"/>
      <c r="Y627" s="245"/>
      <c r="Z627" s="245"/>
      <c r="AA627" s="245"/>
      <c r="AB627" s="245"/>
      <c r="AC627" s="245"/>
    </row>
    <row r="628">
      <c r="A628" s="245"/>
      <c r="B628" s="245"/>
      <c r="C628" s="245"/>
      <c r="D628" s="245"/>
      <c r="E628" s="245"/>
      <c r="F628" s="245"/>
      <c r="G628" s="245"/>
      <c r="H628" s="245"/>
      <c r="I628" s="245"/>
      <c r="J628" s="275"/>
      <c r="K628" s="275"/>
      <c r="L628" s="245"/>
      <c r="M628" s="245"/>
      <c r="N628" s="245"/>
      <c r="O628" s="245"/>
      <c r="P628" s="245"/>
      <c r="Q628" s="245"/>
      <c r="R628" s="245"/>
      <c r="S628" s="245"/>
      <c r="T628" s="245"/>
      <c r="U628" s="245"/>
      <c r="V628" s="245"/>
      <c r="W628" s="245"/>
      <c r="X628" s="245"/>
      <c r="Y628" s="245"/>
      <c r="Z628" s="245"/>
      <c r="AA628" s="245"/>
      <c r="AB628" s="245"/>
      <c r="AC628" s="245"/>
    </row>
    <row r="629">
      <c r="A629" s="245"/>
      <c r="B629" s="245"/>
      <c r="C629" s="245"/>
      <c r="D629" s="245"/>
      <c r="E629" s="245"/>
      <c r="F629" s="245"/>
      <c r="G629" s="245"/>
      <c r="H629" s="245"/>
      <c r="I629" s="245"/>
      <c r="J629" s="275"/>
      <c r="K629" s="275"/>
      <c r="L629" s="245"/>
      <c r="M629" s="245"/>
      <c r="N629" s="245"/>
      <c r="O629" s="245"/>
      <c r="P629" s="245"/>
      <c r="Q629" s="245"/>
      <c r="R629" s="245"/>
      <c r="S629" s="245"/>
      <c r="T629" s="245"/>
      <c r="U629" s="245"/>
      <c r="V629" s="245"/>
      <c r="W629" s="245"/>
      <c r="X629" s="245"/>
      <c r="Y629" s="245"/>
      <c r="Z629" s="245"/>
      <c r="AA629" s="245"/>
      <c r="AB629" s="245"/>
      <c r="AC629" s="245"/>
    </row>
    <row r="630">
      <c r="A630" s="245"/>
      <c r="B630" s="245"/>
      <c r="C630" s="245"/>
      <c r="D630" s="245"/>
      <c r="E630" s="245"/>
      <c r="F630" s="245"/>
      <c r="G630" s="245"/>
      <c r="H630" s="245"/>
      <c r="I630" s="245"/>
      <c r="J630" s="275"/>
      <c r="K630" s="275"/>
      <c r="L630" s="245"/>
      <c r="M630" s="245"/>
      <c r="N630" s="245"/>
      <c r="O630" s="245"/>
      <c r="P630" s="245"/>
      <c r="Q630" s="245"/>
      <c r="R630" s="245"/>
      <c r="S630" s="245"/>
      <c r="T630" s="245"/>
      <c r="U630" s="245"/>
      <c r="V630" s="245"/>
      <c r="W630" s="245"/>
      <c r="X630" s="245"/>
      <c r="Y630" s="245"/>
      <c r="Z630" s="245"/>
      <c r="AA630" s="245"/>
      <c r="AB630" s="245"/>
      <c r="AC630" s="245"/>
    </row>
    <row r="631">
      <c r="A631" s="245"/>
      <c r="B631" s="245"/>
      <c r="C631" s="245"/>
      <c r="D631" s="245"/>
      <c r="E631" s="245"/>
      <c r="F631" s="245"/>
      <c r="G631" s="245"/>
      <c r="H631" s="245"/>
      <c r="I631" s="245"/>
      <c r="J631" s="275"/>
      <c r="K631" s="275"/>
      <c r="L631" s="245"/>
      <c r="M631" s="245"/>
      <c r="N631" s="245"/>
      <c r="O631" s="245"/>
      <c r="P631" s="245"/>
      <c r="Q631" s="245"/>
      <c r="R631" s="245"/>
      <c r="S631" s="245"/>
      <c r="T631" s="245"/>
      <c r="U631" s="245"/>
      <c r="V631" s="245"/>
      <c r="W631" s="245"/>
      <c r="X631" s="245"/>
      <c r="Y631" s="245"/>
      <c r="Z631" s="245"/>
      <c r="AA631" s="245"/>
      <c r="AB631" s="245"/>
      <c r="AC631" s="245"/>
    </row>
    <row r="632">
      <c r="A632" s="245"/>
      <c r="B632" s="245"/>
      <c r="C632" s="245"/>
      <c r="D632" s="245"/>
      <c r="E632" s="245"/>
      <c r="F632" s="245"/>
      <c r="G632" s="245"/>
      <c r="H632" s="245"/>
      <c r="I632" s="245"/>
      <c r="J632" s="275"/>
      <c r="K632" s="275"/>
      <c r="L632" s="245"/>
      <c r="M632" s="245"/>
      <c r="N632" s="245"/>
      <c r="O632" s="245"/>
      <c r="P632" s="245"/>
      <c r="Q632" s="245"/>
      <c r="R632" s="245"/>
      <c r="S632" s="245"/>
      <c r="T632" s="245"/>
      <c r="U632" s="245"/>
      <c r="V632" s="245"/>
      <c r="W632" s="245"/>
      <c r="X632" s="245"/>
      <c r="Y632" s="245"/>
      <c r="Z632" s="245"/>
      <c r="AA632" s="245"/>
      <c r="AB632" s="245"/>
      <c r="AC632" s="245"/>
    </row>
    <row r="633">
      <c r="A633" s="245"/>
      <c r="B633" s="245"/>
      <c r="C633" s="245"/>
      <c r="D633" s="245"/>
      <c r="E633" s="245"/>
      <c r="F633" s="245"/>
      <c r="G633" s="245"/>
      <c r="H633" s="245"/>
      <c r="I633" s="245"/>
      <c r="J633" s="275"/>
      <c r="K633" s="275"/>
      <c r="L633" s="245"/>
      <c r="M633" s="245"/>
      <c r="N633" s="245"/>
      <c r="O633" s="245"/>
      <c r="P633" s="245"/>
      <c r="Q633" s="245"/>
      <c r="R633" s="245"/>
      <c r="S633" s="245"/>
      <c r="T633" s="245"/>
      <c r="U633" s="245"/>
      <c r="V633" s="245"/>
      <c r="W633" s="245"/>
      <c r="X633" s="245"/>
      <c r="Y633" s="245"/>
      <c r="Z633" s="245"/>
      <c r="AA633" s="245"/>
      <c r="AB633" s="245"/>
      <c r="AC633" s="245"/>
    </row>
    <row r="634">
      <c r="A634" s="245"/>
      <c r="B634" s="245"/>
      <c r="C634" s="245"/>
      <c r="D634" s="245"/>
      <c r="E634" s="245"/>
      <c r="F634" s="245"/>
      <c r="G634" s="245"/>
      <c r="H634" s="245"/>
      <c r="I634" s="245"/>
      <c r="J634" s="275"/>
      <c r="K634" s="275"/>
      <c r="L634" s="245"/>
      <c r="M634" s="245"/>
      <c r="N634" s="245"/>
      <c r="O634" s="245"/>
      <c r="P634" s="245"/>
      <c r="Q634" s="245"/>
      <c r="R634" s="245"/>
      <c r="S634" s="245"/>
      <c r="T634" s="245"/>
      <c r="U634" s="245"/>
      <c r="V634" s="245"/>
      <c r="W634" s="245"/>
      <c r="X634" s="245"/>
      <c r="Y634" s="245"/>
      <c r="Z634" s="245"/>
      <c r="AA634" s="245"/>
      <c r="AB634" s="245"/>
      <c r="AC634" s="245"/>
    </row>
    <row r="635">
      <c r="A635" s="245"/>
      <c r="B635" s="245"/>
      <c r="C635" s="245"/>
      <c r="D635" s="245"/>
      <c r="E635" s="245"/>
      <c r="F635" s="245"/>
      <c r="G635" s="245"/>
      <c r="H635" s="245"/>
      <c r="I635" s="245"/>
      <c r="J635" s="275"/>
      <c r="K635" s="275"/>
      <c r="L635" s="245"/>
      <c r="M635" s="245"/>
      <c r="N635" s="245"/>
      <c r="O635" s="245"/>
      <c r="P635" s="245"/>
      <c r="Q635" s="245"/>
      <c r="R635" s="245"/>
      <c r="S635" s="245"/>
      <c r="T635" s="245"/>
      <c r="U635" s="245"/>
      <c r="V635" s="245"/>
      <c r="W635" s="245"/>
      <c r="X635" s="245"/>
      <c r="Y635" s="245"/>
      <c r="Z635" s="245"/>
      <c r="AA635" s="245"/>
      <c r="AB635" s="245"/>
      <c r="AC635" s="245"/>
    </row>
    <row r="636">
      <c r="A636" s="245"/>
      <c r="B636" s="245"/>
      <c r="C636" s="245"/>
      <c r="D636" s="245"/>
      <c r="E636" s="245"/>
      <c r="F636" s="245"/>
      <c r="G636" s="245"/>
      <c r="H636" s="245"/>
      <c r="I636" s="245"/>
      <c r="J636" s="275"/>
      <c r="K636" s="275"/>
      <c r="L636" s="245"/>
      <c r="M636" s="245"/>
      <c r="N636" s="245"/>
      <c r="O636" s="245"/>
      <c r="P636" s="245"/>
      <c r="Q636" s="245"/>
      <c r="R636" s="245"/>
      <c r="S636" s="245"/>
      <c r="T636" s="245"/>
      <c r="U636" s="245"/>
      <c r="V636" s="245"/>
      <c r="W636" s="245"/>
      <c r="X636" s="245"/>
      <c r="Y636" s="245"/>
      <c r="Z636" s="245"/>
      <c r="AA636" s="245"/>
      <c r="AB636" s="245"/>
      <c r="AC636" s="245"/>
    </row>
    <row r="637">
      <c r="A637" s="245"/>
      <c r="B637" s="245"/>
      <c r="C637" s="245"/>
      <c r="D637" s="245"/>
      <c r="E637" s="245"/>
      <c r="F637" s="245"/>
      <c r="G637" s="245"/>
      <c r="H637" s="245"/>
      <c r="I637" s="245"/>
      <c r="J637" s="275"/>
      <c r="K637" s="275"/>
      <c r="L637" s="245"/>
      <c r="M637" s="245"/>
      <c r="N637" s="245"/>
      <c r="O637" s="245"/>
      <c r="P637" s="245"/>
      <c r="Q637" s="245"/>
      <c r="R637" s="245"/>
      <c r="S637" s="245"/>
      <c r="T637" s="245"/>
      <c r="U637" s="245"/>
      <c r="V637" s="245"/>
      <c r="W637" s="245"/>
      <c r="X637" s="245"/>
      <c r="Y637" s="245"/>
      <c r="Z637" s="245"/>
      <c r="AA637" s="245"/>
      <c r="AB637" s="245"/>
      <c r="AC637" s="245"/>
    </row>
    <row r="638">
      <c r="A638" s="245"/>
      <c r="B638" s="245"/>
      <c r="C638" s="245"/>
      <c r="D638" s="245"/>
      <c r="E638" s="245"/>
      <c r="F638" s="245"/>
      <c r="G638" s="245"/>
      <c r="H638" s="245"/>
      <c r="I638" s="245"/>
      <c r="J638" s="275"/>
      <c r="K638" s="275"/>
      <c r="L638" s="245"/>
      <c r="M638" s="245"/>
      <c r="N638" s="245"/>
      <c r="O638" s="245"/>
      <c r="P638" s="245"/>
      <c r="Q638" s="245"/>
      <c r="R638" s="245"/>
      <c r="S638" s="245"/>
      <c r="T638" s="245"/>
      <c r="U638" s="245"/>
      <c r="V638" s="245"/>
      <c r="W638" s="245"/>
      <c r="X638" s="245"/>
      <c r="Y638" s="245"/>
      <c r="Z638" s="245"/>
      <c r="AA638" s="245"/>
      <c r="AB638" s="245"/>
      <c r="AC638" s="245"/>
    </row>
    <row r="639">
      <c r="A639" s="245"/>
      <c r="B639" s="245"/>
      <c r="C639" s="245"/>
      <c r="D639" s="245"/>
      <c r="E639" s="245"/>
      <c r="F639" s="245"/>
      <c r="G639" s="245"/>
      <c r="H639" s="245"/>
      <c r="I639" s="245"/>
      <c r="J639" s="275"/>
      <c r="K639" s="275"/>
      <c r="L639" s="245"/>
      <c r="M639" s="245"/>
      <c r="N639" s="245"/>
      <c r="O639" s="245"/>
      <c r="P639" s="245"/>
      <c r="Q639" s="245"/>
      <c r="R639" s="245"/>
      <c r="S639" s="245"/>
      <c r="T639" s="245"/>
      <c r="U639" s="245"/>
      <c r="V639" s="245"/>
      <c r="W639" s="245"/>
      <c r="X639" s="245"/>
      <c r="Y639" s="245"/>
      <c r="Z639" s="245"/>
      <c r="AA639" s="245"/>
      <c r="AB639" s="245"/>
      <c r="AC639" s="245"/>
    </row>
    <row r="640">
      <c r="A640" s="245"/>
      <c r="B640" s="245"/>
      <c r="C640" s="245"/>
      <c r="D640" s="245"/>
      <c r="E640" s="245"/>
      <c r="F640" s="245"/>
      <c r="G640" s="245"/>
      <c r="H640" s="245"/>
      <c r="I640" s="245"/>
      <c r="J640" s="275"/>
      <c r="K640" s="275"/>
      <c r="L640" s="245"/>
      <c r="M640" s="245"/>
      <c r="N640" s="245"/>
      <c r="O640" s="245"/>
      <c r="P640" s="245"/>
      <c r="Q640" s="245"/>
      <c r="R640" s="245"/>
      <c r="S640" s="245"/>
      <c r="T640" s="245"/>
      <c r="U640" s="245"/>
      <c r="V640" s="245"/>
      <c r="W640" s="245"/>
      <c r="X640" s="245"/>
      <c r="Y640" s="245"/>
      <c r="Z640" s="245"/>
      <c r="AA640" s="245"/>
      <c r="AB640" s="245"/>
      <c r="AC640" s="245"/>
    </row>
    <row r="641">
      <c r="A641" s="245"/>
      <c r="B641" s="245"/>
      <c r="C641" s="245"/>
      <c r="D641" s="245"/>
      <c r="E641" s="245"/>
      <c r="F641" s="245"/>
      <c r="G641" s="245"/>
      <c r="H641" s="245"/>
      <c r="I641" s="245"/>
      <c r="J641" s="275"/>
      <c r="K641" s="275"/>
      <c r="L641" s="245"/>
      <c r="M641" s="245"/>
      <c r="N641" s="245"/>
      <c r="O641" s="245"/>
      <c r="P641" s="245"/>
      <c r="Q641" s="245"/>
      <c r="R641" s="245"/>
      <c r="S641" s="245"/>
      <c r="T641" s="245"/>
      <c r="U641" s="245"/>
      <c r="V641" s="245"/>
      <c r="W641" s="245"/>
      <c r="X641" s="245"/>
      <c r="Y641" s="245"/>
      <c r="Z641" s="245"/>
      <c r="AA641" s="245"/>
      <c r="AB641" s="245"/>
      <c r="AC641" s="245"/>
    </row>
    <row r="642">
      <c r="A642" s="245"/>
      <c r="B642" s="245"/>
      <c r="C642" s="245"/>
      <c r="D642" s="245"/>
      <c r="E642" s="245"/>
      <c r="F642" s="245"/>
      <c r="G642" s="245"/>
      <c r="H642" s="245"/>
      <c r="I642" s="245"/>
      <c r="J642" s="275"/>
      <c r="K642" s="275"/>
      <c r="L642" s="245"/>
      <c r="M642" s="245"/>
      <c r="N642" s="245"/>
      <c r="O642" s="245"/>
      <c r="P642" s="245"/>
      <c r="Q642" s="245"/>
      <c r="R642" s="245"/>
      <c r="S642" s="245"/>
      <c r="T642" s="245"/>
      <c r="U642" s="245"/>
      <c r="V642" s="245"/>
      <c r="W642" s="245"/>
      <c r="X642" s="245"/>
      <c r="Y642" s="245"/>
      <c r="Z642" s="245"/>
      <c r="AA642" s="245"/>
      <c r="AB642" s="245"/>
      <c r="AC642" s="245"/>
    </row>
    <row r="643">
      <c r="A643" s="245"/>
      <c r="B643" s="245"/>
      <c r="C643" s="245"/>
      <c r="D643" s="245"/>
      <c r="E643" s="245"/>
      <c r="F643" s="245"/>
      <c r="G643" s="245"/>
      <c r="H643" s="245"/>
      <c r="I643" s="245"/>
      <c r="J643" s="275"/>
      <c r="K643" s="275"/>
      <c r="L643" s="245"/>
      <c r="M643" s="245"/>
      <c r="N643" s="245"/>
      <c r="O643" s="245"/>
      <c r="P643" s="245"/>
      <c r="Q643" s="245"/>
      <c r="R643" s="245"/>
      <c r="S643" s="245"/>
      <c r="T643" s="245"/>
      <c r="U643" s="245"/>
      <c r="V643" s="245"/>
      <c r="W643" s="245"/>
      <c r="X643" s="245"/>
      <c r="Y643" s="245"/>
      <c r="Z643" s="245"/>
      <c r="AA643" s="245"/>
      <c r="AB643" s="245"/>
      <c r="AC643" s="245"/>
    </row>
    <row r="644">
      <c r="A644" s="245"/>
      <c r="B644" s="245"/>
      <c r="C644" s="245"/>
      <c r="D644" s="245"/>
      <c r="E644" s="245"/>
      <c r="F644" s="245"/>
      <c r="G644" s="245"/>
      <c r="H644" s="245"/>
      <c r="I644" s="245"/>
      <c r="J644" s="275"/>
      <c r="K644" s="275"/>
      <c r="L644" s="245"/>
      <c r="M644" s="245"/>
      <c r="N644" s="245"/>
      <c r="O644" s="245"/>
      <c r="P644" s="245"/>
      <c r="Q644" s="245"/>
      <c r="R644" s="245"/>
      <c r="S644" s="245"/>
      <c r="T644" s="245"/>
      <c r="U644" s="245"/>
      <c r="V644" s="245"/>
      <c r="W644" s="245"/>
      <c r="X644" s="245"/>
      <c r="Y644" s="245"/>
      <c r="Z644" s="245"/>
      <c r="AA644" s="245"/>
      <c r="AB644" s="245"/>
      <c r="AC644" s="245"/>
    </row>
    <row r="645">
      <c r="A645" s="245"/>
      <c r="B645" s="245"/>
      <c r="C645" s="245"/>
      <c r="D645" s="245"/>
      <c r="E645" s="245"/>
      <c r="F645" s="245"/>
      <c r="G645" s="245"/>
      <c r="H645" s="245"/>
      <c r="I645" s="245"/>
      <c r="J645" s="275"/>
      <c r="K645" s="275"/>
      <c r="L645" s="245"/>
      <c r="M645" s="245"/>
      <c r="N645" s="245"/>
      <c r="O645" s="245"/>
      <c r="P645" s="245"/>
      <c r="Q645" s="245"/>
      <c r="R645" s="245"/>
      <c r="S645" s="245"/>
      <c r="T645" s="245"/>
      <c r="U645" s="245"/>
      <c r="V645" s="245"/>
      <c r="W645" s="245"/>
      <c r="X645" s="245"/>
      <c r="Y645" s="245"/>
      <c r="Z645" s="245"/>
      <c r="AA645" s="245"/>
      <c r="AB645" s="245"/>
      <c r="AC645" s="245"/>
    </row>
    <row r="646">
      <c r="A646" s="245"/>
      <c r="B646" s="245"/>
      <c r="C646" s="245"/>
      <c r="D646" s="245"/>
      <c r="E646" s="245"/>
      <c r="F646" s="245"/>
      <c r="G646" s="245"/>
      <c r="H646" s="245"/>
      <c r="I646" s="245"/>
      <c r="J646" s="275"/>
      <c r="K646" s="275"/>
      <c r="L646" s="245"/>
      <c r="M646" s="245"/>
      <c r="N646" s="245"/>
      <c r="O646" s="245"/>
      <c r="P646" s="245"/>
      <c r="Q646" s="245"/>
      <c r="R646" s="245"/>
      <c r="S646" s="245"/>
      <c r="T646" s="245"/>
      <c r="U646" s="245"/>
      <c r="V646" s="245"/>
      <c r="W646" s="245"/>
      <c r="X646" s="245"/>
      <c r="Y646" s="245"/>
      <c r="Z646" s="245"/>
      <c r="AA646" s="245"/>
      <c r="AB646" s="245"/>
      <c r="AC646" s="245"/>
    </row>
    <row r="647">
      <c r="A647" s="245"/>
      <c r="B647" s="245"/>
      <c r="C647" s="245"/>
      <c r="D647" s="245"/>
      <c r="E647" s="245"/>
      <c r="F647" s="245"/>
      <c r="G647" s="245"/>
      <c r="H647" s="245"/>
      <c r="I647" s="245"/>
      <c r="J647" s="275"/>
      <c r="K647" s="275"/>
      <c r="L647" s="245"/>
      <c r="M647" s="245"/>
      <c r="N647" s="245"/>
      <c r="O647" s="245"/>
      <c r="P647" s="245"/>
      <c r="Q647" s="245"/>
      <c r="R647" s="245"/>
      <c r="S647" s="245"/>
      <c r="T647" s="245"/>
      <c r="U647" s="245"/>
      <c r="V647" s="245"/>
      <c r="W647" s="245"/>
      <c r="X647" s="245"/>
      <c r="Y647" s="245"/>
      <c r="Z647" s="245"/>
      <c r="AA647" s="245"/>
      <c r="AB647" s="245"/>
      <c r="AC647" s="245"/>
    </row>
    <row r="648">
      <c r="A648" s="245"/>
      <c r="B648" s="245"/>
      <c r="C648" s="245"/>
      <c r="D648" s="245"/>
      <c r="E648" s="245"/>
      <c r="F648" s="245"/>
      <c r="G648" s="245"/>
      <c r="H648" s="245"/>
      <c r="I648" s="245"/>
      <c r="J648" s="275"/>
      <c r="K648" s="275"/>
      <c r="L648" s="245"/>
      <c r="M648" s="245"/>
      <c r="N648" s="245"/>
      <c r="O648" s="245"/>
      <c r="P648" s="245"/>
      <c r="Q648" s="245"/>
      <c r="R648" s="245"/>
      <c r="S648" s="245"/>
      <c r="T648" s="245"/>
      <c r="U648" s="245"/>
      <c r="V648" s="245"/>
      <c r="W648" s="245"/>
      <c r="X648" s="245"/>
      <c r="Y648" s="245"/>
      <c r="Z648" s="245"/>
      <c r="AA648" s="245"/>
      <c r="AB648" s="245"/>
      <c r="AC648" s="245"/>
    </row>
    <row r="649">
      <c r="A649" s="245"/>
      <c r="B649" s="245"/>
      <c r="C649" s="245"/>
      <c r="D649" s="245"/>
      <c r="E649" s="245"/>
      <c r="F649" s="245"/>
      <c r="G649" s="245"/>
      <c r="H649" s="245"/>
      <c r="I649" s="245"/>
      <c r="J649" s="275"/>
      <c r="K649" s="275"/>
      <c r="L649" s="245"/>
      <c r="M649" s="245"/>
      <c r="N649" s="245"/>
      <c r="O649" s="245"/>
      <c r="P649" s="245"/>
      <c r="Q649" s="245"/>
      <c r="R649" s="245"/>
      <c r="S649" s="245"/>
      <c r="T649" s="245"/>
      <c r="U649" s="245"/>
      <c r="V649" s="245"/>
      <c r="W649" s="245"/>
      <c r="X649" s="245"/>
      <c r="Y649" s="245"/>
      <c r="Z649" s="245"/>
      <c r="AA649" s="245"/>
      <c r="AB649" s="245"/>
      <c r="AC649" s="245"/>
    </row>
    <row r="650">
      <c r="A650" s="245"/>
      <c r="B650" s="245"/>
      <c r="C650" s="245"/>
      <c r="D650" s="245"/>
      <c r="E650" s="245"/>
      <c r="F650" s="245"/>
      <c r="G650" s="245"/>
      <c r="H650" s="245"/>
      <c r="I650" s="245"/>
      <c r="J650" s="275"/>
      <c r="K650" s="275"/>
      <c r="L650" s="245"/>
      <c r="M650" s="245"/>
      <c r="N650" s="245"/>
      <c r="O650" s="245"/>
      <c r="P650" s="245"/>
      <c r="Q650" s="245"/>
      <c r="R650" s="245"/>
      <c r="S650" s="245"/>
      <c r="T650" s="245"/>
      <c r="U650" s="245"/>
      <c r="V650" s="245"/>
      <c r="W650" s="245"/>
      <c r="X650" s="245"/>
      <c r="Y650" s="245"/>
      <c r="Z650" s="245"/>
      <c r="AA650" s="245"/>
      <c r="AB650" s="245"/>
      <c r="AC650" s="245"/>
    </row>
    <row r="651">
      <c r="A651" s="245"/>
      <c r="B651" s="245"/>
      <c r="C651" s="245"/>
      <c r="D651" s="245"/>
      <c r="E651" s="245"/>
      <c r="F651" s="245"/>
      <c r="G651" s="245"/>
      <c r="H651" s="245"/>
      <c r="I651" s="245"/>
      <c r="J651" s="275"/>
      <c r="K651" s="275"/>
      <c r="L651" s="245"/>
      <c r="M651" s="245"/>
      <c r="N651" s="245"/>
      <c r="O651" s="245"/>
      <c r="P651" s="245"/>
      <c r="Q651" s="245"/>
      <c r="R651" s="245"/>
      <c r="S651" s="245"/>
      <c r="T651" s="245"/>
      <c r="U651" s="245"/>
      <c r="V651" s="245"/>
      <c r="W651" s="245"/>
      <c r="X651" s="245"/>
      <c r="Y651" s="245"/>
      <c r="Z651" s="245"/>
      <c r="AA651" s="245"/>
      <c r="AB651" s="245"/>
      <c r="AC651" s="245"/>
    </row>
    <row r="652">
      <c r="A652" s="245"/>
      <c r="B652" s="245"/>
      <c r="C652" s="245"/>
      <c r="D652" s="245"/>
      <c r="E652" s="245"/>
      <c r="F652" s="245"/>
      <c r="G652" s="245"/>
      <c r="H652" s="245"/>
      <c r="I652" s="245"/>
      <c r="J652" s="275"/>
      <c r="K652" s="275"/>
      <c r="L652" s="245"/>
      <c r="M652" s="245"/>
      <c r="N652" s="245"/>
      <c r="O652" s="245"/>
      <c r="P652" s="245"/>
      <c r="Q652" s="245"/>
      <c r="R652" s="245"/>
      <c r="S652" s="245"/>
      <c r="T652" s="245"/>
      <c r="U652" s="245"/>
      <c r="V652" s="245"/>
      <c r="W652" s="245"/>
      <c r="X652" s="245"/>
      <c r="Y652" s="245"/>
      <c r="Z652" s="245"/>
      <c r="AA652" s="245"/>
      <c r="AB652" s="245"/>
      <c r="AC652" s="245"/>
    </row>
    <row r="653">
      <c r="A653" s="245"/>
      <c r="B653" s="245"/>
      <c r="C653" s="245"/>
      <c r="D653" s="245"/>
      <c r="E653" s="245"/>
      <c r="F653" s="245"/>
      <c r="G653" s="245"/>
      <c r="H653" s="245"/>
      <c r="I653" s="245"/>
      <c r="J653" s="275"/>
      <c r="K653" s="275"/>
      <c r="L653" s="245"/>
      <c r="M653" s="245"/>
      <c r="N653" s="245"/>
      <c r="O653" s="245"/>
      <c r="P653" s="245"/>
      <c r="Q653" s="245"/>
      <c r="R653" s="245"/>
      <c r="S653" s="245"/>
      <c r="T653" s="245"/>
      <c r="U653" s="245"/>
      <c r="V653" s="245"/>
      <c r="W653" s="245"/>
      <c r="X653" s="245"/>
      <c r="Y653" s="245"/>
      <c r="Z653" s="245"/>
      <c r="AA653" s="245"/>
      <c r="AB653" s="245"/>
      <c r="AC653" s="245"/>
    </row>
    <row r="654">
      <c r="A654" s="245"/>
      <c r="B654" s="245"/>
      <c r="C654" s="245"/>
      <c r="D654" s="245"/>
      <c r="E654" s="245"/>
      <c r="F654" s="245"/>
      <c r="G654" s="245"/>
      <c r="H654" s="245"/>
      <c r="I654" s="245"/>
      <c r="J654" s="275"/>
      <c r="K654" s="275"/>
      <c r="L654" s="245"/>
      <c r="M654" s="245"/>
      <c r="N654" s="245"/>
      <c r="O654" s="245"/>
      <c r="P654" s="245"/>
      <c r="Q654" s="245"/>
      <c r="R654" s="245"/>
      <c r="S654" s="245"/>
      <c r="T654" s="245"/>
      <c r="U654" s="245"/>
      <c r="V654" s="245"/>
      <c r="W654" s="245"/>
      <c r="X654" s="245"/>
      <c r="Y654" s="245"/>
      <c r="Z654" s="245"/>
      <c r="AA654" s="245"/>
      <c r="AB654" s="245"/>
      <c r="AC654" s="245"/>
    </row>
    <row r="655">
      <c r="A655" s="245"/>
      <c r="B655" s="245"/>
      <c r="C655" s="245"/>
      <c r="D655" s="245"/>
      <c r="E655" s="245"/>
      <c r="F655" s="245"/>
      <c r="G655" s="245"/>
      <c r="H655" s="245"/>
      <c r="I655" s="245"/>
      <c r="J655" s="275"/>
      <c r="K655" s="275"/>
      <c r="L655" s="245"/>
      <c r="M655" s="245"/>
      <c r="N655" s="245"/>
      <c r="O655" s="245"/>
      <c r="P655" s="245"/>
      <c r="Q655" s="245"/>
      <c r="R655" s="245"/>
      <c r="S655" s="245"/>
      <c r="T655" s="245"/>
      <c r="U655" s="245"/>
      <c r="V655" s="245"/>
      <c r="W655" s="245"/>
      <c r="X655" s="245"/>
      <c r="Y655" s="245"/>
      <c r="Z655" s="245"/>
      <c r="AA655" s="245"/>
      <c r="AB655" s="245"/>
      <c r="AC655" s="245"/>
    </row>
    <row r="656">
      <c r="A656" s="245"/>
      <c r="B656" s="245"/>
      <c r="C656" s="245"/>
      <c r="D656" s="245"/>
      <c r="E656" s="245"/>
      <c r="F656" s="245"/>
      <c r="G656" s="245"/>
      <c r="H656" s="245"/>
      <c r="I656" s="245"/>
      <c r="J656" s="275"/>
      <c r="K656" s="275"/>
      <c r="L656" s="245"/>
      <c r="M656" s="245"/>
      <c r="N656" s="245"/>
      <c r="O656" s="245"/>
      <c r="P656" s="245"/>
      <c r="Q656" s="245"/>
      <c r="R656" s="245"/>
      <c r="S656" s="245"/>
      <c r="T656" s="245"/>
      <c r="U656" s="245"/>
      <c r="V656" s="245"/>
      <c r="W656" s="245"/>
      <c r="X656" s="245"/>
      <c r="Y656" s="245"/>
      <c r="Z656" s="245"/>
      <c r="AA656" s="245"/>
      <c r="AB656" s="245"/>
      <c r="AC656" s="245"/>
    </row>
    <row r="657">
      <c r="A657" s="245"/>
      <c r="B657" s="245"/>
      <c r="C657" s="245"/>
      <c r="D657" s="245"/>
      <c r="E657" s="245"/>
      <c r="F657" s="245"/>
      <c r="G657" s="245"/>
      <c r="H657" s="245"/>
      <c r="I657" s="245"/>
      <c r="J657" s="275"/>
      <c r="K657" s="275"/>
      <c r="L657" s="245"/>
      <c r="M657" s="245"/>
      <c r="N657" s="245"/>
      <c r="O657" s="245"/>
      <c r="P657" s="245"/>
      <c r="Q657" s="245"/>
      <c r="R657" s="245"/>
      <c r="S657" s="245"/>
      <c r="T657" s="245"/>
      <c r="U657" s="245"/>
      <c r="V657" s="245"/>
      <c r="W657" s="245"/>
      <c r="X657" s="245"/>
      <c r="Y657" s="245"/>
      <c r="Z657" s="245"/>
      <c r="AA657" s="245"/>
      <c r="AB657" s="245"/>
      <c r="AC657" s="245"/>
    </row>
    <row r="658">
      <c r="A658" s="245"/>
      <c r="B658" s="245"/>
      <c r="C658" s="245"/>
      <c r="D658" s="245"/>
      <c r="E658" s="245"/>
      <c r="F658" s="245"/>
      <c r="G658" s="245"/>
      <c r="H658" s="245"/>
      <c r="I658" s="245"/>
      <c r="J658" s="275"/>
      <c r="K658" s="275"/>
      <c r="L658" s="245"/>
      <c r="M658" s="245"/>
      <c r="N658" s="245"/>
      <c r="O658" s="245"/>
      <c r="P658" s="245"/>
      <c r="Q658" s="245"/>
      <c r="R658" s="245"/>
      <c r="S658" s="245"/>
      <c r="T658" s="245"/>
      <c r="U658" s="245"/>
      <c r="V658" s="245"/>
      <c r="W658" s="245"/>
      <c r="X658" s="245"/>
      <c r="Y658" s="245"/>
      <c r="Z658" s="245"/>
      <c r="AA658" s="245"/>
      <c r="AB658" s="245"/>
      <c r="AC658" s="245"/>
    </row>
    <row r="659">
      <c r="A659" s="245"/>
      <c r="B659" s="245"/>
      <c r="C659" s="245"/>
      <c r="D659" s="245"/>
      <c r="E659" s="245"/>
      <c r="F659" s="245"/>
      <c r="G659" s="245"/>
      <c r="H659" s="245"/>
      <c r="I659" s="245"/>
      <c r="J659" s="275"/>
      <c r="K659" s="275"/>
      <c r="L659" s="245"/>
      <c r="M659" s="245"/>
      <c r="N659" s="245"/>
      <c r="O659" s="245"/>
      <c r="P659" s="245"/>
      <c r="Q659" s="245"/>
      <c r="R659" s="245"/>
      <c r="S659" s="245"/>
      <c r="T659" s="245"/>
      <c r="U659" s="245"/>
      <c r="V659" s="245"/>
      <c r="W659" s="245"/>
      <c r="X659" s="245"/>
      <c r="Y659" s="245"/>
      <c r="Z659" s="245"/>
      <c r="AA659" s="245"/>
      <c r="AB659" s="245"/>
      <c r="AC659" s="245"/>
    </row>
    <row r="660">
      <c r="A660" s="245"/>
      <c r="B660" s="245"/>
      <c r="C660" s="245"/>
      <c r="D660" s="245"/>
      <c r="E660" s="245"/>
      <c r="F660" s="245"/>
      <c r="G660" s="245"/>
      <c r="H660" s="245"/>
      <c r="I660" s="245"/>
      <c r="J660" s="275"/>
      <c r="K660" s="275"/>
      <c r="L660" s="245"/>
      <c r="M660" s="245"/>
      <c r="N660" s="245"/>
      <c r="O660" s="245"/>
      <c r="P660" s="245"/>
      <c r="Q660" s="245"/>
      <c r="R660" s="245"/>
      <c r="S660" s="245"/>
      <c r="T660" s="245"/>
      <c r="U660" s="245"/>
      <c r="V660" s="245"/>
      <c r="W660" s="245"/>
      <c r="X660" s="245"/>
      <c r="Y660" s="245"/>
      <c r="Z660" s="245"/>
      <c r="AA660" s="245"/>
      <c r="AB660" s="245"/>
      <c r="AC660" s="245"/>
    </row>
    <row r="661">
      <c r="A661" s="245"/>
      <c r="B661" s="245"/>
      <c r="C661" s="245"/>
      <c r="D661" s="245"/>
      <c r="E661" s="245"/>
      <c r="F661" s="245"/>
      <c r="G661" s="245"/>
      <c r="H661" s="245"/>
      <c r="I661" s="245"/>
      <c r="J661" s="275"/>
      <c r="K661" s="275"/>
      <c r="L661" s="245"/>
      <c r="M661" s="245"/>
      <c r="N661" s="245"/>
      <c r="O661" s="245"/>
      <c r="P661" s="245"/>
      <c r="Q661" s="245"/>
      <c r="R661" s="245"/>
      <c r="S661" s="245"/>
      <c r="T661" s="245"/>
      <c r="U661" s="245"/>
      <c r="V661" s="245"/>
      <c r="W661" s="245"/>
      <c r="X661" s="245"/>
      <c r="Y661" s="245"/>
      <c r="Z661" s="245"/>
      <c r="AA661" s="245"/>
      <c r="AB661" s="245"/>
      <c r="AC661" s="245"/>
    </row>
    <row r="662">
      <c r="A662" s="245"/>
      <c r="B662" s="245"/>
      <c r="C662" s="245"/>
      <c r="D662" s="245"/>
      <c r="E662" s="245"/>
      <c r="F662" s="245"/>
      <c r="G662" s="245"/>
      <c r="H662" s="245"/>
      <c r="I662" s="245"/>
      <c r="J662" s="275"/>
      <c r="K662" s="275"/>
      <c r="L662" s="245"/>
      <c r="M662" s="245"/>
      <c r="N662" s="245"/>
      <c r="O662" s="245"/>
      <c r="P662" s="245"/>
      <c r="Q662" s="245"/>
      <c r="R662" s="245"/>
      <c r="S662" s="245"/>
      <c r="T662" s="245"/>
      <c r="U662" s="245"/>
      <c r="V662" s="245"/>
      <c r="W662" s="245"/>
      <c r="X662" s="245"/>
      <c r="Y662" s="245"/>
      <c r="Z662" s="245"/>
      <c r="AA662" s="245"/>
      <c r="AB662" s="245"/>
      <c r="AC662" s="245"/>
    </row>
    <row r="663">
      <c r="A663" s="245"/>
      <c r="B663" s="245"/>
      <c r="C663" s="245"/>
      <c r="D663" s="245"/>
      <c r="E663" s="245"/>
      <c r="F663" s="245"/>
      <c r="G663" s="245"/>
      <c r="H663" s="245"/>
      <c r="I663" s="245"/>
      <c r="J663" s="275"/>
      <c r="K663" s="275"/>
      <c r="L663" s="245"/>
      <c r="M663" s="245"/>
      <c r="N663" s="245"/>
      <c r="O663" s="245"/>
      <c r="P663" s="245"/>
      <c r="Q663" s="245"/>
      <c r="R663" s="245"/>
      <c r="S663" s="245"/>
      <c r="T663" s="245"/>
      <c r="U663" s="245"/>
      <c r="V663" s="245"/>
      <c r="W663" s="245"/>
      <c r="X663" s="245"/>
      <c r="Y663" s="245"/>
      <c r="Z663" s="245"/>
      <c r="AA663" s="245"/>
      <c r="AB663" s="245"/>
      <c r="AC663" s="245"/>
    </row>
    <row r="664">
      <c r="A664" s="245"/>
      <c r="B664" s="245"/>
      <c r="C664" s="245"/>
      <c r="D664" s="245"/>
      <c r="E664" s="245"/>
      <c r="F664" s="245"/>
      <c r="G664" s="245"/>
      <c r="H664" s="245"/>
      <c r="I664" s="245"/>
      <c r="J664" s="275"/>
      <c r="K664" s="275"/>
      <c r="L664" s="245"/>
      <c r="M664" s="245"/>
      <c r="N664" s="245"/>
      <c r="O664" s="245"/>
      <c r="P664" s="245"/>
      <c r="Q664" s="245"/>
      <c r="R664" s="245"/>
      <c r="S664" s="245"/>
      <c r="T664" s="245"/>
      <c r="U664" s="245"/>
      <c r="V664" s="245"/>
      <c r="W664" s="245"/>
      <c r="X664" s="245"/>
      <c r="Y664" s="245"/>
      <c r="Z664" s="245"/>
      <c r="AA664" s="245"/>
      <c r="AB664" s="245"/>
      <c r="AC664" s="245"/>
    </row>
    <row r="665">
      <c r="A665" s="245"/>
      <c r="B665" s="245"/>
      <c r="C665" s="245"/>
      <c r="D665" s="245"/>
      <c r="E665" s="245"/>
      <c r="F665" s="245"/>
      <c r="G665" s="245"/>
      <c r="H665" s="245"/>
      <c r="I665" s="245"/>
      <c r="J665" s="275"/>
      <c r="K665" s="275"/>
      <c r="L665" s="245"/>
      <c r="M665" s="245"/>
      <c r="N665" s="245"/>
      <c r="O665" s="245"/>
      <c r="P665" s="245"/>
      <c r="Q665" s="245"/>
      <c r="R665" s="245"/>
      <c r="S665" s="245"/>
      <c r="T665" s="245"/>
      <c r="U665" s="245"/>
      <c r="V665" s="245"/>
      <c r="W665" s="245"/>
      <c r="X665" s="245"/>
      <c r="Y665" s="245"/>
      <c r="Z665" s="245"/>
      <c r="AA665" s="245"/>
      <c r="AB665" s="245"/>
      <c r="AC665" s="245"/>
    </row>
    <row r="666">
      <c r="A666" s="245"/>
      <c r="B666" s="245"/>
      <c r="C666" s="245"/>
      <c r="D666" s="245"/>
      <c r="E666" s="245"/>
      <c r="F666" s="245"/>
      <c r="G666" s="245"/>
      <c r="H666" s="245"/>
      <c r="I666" s="245"/>
      <c r="J666" s="275"/>
      <c r="K666" s="275"/>
      <c r="L666" s="245"/>
      <c r="M666" s="245"/>
      <c r="N666" s="245"/>
      <c r="O666" s="245"/>
      <c r="P666" s="245"/>
      <c r="Q666" s="245"/>
      <c r="R666" s="245"/>
      <c r="S666" s="245"/>
      <c r="T666" s="245"/>
      <c r="U666" s="245"/>
      <c r="V666" s="245"/>
      <c r="W666" s="245"/>
      <c r="X666" s="245"/>
      <c r="Y666" s="245"/>
      <c r="Z666" s="245"/>
      <c r="AA666" s="245"/>
      <c r="AB666" s="245"/>
      <c r="AC666" s="245"/>
    </row>
    <row r="667">
      <c r="A667" s="245"/>
      <c r="B667" s="245"/>
      <c r="C667" s="245"/>
      <c r="D667" s="245"/>
      <c r="E667" s="245"/>
      <c r="F667" s="245"/>
      <c r="G667" s="245"/>
      <c r="H667" s="245"/>
      <c r="I667" s="245"/>
      <c r="J667" s="275"/>
      <c r="K667" s="275"/>
      <c r="L667" s="245"/>
      <c r="M667" s="245"/>
      <c r="N667" s="245"/>
      <c r="O667" s="245"/>
      <c r="P667" s="245"/>
      <c r="Q667" s="245"/>
      <c r="R667" s="245"/>
      <c r="S667" s="245"/>
      <c r="T667" s="245"/>
      <c r="U667" s="245"/>
      <c r="V667" s="245"/>
      <c r="W667" s="245"/>
      <c r="X667" s="245"/>
      <c r="Y667" s="245"/>
      <c r="Z667" s="245"/>
      <c r="AA667" s="245"/>
      <c r="AB667" s="245"/>
      <c r="AC667" s="245"/>
    </row>
    <row r="668">
      <c r="A668" s="245"/>
      <c r="B668" s="245"/>
      <c r="C668" s="245"/>
      <c r="D668" s="245"/>
      <c r="E668" s="245"/>
      <c r="F668" s="245"/>
      <c r="G668" s="245"/>
      <c r="H668" s="245"/>
      <c r="I668" s="245"/>
      <c r="J668" s="275"/>
      <c r="K668" s="275"/>
      <c r="L668" s="245"/>
      <c r="M668" s="245"/>
      <c r="N668" s="245"/>
      <c r="O668" s="245"/>
      <c r="P668" s="245"/>
      <c r="Q668" s="245"/>
      <c r="R668" s="245"/>
      <c r="S668" s="245"/>
      <c r="T668" s="245"/>
      <c r="U668" s="245"/>
      <c r="V668" s="245"/>
      <c r="W668" s="245"/>
      <c r="X668" s="245"/>
      <c r="Y668" s="245"/>
      <c r="Z668" s="245"/>
      <c r="AA668" s="245"/>
      <c r="AB668" s="245"/>
      <c r="AC668" s="245"/>
    </row>
    <row r="669">
      <c r="A669" s="245"/>
      <c r="B669" s="245"/>
      <c r="C669" s="245"/>
      <c r="D669" s="245"/>
      <c r="E669" s="245"/>
      <c r="F669" s="245"/>
      <c r="G669" s="245"/>
      <c r="H669" s="245"/>
      <c r="I669" s="245"/>
      <c r="J669" s="275"/>
      <c r="K669" s="275"/>
      <c r="L669" s="245"/>
      <c r="M669" s="245"/>
      <c r="N669" s="245"/>
      <c r="O669" s="245"/>
      <c r="P669" s="245"/>
      <c r="Q669" s="245"/>
      <c r="R669" s="245"/>
      <c r="S669" s="245"/>
      <c r="T669" s="245"/>
      <c r="U669" s="245"/>
      <c r="V669" s="245"/>
      <c r="W669" s="245"/>
      <c r="X669" s="245"/>
      <c r="Y669" s="245"/>
      <c r="Z669" s="245"/>
      <c r="AA669" s="245"/>
      <c r="AB669" s="245"/>
      <c r="AC669" s="245"/>
    </row>
    <row r="670">
      <c r="A670" s="245"/>
      <c r="B670" s="245"/>
      <c r="C670" s="245"/>
      <c r="D670" s="245"/>
      <c r="E670" s="245"/>
      <c r="F670" s="245"/>
      <c r="G670" s="245"/>
      <c r="H670" s="245"/>
      <c r="I670" s="245"/>
      <c r="J670" s="275"/>
      <c r="K670" s="275"/>
      <c r="L670" s="245"/>
      <c r="M670" s="245"/>
      <c r="N670" s="245"/>
      <c r="O670" s="245"/>
      <c r="P670" s="245"/>
      <c r="Q670" s="245"/>
      <c r="R670" s="245"/>
      <c r="S670" s="245"/>
      <c r="T670" s="245"/>
      <c r="U670" s="245"/>
      <c r="V670" s="245"/>
      <c r="W670" s="245"/>
      <c r="X670" s="245"/>
      <c r="Y670" s="245"/>
      <c r="Z670" s="245"/>
      <c r="AA670" s="245"/>
      <c r="AB670" s="245"/>
      <c r="AC670" s="245"/>
    </row>
    <row r="671">
      <c r="A671" s="245"/>
      <c r="B671" s="245"/>
      <c r="C671" s="245"/>
      <c r="D671" s="245"/>
      <c r="E671" s="245"/>
      <c r="F671" s="245"/>
      <c r="G671" s="245"/>
      <c r="H671" s="245"/>
      <c r="I671" s="245"/>
      <c r="J671" s="275"/>
      <c r="K671" s="275"/>
      <c r="L671" s="245"/>
      <c r="M671" s="245"/>
      <c r="N671" s="245"/>
      <c r="O671" s="245"/>
      <c r="P671" s="245"/>
      <c r="Q671" s="245"/>
      <c r="R671" s="245"/>
      <c r="S671" s="245"/>
      <c r="T671" s="245"/>
      <c r="U671" s="245"/>
      <c r="V671" s="245"/>
      <c r="W671" s="245"/>
      <c r="X671" s="245"/>
      <c r="Y671" s="245"/>
      <c r="Z671" s="245"/>
      <c r="AA671" s="245"/>
      <c r="AB671" s="245"/>
      <c r="AC671" s="245"/>
    </row>
    <row r="672">
      <c r="A672" s="245"/>
      <c r="B672" s="245"/>
      <c r="C672" s="245"/>
      <c r="D672" s="245"/>
      <c r="E672" s="245"/>
      <c r="F672" s="245"/>
      <c r="G672" s="245"/>
      <c r="H672" s="245"/>
      <c r="I672" s="245"/>
      <c r="J672" s="275"/>
      <c r="K672" s="275"/>
      <c r="L672" s="245"/>
      <c r="M672" s="245"/>
      <c r="N672" s="245"/>
      <c r="O672" s="245"/>
      <c r="P672" s="245"/>
      <c r="Q672" s="245"/>
      <c r="R672" s="245"/>
      <c r="S672" s="245"/>
      <c r="T672" s="245"/>
      <c r="U672" s="245"/>
      <c r="V672" s="245"/>
      <c r="W672" s="245"/>
      <c r="X672" s="245"/>
      <c r="Y672" s="245"/>
      <c r="Z672" s="245"/>
      <c r="AA672" s="245"/>
      <c r="AB672" s="245"/>
      <c r="AC672" s="245"/>
    </row>
    <row r="673">
      <c r="A673" s="245"/>
      <c r="B673" s="245"/>
      <c r="C673" s="245"/>
      <c r="D673" s="245"/>
      <c r="E673" s="245"/>
      <c r="F673" s="245"/>
      <c r="G673" s="245"/>
      <c r="H673" s="245"/>
      <c r="I673" s="245"/>
      <c r="J673" s="275"/>
      <c r="K673" s="275"/>
      <c r="L673" s="245"/>
      <c r="M673" s="245"/>
      <c r="N673" s="245"/>
      <c r="O673" s="245"/>
      <c r="P673" s="245"/>
      <c r="Q673" s="245"/>
      <c r="R673" s="245"/>
      <c r="S673" s="245"/>
      <c r="T673" s="245"/>
      <c r="U673" s="245"/>
      <c r="V673" s="245"/>
      <c r="W673" s="245"/>
      <c r="X673" s="245"/>
      <c r="Y673" s="245"/>
      <c r="Z673" s="245"/>
      <c r="AA673" s="245"/>
      <c r="AB673" s="245"/>
      <c r="AC673" s="245"/>
    </row>
    <row r="674">
      <c r="A674" s="245"/>
      <c r="B674" s="245"/>
      <c r="C674" s="245"/>
      <c r="D674" s="245"/>
      <c r="E674" s="245"/>
      <c r="F674" s="245"/>
      <c r="G674" s="245"/>
      <c r="H674" s="245"/>
      <c r="I674" s="245"/>
      <c r="J674" s="275"/>
      <c r="K674" s="275"/>
      <c r="L674" s="245"/>
      <c r="M674" s="245"/>
      <c r="N674" s="245"/>
      <c r="O674" s="245"/>
      <c r="P674" s="245"/>
      <c r="Q674" s="245"/>
      <c r="R674" s="245"/>
      <c r="S674" s="245"/>
      <c r="T674" s="245"/>
      <c r="U674" s="245"/>
      <c r="V674" s="245"/>
      <c r="W674" s="245"/>
      <c r="X674" s="245"/>
      <c r="Y674" s="245"/>
      <c r="Z674" s="245"/>
      <c r="AA674" s="245"/>
      <c r="AB674" s="245"/>
      <c r="AC674" s="245"/>
    </row>
    <row r="675">
      <c r="A675" s="245"/>
      <c r="B675" s="245"/>
      <c r="C675" s="245"/>
      <c r="D675" s="245"/>
      <c r="E675" s="245"/>
      <c r="F675" s="245"/>
      <c r="G675" s="245"/>
      <c r="H675" s="245"/>
      <c r="I675" s="245"/>
      <c r="J675" s="275"/>
      <c r="K675" s="275"/>
      <c r="L675" s="245"/>
      <c r="M675" s="245"/>
      <c r="N675" s="245"/>
      <c r="O675" s="245"/>
      <c r="P675" s="245"/>
      <c r="Q675" s="245"/>
      <c r="R675" s="245"/>
      <c r="S675" s="245"/>
      <c r="T675" s="245"/>
      <c r="U675" s="245"/>
      <c r="V675" s="245"/>
      <c r="W675" s="245"/>
      <c r="X675" s="245"/>
      <c r="Y675" s="245"/>
      <c r="Z675" s="245"/>
      <c r="AA675" s="245"/>
      <c r="AB675" s="245"/>
      <c r="AC675" s="245"/>
    </row>
    <row r="676">
      <c r="A676" s="245"/>
      <c r="B676" s="245"/>
      <c r="C676" s="245"/>
      <c r="D676" s="245"/>
      <c r="E676" s="245"/>
      <c r="F676" s="245"/>
      <c r="G676" s="245"/>
      <c r="H676" s="245"/>
      <c r="I676" s="245"/>
      <c r="J676" s="275"/>
      <c r="K676" s="275"/>
      <c r="L676" s="245"/>
      <c r="M676" s="245"/>
      <c r="N676" s="245"/>
      <c r="O676" s="245"/>
      <c r="P676" s="245"/>
      <c r="Q676" s="245"/>
      <c r="R676" s="245"/>
      <c r="S676" s="245"/>
      <c r="T676" s="245"/>
      <c r="U676" s="245"/>
      <c r="V676" s="245"/>
      <c r="W676" s="245"/>
      <c r="X676" s="245"/>
      <c r="Y676" s="245"/>
      <c r="Z676" s="245"/>
      <c r="AA676" s="245"/>
      <c r="AB676" s="245"/>
      <c r="AC676" s="245"/>
    </row>
    <row r="677">
      <c r="A677" s="245"/>
      <c r="B677" s="245"/>
      <c r="C677" s="245"/>
      <c r="D677" s="245"/>
      <c r="E677" s="245"/>
      <c r="F677" s="245"/>
      <c r="G677" s="245"/>
      <c r="H677" s="245"/>
      <c r="I677" s="245"/>
      <c r="J677" s="275"/>
      <c r="K677" s="275"/>
      <c r="L677" s="245"/>
      <c r="M677" s="245"/>
      <c r="N677" s="245"/>
      <c r="O677" s="245"/>
      <c r="P677" s="245"/>
      <c r="Q677" s="245"/>
      <c r="R677" s="245"/>
      <c r="S677" s="245"/>
      <c r="T677" s="245"/>
      <c r="U677" s="245"/>
      <c r="V677" s="245"/>
      <c r="W677" s="245"/>
      <c r="X677" s="245"/>
      <c r="Y677" s="245"/>
      <c r="Z677" s="245"/>
      <c r="AA677" s="245"/>
      <c r="AB677" s="245"/>
      <c r="AC677" s="245"/>
    </row>
    <row r="678">
      <c r="A678" s="245"/>
      <c r="B678" s="245"/>
      <c r="C678" s="245"/>
      <c r="D678" s="245"/>
      <c r="E678" s="245"/>
      <c r="F678" s="245"/>
      <c r="G678" s="245"/>
      <c r="H678" s="245"/>
      <c r="I678" s="245"/>
      <c r="J678" s="275"/>
      <c r="K678" s="275"/>
      <c r="L678" s="245"/>
      <c r="M678" s="245"/>
      <c r="N678" s="245"/>
      <c r="O678" s="245"/>
      <c r="P678" s="245"/>
      <c r="Q678" s="245"/>
      <c r="R678" s="245"/>
      <c r="S678" s="245"/>
      <c r="T678" s="245"/>
      <c r="U678" s="245"/>
      <c r="V678" s="245"/>
      <c r="W678" s="245"/>
      <c r="X678" s="245"/>
      <c r="Y678" s="245"/>
      <c r="Z678" s="245"/>
      <c r="AA678" s="245"/>
      <c r="AB678" s="245"/>
      <c r="AC678" s="245"/>
    </row>
    <row r="679">
      <c r="A679" s="245"/>
      <c r="B679" s="245"/>
      <c r="C679" s="245"/>
      <c r="D679" s="245"/>
      <c r="E679" s="245"/>
      <c r="F679" s="245"/>
      <c r="G679" s="245"/>
      <c r="H679" s="245"/>
      <c r="I679" s="245"/>
      <c r="J679" s="275"/>
      <c r="K679" s="275"/>
      <c r="L679" s="245"/>
      <c r="M679" s="245"/>
      <c r="N679" s="245"/>
      <c r="O679" s="245"/>
      <c r="P679" s="245"/>
      <c r="Q679" s="245"/>
      <c r="R679" s="245"/>
      <c r="S679" s="245"/>
      <c r="T679" s="245"/>
      <c r="U679" s="245"/>
      <c r="V679" s="245"/>
      <c r="W679" s="245"/>
      <c r="X679" s="245"/>
      <c r="Y679" s="245"/>
      <c r="Z679" s="245"/>
      <c r="AA679" s="245"/>
      <c r="AB679" s="245"/>
      <c r="AC679" s="245"/>
    </row>
    <row r="680">
      <c r="A680" s="245"/>
      <c r="B680" s="245"/>
      <c r="C680" s="245"/>
      <c r="D680" s="245"/>
      <c r="E680" s="245"/>
      <c r="F680" s="245"/>
      <c r="G680" s="245"/>
      <c r="H680" s="245"/>
      <c r="I680" s="245"/>
      <c r="J680" s="275"/>
      <c r="K680" s="275"/>
      <c r="L680" s="245"/>
      <c r="M680" s="245"/>
      <c r="N680" s="245"/>
      <c r="O680" s="245"/>
      <c r="P680" s="245"/>
      <c r="Q680" s="245"/>
      <c r="R680" s="245"/>
      <c r="S680" s="245"/>
      <c r="T680" s="245"/>
      <c r="U680" s="245"/>
      <c r="V680" s="245"/>
      <c r="W680" s="245"/>
      <c r="X680" s="245"/>
      <c r="Y680" s="245"/>
      <c r="Z680" s="245"/>
      <c r="AA680" s="245"/>
      <c r="AB680" s="245"/>
      <c r="AC680" s="245"/>
    </row>
    <row r="681">
      <c r="A681" s="245"/>
      <c r="B681" s="245"/>
      <c r="C681" s="245"/>
      <c r="D681" s="245"/>
      <c r="E681" s="245"/>
      <c r="F681" s="245"/>
      <c r="G681" s="245"/>
      <c r="H681" s="245"/>
      <c r="I681" s="245"/>
      <c r="J681" s="275"/>
      <c r="K681" s="275"/>
      <c r="L681" s="245"/>
      <c r="M681" s="245"/>
      <c r="N681" s="245"/>
      <c r="O681" s="245"/>
      <c r="P681" s="245"/>
      <c r="Q681" s="245"/>
      <c r="R681" s="245"/>
      <c r="S681" s="245"/>
      <c r="T681" s="245"/>
      <c r="U681" s="245"/>
      <c r="V681" s="245"/>
      <c r="W681" s="245"/>
      <c r="X681" s="245"/>
      <c r="Y681" s="245"/>
      <c r="Z681" s="245"/>
      <c r="AA681" s="245"/>
      <c r="AB681" s="245"/>
      <c r="AC681" s="245"/>
    </row>
    <row r="682">
      <c r="A682" s="245"/>
      <c r="B682" s="245"/>
      <c r="C682" s="245"/>
      <c r="D682" s="245"/>
      <c r="E682" s="245"/>
      <c r="F682" s="245"/>
      <c r="G682" s="245"/>
      <c r="H682" s="245"/>
      <c r="I682" s="245"/>
      <c r="J682" s="275"/>
      <c r="K682" s="275"/>
      <c r="L682" s="245"/>
      <c r="M682" s="245"/>
      <c r="N682" s="245"/>
      <c r="O682" s="245"/>
      <c r="P682" s="245"/>
      <c r="Q682" s="245"/>
      <c r="R682" s="245"/>
      <c r="S682" s="245"/>
      <c r="T682" s="245"/>
      <c r="U682" s="245"/>
      <c r="V682" s="245"/>
      <c r="W682" s="245"/>
      <c r="X682" s="245"/>
      <c r="Y682" s="245"/>
      <c r="Z682" s="245"/>
      <c r="AA682" s="245"/>
      <c r="AB682" s="245"/>
      <c r="AC682" s="245"/>
    </row>
    <row r="683">
      <c r="A683" s="245"/>
      <c r="B683" s="245"/>
      <c r="C683" s="245"/>
      <c r="D683" s="245"/>
      <c r="E683" s="245"/>
      <c r="F683" s="245"/>
      <c r="G683" s="245"/>
      <c r="H683" s="245"/>
      <c r="I683" s="245"/>
      <c r="J683" s="275"/>
      <c r="K683" s="275"/>
      <c r="L683" s="245"/>
      <c r="M683" s="245"/>
      <c r="N683" s="245"/>
      <c r="O683" s="245"/>
      <c r="P683" s="245"/>
      <c r="Q683" s="245"/>
      <c r="R683" s="245"/>
      <c r="S683" s="245"/>
      <c r="T683" s="245"/>
      <c r="U683" s="245"/>
      <c r="V683" s="245"/>
      <c r="W683" s="245"/>
      <c r="X683" s="245"/>
      <c r="Y683" s="245"/>
      <c r="Z683" s="245"/>
      <c r="AA683" s="245"/>
      <c r="AB683" s="245"/>
      <c r="AC683" s="245"/>
    </row>
    <row r="684">
      <c r="A684" s="245"/>
      <c r="B684" s="245"/>
      <c r="C684" s="245"/>
      <c r="D684" s="245"/>
      <c r="E684" s="245"/>
      <c r="F684" s="245"/>
      <c r="G684" s="245"/>
      <c r="H684" s="245"/>
      <c r="I684" s="245"/>
      <c r="J684" s="275"/>
      <c r="K684" s="275"/>
      <c r="L684" s="245"/>
      <c r="M684" s="245"/>
      <c r="N684" s="245"/>
      <c r="O684" s="245"/>
      <c r="P684" s="245"/>
      <c r="Q684" s="245"/>
      <c r="R684" s="245"/>
      <c r="S684" s="245"/>
      <c r="T684" s="245"/>
      <c r="U684" s="245"/>
      <c r="V684" s="245"/>
      <c r="W684" s="245"/>
      <c r="X684" s="245"/>
      <c r="Y684" s="245"/>
      <c r="Z684" s="245"/>
      <c r="AA684" s="245"/>
      <c r="AB684" s="245"/>
      <c r="AC684" s="245"/>
    </row>
    <row r="685">
      <c r="A685" s="245"/>
      <c r="B685" s="245"/>
      <c r="C685" s="245"/>
      <c r="D685" s="245"/>
      <c r="E685" s="245"/>
      <c r="F685" s="245"/>
      <c r="G685" s="245"/>
      <c r="H685" s="245"/>
      <c r="I685" s="245"/>
      <c r="J685" s="275"/>
      <c r="K685" s="275"/>
      <c r="L685" s="245"/>
      <c r="M685" s="245"/>
      <c r="N685" s="245"/>
      <c r="O685" s="245"/>
      <c r="P685" s="245"/>
      <c r="Q685" s="245"/>
      <c r="R685" s="245"/>
      <c r="S685" s="245"/>
      <c r="T685" s="245"/>
      <c r="U685" s="245"/>
      <c r="V685" s="245"/>
      <c r="W685" s="245"/>
      <c r="X685" s="245"/>
      <c r="Y685" s="245"/>
      <c r="Z685" s="245"/>
      <c r="AA685" s="245"/>
      <c r="AB685" s="245"/>
      <c r="AC685" s="245"/>
    </row>
    <row r="686">
      <c r="A686" s="245"/>
      <c r="B686" s="245"/>
      <c r="C686" s="245"/>
      <c r="D686" s="245"/>
      <c r="E686" s="245"/>
      <c r="F686" s="245"/>
      <c r="G686" s="245"/>
      <c r="H686" s="245"/>
      <c r="I686" s="245"/>
      <c r="J686" s="275"/>
      <c r="K686" s="275"/>
      <c r="L686" s="245"/>
      <c r="M686" s="245"/>
      <c r="N686" s="245"/>
      <c r="O686" s="245"/>
      <c r="P686" s="245"/>
      <c r="Q686" s="245"/>
      <c r="R686" s="245"/>
      <c r="S686" s="245"/>
      <c r="T686" s="245"/>
      <c r="U686" s="245"/>
      <c r="V686" s="245"/>
      <c r="W686" s="245"/>
      <c r="X686" s="245"/>
      <c r="Y686" s="245"/>
      <c r="Z686" s="245"/>
      <c r="AA686" s="245"/>
      <c r="AB686" s="245"/>
      <c r="AC686" s="245"/>
    </row>
    <row r="687">
      <c r="A687" s="245"/>
      <c r="B687" s="245"/>
      <c r="C687" s="245"/>
      <c r="D687" s="245"/>
      <c r="E687" s="245"/>
      <c r="F687" s="245"/>
      <c r="G687" s="245"/>
      <c r="H687" s="245"/>
      <c r="I687" s="245"/>
      <c r="J687" s="275"/>
      <c r="K687" s="275"/>
      <c r="L687" s="245"/>
      <c r="M687" s="245"/>
      <c r="N687" s="245"/>
      <c r="O687" s="245"/>
      <c r="P687" s="245"/>
      <c r="Q687" s="245"/>
      <c r="R687" s="245"/>
      <c r="S687" s="245"/>
      <c r="T687" s="245"/>
      <c r="U687" s="245"/>
      <c r="V687" s="245"/>
      <c r="W687" s="245"/>
      <c r="X687" s="245"/>
      <c r="Y687" s="245"/>
      <c r="Z687" s="245"/>
      <c r="AA687" s="245"/>
      <c r="AB687" s="245"/>
      <c r="AC687" s="245"/>
    </row>
    <row r="688">
      <c r="A688" s="245"/>
      <c r="B688" s="245"/>
      <c r="C688" s="245"/>
      <c r="D688" s="245"/>
      <c r="E688" s="245"/>
      <c r="F688" s="245"/>
      <c r="G688" s="245"/>
      <c r="H688" s="245"/>
      <c r="I688" s="245"/>
      <c r="J688" s="275"/>
      <c r="K688" s="275"/>
      <c r="L688" s="245"/>
      <c r="M688" s="245"/>
      <c r="N688" s="245"/>
      <c r="O688" s="245"/>
      <c r="P688" s="245"/>
      <c r="Q688" s="245"/>
      <c r="R688" s="245"/>
      <c r="S688" s="245"/>
      <c r="T688" s="245"/>
      <c r="U688" s="245"/>
      <c r="V688" s="245"/>
      <c r="W688" s="245"/>
      <c r="X688" s="245"/>
      <c r="Y688" s="245"/>
      <c r="Z688" s="245"/>
      <c r="AA688" s="245"/>
      <c r="AB688" s="245"/>
      <c r="AC688" s="245"/>
    </row>
    <row r="689">
      <c r="A689" s="245"/>
      <c r="B689" s="245"/>
      <c r="C689" s="245"/>
      <c r="D689" s="245"/>
      <c r="E689" s="245"/>
      <c r="F689" s="245"/>
      <c r="G689" s="245"/>
      <c r="H689" s="245"/>
      <c r="I689" s="245"/>
      <c r="J689" s="275"/>
      <c r="K689" s="275"/>
      <c r="L689" s="245"/>
      <c r="M689" s="245"/>
      <c r="N689" s="245"/>
      <c r="O689" s="245"/>
      <c r="P689" s="245"/>
      <c r="Q689" s="245"/>
      <c r="R689" s="245"/>
      <c r="S689" s="245"/>
      <c r="T689" s="245"/>
      <c r="U689" s="245"/>
      <c r="V689" s="245"/>
      <c r="W689" s="245"/>
      <c r="X689" s="245"/>
      <c r="Y689" s="245"/>
      <c r="Z689" s="245"/>
      <c r="AA689" s="245"/>
      <c r="AB689" s="245"/>
      <c r="AC689" s="245"/>
    </row>
    <row r="690">
      <c r="A690" s="245"/>
      <c r="B690" s="245"/>
      <c r="C690" s="245"/>
      <c r="D690" s="245"/>
      <c r="E690" s="245"/>
      <c r="F690" s="245"/>
      <c r="G690" s="245"/>
      <c r="H690" s="245"/>
      <c r="I690" s="245"/>
      <c r="J690" s="275"/>
      <c r="K690" s="275"/>
      <c r="L690" s="245"/>
      <c r="M690" s="245"/>
      <c r="N690" s="245"/>
      <c r="O690" s="245"/>
      <c r="P690" s="245"/>
      <c r="Q690" s="245"/>
      <c r="R690" s="245"/>
      <c r="S690" s="245"/>
      <c r="T690" s="245"/>
      <c r="U690" s="245"/>
      <c r="V690" s="245"/>
      <c r="W690" s="245"/>
      <c r="X690" s="245"/>
      <c r="Y690" s="245"/>
      <c r="Z690" s="245"/>
      <c r="AA690" s="245"/>
      <c r="AB690" s="245"/>
      <c r="AC690" s="245"/>
    </row>
    <row r="691">
      <c r="A691" s="245"/>
      <c r="B691" s="245"/>
      <c r="C691" s="245"/>
      <c r="D691" s="245"/>
      <c r="E691" s="245"/>
      <c r="F691" s="245"/>
      <c r="G691" s="245"/>
      <c r="H691" s="245"/>
      <c r="I691" s="245"/>
      <c r="J691" s="275"/>
      <c r="K691" s="275"/>
      <c r="L691" s="245"/>
      <c r="M691" s="245"/>
      <c r="N691" s="245"/>
      <c r="O691" s="245"/>
      <c r="P691" s="245"/>
      <c r="Q691" s="245"/>
      <c r="R691" s="245"/>
      <c r="S691" s="245"/>
      <c r="T691" s="245"/>
      <c r="U691" s="245"/>
      <c r="V691" s="245"/>
      <c r="W691" s="245"/>
      <c r="X691" s="245"/>
      <c r="Y691" s="245"/>
      <c r="Z691" s="245"/>
      <c r="AA691" s="245"/>
      <c r="AB691" s="245"/>
      <c r="AC691" s="245"/>
    </row>
    <row r="692">
      <c r="A692" s="245"/>
      <c r="B692" s="245"/>
      <c r="C692" s="245"/>
      <c r="D692" s="245"/>
      <c r="E692" s="245"/>
      <c r="F692" s="245"/>
      <c r="G692" s="245"/>
      <c r="H692" s="245"/>
      <c r="I692" s="245"/>
      <c r="J692" s="275"/>
      <c r="K692" s="275"/>
      <c r="L692" s="245"/>
      <c r="M692" s="245"/>
      <c r="N692" s="245"/>
      <c r="O692" s="245"/>
      <c r="P692" s="245"/>
      <c r="Q692" s="245"/>
      <c r="R692" s="245"/>
      <c r="S692" s="245"/>
      <c r="T692" s="245"/>
      <c r="U692" s="245"/>
      <c r="V692" s="245"/>
      <c r="W692" s="245"/>
      <c r="X692" s="245"/>
      <c r="Y692" s="245"/>
      <c r="Z692" s="245"/>
      <c r="AA692" s="245"/>
      <c r="AB692" s="245"/>
      <c r="AC692" s="245"/>
    </row>
    <row r="693">
      <c r="A693" s="245"/>
      <c r="B693" s="245"/>
      <c r="C693" s="245"/>
      <c r="D693" s="245"/>
      <c r="E693" s="245"/>
      <c r="F693" s="245"/>
      <c r="G693" s="245"/>
      <c r="H693" s="245"/>
      <c r="I693" s="245"/>
      <c r="J693" s="275"/>
      <c r="K693" s="275"/>
      <c r="L693" s="245"/>
      <c r="M693" s="245"/>
      <c r="N693" s="245"/>
      <c r="O693" s="245"/>
      <c r="P693" s="245"/>
      <c r="Q693" s="245"/>
      <c r="R693" s="245"/>
      <c r="S693" s="245"/>
      <c r="T693" s="245"/>
      <c r="U693" s="245"/>
      <c r="V693" s="245"/>
      <c r="W693" s="245"/>
      <c r="X693" s="245"/>
      <c r="Y693" s="245"/>
      <c r="Z693" s="245"/>
      <c r="AA693" s="245"/>
      <c r="AB693" s="245"/>
      <c r="AC693" s="245"/>
    </row>
    <row r="694">
      <c r="A694" s="245"/>
      <c r="B694" s="245"/>
      <c r="C694" s="245"/>
      <c r="D694" s="245"/>
      <c r="E694" s="245"/>
      <c r="F694" s="245"/>
      <c r="G694" s="245"/>
      <c r="H694" s="245"/>
      <c r="I694" s="245"/>
      <c r="J694" s="275"/>
      <c r="K694" s="275"/>
      <c r="L694" s="245"/>
      <c r="M694" s="245"/>
      <c r="N694" s="245"/>
      <c r="O694" s="245"/>
      <c r="P694" s="245"/>
      <c r="Q694" s="245"/>
      <c r="R694" s="245"/>
      <c r="S694" s="245"/>
      <c r="T694" s="245"/>
      <c r="U694" s="245"/>
      <c r="V694" s="245"/>
      <c r="W694" s="245"/>
      <c r="X694" s="245"/>
      <c r="Y694" s="245"/>
      <c r="Z694" s="245"/>
      <c r="AA694" s="245"/>
      <c r="AB694" s="245"/>
      <c r="AC694" s="245"/>
    </row>
    <row r="695">
      <c r="A695" s="245"/>
      <c r="B695" s="245"/>
      <c r="C695" s="245"/>
      <c r="D695" s="245"/>
      <c r="E695" s="245"/>
      <c r="F695" s="245"/>
      <c r="G695" s="245"/>
      <c r="H695" s="245"/>
      <c r="I695" s="245"/>
      <c r="J695" s="275"/>
      <c r="K695" s="275"/>
      <c r="L695" s="245"/>
      <c r="M695" s="245"/>
      <c r="N695" s="245"/>
      <c r="O695" s="245"/>
      <c r="P695" s="245"/>
      <c r="Q695" s="245"/>
      <c r="R695" s="245"/>
      <c r="S695" s="245"/>
      <c r="T695" s="245"/>
      <c r="U695" s="245"/>
      <c r="V695" s="245"/>
      <c r="W695" s="245"/>
      <c r="X695" s="245"/>
      <c r="Y695" s="245"/>
      <c r="Z695" s="245"/>
      <c r="AA695" s="245"/>
      <c r="AB695" s="245"/>
      <c r="AC695" s="245"/>
    </row>
    <row r="696">
      <c r="A696" s="245"/>
      <c r="B696" s="245"/>
      <c r="C696" s="245"/>
      <c r="D696" s="245"/>
      <c r="E696" s="245"/>
      <c r="F696" s="245"/>
      <c r="G696" s="245"/>
      <c r="H696" s="245"/>
      <c r="I696" s="245"/>
      <c r="J696" s="275"/>
      <c r="K696" s="275"/>
      <c r="L696" s="245"/>
      <c r="M696" s="245"/>
      <c r="N696" s="245"/>
      <c r="O696" s="245"/>
      <c r="P696" s="245"/>
      <c r="Q696" s="245"/>
      <c r="R696" s="245"/>
      <c r="S696" s="245"/>
      <c r="T696" s="245"/>
      <c r="U696" s="245"/>
      <c r="V696" s="245"/>
      <c r="W696" s="245"/>
      <c r="X696" s="245"/>
      <c r="Y696" s="245"/>
      <c r="Z696" s="245"/>
      <c r="AA696" s="245"/>
      <c r="AB696" s="245"/>
      <c r="AC696" s="245"/>
    </row>
    <row r="697">
      <c r="A697" s="245"/>
      <c r="B697" s="245"/>
      <c r="C697" s="245"/>
      <c r="D697" s="245"/>
      <c r="E697" s="245"/>
      <c r="F697" s="245"/>
      <c r="G697" s="245"/>
      <c r="H697" s="245"/>
      <c r="I697" s="245"/>
      <c r="J697" s="275"/>
      <c r="K697" s="275"/>
      <c r="L697" s="245"/>
      <c r="M697" s="245"/>
      <c r="N697" s="245"/>
      <c r="O697" s="245"/>
      <c r="P697" s="245"/>
      <c r="Q697" s="245"/>
      <c r="R697" s="245"/>
      <c r="S697" s="245"/>
      <c r="T697" s="245"/>
      <c r="U697" s="245"/>
      <c r="V697" s="245"/>
      <c r="W697" s="245"/>
      <c r="X697" s="245"/>
      <c r="Y697" s="245"/>
      <c r="Z697" s="245"/>
      <c r="AA697" s="245"/>
      <c r="AB697" s="245"/>
      <c r="AC697" s="245"/>
    </row>
    <row r="698">
      <c r="A698" s="245"/>
      <c r="B698" s="245"/>
      <c r="C698" s="245"/>
      <c r="D698" s="245"/>
      <c r="E698" s="245"/>
      <c r="F698" s="245"/>
      <c r="G698" s="245"/>
      <c r="H698" s="245"/>
      <c r="I698" s="245"/>
      <c r="J698" s="275"/>
      <c r="K698" s="275"/>
      <c r="L698" s="245"/>
      <c r="M698" s="245"/>
      <c r="N698" s="245"/>
      <c r="O698" s="245"/>
      <c r="P698" s="245"/>
      <c r="Q698" s="245"/>
      <c r="R698" s="245"/>
      <c r="S698" s="245"/>
      <c r="T698" s="245"/>
      <c r="U698" s="245"/>
      <c r="V698" s="245"/>
      <c r="W698" s="245"/>
      <c r="X698" s="245"/>
      <c r="Y698" s="245"/>
      <c r="Z698" s="245"/>
      <c r="AA698" s="245"/>
      <c r="AB698" s="245"/>
      <c r="AC698" s="245"/>
    </row>
    <row r="699">
      <c r="A699" s="245"/>
      <c r="B699" s="245"/>
      <c r="C699" s="245"/>
      <c r="D699" s="245"/>
      <c r="E699" s="245"/>
      <c r="F699" s="245"/>
      <c r="G699" s="245"/>
      <c r="H699" s="245"/>
      <c r="I699" s="245"/>
      <c r="J699" s="275"/>
      <c r="K699" s="275"/>
      <c r="L699" s="245"/>
      <c r="M699" s="245"/>
      <c r="N699" s="245"/>
      <c r="O699" s="245"/>
      <c r="P699" s="245"/>
      <c r="Q699" s="245"/>
      <c r="R699" s="245"/>
      <c r="S699" s="245"/>
      <c r="T699" s="245"/>
      <c r="U699" s="245"/>
      <c r="V699" s="245"/>
      <c r="W699" s="245"/>
      <c r="X699" s="245"/>
      <c r="Y699" s="245"/>
      <c r="Z699" s="245"/>
      <c r="AA699" s="245"/>
      <c r="AB699" s="245"/>
      <c r="AC699" s="245"/>
    </row>
    <row r="700">
      <c r="A700" s="245"/>
      <c r="B700" s="245"/>
      <c r="C700" s="245"/>
      <c r="D700" s="245"/>
      <c r="E700" s="245"/>
      <c r="F700" s="245"/>
      <c r="G700" s="245"/>
      <c r="H700" s="245"/>
      <c r="I700" s="245"/>
      <c r="J700" s="275"/>
      <c r="K700" s="275"/>
      <c r="L700" s="245"/>
      <c r="M700" s="245"/>
      <c r="N700" s="245"/>
      <c r="O700" s="245"/>
      <c r="P700" s="245"/>
      <c r="Q700" s="245"/>
      <c r="R700" s="245"/>
      <c r="S700" s="245"/>
      <c r="T700" s="245"/>
      <c r="U700" s="245"/>
      <c r="V700" s="245"/>
      <c r="W700" s="245"/>
      <c r="X700" s="245"/>
      <c r="Y700" s="245"/>
      <c r="Z700" s="245"/>
      <c r="AA700" s="245"/>
      <c r="AB700" s="245"/>
      <c r="AC700" s="245"/>
    </row>
    <row r="701">
      <c r="A701" s="245"/>
      <c r="B701" s="245"/>
      <c r="C701" s="245"/>
      <c r="D701" s="245"/>
      <c r="E701" s="245"/>
      <c r="F701" s="245"/>
      <c r="G701" s="245"/>
      <c r="H701" s="245"/>
      <c r="I701" s="245"/>
      <c r="J701" s="275"/>
      <c r="K701" s="275"/>
      <c r="L701" s="245"/>
      <c r="M701" s="245"/>
      <c r="N701" s="245"/>
      <c r="O701" s="245"/>
      <c r="P701" s="245"/>
      <c r="Q701" s="245"/>
      <c r="R701" s="245"/>
      <c r="S701" s="245"/>
      <c r="T701" s="245"/>
      <c r="U701" s="245"/>
      <c r="V701" s="245"/>
      <c r="W701" s="245"/>
      <c r="X701" s="245"/>
      <c r="Y701" s="245"/>
      <c r="Z701" s="245"/>
      <c r="AA701" s="245"/>
      <c r="AB701" s="245"/>
      <c r="AC701" s="245"/>
    </row>
    <row r="702">
      <c r="A702" s="245"/>
      <c r="B702" s="245"/>
      <c r="C702" s="245"/>
      <c r="D702" s="245"/>
      <c r="E702" s="245"/>
      <c r="F702" s="245"/>
      <c r="G702" s="245"/>
      <c r="H702" s="245"/>
      <c r="I702" s="245"/>
      <c r="J702" s="275"/>
      <c r="K702" s="275"/>
      <c r="L702" s="245"/>
      <c r="M702" s="245"/>
      <c r="N702" s="245"/>
      <c r="O702" s="245"/>
      <c r="P702" s="245"/>
      <c r="Q702" s="245"/>
      <c r="R702" s="245"/>
      <c r="S702" s="245"/>
      <c r="T702" s="245"/>
      <c r="U702" s="245"/>
      <c r="V702" s="245"/>
      <c r="W702" s="245"/>
      <c r="X702" s="245"/>
      <c r="Y702" s="245"/>
      <c r="Z702" s="245"/>
      <c r="AA702" s="245"/>
      <c r="AB702" s="245"/>
      <c r="AC702" s="245"/>
    </row>
    <row r="703">
      <c r="A703" s="245"/>
      <c r="B703" s="245"/>
      <c r="C703" s="245"/>
      <c r="D703" s="245"/>
      <c r="E703" s="245"/>
      <c r="F703" s="245"/>
      <c r="G703" s="245"/>
      <c r="H703" s="245"/>
      <c r="I703" s="245"/>
      <c r="J703" s="275"/>
      <c r="K703" s="275"/>
      <c r="L703" s="245"/>
      <c r="M703" s="245"/>
      <c r="N703" s="245"/>
      <c r="O703" s="245"/>
      <c r="P703" s="245"/>
      <c r="Q703" s="245"/>
      <c r="R703" s="245"/>
      <c r="S703" s="245"/>
      <c r="T703" s="245"/>
      <c r="U703" s="245"/>
      <c r="V703" s="245"/>
      <c r="W703" s="245"/>
      <c r="X703" s="245"/>
      <c r="Y703" s="245"/>
      <c r="Z703" s="245"/>
      <c r="AA703" s="245"/>
      <c r="AB703" s="245"/>
      <c r="AC703" s="245"/>
    </row>
    <row r="704">
      <c r="A704" s="245"/>
      <c r="B704" s="245"/>
      <c r="C704" s="245"/>
      <c r="D704" s="245"/>
      <c r="E704" s="245"/>
      <c r="F704" s="245"/>
      <c r="G704" s="245"/>
      <c r="H704" s="245"/>
      <c r="I704" s="245"/>
      <c r="J704" s="275"/>
      <c r="K704" s="275"/>
      <c r="L704" s="245"/>
      <c r="M704" s="245"/>
      <c r="N704" s="245"/>
      <c r="O704" s="245"/>
      <c r="P704" s="245"/>
      <c r="Q704" s="245"/>
      <c r="R704" s="245"/>
      <c r="S704" s="245"/>
      <c r="T704" s="245"/>
      <c r="U704" s="245"/>
      <c r="V704" s="245"/>
      <c r="W704" s="245"/>
      <c r="X704" s="245"/>
      <c r="Y704" s="245"/>
      <c r="Z704" s="245"/>
      <c r="AA704" s="245"/>
      <c r="AB704" s="245"/>
      <c r="AC704" s="245"/>
    </row>
    <row r="705">
      <c r="A705" s="245"/>
      <c r="B705" s="245"/>
      <c r="C705" s="245"/>
      <c r="D705" s="245"/>
      <c r="E705" s="245"/>
      <c r="F705" s="245"/>
      <c r="G705" s="245"/>
      <c r="H705" s="245"/>
      <c r="I705" s="245"/>
      <c r="J705" s="275"/>
      <c r="K705" s="275"/>
      <c r="L705" s="245"/>
      <c r="M705" s="245"/>
      <c r="N705" s="245"/>
      <c r="O705" s="245"/>
      <c r="P705" s="245"/>
      <c r="Q705" s="245"/>
      <c r="R705" s="245"/>
      <c r="S705" s="245"/>
      <c r="T705" s="245"/>
      <c r="U705" s="245"/>
      <c r="V705" s="245"/>
      <c r="W705" s="245"/>
      <c r="X705" s="245"/>
      <c r="Y705" s="245"/>
      <c r="Z705" s="245"/>
      <c r="AA705" s="245"/>
      <c r="AB705" s="245"/>
      <c r="AC705" s="245"/>
    </row>
    <row r="706">
      <c r="A706" s="245"/>
      <c r="B706" s="245"/>
      <c r="C706" s="245"/>
      <c r="D706" s="245"/>
      <c r="E706" s="245"/>
      <c r="F706" s="245"/>
      <c r="G706" s="245"/>
      <c r="H706" s="245"/>
      <c r="I706" s="245"/>
      <c r="J706" s="275"/>
      <c r="K706" s="275"/>
      <c r="L706" s="245"/>
      <c r="M706" s="245"/>
      <c r="N706" s="245"/>
      <c r="O706" s="245"/>
      <c r="P706" s="245"/>
      <c r="Q706" s="245"/>
      <c r="R706" s="245"/>
      <c r="S706" s="245"/>
      <c r="T706" s="245"/>
      <c r="U706" s="245"/>
      <c r="V706" s="245"/>
      <c r="W706" s="245"/>
      <c r="X706" s="245"/>
      <c r="Y706" s="245"/>
      <c r="Z706" s="245"/>
      <c r="AA706" s="245"/>
      <c r="AB706" s="245"/>
      <c r="AC706" s="245"/>
    </row>
    <row r="707">
      <c r="A707" s="245"/>
      <c r="B707" s="245"/>
      <c r="C707" s="245"/>
      <c r="D707" s="245"/>
      <c r="E707" s="245"/>
      <c r="F707" s="245"/>
      <c r="G707" s="245"/>
      <c r="H707" s="245"/>
      <c r="I707" s="245"/>
      <c r="J707" s="275"/>
      <c r="K707" s="275"/>
      <c r="L707" s="245"/>
      <c r="M707" s="245"/>
      <c r="N707" s="245"/>
      <c r="O707" s="245"/>
      <c r="P707" s="245"/>
      <c r="Q707" s="245"/>
      <c r="R707" s="245"/>
      <c r="S707" s="245"/>
      <c r="T707" s="245"/>
      <c r="U707" s="245"/>
      <c r="V707" s="245"/>
      <c r="W707" s="245"/>
      <c r="X707" s="245"/>
      <c r="Y707" s="245"/>
      <c r="Z707" s="245"/>
      <c r="AA707" s="245"/>
      <c r="AB707" s="245"/>
      <c r="AC707" s="245"/>
    </row>
    <row r="708">
      <c r="A708" s="245"/>
      <c r="B708" s="245"/>
      <c r="C708" s="245"/>
      <c r="D708" s="245"/>
      <c r="E708" s="245"/>
      <c r="F708" s="245"/>
      <c r="G708" s="245"/>
      <c r="H708" s="245"/>
      <c r="I708" s="245"/>
      <c r="J708" s="275"/>
      <c r="K708" s="275"/>
      <c r="L708" s="245"/>
      <c r="M708" s="245"/>
      <c r="N708" s="245"/>
      <c r="O708" s="245"/>
      <c r="P708" s="245"/>
      <c r="Q708" s="245"/>
      <c r="R708" s="245"/>
      <c r="S708" s="245"/>
      <c r="T708" s="245"/>
      <c r="U708" s="245"/>
      <c r="V708" s="245"/>
      <c r="W708" s="245"/>
      <c r="X708" s="245"/>
      <c r="Y708" s="245"/>
      <c r="Z708" s="245"/>
      <c r="AA708" s="245"/>
      <c r="AB708" s="245"/>
      <c r="AC708" s="245"/>
    </row>
    <row r="709">
      <c r="A709" s="245"/>
      <c r="B709" s="245"/>
      <c r="C709" s="245"/>
      <c r="D709" s="245"/>
      <c r="E709" s="245"/>
      <c r="F709" s="245"/>
      <c r="G709" s="245"/>
      <c r="H709" s="245"/>
      <c r="I709" s="245"/>
      <c r="J709" s="275"/>
      <c r="K709" s="275"/>
      <c r="L709" s="245"/>
      <c r="M709" s="245"/>
      <c r="N709" s="245"/>
      <c r="O709" s="245"/>
      <c r="P709" s="245"/>
      <c r="Q709" s="245"/>
      <c r="R709" s="245"/>
      <c r="S709" s="245"/>
      <c r="T709" s="245"/>
      <c r="U709" s="245"/>
      <c r="V709" s="245"/>
      <c r="W709" s="245"/>
      <c r="X709" s="245"/>
      <c r="Y709" s="245"/>
      <c r="Z709" s="245"/>
      <c r="AA709" s="245"/>
      <c r="AB709" s="245"/>
      <c r="AC709" s="245"/>
    </row>
    <row r="710">
      <c r="A710" s="245"/>
      <c r="B710" s="245"/>
      <c r="C710" s="245"/>
      <c r="D710" s="245"/>
      <c r="E710" s="245"/>
      <c r="F710" s="245"/>
      <c r="G710" s="245"/>
      <c r="H710" s="245"/>
      <c r="I710" s="245"/>
      <c r="J710" s="275"/>
      <c r="K710" s="275"/>
      <c r="L710" s="245"/>
      <c r="M710" s="245"/>
      <c r="N710" s="245"/>
      <c r="O710" s="245"/>
      <c r="P710" s="245"/>
      <c r="Q710" s="245"/>
      <c r="R710" s="245"/>
      <c r="S710" s="245"/>
      <c r="T710" s="245"/>
      <c r="U710" s="245"/>
      <c r="V710" s="245"/>
      <c r="W710" s="245"/>
      <c r="X710" s="245"/>
      <c r="Y710" s="245"/>
      <c r="Z710" s="245"/>
      <c r="AA710" s="245"/>
      <c r="AB710" s="245"/>
      <c r="AC710" s="245"/>
    </row>
    <row r="711">
      <c r="A711" s="245"/>
      <c r="B711" s="245"/>
      <c r="C711" s="245"/>
      <c r="D711" s="245"/>
      <c r="E711" s="245"/>
      <c r="F711" s="245"/>
      <c r="G711" s="245"/>
      <c r="H711" s="245"/>
      <c r="I711" s="245"/>
      <c r="J711" s="275"/>
      <c r="K711" s="275"/>
      <c r="L711" s="245"/>
      <c r="M711" s="245"/>
      <c r="N711" s="245"/>
      <c r="O711" s="245"/>
      <c r="P711" s="245"/>
      <c r="Q711" s="245"/>
      <c r="R711" s="245"/>
      <c r="S711" s="245"/>
      <c r="T711" s="245"/>
      <c r="U711" s="245"/>
      <c r="V711" s="245"/>
      <c r="W711" s="245"/>
      <c r="X711" s="245"/>
      <c r="Y711" s="245"/>
      <c r="Z711" s="245"/>
      <c r="AA711" s="245"/>
      <c r="AB711" s="245"/>
      <c r="AC711" s="245"/>
    </row>
    <row r="712">
      <c r="A712" s="245"/>
      <c r="B712" s="245"/>
      <c r="C712" s="245"/>
      <c r="D712" s="245"/>
      <c r="E712" s="245"/>
      <c r="F712" s="245"/>
      <c r="G712" s="245"/>
      <c r="H712" s="245"/>
      <c r="I712" s="245"/>
      <c r="J712" s="275"/>
      <c r="K712" s="275"/>
      <c r="L712" s="245"/>
      <c r="M712" s="245"/>
      <c r="N712" s="245"/>
      <c r="O712" s="245"/>
      <c r="P712" s="245"/>
      <c r="Q712" s="245"/>
      <c r="R712" s="245"/>
      <c r="S712" s="245"/>
      <c r="T712" s="245"/>
      <c r="U712" s="245"/>
      <c r="V712" s="245"/>
      <c r="W712" s="245"/>
      <c r="X712" s="245"/>
      <c r="Y712" s="245"/>
      <c r="Z712" s="245"/>
      <c r="AA712" s="245"/>
      <c r="AB712" s="245"/>
      <c r="AC712" s="245"/>
    </row>
    <row r="713">
      <c r="A713" s="245"/>
      <c r="B713" s="245"/>
      <c r="C713" s="245"/>
      <c r="D713" s="245"/>
      <c r="E713" s="245"/>
      <c r="F713" s="245"/>
      <c r="G713" s="245"/>
      <c r="H713" s="245"/>
      <c r="I713" s="245"/>
      <c r="J713" s="275"/>
      <c r="K713" s="275"/>
      <c r="L713" s="245"/>
      <c r="M713" s="245"/>
      <c r="N713" s="245"/>
      <c r="O713" s="245"/>
      <c r="P713" s="245"/>
      <c r="Q713" s="245"/>
      <c r="R713" s="245"/>
      <c r="S713" s="245"/>
      <c r="T713" s="245"/>
      <c r="U713" s="245"/>
      <c r="V713" s="245"/>
      <c r="W713" s="245"/>
      <c r="X713" s="245"/>
      <c r="Y713" s="245"/>
      <c r="Z713" s="245"/>
      <c r="AA713" s="245"/>
      <c r="AB713" s="245"/>
      <c r="AC713" s="245"/>
    </row>
    <row r="714">
      <c r="A714" s="245"/>
      <c r="B714" s="245"/>
      <c r="C714" s="245"/>
      <c r="D714" s="245"/>
      <c r="E714" s="245"/>
      <c r="F714" s="245"/>
      <c r="G714" s="245"/>
      <c r="H714" s="245"/>
      <c r="I714" s="245"/>
      <c r="J714" s="275"/>
      <c r="K714" s="275"/>
      <c r="L714" s="245"/>
      <c r="M714" s="245"/>
      <c r="N714" s="245"/>
      <c r="O714" s="245"/>
      <c r="P714" s="245"/>
      <c r="Q714" s="245"/>
      <c r="R714" s="245"/>
      <c r="S714" s="245"/>
      <c r="T714" s="245"/>
      <c r="U714" s="245"/>
      <c r="V714" s="245"/>
      <c r="W714" s="245"/>
      <c r="X714" s="245"/>
      <c r="Y714" s="245"/>
      <c r="Z714" s="245"/>
      <c r="AA714" s="245"/>
      <c r="AB714" s="245"/>
      <c r="AC714" s="245"/>
    </row>
    <row r="715">
      <c r="A715" s="245"/>
      <c r="B715" s="245"/>
      <c r="C715" s="245"/>
      <c r="D715" s="245"/>
      <c r="E715" s="245"/>
      <c r="F715" s="245"/>
      <c r="G715" s="245"/>
      <c r="H715" s="245"/>
      <c r="I715" s="245"/>
      <c r="J715" s="275"/>
      <c r="K715" s="275"/>
      <c r="L715" s="245"/>
      <c r="M715" s="245"/>
      <c r="N715" s="245"/>
      <c r="O715" s="245"/>
      <c r="P715" s="245"/>
      <c r="Q715" s="245"/>
      <c r="R715" s="245"/>
      <c r="S715" s="245"/>
      <c r="T715" s="245"/>
      <c r="U715" s="245"/>
      <c r="V715" s="245"/>
      <c r="W715" s="245"/>
      <c r="X715" s="245"/>
      <c r="Y715" s="245"/>
      <c r="Z715" s="245"/>
      <c r="AA715" s="245"/>
      <c r="AB715" s="245"/>
      <c r="AC715" s="245"/>
    </row>
    <row r="716">
      <c r="A716" s="245"/>
      <c r="B716" s="245"/>
      <c r="C716" s="245"/>
      <c r="D716" s="245"/>
      <c r="E716" s="245"/>
      <c r="F716" s="245"/>
      <c r="G716" s="245"/>
      <c r="H716" s="245"/>
      <c r="I716" s="245"/>
      <c r="J716" s="275"/>
      <c r="K716" s="275"/>
      <c r="L716" s="245"/>
      <c r="M716" s="245"/>
      <c r="N716" s="245"/>
      <c r="O716" s="245"/>
      <c r="P716" s="245"/>
      <c r="Q716" s="245"/>
      <c r="R716" s="245"/>
      <c r="S716" s="245"/>
      <c r="T716" s="245"/>
      <c r="U716" s="245"/>
      <c r="V716" s="245"/>
      <c r="W716" s="245"/>
      <c r="X716" s="245"/>
      <c r="Y716" s="245"/>
      <c r="Z716" s="245"/>
      <c r="AA716" s="245"/>
      <c r="AB716" s="245"/>
      <c r="AC716" s="245"/>
    </row>
    <row r="717">
      <c r="A717" s="245"/>
      <c r="B717" s="245"/>
      <c r="C717" s="245"/>
      <c r="D717" s="245"/>
      <c r="E717" s="245"/>
      <c r="F717" s="245"/>
      <c r="G717" s="245"/>
      <c r="H717" s="245"/>
      <c r="I717" s="245"/>
      <c r="J717" s="275"/>
      <c r="K717" s="275"/>
      <c r="L717" s="245"/>
      <c r="M717" s="245"/>
      <c r="N717" s="245"/>
      <c r="O717" s="245"/>
      <c r="P717" s="245"/>
      <c r="Q717" s="245"/>
      <c r="R717" s="245"/>
      <c r="S717" s="245"/>
      <c r="T717" s="245"/>
      <c r="U717" s="245"/>
      <c r="V717" s="245"/>
      <c r="W717" s="245"/>
      <c r="X717" s="245"/>
      <c r="Y717" s="245"/>
      <c r="Z717" s="245"/>
      <c r="AA717" s="245"/>
      <c r="AB717" s="245"/>
      <c r="AC717" s="245"/>
    </row>
    <row r="718">
      <c r="A718" s="245"/>
      <c r="B718" s="245"/>
      <c r="C718" s="245"/>
      <c r="D718" s="245"/>
      <c r="E718" s="245"/>
      <c r="F718" s="245"/>
      <c r="G718" s="245"/>
      <c r="H718" s="245"/>
      <c r="I718" s="245"/>
      <c r="J718" s="275"/>
      <c r="K718" s="275"/>
      <c r="L718" s="245"/>
      <c r="M718" s="245"/>
      <c r="N718" s="245"/>
      <c r="O718" s="245"/>
      <c r="P718" s="245"/>
      <c r="Q718" s="245"/>
      <c r="R718" s="245"/>
      <c r="S718" s="245"/>
      <c r="T718" s="245"/>
      <c r="U718" s="245"/>
      <c r="V718" s="245"/>
      <c r="W718" s="245"/>
      <c r="X718" s="245"/>
      <c r="Y718" s="245"/>
      <c r="Z718" s="245"/>
      <c r="AA718" s="245"/>
      <c r="AB718" s="245"/>
      <c r="AC718" s="245"/>
    </row>
    <row r="719">
      <c r="A719" s="245"/>
      <c r="B719" s="245"/>
      <c r="C719" s="245"/>
      <c r="D719" s="245"/>
      <c r="E719" s="245"/>
      <c r="F719" s="245"/>
      <c r="G719" s="245"/>
      <c r="H719" s="245"/>
      <c r="I719" s="245"/>
      <c r="J719" s="275"/>
      <c r="K719" s="275"/>
      <c r="L719" s="245"/>
      <c r="M719" s="245"/>
      <c r="N719" s="245"/>
      <c r="O719" s="245"/>
      <c r="P719" s="245"/>
      <c r="Q719" s="245"/>
      <c r="R719" s="245"/>
      <c r="S719" s="245"/>
      <c r="T719" s="245"/>
      <c r="U719" s="245"/>
      <c r="V719" s="245"/>
      <c r="W719" s="245"/>
      <c r="X719" s="245"/>
      <c r="Y719" s="245"/>
      <c r="Z719" s="245"/>
      <c r="AA719" s="245"/>
      <c r="AB719" s="245"/>
      <c r="AC719" s="245"/>
    </row>
    <row r="720">
      <c r="A720" s="245"/>
      <c r="B720" s="245"/>
      <c r="C720" s="245"/>
      <c r="D720" s="245"/>
      <c r="E720" s="245"/>
      <c r="F720" s="245"/>
      <c r="G720" s="245"/>
      <c r="H720" s="245"/>
      <c r="I720" s="245"/>
      <c r="J720" s="275"/>
      <c r="K720" s="275"/>
      <c r="L720" s="245"/>
      <c r="M720" s="245"/>
      <c r="N720" s="245"/>
      <c r="O720" s="245"/>
      <c r="P720" s="245"/>
      <c r="Q720" s="245"/>
      <c r="R720" s="245"/>
      <c r="S720" s="245"/>
      <c r="T720" s="245"/>
      <c r="U720" s="245"/>
      <c r="V720" s="245"/>
      <c r="W720" s="245"/>
      <c r="X720" s="245"/>
      <c r="Y720" s="245"/>
      <c r="Z720" s="245"/>
      <c r="AA720" s="245"/>
      <c r="AB720" s="245"/>
      <c r="AC720" s="245"/>
    </row>
    <row r="721">
      <c r="A721" s="245"/>
      <c r="B721" s="245"/>
      <c r="C721" s="245"/>
      <c r="D721" s="245"/>
      <c r="E721" s="245"/>
      <c r="F721" s="245"/>
      <c r="G721" s="245"/>
      <c r="H721" s="245"/>
      <c r="I721" s="245"/>
      <c r="J721" s="275"/>
      <c r="K721" s="275"/>
      <c r="L721" s="245"/>
      <c r="M721" s="245"/>
      <c r="N721" s="245"/>
      <c r="O721" s="245"/>
      <c r="P721" s="245"/>
      <c r="Q721" s="245"/>
      <c r="R721" s="245"/>
      <c r="S721" s="245"/>
      <c r="T721" s="245"/>
      <c r="U721" s="245"/>
      <c r="V721" s="245"/>
      <c r="W721" s="245"/>
      <c r="X721" s="245"/>
      <c r="Y721" s="245"/>
      <c r="Z721" s="245"/>
      <c r="AA721" s="245"/>
      <c r="AB721" s="245"/>
      <c r="AC721" s="245"/>
    </row>
    <row r="722">
      <c r="A722" s="245"/>
      <c r="B722" s="245"/>
      <c r="C722" s="245"/>
      <c r="D722" s="245"/>
      <c r="E722" s="245"/>
      <c r="F722" s="245"/>
      <c r="G722" s="245"/>
      <c r="H722" s="245"/>
      <c r="I722" s="245"/>
      <c r="J722" s="275"/>
      <c r="K722" s="275"/>
      <c r="L722" s="245"/>
      <c r="M722" s="245"/>
      <c r="N722" s="245"/>
      <c r="O722" s="245"/>
      <c r="P722" s="245"/>
      <c r="Q722" s="245"/>
      <c r="R722" s="245"/>
      <c r="S722" s="245"/>
      <c r="T722" s="245"/>
      <c r="U722" s="245"/>
      <c r="V722" s="245"/>
      <c r="W722" s="245"/>
      <c r="X722" s="245"/>
      <c r="Y722" s="245"/>
      <c r="Z722" s="245"/>
      <c r="AA722" s="245"/>
      <c r="AB722" s="245"/>
      <c r="AC722" s="245"/>
    </row>
    <row r="723">
      <c r="A723" s="245"/>
      <c r="B723" s="245"/>
      <c r="C723" s="245"/>
      <c r="D723" s="245"/>
      <c r="E723" s="245"/>
      <c r="F723" s="245"/>
      <c r="G723" s="245"/>
      <c r="H723" s="245"/>
      <c r="I723" s="245"/>
      <c r="J723" s="275"/>
      <c r="K723" s="275"/>
      <c r="L723" s="245"/>
      <c r="M723" s="245"/>
      <c r="N723" s="245"/>
      <c r="O723" s="245"/>
      <c r="P723" s="245"/>
      <c r="Q723" s="245"/>
      <c r="R723" s="245"/>
      <c r="S723" s="245"/>
      <c r="T723" s="245"/>
      <c r="U723" s="245"/>
      <c r="V723" s="245"/>
      <c r="W723" s="245"/>
      <c r="X723" s="245"/>
      <c r="Y723" s="245"/>
      <c r="Z723" s="245"/>
      <c r="AA723" s="245"/>
      <c r="AB723" s="245"/>
      <c r="AC723" s="245"/>
    </row>
    <row r="724">
      <c r="A724" s="245"/>
      <c r="B724" s="245"/>
      <c r="C724" s="245"/>
      <c r="D724" s="245"/>
      <c r="E724" s="245"/>
      <c r="F724" s="245"/>
      <c r="G724" s="245"/>
      <c r="H724" s="245"/>
      <c r="I724" s="245"/>
      <c r="J724" s="275"/>
      <c r="K724" s="275"/>
      <c r="L724" s="245"/>
      <c r="M724" s="245"/>
      <c r="N724" s="245"/>
      <c r="O724" s="245"/>
      <c r="P724" s="245"/>
      <c r="Q724" s="245"/>
      <c r="R724" s="245"/>
      <c r="S724" s="245"/>
      <c r="T724" s="245"/>
      <c r="U724" s="245"/>
      <c r="V724" s="245"/>
      <c r="W724" s="245"/>
      <c r="X724" s="245"/>
      <c r="Y724" s="245"/>
      <c r="Z724" s="245"/>
      <c r="AA724" s="245"/>
      <c r="AB724" s="245"/>
      <c r="AC724" s="245"/>
    </row>
    <row r="725">
      <c r="A725" s="245"/>
      <c r="B725" s="245"/>
      <c r="C725" s="245"/>
      <c r="D725" s="245"/>
      <c r="E725" s="245"/>
      <c r="F725" s="245"/>
      <c r="G725" s="245"/>
      <c r="H725" s="245"/>
      <c r="I725" s="245"/>
      <c r="J725" s="275"/>
      <c r="K725" s="275"/>
      <c r="L725" s="245"/>
      <c r="M725" s="245"/>
      <c r="N725" s="245"/>
      <c r="O725" s="245"/>
      <c r="P725" s="245"/>
      <c r="Q725" s="245"/>
      <c r="R725" s="245"/>
      <c r="S725" s="245"/>
      <c r="T725" s="245"/>
      <c r="U725" s="245"/>
      <c r="V725" s="245"/>
      <c r="W725" s="245"/>
      <c r="X725" s="245"/>
      <c r="Y725" s="245"/>
      <c r="Z725" s="245"/>
      <c r="AA725" s="245"/>
      <c r="AB725" s="245"/>
      <c r="AC725" s="245"/>
    </row>
    <row r="726">
      <c r="A726" s="245"/>
      <c r="B726" s="245"/>
      <c r="C726" s="245"/>
      <c r="D726" s="245"/>
      <c r="E726" s="245"/>
      <c r="F726" s="245"/>
      <c r="G726" s="245"/>
      <c r="H726" s="245"/>
      <c r="I726" s="245"/>
      <c r="J726" s="275"/>
      <c r="K726" s="275"/>
      <c r="L726" s="245"/>
      <c r="M726" s="245"/>
      <c r="N726" s="245"/>
      <c r="O726" s="245"/>
      <c r="P726" s="245"/>
      <c r="Q726" s="245"/>
      <c r="R726" s="245"/>
      <c r="S726" s="245"/>
      <c r="T726" s="245"/>
      <c r="U726" s="245"/>
      <c r="V726" s="245"/>
      <c r="W726" s="245"/>
      <c r="X726" s="245"/>
      <c r="Y726" s="245"/>
      <c r="Z726" s="245"/>
      <c r="AA726" s="245"/>
      <c r="AB726" s="245"/>
      <c r="AC726" s="245"/>
    </row>
    <row r="727">
      <c r="A727" s="245"/>
      <c r="B727" s="245"/>
      <c r="C727" s="245"/>
      <c r="D727" s="245"/>
      <c r="E727" s="245"/>
      <c r="F727" s="245"/>
      <c r="G727" s="245"/>
      <c r="H727" s="245"/>
      <c r="I727" s="245"/>
      <c r="J727" s="275"/>
      <c r="K727" s="275"/>
      <c r="L727" s="245"/>
      <c r="M727" s="245"/>
      <c r="N727" s="245"/>
      <c r="O727" s="245"/>
      <c r="P727" s="245"/>
      <c r="Q727" s="245"/>
      <c r="R727" s="245"/>
      <c r="S727" s="245"/>
      <c r="T727" s="245"/>
      <c r="U727" s="245"/>
      <c r="V727" s="245"/>
      <c r="W727" s="245"/>
      <c r="X727" s="245"/>
      <c r="Y727" s="245"/>
      <c r="Z727" s="245"/>
      <c r="AA727" s="245"/>
      <c r="AB727" s="245"/>
      <c r="AC727" s="245"/>
    </row>
    <row r="728">
      <c r="A728" s="245"/>
      <c r="B728" s="245"/>
      <c r="C728" s="245"/>
      <c r="D728" s="245"/>
      <c r="E728" s="245"/>
      <c r="F728" s="245"/>
      <c r="G728" s="245"/>
      <c r="H728" s="245"/>
      <c r="I728" s="245"/>
      <c r="J728" s="275"/>
      <c r="K728" s="275"/>
      <c r="L728" s="245"/>
      <c r="M728" s="245"/>
      <c r="N728" s="245"/>
      <c r="O728" s="245"/>
      <c r="P728" s="245"/>
      <c r="Q728" s="245"/>
      <c r="R728" s="245"/>
      <c r="S728" s="245"/>
      <c r="T728" s="245"/>
      <c r="U728" s="245"/>
      <c r="V728" s="245"/>
      <c r="W728" s="245"/>
      <c r="X728" s="245"/>
      <c r="Y728" s="245"/>
      <c r="Z728" s="245"/>
      <c r="AA728" s="245"/>
      <c r="AB728" s="245"/>
      <c r="AC728" s="245"/>
    </row>
    <row r="729">
      <c r="A729" s="245"/>
      <c r="B729" s="245"/>
      <c r="C729" s="245"/>
      <c r="D729" s="245"/>
      <c r="E729" s="245"/>
      <c r="F729" s="245"/>
      <c r="G729" s="245"/>
      <c r="H729" s="245"/>
      <c r="I729" s="245"/>
      <c r="J729" s="275"/>
      <c r="K729" s="275"/>
      <c r="L729" s="245"/>
      <c r="M729" s="245"/>
      <c r="N729" s="245"/>
      <c r="O729" s="245"/>
      <c r="P729" s="245"/>
      <c r="Q729" s="245"/>
      <c r="R729" s="245"/>
      <c r="S729" s="245"/>
      <c r="T729" s="245"/>
      <c r="U729" s="245"/>
      <c r="V729" s="245"/>
      <c r="W729" s="245"/>
      <c r="X729" s="245"/>
      <c r="Y729" s="245"/>
      <c r="Z729" s="245"/>
      <c r="AA729" s="245"/>
      <c r="AB729" s="245"/>
      <c r="AC729" s="245"/>
    </row>
    <row r="730">
      <c r="A730" s="245"/>
      <c r="B730" s="245"/>
      <c r="C730" s="245"/>
      <c r="D730" s="245"/>
      <c r="E730" s="245"/>
      <c r="F730" s="245"/>
      <c r="G730" s="245"/>
      <c r="H730" s="245"/>
      <c r="I730" s="245"/>
      <c r="J730" s="275"/>
      <c r="K730" s="275"/>
      <c r="L730" s="245"/>
      <c r="M730" s="245"/>
      <c r="N730" s="245"/>
      <c r="O730" s="245"/>
      <c r="P730" s="245"/>
      <c r="Q730" s="245"/>
      <c r="R730" s="245"/>
      <c r="S730" s="245"/>
      <c r="T730" s="245"/>
      <c r="U730" s="245"/>
      <c r="V730" s="245"/>
      <c r="W730" s="245"/>
      <c r="X730" s="245"/>
      <c r="Y730" s="245"/>
      <c r="Z730" s="245"/>
      <c r="AA730" s="245"/>
      <c r="AB730" s="245"/>
      <c r="AC730" s="245"/>
    </row>
    <row r="731">
      <c r="A731" s="245"/>
      <c r="B731" s="245"/>
      <c r="C731" s="245"/>
      <c r="D731" s="245"/>
      <c r="E731" s="245"/>
      <c r="F731" s="245"/>
      <c r="G731" s="245"/>
      <c r="H731" s="245"/>
      <c r="I731" s="245"/>
      <c r="J731" s="275"/>
      <c r="K731" s="275"/>
      <c r="L731" s="245"/>
      <c r="M731" s="245"/>
      <c r="N731" s="245"/>
      <c r="O731" s="245"/>
      <c r="P731" s="245"/>
      <c r="Q731" s="245"/>
      <c r="R731" s="245"/>
      <c r="S731" s="245"/>
      <c r="T731" s="245"/>
      <c r="U731" s="245"/>
      <c r="V731" s="245"/>
      <c r="W731" s="245"/>
      <c r="X731" s="245"/>
      <c r="Y731" s="245"/>
      <c r="Z731" s="245"/>
      <c r="AA731" s="245"/>
      <c r="AB731" s="245"/>
      <c r="AC731" s="245"/>
    </row>
    <row r="732">
      <c r="A732" s="245"/>
      <c r="B732" s="245"/>
      <c r="C732" s="245"/>
      <c r="D732" s="245"/>
      <c r="E732" s="245"/>
      <c r="F732" s="245"/>
      <c r="G732" s="245"/>
      <c r="H732" s="245"/>
      <c r="I732" s="245"/>
      <c r="J732" s="275"/>
      <c r="K732" s="275"/>
      <c r="L732" s="245"/>
      <c r="M732" s="245"/>
      <c r="N732" s="245"/>
      <c r="O732" s="245"/>
      <c r="P732" s="245"/>
      <c r="Q732" s="245"/>
      <c r="R732" s="245"/>
      <c r="S732" s="245"/>
      <c r="T732" s="245"/>
      <c r="U732" s="245"/>
      <c r="V732" s="245"/>
      <c r="W732" s="245"/>
      <c r="X732" s="245"/>
      <c r="Y732" s="245"/>
      <c r="Z732" s="245"/>
      <c r="AA732" s="245"/>
      <c r="AB732" s="245"/>
      <c r="AC732" s="245"/>
    </row>
    <row r="733">
      <c r="A733" s="245"/>
      <c r="B733" s="245"/>
      <c r="C733" s="245"/>
      <c r="D733" s="245"/>
      <c r="E733" s="245"/>
      <c r="F733" s="245"/>
      <c r="G733" s="245"/>
      <c r="H733" s="245"/>
      <c r="I733" s="245"/>
      <c r="J733" s="275"/>
      <c r="K733" s="275"/>
      <c r="L733" s="245"/>
      <c r="M733" s="245"/>
      <c r="N733" s="245"/>
      <c r="O733" s="245"/>
      <c r="P733" s="245"/>
      <c r="Q733" s="245"/>
      <c r="R733" s="245"/>
      <c r="S733" s="245"/>
      <c r="T733" s="245"/>
      <c r="U733" s="245"/>
      <c r="V733" s="245"/>
      <c r="W733" s="245"/>
      <c r="X733" s="245"/>
      <c r="Y733" s="245"/>
      <c r="Z733" s="245"/>
      <c r="AA733" s="245"/>
      <c r="AB733" s="245"/>
      <c r="AC733" s="245"/>
    </row>
    <row r="734">
      <c r="A734" s="245"/>
      <c r="B734" s="245"/>
      <c r="C734" s="245"/>
      <c r="D734" s="245"/>
      <c r="E734" s="245"/>
      <c r="F734" s="245"/>
      <c r="G734" s="245"/>
      <c r="H734" s="245"/>
      <c r="I734" s="245"/>
      <c r="J734" s="275"/>
      <c r="K734" s="275"/>
      <c r="L734" s="245"/>
      <c r="M734" s="245"/>
      <c r="N734" s="245"/>
      <c r="O734" s="245"/>
      <c r="P734" s="245"/>
      <c r="Q734" s="245"/>
      <c r="R734" s="245"/>
      <c r="S734" s="245"/>
      <c r="T734" s="245"/>
      <c r="U734" s="245"/>
      <c r="V734" s="245"/>
      <c r="W734" s="245"/>
      <c r="X734" s="245"/>
      <c r="Y734" s="245"/>
      <c r="Z734" s="245"/>
      <c r="AA734" s="245"/>
      <c r="AB734" s="245"/>
      <c r="AC734" s="245"/>
    </row>
    <row r="735">
      <c r="A735" s="245"/>
      <c r="B735" s="245"/>
      <c r="C735" s="245"/>
      <c r="D735" s="245"/>
      <c r="E735" s="245"/>
      <c r="F735" s="245"/>
      <c r="G735" s="245"/>
      <c r="H735" s="245"/>
      <c r="I735" s="245"/>
      <c r="J735" s="275"/>
      <c r="K735" s="275"/>
      <c r="L735" s="245"/>
      <c r="M735" s="245"/>
      <c r="N735" s="245"/>
      <c r="O735" s="245"/>
      <c r="P735" s="245"/>
      <c r="Q735" s="245"/>
      <c r="R735" s="245"/>
      <c r="S735" s="245"/>
      <c r="T735" s="245"/>
      <c r="U735" s="245"/>
      <c r="V735" s="245"/>
      <c r="W735" s="245"/>
      <c r="X735" s="245"/>
      <c r="Y735" s="245"/>
      <c r="Z735" s="245"/>
      <c r="AA735" s="245"/>
      <c r="AB735" s="245"/>
      <c r="AC735" s="245"/>
    </row>
    <row r="736">
      <c r="A736" s="245"/>
      <c r="B736" s="245"/>
      <c r="C736" s="245"/>
      <c r="D736" s="245"/>
      <c r="E736" s="245"/>
      <c r="F736" s="245"/>
      <c r="G736" s="245"/>
      <c r="H736" s="245"/>
      <c r="I736" s="245"/>
      <c r="J736" s="275"/>
      <c r="K736" s="275"/>
      <c r="L736" s="245"/>
      <c r="M736" s="245"/>
      <c r="N736" s="245"/>
      <c r="O736" s="245"/>
      <c r="P736" s="245"/>
      <c r="Q736" s="245"/>
      <c r="R736" s="245"/>
      <c r="S736" s="245"/>
      <c r="T736" s="245"/>
      <c r="U736" s="245"/>
      <c r="V736" s="245"/>
      <c r="W736" s="245"/>
      <c r="X736" s="245"/>
      <c r="Y736" s="245"/>
      <c r="Z736" s="245"/>
      <c r="AA736" s="245"/>
      <c r="AB736" s="245"/>
      <c r="AC736" s="245"/>
    </row>
    <row r="737">
      <c r="A737" s="245"/>
      <c r="B737" s="245"/>
      <c r="C737" s="245"/>
      <c r="D737" s="245"/>
      <c r="E737" s="245"/>
      <c r="F737" s="245"/>
      <c r="G737" s="245"/>
      <c r="H737" s="245"/>
      <c r="I737" s="245"/>
      <c r="J737" s="275"/>
      <c r="K737" s="275"/>
      <c r="L737" s="245"/>
      <c r="M737" s="245"/>
      <c r="N737" s="245"/>
      <c r="O737" s="245"/>
      <c r="P737" s="245"/>
      <c r="Q737" s="245"/>
      <c r="R737" s="245"/>
      <c r="S737" s="245"/>
      <c r="T737" s="245"/>
      <c r="U737" s="245"/>
      <c r="V737" s="245"/>
      <c r="W737" s="245"/>
      <c r="X737" s="245"/>
      <c r="Y737" s="245"/>
      <c r="Z737" s="245"/>
      <c r="AA737" s="245"/>
      <c r="AB737" s="245"/>
      <c r="AC737" s="245"/>
    </row>
    <row r="738">
      <c r="A738" s="245"/>
      <c r="B738" s="245"/>
      <c r="C738" s="245"/>
      <c r="D738" s="245"/>
      <c r="E738" s="245"/>
      <c r="F738" s="245"/>
      <c r="G738" s="245"/>
      <c r="H738" s="245"/>
      <c r="I738" s="245"/>
      <c r="J738" s="275"/>
      <c r="K738" s="275"/>
      <c r="L738" s="245"/>
      <c r="M738" s="245"/>
      <c r="N738" s="245"/>
      <c r="O738" s="245"/>
      <c r="P738" s="245"/>
      <c r="Q738" s="245"/>
      <c r="R738" s="245"/>
      <c r="S738" s="245"/>
      <c r="T738" s="245"/>
      <c r="U738" s="245"/>
      <c r="V738" s="245"/>
      <c r="W738" s="245"/>
      <c r="X738" s="245"/>
      <c r="Y738" s="245"/>
      <c r="Z738" s="245"/>
      <c r="AA738" s="245"/>
      <c r="AB738" s="245"/>
      <c r="AC738" s="245"/>
    </row>
    <row r="739">
      <c r="A739" s="245"/>
      <c r="B739" s="245"/>
      <c r="C739" s="245"/>
      <c r="D739" s="245"/>
      <c r="E739" s="245"/>
      <c r="F739" s="245"/>
      <c r="G739" s="245"/>
      <c r="H739" s="245"/>
      <c r="I739" s="245"/>
      <c r="J739" s="275"/>
      <c r="K739" s="275"/>
      <c r="L739" s="245"/>
      <c r="M739" s="245"/>
      <c r="N739" s="245"/>
      <c r="O739" s="245"/>
      <c r="P739" s="245"/>
      <c r="Q739" s="245"/>
      <c r="R739" s="245"/>
      <c r="S739" s="245"/>
      <c r="T739" s="245"/>
      <c r="U739" s="245"/>
      <c r="V739" s="245"/>
      <c r="W739" s="245"/>
      <c r="X739" s="245"/>
      <c r="Y739" s="245"/>
      <c r="Z739" s="245"/>
      <c r="AA739" s="245"/>
      <c r="AB739" s="245"/>
      <c r="AC739" s="245"/>
    </row>
    <row r="740">
      <c r="A740" s="245"/>
      <c r="B740" s="245"/>
      <c r="C740" s="245"/>
      <c r="D740" s="245"/>
      <c r="E740" s="245"/>
      <c r="F740" s="245"/>
      <c r="G740" s="245"/>
      <c r="H740" s="245"/>
      <c r="I740" s="245"/>
      <c r="J740" s="275"/>
      <c r="K740" s="275"/>
      <c r="L740" s="245"/>
      <c r="M740" s="245"/>
      <c r="N740" s="245"/>
      <c r="O740" s="245"/>
      <c r="P740" s="245"/>
      <c r="Q740" s="245"/>
      <c r="R740" s="245"/>
      <c r="S740" s="245"/>
      <c r="T740" s="245"/>
      <c r="U740" s="245"/>
      <c r="V740" s="245"/>
      <c r="W740" s="245"/>
      <c r="X740" s="245"/>
      <c r="Y740" s="245"/>
      <c r="Z740" s="245"/>
      <c r="AA740" s="245"/>
      <c r="AB740" s="245"/>
      <c r="AC740" s="245"/>
    </row>
    <row r="741">
      <c r="A741" s="245"/>
      <c r="B741" s="245"/>
      <c r="C741" s="245"/>
      <c r="D741" s="245"/>
      <c r="E741" s="245"/>
      <c r="F741" s="245"/>
      <c r="G741" s="245"/>
      <c r="H741" s="245"/>
      <c r="I741" s="245"/>
      <c r="J741" s="275"/>
      <c r="K741" s="275"/>
      <c r="L741" s="245"/>
      <c r="M741" s="245"/>
      <c r="N741" s="245"/>
      <c r="O741" s="245"/>
      <c r="P741" s="245"/>
      <c r="Q741" s="245"/>
      <c r="R741" s="245"/>
      <c r="S741" s="245"/>
      <c r="T741" s="245"/>
      <c r="U741" s="245"/>
      <c r="V741" s="245"/>
      <c r="W741" s="245"/>
      <c r="X741" s="245"/>
      <c r="Y741" s="245"/>
      <c r="Z741" s="245"/>
      <c r="AA741" s="245"/>
      <c r="AB741" s="245"/>
      <c r="AC741" s="245"/>
    </row>
    <row r="742">
      <c r="A742" s="245"/>
      <c r="B742" s="245"/>
      <c r="C742" s="245"/>
      <c r="D742" s="245"/>
      <c r="E742" s="245"/>
      <c r="F742" s="245"/>
      <c r="G742" s="245"/>
      <c r="H742" s="245"/>
      <c r="I742" s="245"/>
      <c r="J742" s="275"/>
      <c r="K742" s="275"/>
      <c r="L742" s="245"/>
      <c r="M742" s="245"/>
      <c r="N742" s="245"/>
      <c r="O742" s="245"/>
      <c r="P742" s="245"/>
      <c r="Q742" s="245"/>
      <c r="R742" s="245"/>
      <c r="S742" s="245"/>
      <c r="T742" s="245"/>
      <c r="U742" s="245"/>
      <c r="V742" s="245"/>
      <c r="W742" s="245"/>
      <c r="X742" s="245"/>
      <c r="Y742" s="245"/>
      <c r="Z742" s="245"/>
      <c r="AA742" s="245"/>
      <c r="AB742" s="245"/>
      <c r="AC742" s="245"/>
    </row>
    <row r="743">
      <c r="A743" s="245"/>
      <c r="B743" s="245"/>
      <c r="C743" s="245"/>
      <c r="D743" s="245"/>
      <c r="E743" s="245"/>
      <c r="F743" s="245"/>
      <c r="G743" s="245"/>
      <c r="H743" s="245"/>
      <c r="I743" s="245"/>
      <c r="J743" s="275"/>
      <c r="K743" s="275"/>
      <c r="L743" s="245"/>
      <c r="M743" s="245"/>
      <c r="N743" s="245"/>
      <c r="O743" s="245"/>
      <c r="P743" s="245"/>
      <c r="Q743" s="245"/>
      <c r="R743" s="245"/>
      <c r="S743" s="245"/>
      <c r="T743" s="245"/>
      <c r="U743" s="245"/>
      <c r="V743" s="245"/>
      <c r="W743" s="245"/>
      <c r="X743" s="245"/>
      <c r="Y743" s="245"/>
      <c r="Z743" s="245"/>
      <c r="AA743" s="245"/>
      <c r="AB743" s="245"/>
      <c r="AC743" s="245"/>
    </row>
    <row r="744">
      <c r="A744" s="245"/>
      <c r="B744" s="245"/>
      <c r="C744" s="245"/>
      <c r="D744" s="245"/>
      <c r="E744" s="245"/>
      <c r="F744" s="245"/>
      <c r="G744" s="245"/>
      <c r="H744" s="245"/>
      <c r="I744" s="245"/>
      <c r="J744" s="275"/>
      <c r="K744" s="275"/>
      <c r="L744" s="245"/>
      <c r="M744" s="245"/>
      <c r="N744" s="245"/>
      <c r="O744" s="245"/>
      <c r="P744" s="245"/>
      <c r="Q744" s="245"/>
      <c r="R744" s="245"/>
      <c r="S744" s="245"/>
      <c r="T744" s="245"/>
      <c r="U744" s="245"/>
      <c r="V744" s="245"/>
      <c r="W744" s="245"/>
      <c r="X744" s="245"/>
      <c r="Y744" s="245"/>
      <c r="Z744" s="245"/>
      <c r="AA744" s="245"/>
      <c r="AB744" s="245"/>
      <c r="AC744" s="245"/>
    </row>
    <row r="745">
      <c r="A745" s="245"/>
      <c r="B745" s="245"/>
      <c r="C745" s="245"/>
      <c r="D745" s="245"/>
      <c r="E745" s="245"/>
      <c r="F745" s="245"/>
      <c r="G745" s="245"/>
      <c r="H745" s="245"/>
      <c r="I745" s="245"/>
      <c r="J745" s="275"/>
      <c r="K745" s="275"/>
      <c r="L745" s="245"/>
      <c r="M745" s="245"/>
      <c r="N745" s="245"/>
      <c r="O745" s="245"/>
      <c r="P745" s="245"/>
      <c r="Q745" s="245"/>
      <c r="R745" s="245"/>
      <c r="S745" s="245"/>
      <c r="T745" s="245"/>
      <c r="U745" s="245"/>
      <c r="V745" s="245"/>
      <c r="W745" s="245"/>
      <c r="X745" s="245"/>
      <c r="Y745" s="245"/>
      <c r="Z745" s="245"/>
      <c r="AA745" s="245"/>
      <c r="AB745" s="245"/>
      <c r="AC745" s="245"/>
    </row>
    <row r="746">
      <c r="A746" s="245"/>
      <c r="B746" s="245"/>
      <c r="C746" s="245"/>
      <c r="D746" s="245"/>
      <c r="E746" s="245"/>
      <c r="F746" s="245"/>
      <c r="G746" s="245"/>
      <c r="H746" s="245"/>
      <c r="I746" s="245"/>
      <c r="J746" s="275"/>
      <c r="K746" s="275"/>
      <c r="L746" s="245"/>
      <c r="M746" s="245"/>
      <c r="N746" s="245"/>
      <c r="O746" s="245"/>
      <c r="P746" s="245"/>
      <c r="Q746" s="245"/>
      <c r="R746" s="245"/>
      <c r="S746" s="245"/>
      <c r="T746" s="245"/>
      <c r="U746" s="245"/>
      <c r="V746" s="245"/>
      <c r="W746" s="245"/>
      <c r="X746" s="245"/>
      <c r="Y746" s="245"/>
      <c r="Z746" s="245"/>
      <c r="AA746" s="245"/>
      <c r="AB746" s="245"/>
      <c r="AC746" s="245"/>
    </row>
    <row r="747">
      <c r="A747" s="245"/>
      <c r="B747" s="245"/>
      <c r="C747" s="245"/>
      <c r="D747" s="245"/>
      <c r="E747" s="245"/>
      <c r="F747" s="245"/>
      <c r="G747" s="245"/>
      <c r="H747" s="245"/>
      <c r="I747" s="245"/>
      <c r="J747" s="275"/>
      <c r="K747" s="275"/>
      <c r="L747" s="245"/>
      <c r="M747" s="245"/>
      <c r="N747" s="245"/>
      <c r="O747" s="245"/>
      <c r="P747" s="245"/>
      <c r="Q747" s="245"/>
      <c r="R747" s="245"/>
      <c r="S747" s="245"/>
      <c r="T747" s="245"/>
      <c r="U747" s="245"/>
      <c r="V747" s="245"/>
      <c r="W747" s="245"/>
      <c r="X747" s="245"/>
      <c r="Y747" s="245"/>
      <c r="Z747" s="245"/>
      <c r="AA747" s="245"/>
      <c r="AB747" s="245"/>
      <c r="AC747" s="245"/>
    </row>
    <row r="748">
      <c r="A748" s="245"/>
      <c r="B748" s="245"/>
      <c r="C748" s="245"/>
      <c r="D748" s="245"/>
      <c r="E748" s="245"/>
      <c r="F748" s="245"/>
      <c r="G748" s="245"/>
      <c r="H748" s="245"/>
      <c r="I748" s="245"/>
      <c r="J748" s="275"/>
      <c r="K748" s="275"/>
      <c r="L748" s="245"/>
      <c r="M748" s="245"/>
      <c r="N748" s="245"/>
      <c r="O748" s="245"/>
      <c r="P748" s="245"/>
      <c r="Q748" s="245"/>
      <c r="R748" s="245"/>
      <c r="S748" s="245"/>
      <c r="T748" s="245"/>
      <c r="U748" s="245"/>
      <c r="V748" s="245"/>
      <c r="W748" s="245"/>
      <c r="X748" s="245"/>
      <c r="Y748" s="245"/>
      <c r="Z748" s="245"/>
      <c r="AA748" s="245"/>
      <c r="AB748" s="245"/>
      <c r="AC748" s="245"/>
    </row>
    <row r="749">
      <c r="A749" s="245"/>
      <c r="B749" s="245"/>
      <c r="C749" s="245"/>
      <c r="D749" s="245"/>
      <c r="E749" s="245"/>
      <c r="F749" s="245"/>
      <c r="G749" s="245"/>
      <c r="H749" s="245"/>
      <c r="I749" s="245"/>
      <c r="J749" s="275"/>
      <c r="K749" s="275"/>
      <c r="L749" s="245"/>
      <c r="M749" s="245"/>
      <c r="N749" s="245"/>
      <c r="O749" s="245"/>
      <c r="P749" s="245"/>
      <c r="Q749" s="245"/>
      <c r="R749" s="245"/>
      <c r="S749" s="245"/>
      <c r="T749" s="245"/>
      <c r="U749" s="245"/>
      <c r="V749" s="245"/>
      <c r="W749" s="245"/>
      <c r="X749" s="245"/>
      <c r="Y749" s="245"/>
      <c r="Z749" s="245"/>
      <c r="AA749" s="245"/>
      <c r="AB749" s="245"/>
      <c r="AC749" s="245"/>
    </row>
    <row r="750">
      <c r="A750" s="245"/>
      <c r="B750" s="245"/>
      <c r="C750" s="245"/>
      <c r="D750" s="245"/>
      <c r="E750" s="245"/>
      <c r="F750" s="245"/>
      <c r="G750" s="245"/>
      <c r="H750" s="245"/>
      <c r="I750" s="245"/>
      <c r="J750" s="275"/>
      <c r="K750" s="275"/>
      <c r="L750" s="245"/>
      <c r="M750" s="245"/>
      <c r="N750" s="245"/>
      <c r="O750" s="245"/>
      <c r="P750" s="245"/>
      <c r="Q750" s="245"/>
      <c r="R750" s="245"/>
      <c r="S750" s="245"/>
      <c r="T750" s="245"/>
      <c r="U750" s="245"/>
      <c r="V750" s="245"/>
      <c r="W750" s="245"/>
      <c r="X750" s="245"/>
      <c r="Y750" s="245"/>
      <c r="Z750" s="245"/>
      <c r="AA750" s="245"/>
      <c r="AB750" s="245"/>
      <c r="AC750" s="245"/>
    </row>
    <row r="751">
      <c r="A751" s="245"/>
      <c r="B751" s="245"/>
      <c r="C751" s="245"/>
      <c r="D751" s="245"/>
      <c r="E751" s="245"/>
      <c r="F751" s="245"/>
      <c r="G751" s="245"/>
      <c r="H751" s="245"/>
      <c r="I751" s="245"/>
      <c r="J751" s="275"/>
      <c r="K751" s="275"/>
      <c r="L751" s="245"/>
      <c r="M751" s="245"/>
      <c r="N751" s="245"/>
      <c r="O751" s="245"/>
      <c r="P751" s="245"/>
      <c r="Q751" s="245"/>
      <c r="R751" s="245"/>
      <c r="S751" s="245"/>
      <c r="T751" s="245"/>
      <c r="U751" s="245"/>
      <c r="V751" s="245"/>
      <c r="W751" s="245"/>
      <c r="X751" s="245"/>
      <c r="Y751" s="245"/>
      <c r="Z751" s="245"/>
      <c r="AA751" s="245"/>
      <c r="AB751" s="245"/>
      <c r="AC751" s="245"/>
    </row>
    <row r="752">
      <c r="A752" s="245"/>
      <c r="B752" s="245"/>
      <c r="C752" s="245"/>
      <c r="D752" s="245"/>
      <c r="E752" s="245"/>
      <c r="F752" s="245"/>
      <c r="G752" s="245"/>
      <c r="H752" s="245"/>
      <c r="I752" s="245"/>
      <c r="J752" s="275"/>
      <c r="K752" s="275"/>
      <c r="L752" s="245"/>
      <c r="M752" s="245"/>
      <c r="N752" s="245"/>
      <c r="O752" s="245"/>
      <c r="P752" s="245"/>
      <c r="Q752" s="245"/>
      <c r="R752" s="245"/>
      <c r="S752" s="245"/>
      <c r="T752" s="245"/>
      <c r="U752" s="245"/>
      <c r="V752" s="245"/>
      <c r="W752" s="245"/>
      <c r="X752" s="245"/>
      <c r="Y752" s="245"/>
      <c r="Z752" s="245"/>
      <c r="AA752" s="245"/>
      <c r="AB752" s="245"/>
      <c r="AC752" s="245"/>
    </row>
    <row r="753">
      <c r="A753" s="245"/>
      <c r="B753" s="245"/>
      <c r="C753" s="245"/>
      <c r="D753" s="245"/>
      <c r="E753" s="245"/>
      <c r="F753" s="245"/>
      <c r="G753" s="245"/>
      <c r="H753" s="245"/>
      <c r="I753" s="245"/>
      <c r="J753" s="275"/>
      <c r="K753" s="275"/>
      <c r="L753" s="245"/>
      <c r="M753" s="245"/>
      <c r="N753" s="245"/>
      <c r="O753" s="245"/>
      <c r="P753" s="245"/>
      <c r="Q753" s="245"/>
      <c r="R753" s="245"/>
      <c r="S753" s="245"/>
      <c r="T753" s="245"/>
      <c r="U753" s="245"/>
      <c r="V753" s="245"/>
      <c r="W753" s="245"/>
      <c r="X753" s="245"/>
      <c r="Y753" s="245"/>
      <c r="Z753" s="245"/>
      <c r="AA753" s="245"/>
      <c r="AB753" s="245"/>
      <c r="AC753" s="245"/>
    </row>
    <row r="754">
      <c r="A754" s="245"/>
      <c r="B754" s="245"/>
      <c r="C754" s="245"/>
      <c r="D754" s="245"/>
      <c r="E754" s="245"/>
      <c r="F754" s="245"/>
      <c r="G754" s="245"/>
      <c r="H754" s="245"/>
      <c r="I754" s="245"/>
      <c r="J754" s="275"/>
      <c r="K754" s="275"/>
      <c r="L754" s="245"/>
      <c r="M754" s="245"/>
      <c r="N754" s="245"/>
      <c r="O754" s="245"/>
      <c r="P754" s="245"/>
      <c r="Q754" s="245"/>
      <c r="R754" s="245"/>
      <c r="S754" s="245"/>
      <c r="T754" s="245"/>
      <c r="U754" s="245"/>
      <c r="V754" s="245"/>
      <c r="W754" s="245"/>
      <c r="X754" s="245"/>
      <c r="Y754" s="245"/>
      <c r="Z754" s="245"/>
      <c r="AA754" s="245"/>
      <c r="AB754" s="245"/>
      <c r="AC754" s="245"/>
    </row>
    <row r="755">
      <c r="A755" s="245"/>
      <c r="B755" s="245"/>
      <c r="C755" s="245"/>
      <c r="D755" s="245"/>
      <c r="E755" s="245"/>
      <c r="F755" s="245"/>
      <c r="G755" s="245"/>
      <c r="H755" s="245"/>
      <c r="I755" s="245"/>
      <c r="J755" s="275"/>
      <c r="K755" s="275"/>
      <c r="L755" s="245"/>
      <c r="M755" s="245"/>
      <c r="N755" s="245"/>
      <c r="O755" s="245"/>
      <c r="P755" s="245"/>
      <c r="Q755" s="245"/>
      <c r="R755" s="245"/>
      <c r="S755" s="245"/>
      <c r="T755" s="245"/>
      <c r="U755" s="245"/>
      <c r="V755" s="245"/>
      <c r="W755" s="245"/>
      <c r="X755" s="245"/>
      <c r="Y755" s="245"/>
      <c r="Z755" s="245"/>
      <c r="AA755" s="245"/>
      <c r="AB755" s="245"/>
      <c r="AC755" s="245"/>
    </row>
    <row r="756">
      <c r="A756" s="245"/>
      <c r="B756" s="245"/>
      <c r="C756" s="245"/>
      <c r="D756" s="245"/>
      <c r="E756" s="245"/>
      <c r="F756" s="245"/>
      <c r="G756" s="245"/>
      <c r="H756" s="245"/>
      <c r="I756" s="245"/>
      <c r="J756" s="275"/>
      <c r="K756" s="275"/>
      <c r="L756" s="245"/>
      <c r="M756" s="245"/>
      <c r="N756" s="245"/>
      <c r="O756" s="245"/>
      <c r="P756" s="245"/>
      <c r="Q756" s="245"/>
      <c r="R756" s="245"/>
      <c r="S756" s="245"/>
      <c r="T756" s="245"/>
      <c r="U756" s="245"/>
      <c r="V756" s="245"/>
      <c r="W756" s="245"/>
      <c r="X756" s="245"/>
      <c r="Y756" s="245"/>
      <c r="Z756" s="245"/>
      <c r="AA756" s="245"/>
      <c r="AB756" s="245"/>
      <c r="AC756" s="245"/>
    </row>
    <row r="757">
      <c r="A757" s="245"/>
      <c r="B757" s="245"/>
      <c r="C757" s="245"/>
      <c r="D757" s="245"/>
      <c r="E757" s="245"/>
      <c r="F757" s="245"/>
      <c r="G757" s="245"/>
      <c r="H757" s="245"/>
      <c r="I757" s="245"/>
      <c r="J757" s="275"/>
      <c r="K757" s="275"/>
      <c r="L757" s="245"/>
      <c r="M757" s="245"/>
      <c r="N757" s="245"/>
      <c r="O757" s="245"/>
      <c r="P757" s="245"/>
      <c r="Q757" s="245"/>
      <c r="R757" s="245"/>
      <c r="S757" s="245"/>
      <c r="T757" s="245"/>
      <c r="U757" s="245"/>
      <c r="V757" s="245"/>
      <c r="W757" s="245"/>
      <c r="X757" s="245"/>
      <c r="Y757" s="245"/>
      <c r="Z757" s="245"/>
      <c r="AA757" s="245"/>
      <c r="AB757" s="245"/>
      <c r="AC757" s="245"/>
    </row>
    <row r="758">
      <c r="A758" s="245"/>
      <c r="B758" s="245"/>
      <c r="C758" s="245"/>
      <c r="D758" s="245"/>
      <c r="E758" s="245"/>
      <c r="F758" s="245"/>
      <c r="G758" s="245"/>
      <c r="H758" s="245"/>
      <c r="I758" s="245"/>
      <c r="J758" s="275"/>
      <c r="K758" s="275"/>
      <c r="L758" s="245"/>
      <c r="M758" s="245"/>
      <c r="N758" s="245"/>
      <c r="O758" s="245"/>
      <c r="P758" s="245"/>
      <c r="Q758" s="245"/>
      <c r="R758" s="245"/>
      <c r="S758" s="245"/>
      <c r="T758" s="245"/>
      <c r="U758" s="245"/>
      <c r="V758" s="245"/>
      <c r="W758" s="245"/>
      <c r="X758" s="245"/>
      <c r="Y758" s="245"/>
      <c r="Z758" s="245"/>
      <c r="AA758" s="245"/>
      <c r="AB758" s="245"/>
      <c r="AC758" s="245"/>
    </row>
    <row r="759">
      <c r="A759" s="245"/>
      <c r="B759" s="245"/>
      <c r="C759" s="245"/>
      <c r="D759" s="245"/>
      <c r="E759" s="245"/>
      <c r="F759" s="245"/>
      <c r="G759" s="245"/>
      <c r="H759" s="245"/>
      <c r="I759" s="245"/>
      <c r="J759" s="275"/>
      <c r="K759" s="275"/>
      <c r="L759" s="245"/>
      <c r="M759" s="245"/>
      <c r="N759" s="245"/>
      <c r="O759" s="245"/>
      <c r="P759" s="245"/>
      <c r="Q759" s="245"/>
      <c r="R759" s="245"/>
      <c r="S759" s="245"/>
      <c r="T759" s="245"/>
      <c r="U759" s="245"/>
      <c r="V759" s="245"/>
      <c r="W759" s="245"/>
      <c r="X759" s="245"/>
      <c r="Y759" s="245"/>
      <c r="Z759" s="245"/>
      <c r="AA759" s="245"/>
      <c r="AB759" s="245"/>
      <c r="AC759" s="245"/>
    </row>
    <row r="760">
      <c r="A760" s="245"/>
      <c r="B760" s="245"/>
      <c r="C760" s="245"/>
      <c r="D760" s="245"/>
      <c r="E760" s="245"/>
      <c r="F760" s="245"/>
      <c r="G760" s="245"/>
      <c r="H760" s="245"/>
      <c r="I760" s="245"/>
      <c r="J760" s="275"/>
      <c r="K760" s="275"/>
      <c r="L760" s="245"/>
      <c r="M760" s="245"/>
      <c r="N760" s="245"/>
      <c r="O760" s="245"/>
      <c r="P760" s="245"/>
      <c r="Q760" s="245"/>
      <c r="R760" s="245"/>
      <c r="S760" s="245"/>
      <c r="T760" s="245"/>
      <c r="U760" s="245"/>
      <c r="V760" s="245"/>
      <c r="W760" s="245"/>
      <c r="X760" s="245"/>
      <c r="Y760" s="245"/>
      <c r="Z760" s="245"/>
      <c r="AA760" s="245"/>
      <c r="AB760" s="245"/>
      <c r="AC760" s="245"/>
    </row>
    <row r="761">
      <c r="A761" s="245"/>
      <c r="B761" s="245"/>
      <c r="C761" s="245"/>
      <c r="D761" s="245"/>
      <c r="E761" s="245"/>
      <c r="F761" s="245"/>
      <c r="G761" s="245"/>
      <c r="H761" s="245"/>
      <c r="I761" s="245"/>
      <c r="J761" s="275"/>
      <c r="K761" s="275"/>
      <c r="L761" s="245"/>
      <c r="M761" s="245"/>
      <c r="N761" s="245"/>
      <c r="O761" s="245"/>
      <c r="P761" s="245"/>
      <c r="Q761" s="245"/>
      <c r="R761" s="245"/>
      <c r="S761" s="245"/>
      <c r="T761" s="245"/>
      <c r="U761" s="245"/>
      <c r="V761" s="245"/>
      <c r="W761" s="245"/>
      <c r="X761" s="245"/>
      <c r="Y761" s="245"/>
      <c r="Z761" s="245"/>
      <c r="AA761" s="245"/>
      <c r="AB761" s="245"/>
      <c r="AC761" s="245"/>
    </row>
    <row r="762">
      <c r="A762" s="245"/>
      <c r="B762" s="245"/>
      <c r="C762" s="245"/>
      <c r="D762" s="245"/>
      <c r="E762" s="245"/>
      <c r="F762" s="245"/>
      <c r="G762" s="245"/>
      <c r="H762" s="245"/>
      <c r="I762" s="245"/>
      <c r="J762" s="275"/>
      <c r="K762" s="275"/>
      <c r="L762" s="245"/>
      <c r="M762" s="245"/>
      <c r="N762" s="245"/>
      <c r="O762" s="245"/>
      <c r="P762" s="245"/>
      <c r="Q762" s="245"/>
      <c r="R762" s="245"/>
      <c r="S762" s="245"/>
      <c r="T762" s="245"/>
      <c r="U762" s="245"/>
      <c r="V762" s="245"/>
      <c r="W762" s="245"/>
      <c r="X762" s="245"/>
      <c r="Y762" s="245"/>
      <c r="Z762" s="245"/>
      <c r="AA762" s="245"/>
      <c r="AB762" s="245"/>
      <c r="AC762" s="245"/>
    </row>
    <row r="763">
      <c r="A763" s="245"/>
      <c r="B763" s="245"/>
      <c r="C763" s="245"/>
      <c r="D763" s="245"/>
      <c r="E763" s="245"/>
      <c r="F763" s="245"/>
      <c r="G763" s="245"/>
      <c r="H763" s="245"/>
      <c r="I763" s="245"/>
      <c r="J763" s="275"/>
      <c r="K763" s="275"/>
      <c r="L763" s="245"/>
      <c r="M763" s="245"/>
      <c r="N763" s="245"/>
      <c r="O763" s="245"/>
      <c r="P763" s="245"/>
      <c r="Q763" s="245"/>
      <c r="R763" s="245"/>
      <c r="S763" s="245"/>
      <c r="T763" s="245"/>
      <c r="U763" s="245"/>
      <c r="V763" s="245"/>
      <c r="W763" s="245"/>
      <c r="X763" s="245"/>
      <c r="Y763" s="245"/>
      <c r="Z763" s="245"/>
      <c r="AA763" s="245"/>
      <c r="AB763" s="245"/>
      <c r="AC763" s="245"/>
    </row>
    <row r="764">
      <c r="A764" s="245"/>
      <c r="B764" s="245"/>
      <c r="C764" s="245"/>
      <c r="D764" s="245"/>
      <c r="E764" s="245"/>
      <c r="F764" s="245"/>
      <c r="G764" s="245"/>
      <c r="H764" s="245"/>
      <c r="I764" s="245"/>
      <c r="J764" s="275"/>
      <c r="K764" s="275"/>
      <c r="L764" s="245"/>
      <c r="M764" s="245"/>
      <c r="N764" s="245"/>
      <c r="O764" s="245"/>
      <c r="P764" s="245"/>
      <c r="Q764" s="245"/>
      <c r="R764" s="245"/>
      <c r="S764" s="245"/>
      <c r="T764" s="245"/>
      <c r="U764" s="245"/>
      <c r="V764" s="245"/>
      <c r="W764" s="245"/>
      <c r="X764" s="245"/>
      <c r="Y764" s="245"/>
      <c r="Z764" s="245"/>
      <c r="AA764" s="245"/>
      <c r="AB764" s="245"/>
      <c r="AC764" s="245"/>
    </row>
    <row r="765">
      <c r="A765" s="245"/>
      <c r="B765" s="245"/>
      <c r="C765" s="245"/>
      <c r="D765" s="245"/>
      <c r="E765" s="245"/>
      <c r="F765" s="245"/>
      <c r="G765" s="245"/>
      <c r="H765" s="245"/>
      <c r="I765" s="245"/>
      <c r="J765" s="275"/>
      <c r="K765" s="275"/>
      <c r="L765" s="245"/>
      <c r="M765" s="245"/>
      <c r="N765" s="245"/>
      <c r="O765" s="245"/>
      <c r="P765" s="245"/>
      <c r="Q765" s="245"/>
      <c r="R765" s="245"/>
      <c r="S765" s="245"/>
      <c r="T765" s="245"/>
      <c r="U765" s="245"/>
      <c r="V765" s="245"/>
      <c r="W765" s="245"/>
      <c r="X765" s="245"/>
      <c r="Y765" s="245"/>
      <c r="Z765" s="245"/>
      <c r="AA765" s="245"/>
      <c r="AB765" s="245"/>
      <c r="AC765" s="245"/>
    </row>
    <row r="766">
      <c r="A766" s="245"/>
      <c r="B766" s="245"/>
      <c r="C766" s="245"/>
      <c r="D766" s="245"/>
      <c r="E766" s="245"/>
      <c r="F766" s="245"/>
      <c r="G766" s="245"/>
      <c r="H766" s="245"/>
      <c r="I766" s="245"/>
      <c r="J766" s="275"/>
      <c r="K766" s="275"/>
      <c r="L766" s="245"/>
      <c r="M766" s="245"/>
      <c r="N766" s="245"/>
      <c r="O766" s="245"/>
      <c r="P766" s="245"/>
      <c r="Q766" s="245"/>
      <c r="R766" s="245"/>
      <c r="S766" s="245"/>
      <c r="T766" s="245"/>
      <c r="U766" s="245"/>
      <c r="V766" s="245"/>
      <c r="W766" s="245"/>
      <c r="X766" s="245"/>
      <c r="Y766" s="245"/>
      <c r="Z766" s="245"/>
      <c r="AA766" s="245"/>
      <c r="AB766" s="245"/>
      <c r="AC766" s="245"/>
    </row>
    <row r="767">
      <c r="A767" s="245"/>
      <c r="B767" s="245"/>
      <c r="C767" s="245"/>
      <c r="D767" s="245"/>
      <c r="E767" s="245"/>
      <c r="F767" s="245"/>
      <c r="G767" s="245"/>
      <c r="H767" s="245"/>
      <c r="I767" s="245"/>
      <c r="J767" s="275"/>
      <c r="K767" s="275"/>
      <c r="L767" s="245"/>
      <c r="M767" s="245"/>
      <c r="N767" s="245"/>
      <c r="O767" s="245"/>
      <c r="P767" s="245"/>
      <c r="Q767" s="245"/>
      <c r="R767" s="245"/>
      <c r="S767" s="245"/>
      <c r="T767" s="245"/>
      <c r="U767" s="245"/>
      <c r="V767" s="245"/>
      <c r="W767" s="245"/>
      <c r="X767" s="245"/>
      <c r="Y767" s="245"/>
      <c r="Z767" s="245"/>
      <c r="AA767" s="245"/>
      <c r="AB767" s="245"/>
      <c r="AC767" s="245"/>
    </row>
    <row r="768">
      <c r="A768" s="245"/>
      <c r="B768" s="245"/>
      <c r="C768" s="245"/>
      <c r="D768" s="245"/>
      <c r="E768" s="245"/>
      <c r="F768" s="245"/>
      <c r="G768" s="245"/>
      <c r="H768" s="245"/>
      <c r="I768" s="245"/>
      <c r="J768" s="275"/>
      <c r="K768" s="275"/>
      <c r="L768" s="245"/>
      <c r="M768" s="245"/>
      <c r="N768" s="245"/>
      <c r="O768" s="245"/>
      <c r="P768" s="245"/>
      <c r="Q768" s="245"/>
      <c r="R768" s="245"/>
      <c r="S768" s="245"/>
      <c r="T768" s="245"/>
      <c r="U768" s="245"/>
      <c r="V768" s="245"/>
      <c r="W768" s="245"/>
      <c r="X768" s="245"/>
      <c r="Y768" s="245"/>
      <c r="Z768" s="245"/>
      <c r="AA768" s="245"/>
      <c r="AB768" s="245"/>
      <c r="AC768" s="245"/>
    </row>
    <row r="769">
      <c r="A769" s="245"/>
      <c r="B769" s="245"/>
      <c r="C769" s="245"/>
      <c r="D769" s="245"/>
      <c r="E769" s="245"/>
      <c r="F769" s="245"/>
      <c r="G769" s="245"/>
      <c r="H769" s="245"/>
      <c r="I769" s="245"/>
      <c r="J769" s="275"/>
      <c r="K769" s="275"/>
      <c r="L769" s="245"/>
      <c r="M769" s="245"/>
      <c r="N769" s="245"/>
      <c r="O769" s="245"/>
      <c r="P769" s="245"/>
      <c r="Q769" s="245"/>
      <c r="R769" s="245"/>
      <c r="S769" s="245"/>
      <c r="T769" s="245"/>
      <c r="U769" s="245"/>
      <c r="V769" s="245"/>
      <c r="W769" s="245"/>
      <c r="X769" s="245"/>
      <c r="Y769" s="245"/>
      <c r="Z769" s="245"/>
      <c r="AA769" s="245"/>
      <c r="AB769" s="245"/>
      <c r="AC769" s="245"/>
    </row>
    <row r="770">
      <c r="A770" s="245"/>
      <c r="B770" s="245"/>
      <c r="C770" s="245"/>
      <c r="D770" s="245"/>
      <c r="E770" s="245"/>
      <c r="F770" s="245"/>
      <c r="G770" s="245"/>
      <c r="H770" s="245"/>
      <c r="I770" s="245"/>
      <c r="J770" s="275"/>
      <c r="K770" s="275"/>
      <c r="L770" s="245"/>
      <c r="M770" s="245"/>
      <c r="N770" s="245"/>
      <c r="O770" s="245"/>
      <c r="P770" s="245"/>
      <c r="Q770" s="245"/>
      <c r="R770" s="245"/>
      <c r="S770" s="245"/>
      <c r="T770" s="245"/>
      <c r="U770" s="245"/>
      <c r="V770" s="245"/>
      <c r="W770" s="245"/>
      <c r="X770" s="245"/>
      <c r="Y770" s="245"/>
      <c r="Z770" s="245"/>
      <c r="AA770" s="245"/>
      <c r="AB770" s="245"/>
      <c r="AC770" s="245"/>
    </row>
    <row r="771">
      <c r="A771" s="245"/>
      <c r="B771" s="245"/>
      <c r="C771" s="245"/>
      <c r="D771" s="245"/>
      <c r="E771" s="245"/>
      <c r="F771" s="245"/>
      <c r="G771" s="245"/>
      <c r="H771" s="245"/>
      <c r="I771" s="245"/>
      <c r="J771" s="275"/>
      <c r="K771" s="275"/>
      <c r="L771" s="245"/>
      <c r="M771" s="245"/>
      <c r="N771" s="245"/>
      <c r="O771" s="245"/>
      <c r="P771" s="245"/>
      <c r="Q771" s="245"/>
      <c r="R771" s="245"/>
      <c r="S771" s="245"/>
      <c r="T771" s="245"/>
      <c r="U771" s="245"/>
      <c r="V771" s="245"/>
      <c r="W771" s="245"/>
      <c r="X771" s="245"/>
      <c r="Y771" s="245"/>
      <c r="Z771" s="245"/>
      <c r="AA771" s="245"/>
      <c r="AB771" s="245"/>
      <c r="AC771" s="245"/>
    </row>
    <row r="772">
      <c r="A772" s="245"/>
      <c r="B772" s="245"/>
      <c r="C772" s="245"/>
      <c r="D772" s="245"/>
      <c r="E772" s="245"/>
      <c r="F772" s="245"/>
      <c r="G772" s="245"/>
      <c r="H772" s="245"/>
      <c r="I772" s="245"/>
      <c r="J772" s="275"/>
      <c r="K772" s="275"/>
      <c r="L772" s="245"/>
      <c r="M772" s="245"/>
      <c r="N772" s="245"/>
      <c r="O772" s="245"/>
      <c r="P772" s="245"/>
      <c r="Q772" s="245"/>
      <c r="R772" s="245"/>
      <c r="S772" s="245"/>
      <c r="T772" s="245"/>
      <c r="U772" s="245"/>
      <c r="V772" s="245"/>
      <c r="W772" s="245"/>
      <c r="X772" s="245"/>
      <c r="Y772" s="245"/>
      <c r="Z772" s="245"/>
      <c r="AA772" s="245"/>
      <c r="AB772" s="245"/>
      <c r="AC772" s="245"/>
    </row>
    <row r="773">
      <c r="A773" s="245"/>
      <c r="B773" s="245"/>
      <c r="C773" s="245"/>
      <c r="D773" s="245"/>
      <c r="E773" s="245"/>
      <c r="F773" s="245"/>
      <c r="G773" s="245"/>
      <c r="H773" s="245"/>
      <c r="I773" s="245"/>
      <c r="J773" s="275"/>
      <c r="K773" s="275"/>
      <c r="L773" s="245"/>
      <c r="M773" s="245"/>
      <c r="N773" s="245"/>
      <c r="O773" s="245"/>
      <c r="P773" s="245"/>
      <c r="Q773" s="245"/>
      <c r="R773" s="245"/>
      <c r="S773" s="245"/>
      <c r="T773" s="245"/>
      <c r="U773" s="245"/>
      <c r="V773" s="245"/>
      <c r="W773" s="245"/>
      <c r="X773" s="245"/>
      <c r="Y773" s="245"/>
      <c r="Z773" s="245"/>
      <c r="AA773" s="245"/>
      <c r="AB773" s="245"/>
      <c r="AC773" s="245"/>
    </row>
    <row r="774">
      <c r="A774" s="245"/>
      <c r="B774" s="245"/>
      <c r="C774" s="245"/>
      <c r="D774" s="245"/>
      <c r="E774" s="245"/>
      <c r="F774" s="245"/>
      <c r="G774" s="245"/>
      <c r="H774" s="245"/>
      <c r="I774" s="245"/>
      <c r="J774" s="275"/>
      <c r="K774" s="275"/>
      <c r="L774" s="245"/>
      <c r="M774" s="245"/>
      <c r="N774" s="245"/>
      <c r="O774" s="245"/>
      <c r="P774" s="245"/>
      <c r="Q774" s="245"/>
      <c r="R774" s="245"/>
      <c r="S774" s="245"/>
      <c r="T774" s="245"/>
      <c r="U774" s="245"/>
      <c r="V774" s="245"/>
      <c r="W774" s="245"/>
      <c r="X774" s="245"/>
      <c r="Y774" s="245"/>
      <c r="Z774" s="245"/>
      <c r="AA774" s="245"/>
      <c r="AB774" s="245"/>
      <c r="AC774" s="245"/>
    </row>
    <row r="775">
      <c r="A775" s="245"/>
      <c r="B775" s="245"/>
      <c r="C775" s="245"/>
      <c r="D775" s="245"/>
      <c r="E775" s="245"/>
      <c r="F775" s="245"/>
      <c r="G775" s="245"/>
      <c r="H775" s="245"/>
      <c r="I775" s="245"/>
      <c r="J775" s="275"/>
      <c r="K775" s="275"/>
      <c r="L775" s="245"/>
      <c r="M775" s="245"/>
      <c r="N775" s="245"/>
      <c r="O775" s="245"/>
      <c r="P775" s="245"/>
      <c r="Q775" s="245"/>
      <c r="R775" s="245"/>
      <c r="S775" s="245"/>
      <c r="T775" s="245"/>
      <c r="U775" s="245"/>
      <c r="V775" s="245"/>
      <c r="W775" s="245"/>
      <c r="X775" s="245"/>
      <c r="Y775" s="245"/>
      <c r="Z775" s="245"/>
      <c r="AA775" s="245"/>
      <c r="AB775" s="245"/>
      <c r="AC775" s="245"/>
    </row>
    <row r="776">
      <c r="A776" s="245"/>
      <c r="B776" s="245"/>
      <c r="C776" s="245"/>
      <c r="D776" s="245"/>
      <c r="E776" s="245"/>
      <c r="F776" s="245"/>
      <c r="G776" s="245"/>
      <c r="H776" s="245"/>
      <c r="I776" s="245"/>
      <c r="J776" s="275"/>
      <c r="K776" s="275"/>
      <c r="L776" s="245"/>
      <c r="M776" s="245"/>
      <c r="N776" s="245"/>
      <c r="O776" s="245"/>
      <c r="P776" s="245"/>
      <c r="Q776" s="245"/>
      <c r="R776" s="245"/>
      <c r="S776" s="245"/>
      <c r="T776" s="245"/>
      <c r="U776" s="245"/>
      <c r="V776" s="245"/>
      <c r="W776" s="245"/>
      <c r="X776" s="245"/>
      <c r="Y776" s="245"/>
      <c r="Z776" s="245"/>
      <c r="AA776" s="245"/>
      <c r="AB776" s="245"/>
      <c r="AC776" s="245"/>
    </row>
    <row r="777">
      <c r="A777" s="245"/>
      <c r="B777" s="245"/>
      <c r="C777" s="245"/>
      <c r="D777" s="245"/>
      <c r="E777" s="245"/>
      <c r="F777" s="245"/>
      <c r="G777" s="245"/>
      <c r="H777" s="245"/>
      <c r="I777" s="245"/>
      <c r="J777" s="275"/>
      <c r="K777" s="275"/>
      <c r="L777" s="245"/>
      <c r="M777" s="245"/>
      <c r="N777" s="245"/>
      <c r="O777" s="245"/>
      <c r="P777" s="245"/>
      <c r="Q777" s="245"/>
      <c r="R777" s="245"/>
      <c r="S777" s="245"/>
      <c r="T777" s="245"/>
      <c r="U777" s="245"/>
      <c r="V777" s="245"/>
      <c r="W777" s="245"/>
      <c r="X777" s="245"/>
      <c r="Y777" s="245"/>
      <c r="Z777" s="245"/>
      <c r="AA777" s="245"/>
      <c r="AB777" s="245"/>
      <c r="AC777" s="245"/>
    </row>
    <row r="778">
      <c r="A778" s="245"/>
      <c r="B778" s="245"/>
      <c r="C778" s="245"/>
      <c r="D778" s="245"/>
      <c r="E778" s="245"/>
      <c r="F778" s="245"/>
      <c r="G778" s="245"/>
      <c r="H778" s="245"/>
      <c r="I778" s="245"/>
      <c r="J778" s="275"/>
      <c r="K778" s="275"/>
      <c r="L778" s="245"/>
      <c r="M778" s="245"/>
      <c r="N778" s="245"/>
      <c r="O778" s="245"/>
      <c r="P778" s="245"/>
      <c r="Q778" s="245"/>
      <c r="R778" s="245"/>
      <c r="S778" s="245"/>
      <c r="T778" s="245"/>
      <c r="U778" s="245"/>
      <c r="V778" s="245"/>
      <c r="W778" s="245"/>
      <c r="X778" s="245"/>
      <c r="Y778" s="245"/>
      <c r="Z778" s="245"/>
      <c r="AA778" s="245"/>
      <c r="AB778" s="245"/>
      <c r="AC778" s="245"/>
    </row>
    <row r="779">
      <c r="A779" s="245"/>
      <c r="B779" s="245"/>
      <c r="C779" s="245"/>
      <c r="D779" s="245"/>
      <c r="E779" s="245"/>
      <c r="F779" s="245"/>
      <c r="G779" s="245"/>
      <c r="H779" s="245"/>
      <c r="I779" s="245"/>
      <c r="J779" s="275"/>
      <c r="K779" s="275"/>
      <c r="L779" s="245"/>
      <c r="M779" s="245"/>
      <c r="N779" s="245"/>
      <c r="O779" s="245"/>
      <c r="P779" s="245"/>
      <c r="Q779" s="245"/>
      <c r="R779" s="245"/>
      <c r="S779" s="245"/>
      <c r="T779" s="245"/>
      <c r="U779" s="245"/>
      <c r="V779" s="245"/>
      <c r="W779" s="245"/>
      <c r="X779" s="245"/>
      <c r="Y779" s="245"/>
      <c r="Z779" s="245"/>
      <c r="AA779" s="245"/>
      <c r="AB779" s="245"/>
      <c r="AC779" s="245"/>
    </row>
    <row r="780">
      <c r="A780" s="245"/>
      <c r="B780" s="245"/>
      <c r="C780" s="245"/>
      <c r="D780" s="245"/>
      <c r="E780" s="245"/>
      <c r="F780" s="245"/>
      <c r="G780" s="245"/>
      <c r="H780" s="245"/>
      <c r="I780" s="245"/>
      <c r="J780" s="275"/>
      <c r="K780" s="275"/>
      <c r="L780" s="245"/>
      <c r="M780" s="245"/>
      <c r="N780" s="245"/>
      <c r="O780" s="245"/>
      <c r="P780" s="245"/>
      <c r="Q780" s="245"/>
      <c r="R780" s="245"/>
      <c r="S780" s="245"/>
      <c r="T780" s="245"/>
      <c r="U780" s="245"/>
      <c r="V780" s="245"/>
      <c r="W780" s="245"/>
      <c r="X780" s="245"/>
      <c r="Y780" s="245"/>
      <c r="Z780" s="245"/>
      <c r="AA780" s="245"/>
      <c r="AB780" s="245"/>
      <c r="AC780" s="245"/>
    </row>
    <row r="781">
      <c r="A781" s="245"/>
      <c r="B781" s="245"/>
      <c r="C781" s="245"/>
      <c r="D781" s="245"/>
      <c r="E781" s="245"/>
      <c r="F781" s="245"/>
      <c r="G781" s="245"/>
      <c r="H781" s="245"/>
      <c r="I781" s="245"/>
      <c r="J781" s="275"/>
      <c r="K781" s="275"/>
      <c r="L781" s="245"/>
      <c r="M781" s="245"/>
      <c r="N781" s="245"/>
      <c r="O781" s="245"/>
      <c r="P781" s="245"/>
      <c r="Q781" s="245"/>
      <c r="R781" s="245"/>
      <c r="S781" s="245"/>
      <c r="T781" s="245"/>
      <c r="U781" s="245"/>
      <c r="V781" s="245"/>
      <c r="W781" s="245"/>
      <c r="X781" s="245"/>
      <c r="Y781" s="245"/>
      <c r="Z781" s="245"/>
      <c r="AA781" s="245"/>
      <c r="AB781" s="245"/>
      <c r="AC781" s="245"/>
    </row>
    <row r="782">
      <c r="A782" s="245"/>
      <c r="B782" s="245"/>
      <c r="C782" s="245"/>
      <c r="D782" s="245"/>
      <c r="E782" s="245"/>
      <c r="F782" s="245"/>
      <c r="G782" s="245"/>
      <c r="H782" s="245"/>
      <c r="I782" s="245"/>
      <c r="J782" s="275"/>
      <c r="K782" s="275"/>
      <c r="L782" s="245"/>
      <c r="M782" s="245"/>
      <c r="N782" s="245"/>
      <c r="O782" s="245"/>
      <c r="P782" s="245"/>
      <c r="Q782" s="245"/>
      <c r="R782" s="245"/>
      <c r="S782" s="245"/>
      <c r="T782" s="245"/>
      <c r="U782" s="245"/>
      <c r="V782" s="245"/>
      <c r="W782" s="245"/>
      <c r="X782" s="245"/>
      <c r="Y782" s="245"/>
      <c r="Z782" s="245"/>
      <c r="AA782" s="245"/>
      <c r="AB782" s="245"/>
      <c r="AC782" s="245"/>
    </row>
    <row r="783">
      <c r="A783" s="245"/>
      <c r="B783" s="245"/>
      <c r="C783" s="245"/>
      <c r="D783" s="245"/>
      <c r="E783" s="245"/>
      <c r="F783" s="245"/>
      <c r="G783" s="245"/>
      <c r="H783" s="245"/>
      <c r="I783" s="245"/>
      <c r="J783" s="275"/>
      <c r="K783" s="275"/>
      <c r="L783" s="245"/>
      <c r="M783" s="245"/>
      <c r="N783" s="245"/>
      <c r="O783" s="245"/>
      <c r="P783" s="245"/>
      <c r="Q783" s="245"/>
      <c r="R783" s="245"/>
      <c r="S783" s="245"/>
      <c r="T783" s="245"/>
      <c r="U783" s="245"/>
      <c r="V783" s="245"/>
      <c r="W783" s="245"/>
      <c r="X783" s="245"/>
      <c r="Y783" s="245"/>
      <c r="Z783" s="245"/>
      <c r="AA783" s="245"/>
      <c r="AB783" s="245"/>
      <c r="AC783" s="245"/>
    </row>
    <row r="784">
      <c r="A784" s="245"/>
      <c r="B784" s="245"/>
      <c r="C784" s="245"/>
      <c r="D784" s="245"/>
      <c r="E784" s="245"/>
      <c r="F784" s="245"/>
      <c r="G784" s="245"/>
      <c r="H784" s="245"/>
      <c r="I784" s="245"/>
      <c r="J784" s="275"/>
      <c r="K784" s="275"/>
      <c r="L784" s="245"/>
      <c r="M784" s="245"/>
      <c r="N784" s="245"/>
      <c r="O784" s="245"/>
      <c r="P784" s="245"/>
      <c r="Q784" s="245"/>
      <c r="R784" s="245"/>
      <c r="S784" s="245"/>
      <c r="T784" s="245"/>
      <c r="U784" s="245"/>
      <c r="V784" s="245"/>
      <c r="W784" s="245"/>
      <c r="X784" s="245"/>
      <c r="Y784" s="245"/>
      <c r="Z784" s="245"/>
      <c r="AA784" s="245"/>
      <c r="AB784" s="245"/>
      <c r="AC784" s="245"/>
    </row>
    <row r="785">
      <c r="A785" s="245"/>
      <c r="B785" s="245"/>
      <c r="C785" s="245"/>
      <c r="D785" s="245"/>
      <c r="E785" s="245"/>
      <c r="F785" s="245"/>
      <c r="G785" s="245"/>
      <c r="H785" s="245"/>
      <c r="I785" s="245"/>
      <c r="J785" s="275"/>
      <c r="K785" s="275"/>
      <c r="L785" s="245"/>
      <c r="M785" s="245"/>
      <c r="N785" s="245"/>
      <c r="O785" s="245"/>
      <c r="P785" s="245"/>
      <c r="Q785" s="245"/>
      <c r="R785" s="245"/>
      <c r="S785" s="245"/>
      <c r="T785" s="245"/>
      <c r="U785" s="245"/>
      <c r="V785" s="245"/>
      <c r="W785" s="245"/>
      <c r="X785" s="245"/>
      <c r="Y785" s="245"/>
      <c r="Z785" s="245"/>
      <c r="AA785" s="245"/>
      <c r="AB785" s="245"/>
      <c r="AC785" s="245"/>
    </row>
    <row r="786">
      <c r="A786" s="245"/>
      <c r="B786" s="245"/>
      <c r="C786" s="245"/>
      <c r="D786" s="245"/>
      <c r="E786" s="245"/>
      <c r="F786" s="245"/>
      <c r="G786" s="245"/>
      <c r="H786" s="245"/>
      <c r="I786" s="245"/>
      <c r="J786" s="275"/>
      <c r="K786" s="275"/>
      <c r="L786" s="245"/>
      <c r="M786" s="245"/>
      <c r="N786" s="245"/>
      <c r="O786" s="245"/>
      <c r="P786" s="245"/>
      <c r="Q786" s="245"/>
      <c r="R786" s="245"/>
      <c r="S786" s="245"/>
      <c r="T786" s="245"/>
      <c r="U786" s="245"/>
      <c r="V786" s="245"/>
      <c r="W786" s="245"/>
      <c r="X786" s="245"/>
      <c r="Y786" s="245"/>
      <c r="Z786" s="245"/>
      <c r="AA786" s="245"/>
      <c r="AB786" s="245"/>
      <c r="AC786" s="245"/>
    </row>
    <row r="787">
      <c r="A787" s="245"/>
      <c r="B787" s="245"/>
      <c r="C787" s="245"/>
      <c r="D787" s="245"/>
      <c r="E787" s="245"/>
      <c r="F787" s="245"/>
      <c r="G787" s="245"/>
      <c r="H787" s="245"/>
      <c r="I787" s="245"/>
      <c r="J787" s="275"/>
      <c r="K787" s="275"/>
      <c r="L787" s="245"/>
      <c r="M787" s="245"/>
      <c r="N787" s="245"/>
      <c r="O787" s="245"/>
      <c r="P787" s="245"/>
      <c r="Q787" s="245"/>
      <c r="R787" s="245"/>
      <c r="S787" s="245"/>
      <c r="T787" s="245"/>
      <c r="U787" s="245"/>
      <c r="V787" s="245"/>
      <c r="W787" s="245"/>
      <c r="X787" s="245"/>
      <c r="Y787" s="245"/>
      <c r="Z787" s="245"/>
      <c r="AA787" s="245"/>
      <c r="AB787" s="245"/>
      <c r="AC787" s="245"/>
    </row>
    <row r="788">
      <c r="A788" s="245"/>
      <c r="B788" s="245"/>
      <c r="C788" s="245"/>
      <c r="D788" s="245"/>
      <c r="E788" s="245"/>
      <c r="F788" s="245"/>
      <c r="G788" s="245"/>
      <c r="H788" s="245"/>
      <c r="I788" s="245"/>
      <c r="J788" s="275"/>
      <c r="K788" s="275"/>
      <c r="L788" s="245"/>
      <c r="M788" s="245"/>
      <c r="N788" s="245"/>
      <c r="O788" s="245"/>
      <c r="P788" s="245"/>
      <c r="Q788" s="245"/>
      <c r="R788" s="245"/>
      <c r="S788" s="245"/>
      <c r="T788" s="245"/>
      <c r="U788" s="245"/>
      <c r="V788" s="245"/>
      <c r="W788" s="245"/>
      <c r="X788" s="245"/>
      <c r="Y788" s="245"/>
      <c r="Z788" s="245"/>
      <c r="AA788" s="245"/>
      <c r="AB788" s="245"/>
      <c r="AC788" s="245"/>
    </row>
    <row r="789">
      <c r="A789" s="245"/>
      <c r="B789" s="245"/>
      <c r="C789" s="245"/>
      <c r="D789" s="245"/>
      <c r="E789" s="245"/>
      <c r="F789" s="245"/>
      <c r="G789" s="245"/>
      <c r="H789" s="245"/>
      <c r="I789" s="245"/>
      <c r="J789" s="275"/>
      <c r="K789" s="275"/>
      <c r="L789" s="245"/>
      <c r="M789" s="245"/>
      <c r="N789" s="245"/>
      <c r="O789" s="245"/>
      <c r="P789" s="245"/>
      <c r="Q789" s="245"/>
      <c r="R789" s="245"/>
      <c r="S789" s="245"/>
      <c r="T789" s="245"/>
      <c r="U789" s="245"/>
      <c r="V789" s="245"/>
      <c r="W789" s="245"/>
      <c r="X789" s="245"/>
      <c r="Y789" s="245"/>
      <c r="Z789" s="245"/>
      <c r="AA789" s="245"/>
      <c r="AB789" s="245"/>
      <c r="AC789" s="245"/>
    </row>
    <row r="790">
      <c r="A790" s="245"/>
      <c r="B790" s="245"/>
      <c r="C790" s="245"/>
      <c r="D790" s="245"/>
      <c r="E790" s="245"/>
      <c r="F790" s="245"/>
      <c r="G790" s="245"/>
      <c r="H790" s="245"/>
      <c r="I790" s="245"/>
      <c r="J790" s="275"/>
      <c r="K790" s="275"/>
      <c r="L790" s="245"/>
      <c r="M790" s="245"/>
      <c r="N790" s="245"/>
      <c r="O790" s="245"/>
      <c r="P790" s="245"/>
      <c r="Q790" s="245"/>
      <c r="R790" s="245"/>
      <c r="S790" s="245"/>
      <c r="T790" s="245"/>
      <c r="U790" s="245"/>
      <c r="V790" s="245"/>
      <c r="W790" s="245"/>
      <c r="X790" s="245"/>
      <c r="Y790" s="245"/>
      <c r="Z790" s="245"/>
      <c r="AA790" s="245"/>
      <c r="AB790" s="245"/>
      <c r="AC790" s="245"/>
    </row>
    <row r="791">
      <c r="A791" s="245"/>
      <c r="B791" s="245"/>
      <c r="C791" s="245"/>
      <c r="D791" s="245"/>
      <c r="E791" s="245"/>
      <c r="F791" s="245"/>
      <c r="G791" s="245"/>
      <c r="H791" s="245"/>
      <c r="I791" s="245"/>
      <c r="J791" s="275"/>
      <c r="K791" s="275"/>
      <c r="L791" s="245"/>
      <c r="M791" s="245"/>
      <c r="N791" s="245"/>
      <c r="O791" s="245"/>
      <c r="P791" s="245"/>
      <c r="Q791" s="245"/>
      <c r="R791" s="245"/>
      <c r="S791" s="245"/>
      <c r="T791" s="245"/>
      <c r="U791" s="245"/>
      <c r="V791" s="245"/>
      <c r="W791" s="245"/>
      <c r="X791" s="245"/>
      <c r="Y791" s="245"/>
      <c r="Z791" s="245"/>
      <c r="AA791" s="245"/>
      <c r="AB791" s="245"/>
      <c r="AC791" s="245"/>
    </row>
    <row r="792">
      <c r="A792" s="245"/>
      <c r="B792" s="245"/>
      <c r="C792" s="245"/>
      <c r="D792" s="245"/>
      <c r="E792" s="245"/>
      <c r="F792" s="245"/>
      <c r="G792" s="245"/>
      <c r="H792" s="245"/>
      <c r="I792" s="245"/>
      <c r="J792" s="275"/>
      <c r="K792" s="275"/>
      <c r="L792" s="245"/>
      <c r="M792" s="245"/>
      <c r="N792" s="245"/>
      <c r="O792" s="245"/>
      <c r="P792" s="245"/>
      <c r="Q792" s="245"/>
      <c r="R792" s="245"/>
      <c r="S792" s="245"/>
      <c r="T792" s="245"/>
      <c r="U792" s="245"/>
      <c r="V792" s="245"/>
      <c r="W792" s="245"/>
      <c r="X792" s="245"/>
      <c r="Y792" s="245"/>
      <c r="Z792" s="245"/>
      <c r="AA792" s="245"/>
      <c r="AB792" s="245"/>
      <c r="AC792" s="245"/>
    </row>
    <row r="793">
      <c r="A793" s="245"/>
      <c r="B793" s="245"/>
      <c r="C793" s="245"/>
      <c r="D793" s="245"/>
      <c r="E793" s="245"/>
      <c r="F793" s="245"/>
      <c r="G793" s="245"/>
      <c r="H793" s="245"/>
      <c r="I793" s="245"/>
      <c r="J793" s="275"/>
      <c r="K793" s="275"/>
      <c r="L793" s="245"/>
      <c r="M793" s="245"/>
      <c r="N793" s="245"/>
      <c r="O793" s="245"/>
      <c r="P793" s="245"/>
      <c r="Q793" s="245"/>
      <c r="R793" s="245"/>
      <c r="S793" s="245"/>
      <c r="T793" s="245"/>
      <c r="U793" s="245"/>
      <c r="V793" s="245"/>
      <c r="W793" s="245"/>
      <c r="X793" s="245"/>
      <c r="Y793" s="245"/>
      <c r="Z793" s="245"/>
      <c r="AA793" s="245"/>
      <c r="AB793" s="245"/>
      <c r="AC793" s="245"/>
    </row>
    <row r="794">
      <c r="A794" s="245"/>
      <c r="B794" s="245"/>
      <c r="C794" s="245"/>
      <c r="D794" s="245"/>
      <c r="E794" s="245"/>
      <c r="F794" s="245"/>
      <c r="G794" s="245"/>
      <c r="H794" s="245"/>
      <c r="I794" s="245"/>
      <c r="J794" s="275"/>
      <c r="K794" s="275"/>
      <c r="L794" s="245"/>
      <c r="M794" s="245"/>
      <c r="N794" s="245"/>
      <c r="O794" s="245"/>
      <c r="P794" s="245"/>
      <c r="Q794" s="245"/>
      <c r="R794" s="245"/>
      <c r="S794" s="245"/>
      <c r="T794" s="245"/>
      <c r="U794" s="245"/>
      <c r="V794" s="245"/>
      <c r="W794" s="245"/>
      <c r="X794" s="245"/>
      <c r="Y794" s="245"/>
      <c r="Z794" s="245"/>
      <c r="AA794" s="245"/>
      <c r="AB794" s="245"/>
      <c r="AC794" s="245"/>
    </row>
    <row r="795">
      <c r="A795" s="245"/>
      <c r="B795" s="245"/>
      <c r="C795" s="245"/>
      <c r="D795" s="245"/>
      <c r="E795" s="245"/>
      <c r="F795" s="245"/>
      <c r="G795" s="245"/>
      <c r="H795" s="245"/>
      <c r="I795" s="245"/>
      <c r="J795" s="275"/>
      <c r="K795" s="275"/>
      <c r="L795" s="245"/>
      <c r="M795" s="245"/>
      <c r="N795" s="245"/>
      <c r="O795" s="245"/>
      <c r="P795" s="245"/>
      <c r="Q795" s="245"/>
      <c r="R795" s="245"/>
      <c r="S795" s="245"/>
      <c r="T795" s="245"/>
      <c r="U795" s="245"/>
      <c r="V795" s="245"/>
      <c r="W795" s="245"/>
      <c r="X795" s="245"/>
      <c r="Y795" s="245"/>
      <c r="Z795" s="245"/>
      <c r="AA795" s="245"/>
      <c r="AB795" s="245"/>
      <c r="AC795" s="245"/>
    </row>
    <row r="796">
      <c r="A796" s="245"/>
      <c r="B796" s="245"/>
      <c r="C796" s="245"/>
      <c r="D796" s="245"/>
      <c r="E796" s="245"/>
      <c r="F796" s="245"/>
      <c r="G796" s="245"/>
      <c r="H796" s="245"/>
      <c r="I796" s="245"/>
      <c r="J796" s="275"/>
      <c r="K796" s="275"/>
      <c r="L796" s="245"/>
      <c r="M796" s="245"/>
      <c r="N796" s="245"/>
      <c r="O796" s="245"/>
      <c r="P796" s="245"/>
      <c r="Q796" s="245"/>
      <c r="R796" s="245"/>
      <c r="S796" s="245"/>
      <c r="T796" s="245"/>
      <c r="U796" s="245"/>
      <c r="V796" s="245"/>
      <c r="W796" s="245"/>
      <c r="X796" s="245"/>
      <c r="Y796" s="245"/>
      <c r="Z796" s="245"/>
      <c r="AA796" s="245"/>
      <c r="AB796" s="245"/>
      <c r="AC796" s="245"/>
    </row>
    <row r="797">
      <c r="A797" s="245"/>
      <c r="B797" s="245"/>
      <c r="C797" s="245"/>
      <c r="D797" s="245"/>
      <c r="E797" s="245"/>
      <c r="F797" s="245"/>
      <c r="G797" s="245"/>
      <c r="H797" s="245"/>
      <c r="I797" s="245"/>
      <c r="J797" s="275"/>
      <c r="K797" s="275"/>
      <c r="L797" s="245"/>
      <c r="M797" s="245"/>
      <c r="N797" s="245"/>
      <c r="O797" s="245"/>
      <c r="P797" s="245"/>
      <c r="Q797" s="245"/>
      <c r="R797" s="245"/>
      <c r="S797" s="245"/>
      <c r="T797" s="245"/>
      <c r="U797" s="245"/>
      <c r="V797" s="245"/>
      <c r="W797" s="245"/>
      <c r="X797" s="245"/>
      <c r="Y797" s="245"/>
      <c r="Z797" s="245"/>
      <c r="AA797" s="245"/>
      <c r="AB797" s="245"/>
      <c r="AC797" s="245"/>
    </row>
    <row r="798">
      <c r="A798" s="245"/>
      <c r="B798" s="245"/>
      <c r="C798" s="245"/>
      <c r="D798" s="245"/>
      <c r="E798" s="245"/>
      <c r="F798" s="245"/>
      <c r="G798" s="245"/>
      <c r="H798" s="245"/>
      <c r="I798" s="245"/>
      <c r="J798" s="275"/>
      <c r="K798" s="275"/>
      <c r="L798" s="245"/>
      <c r="M798" s="245"/>
      <c r="N798" s="245"/>
      <c r="O798" s="245"/>
      <c r="P798" s="245"/>
      <c r="Q798" s="245"/>
      <c r="R798" s="245"/>
      <c r="S798" s="245"/>
      <c r="T798" s="245"/>
      <c r="U798" s="245"/>
      <c r="V798" s="245"/>
      <c r="W798" s="245"/>
      <c r="X798" s="245"/>
      <c r="Y798" s="245"/>
      <c r="Z798" s="245"/>
      <c r="AA798" s="245"/>
      <c r="AB798" s="245"/>
      <c r="AC798" s="245"/>
    </row>
    <row r="799">
      <c r="A799" s="245"/>
      <c r="B799" s="245"/>
      <c r="C799" s="245"/>
      <c r="D799" s="245"/>
      <c r="E799" s="245"/>
      <c r="F799" s="245"/>
      <c r="G799" s="245"/>
      <c r="H799" s="245"/>
      <c r="I799" s="245"/>
      <c r="J799" s="275"/>
      <c r="K799" s="275"/>
      <c r="L799" s="245"/>
      <c r="M799" s="245"/>
      <c r="N799" s="245"/>
      <c r="O799" s="245"/>
      <c r="P799" s="245"/>
      <c r="Q799" s="245"/>
      <c r="R799" s="245"/>
      <c r="S799" s="245"/>
      <c r="T799" s="245"/>
      <c r="U799" s="245"/>
      <c r="V799" s="245"/>
      <c r="W799" s="245"/>
      <c r="X799" s="245"/>
      <c r="Y799" s="245"/>
      <c r="Z799" s="245"/>
      <c r="AA799" s="245"/>
      <c r="AB799" s="245"/>
      <c r="AC799" s="245"/>
    </row>
    <row r="800">
      <c r="A800" s="245"/>
      <c r="B800" s="245"/>
      <c r="C800" s="245"/>
      <c r="D800" s="245"/>
      <c r="E800" s="245"/>
      <c r="F800" s="245"/>
      <c r="G800" s="245"/>
      <c r="H800" s="245"/>
      <c r="I800" s="245"/>
      <c r="J800" s="275"/>
      <c r="K800" s="275"/>
      <c r="L800" s="245"/>
      <c r="M800" s="245"/>
      <c r="N800" s="245"/>
      <c r="O800" s="245"/>
      <c r="P800" s="245"/>
      <c r="Q800" s="245"/>
      <c r="R800" s="245"/>
      <c r="S800" s="245"/>
      <c r="T800" s="245"/>
      <c r="U800" s="245"/>
      <c r="V800" s="245"/>
      <c r="W800" s="245"/>
      <c r="X800" s="245"/>
      <c r="Y800" s="245"/>
      <c r="Z800" s="245"/>
      <c r="AA800" s="245"/>
      <c r="AB800" s="245"/>
      <c r="AC800" s="245"/>
    </row>
    <row r="801">
      <c r="A801" s="245"/>
      <c r="B801" s="245"/>
      <c r="C801" s="245"/>
      <c r="D801" s="245"/>
      <c r="E801" s="245"/>
      <c r="F801" s="245"/>
      <c r="G801" s="245"/>
      <c r="H801" s="245"/>
      <c r="I801" s="245"/>
      <c r="J801" s="275"/>
      <c r="K801" s="275"/>
      <c r="L801" s="245"/>
      <c r="M801" s="245"/>
      <c r="N801" s="245"/>
      <c r="O801" s="245"/>
      <c r="P801" s="245"/>
      <c r="Q801" s="245"/>
      <c r="R801" s="245"/>
      <c r="S801" s="245"/>
      <c r="T801" s="245"/>
      <c r="U801" s="245"/>
      <c r="V801" s="245"/>
      <c r="W801" s="245"/>
      <c r="X801" s="245"/>
      <c r="Y801" s="245"/>
      <c r="Z801" s="245"/>
      <c r="AA801" s="245"/>
      <c r="AB801" s="245"/>
      <c r="AC801" s="245"/>
    </row>
    <row r="802">
      <c r="A802" s="245"/>
      <c r="B802" s="245"/>
      <c r="C802" s="245"/>
      <c r="D802" s="245"/>
      <c r="E802" s="245"/>
      <c r="F802" s="245"/>
      <c r="G802" s="245"/>
      <c r="H802" s="245"/>
      <c r="I802" s="245"/>
      <c r="J802" s="275"/>
      <c r="K802" s="275"/>
      <c r="L802" s="245"/>
      <c r="M802" s="245"/>
      <c r="N802" s="245"/>
      <c r="O802" s="245"/>
      <c r="P802" s="245"/>
      <c r="Q802" s="245"/>
      <c r="R802" s="245"/>
      <c r="S802" s="245"/>
      <c r="T802" s="245"/>
      <c r="U802" s="245"/>
      <c r="V802" s="245"/>
      <c r="W802" s="245"/>
      <c r="X802" s="245"/>
      <c r="Y802" s="245"/>
      <c r="Z802" s="245"/>
      <c r="AA802" s="245"/>
      <c r="AB802" s="245"/>
      <c r="AC802" s="245"/>
    </row>
    <row r="803">
      <c r="A803" s="245"/>
      <c r="B803" s="245"/>
      <c r="C803" s="245"/>
      <c r="D803" s="245"/>
      <c r="E803" s="245"/>
      <c r="F803" s="245"/>
      <c r="G803" s="245"/>
      <c r="H803" s="245"/>
      <c r="I803" s="245"/>
      <c r="J803" s="275"/>
      <c r="K803" s="275"/>
      <c r="L803" s="245"/>
      <c r="M803" s="245"/>
      <c r="N803" s="245"/>
      <c r="O803" s="245"/>
      <c r="P803" s="245"/>
      <c r="Q803" s="245"/>
      <c r="R803" s="245"/>
      <c r="S803" s="245"/>
      <c r="T803" s="245"/>
      <c r="U803" s="245"/>
      <c r="V803" s="245"/>
      <c r="W803" s="245"/>
      <c r="X803" s="245"/>
      <c r="Y803" s="245"/>
      <c r="Z803" s="245"/>
      <c r="AA803" s="245"/>
      <c r="AB803" s="245"/>
      <c r="AC803" s="245"/>
    </row>
    <row r="804">
      <c r="A804" s="245"/>
      <c r="B804" s="245"/>
      <c r="C804" s="245"/>
      <c r="D804" s="245"/>
      <c r="E804" s="245"/>
      <c r="F804" s="245"/>
      <c r="G804" s="245"/>
      <c r="H804" s="245"/>
      <c r="I804" s="245"/>
      <c r="J804" s="275"/>
      <c r="K804" s="275"/>
      <c r="L804" s="245"/>
      <c r="M804" s="245"/>
      <c r="N804" s="245"/>
      <c r="O804" s="245"/>
      <c r="P804" s="245"/>
      <c r="Q804" s="245"/>
      <c r="R804" s="245"/>
      <c r="S804" s="245"/>
      <c r="T804" s="245"/>
      <c r="U804" s="245"/>
      <c r="V804" s="245"/>
      <c r="W804" s="245"/>
      <c r="X804" s="245"/>
      <c r="Y804" s="245"/>
      <c r="Z804" s="245"/>
      <c r="AA804" s="245"/>
      <c r="AB804" s="245"/>
      <c r="AC804" s="245"/>
    </row>
    <row r="805">
      <c r="A805" s="245"/>
      <c r="B805" s="245"/>
      <c r="C805" s="245"/>
      <c r="D805" s="245"/>
      <c r="E805" s="245"/>
      <c r="F805" s="245"/>
      <c r="G805" s="245"/>
      <c r="H805" s="245"/>
      <c r="I805" s="245"/>
      <c r="J805" s="275"/>
      <c r="K805" s="275"/>
      <c r="L805" s="245"/>
      <c r="M805" s="245"/>
      <c r="N805" s="245"/>
      <c r="O805" s="245"/>
      <c r="P805" s="245"/>
      <c r="Q805" s="245"/>
      <c r="R805" s="245"/>
      <c r="S805" s="245"/>
      <c r="T805" s="245"/>
      <c r="U805" s="245"/>
      <c r="V805" s="245"/>
      <c r="W805" s="245"/>
      <c r="X805" s="245"/>
      <c r="Y805" s="245"/>
      <c r="Z805" s="245"/>
      <c r="AA805" s="245"/>
      <c r="AB805" s="245"/>
      <c r="AC805" s="245"/>
    </row>
    <row r="806">
      <c r="A806" s="245"/>
      <c r="B806" s="245"/>
      <c r="C806" s="245"/>
      <c r="D806" s="245"/>
      <c r="E806" s="245"/>
      <c r="F806" s="245"/>
      <c r="G806" s="245"/>
      <c r="H806" s="245"/>
      <c r="I806" s="245"/>
      <c r="J806" s="275"/>
      <c r="K806" s="275"/>
      <c r="L806" s="245"/>
      <c r="M806" s="245"/>
      <c r="N806" s="245"/>
      <c r="O806" s="245"/>
      <c r="P806" s="245"/>
      <c r="Q806" s="245"/>
      <c r="R806" s="245"/>
      <c r="S806" s="245"/>
      <c r="T806" s="245"/>
      <c r="U806" s="245"/>
      <c r="V806" s="245"/>
      <c r="W806" s="245"/>
      <c r="X806" s="245"/>
      <c r="Y806" s="245"/>
      <c r="Z806" s="245"/>
      <c r="AA806" s="245"/>
      <c r="AB806" s="245"/>
      <c r="AC806" s="245"/>
    </row>
    <row r="807">
      <c r="A807" s="245"/>
      <c r="B807" s="245"/>
      <c r="C807" s="245"/>
      <c r="D807" s="245"/>
      <c r="E807" s="245"/>
      <c r="F807" s="245"/>
      <c r="G807" s="245"/>
      <c r="H807" s="245"/>
      <c r="I807" s="245"/>
      <c r="J807" s="275"/>
      <c r="K807" s="275"/>
      <c r="L807" s="245"/>
      <c r="M807" s="245"/>
      <c r="N807" s="245"/>
      <c r="O807" s="245"/>
      <c r="P807" s="245"/>
      <c r="Q807" s="245"/>
      <c r="R807" s="245"/>
      <c r="S807" s="245"/>
      <c r="T807" s="245"/>
      <c r="U807" s="245"/>
      <c r="V807" s="245"/>
      <c r="W807" s="245"/>
      <c r="X807" s="245"/>
      <c r="Y807" s="245"/>
      <c r="Z807" s="245"/>
      <c r="AA807" s="245"/>
      <c r="AB807" s="245"/>
      <c r="AC807" s="245"/>
    </row>
    <row r="808">
      <c r="A808" s="245"/>
      <c r="B808" s="245"/>
      <c r="C808" s="245"/>
      <c r="D808" s="245"/>
      <c r="E808" s="245"/>
      <c r="F808" s="245"/>
      <c r="G808" s="245"/>
      <c r="H808" s="245"/>
      <c r="I808" s="245"/>
      <c r="J808" s="275"/>
      <c r="K808" s="275"/>
      <c r="L808" s="245"/>
      <c r="M808" s="245"/>
      <c r="N808" s="245"/>
      <c r="O808" s="245"/>
      <c r="P808" s="245"/>
      <c r="Q808" s="245"/>
      <c r="R808" s="245"/>
      <c r="S808" s="245"/>
      <c r="T808" s="245"/>
      <c r="U808" s="245"/>
      <c r="V808" s="245"/>
      <c r="W808" s="245"/>
      <c r="X808" s="245"/>
      <c r="Y808" s="245"/>
      <c r="Z808" s="245"/>
      <c r="AA808" s="245"/>
      <c r="AB808" s="245"/>
      <c r="AC808" s="245"/>
    </row>
    <row r="809">
      <c r="A809" s="245"/>
      <c r="B809" s="245"/>
      <c r="C809" s="245"/>
      <c r="D809" s="245"/>
      <c r="E809" s="245"/>
      <c r="F809" s="245"/>
      <c r="G809" s="245"/>
      <c r="H809" s="245"/>
      <c r="I809" s="245"/>
      <c r="J809" s="275"/>
      <c r="K809" s="275"/>
      <c r="L809" s="245"/>
      <c r="M809" s="245"/>
      <c r="N809" s="245"/>
      <c r="O809" s="245"/>
      <c r="P809" s="245"/>
      <c r="Q809" s="245"/>
      <c r="R809" s="245"/>
      <c r="S809" s="245"/>
      <c r="T809" s="245"/>
      <c r="U809" s="245"/>
      <c r="V809" s="245"/>
      <c r="W809" s="245"/>
      <c r="X809" s="245"/>
      <c r="Y809" s="245"/>
      <c r="Z809" s="245"/>
      <c r="AA809" s="245"/>
      <c r="AB809" s="245"/>
      <c r="AC809" s="245"/>
    </row>
    <row r="810">
      <c r="A810" s="245"/>
      <c r="B810" s="245"/>
      <c r="C810" s="245"/>
      <c r="D810" s="245"/>
      <c r="E810" s="245"/>
      <c r="F810" s="245"/>
      <c r="G810" s="245"/>
      <c r="H810" s="245"/>
      <c r="I810" s="245"/>
      <c r="J810" s="275"/>
      <c r="K810" s="275"/>
      <c r="L810" s="245"/>
      <c r="M810" s="245"/>
      <c r="N810" s="245"/>
      <c r="O810" s="245"/>
      <c r="P810" s="245"/>
      <c r="Q810" s="245"/>
      <c r="R810" s="245"/>
      <c r="S810" s="245"/>
      <c r="T810" s="245"/>
      <c r="U810" s="245"/>
      <c r="V810" s="245"/>
      <c r="W810" s="245"/>
      <c r="X810" s="245"/>
      <c r="Y810" s="245"/>
      <c r="Z810" s="245"/>
      <c r="AA810" s="245"/>
      <c r="AB810" s="245"/>
      <c r="AC810" s="245"/>
    </row>
    <row r="811">
      <c r="A811" s="245"/>
      <c r="B811" s="245"/>
      <c r="C811" s="245"/>
      <c r="D811" s="245"/>
      <c r="E811" s="245"/>
      <c r="F811" s="245"/>
      <c r="G811" s="245"/>
      <c r="H811" s="245"/>
      <c r="I811" s="245"/>
      <c r="J811" s="275"/>
      <c r="K811" s="275"/>
      <c r="L811" s="245"/>
      <c r="M811" s="245"/>
      <c r="N811" s="245"/>
      <c r="O811" s="245"/>
      <c r="P811" s="245"/>
      <c r="Q811" s="245"/>
      <c r="R811" s="245"/>
      <c r="S811" s="245"/>
      <c r="T811" s="245"/>
      <c r="U811" s="245"/>
      <c r="V811" s="245"/>
      <c r="W811" s="245"/>
      <c r="X811" s="245"/>
      <c r="Y811" s="245"/>
      <c r="Z811" s="245"/>
      <c r="AA811" s="245"/>
      <c r="AB811" s="245"/>
      <c r="AC811" s="245"/>
    </row>
    <row r="812">
      <c r="A812" s="245"/>
      <c r="B812" s="245"/>
      <c r="C812" s="245"/>
      <c r="D812" s="245"/>
      <c r="E812" s="245"/>
      <c r="F812" s="245"/>
      <c r="G812" s="245"/>
      <c r="H812" s="245"/>
      <c r="I812" s="245"/>
      <c r="J812" s="275"/>
      <c r="K812" s="275"/>
      <c r="L812" s="245"/>
      <c r="M812" s="245"/>
      <c r="N812" s="245"/>
      <c r="O812" s="245"/>
      <c r="P812" s="245"/>
      <c r="Q812" s="245"/>
      <c r="R812" s="245"/>
      <c r="S812" s="245"/>
      <c r="T812" s="245"/>
      <c r="U812" s="245"/>
      <c r="V812" s="245"/>
      <c r="W812" s="245"/>
      <c r="X812" s="245"/>
      <c r="Y812" s="245"/>
      <c r="Z812" s="245"/>
      <c r="AA812" s="245"/>
      <c r="AB812" s="245"/>
      <c r="AC812" s="245"/>
    </row>
    <row r="813">
      <c r="A813" s="245"/>
      <c r="B813" s="245"/>
      <c r="C813" s="245"/>
      <c r="D813" s="245"/>
      <c r="E813" s="245"/>
      <c r="F813" s="245"/>
      <c r="G813" s="245"/>
      <c r="H813" s="245"/>
      <c r="I813" s="245"/>
      <c r="J813" s="275"/>
      <c r="K813" s="275"/>
      <c r="L813" s="245"/>
      <c r="M813" s="245"/>
      <c r="N813" s="245"/>
      <c r="O813" s="245"/>
      <c r="P813" s="245"/>
      <c r="Q813" s="245"/>
      <c r="R813" s="245"/>
      <c r="S813" s="245"/>
      <c r="T813" s="245"/>
      <c r="U813" s="245"/>
      <c r="V813" s="245"/>
      <c r="W813" s="245"/>
      <c r="X813" s="245"/>
      <c r="Y813" s="245"/>
      <c r="Z813" s="245"/>
      <c r="AA813" s="245"/>
      <c r="AB813" s="245"/>
      <c r="AC813" s="245"/>
    </row>
    <row r="814">
      <c r="A814" s="245"/>
      <c r="B814" s="245"/>
      <c r="C814" s="245"/>
      <c r="D814" s="245"/>
      <c r="E814" s="245"/>
      <c r="F814" s="245"/>
      <c r="G814" s="245"/>
      <c r="H814" s="245"/>
      <c r="I814" s="245"/>
      <c r="J814" s="275"/>
      <c r="K814" s="275"/>
      <c r="L814" s="245"/>
      <c r="M814" s="245"/>
      <c r="N814" s="245"/>
      <c r="O814" s="245"/>
      <c r="P814" s="245"/>
      <c r="Q814" s="245"/>
      <c r="R814" s="245"/>
      <c r="S814" s="245"/>
      <c r="T814" s="245"/>
      <c r="U814" s="245"/>
      <c r="V814" s="245"/>
      <c r="W814" s="245"/>
      <c r="X814" s="245"/>
      <c r="Y814" s="245"/>
      <c r="Z814" s="245"/>
      <c r="AA814" s="245"/>
      <c r="AB814" s="245"/>
      <c r="AC814" s="245"/>
    </row>
    <row r="815">
      <c r="A815" s="245"/>
      <c r="B815" s="245"/>
      <c r="C815" s="245"/>
      <c r="D815" s="245"/>
      <c r="E815" s="245"/>
      <c r="F815" s="245"/>
      <c r="G815" s="245"/>
      <c r="H815" s="245"/>
      <c r="I815" s="245"/>
      <c r="J815" s="275"/>
      <c r="K815" s="275"/>
      <c r="L815" s="245"/>
      <c r="M815" s="245"/>
      <c r="N815" s="245"/>
      <c r="O815" s="245"/>
      <c r="P815" s="245"/>
      <c r="Q815" s="245"/>
      <c r="R815" s="245"/>
      <c r="S815" s="245"/>
      <c r="T815" s="245"/>
      <c r="U815" s="245"/>
      <c r="V815" s="245"/>
      <c r="W815" s="245"/>
      <c r="X815" s="245"/>
      <c r="Y815" s="245"/>
      <c r="Z815" s="245"/>
      <c r="AA815" s="245"/>
      <c r="AB815" s="245"/>
      <c r="AC815" s="245"/>
    </row>
    <row r="816">
      <c r="A816" s="245"/>
      <c r="B816" s="245"/>
      <c r="C816" s="245"/>
      <c r="D816" s="245"/>
      <c r="E816" s="245"/>
      <c r="F816" s="245"/>
      <c r="G816" s="245"/>
      <c r="H816" s="245"/>
      <c r="I816" s="245"/>
      <c r="J816" s="275"/>
      <c r="K816" s="275"/>
      <c r="L816" s="245"/>
      <c r="M816" s="245"/>
      <c r="N816" s="245"/>
      <c r="O816" s="245"/>
      <c r="P816" s="245"/>
      <c r="Q816" s="245"/>
      <c r="R816" s="245"/>
      <c r="S816" s="245"/>
      <c r="T816" s="245"/>
      <c r="U816" s="245"/>
      <c r="V816" s="245"/>
      <c r="W816" s="245"/>
      <c r="X816" s="245"/>
      <c r="Y816" s="245"/>
      <c r="Z816" s="245"/>
      <c r="AA816" s="245"/>
      <c r="AB816" s="245"/>
      <c r="AC816" s="245"/>
    </row>
    <row r="817">
      <c r="A817" s="245"/>
      <c r="B817" s="245"/>
      <c r="C817" s="245"/>
      <c r="D817" s="245"/>
      <c r="E817" s="245"/>
      <c r="F817" s="245"/>
      <c r="G817" s="245"/>
      <c r="H817" s="245"/>
      <c r="I817" s="245"/>
      <c r="J817" s="275"/>
      <c r="K817" s="275"/>
      <c r="L817" s="245"/>
      <c r="M817" s="245"/>
      <c r="N817" s="245"/>
      <c r="O817" s="245"/>
      <c r="P817" s="245"/>
      <c r="Q817" s="245"/>
      <c r="R817" s="245"/>
      <c r="S817" s="245"/>
      <c r="T817" s="245"/>
      <c r="U817" s="245"/>
      <c r="V817" s="245"/>
      <c r="W817" s="245"/>
      <c r="X817" s="245"/>
      <c r="Y817" s="245"/>
      <c r="Z817" s="245"/>
      <c r="AA817" s="245"/>
      <c r="AB817" s="245"/>
      <c r="AC817" s="245"/>
    </row>
    <row r="818">
      <c r="A818" s="245"/>
      <c r="B818" s="245"/>
      <c r="C818" s="245"/>
      <c r="D818" s="245"/>
      <c r="E818" s="245"/>
      <c r="F818" s="245"/>
      <c r="G818" s="245"/>
      <c r="H818" s="245"/>
      <c r="I818" s="245"/>
      <c r="J818" s="275"/>
      <c r="K818" s="275"/>
      <c r="L818" s="245"/>
      <c r="M818" s="245"/>
      <c r="N818" s="245"/>
      <c r="O818" s="245"/>
      <c r="P818" s="245"/>
      <c r="Q818" s="245"/>
      <c r="R818" s="245"/>
      <c r="S818" s="245"/>
      <c r="T818" s="245"/>
      <c r="U818" s="245"/>
      <c r="V818" s="245"/>
      <c r="W818" s="245"/>
      <c r="X818" s="245"/>
      <c r="Y818" s="245"/>
      <c r="Z818" s="245"/>
      <c r="AA818" s="245"/>
      <c r="AB818" s="245"/>
      <c r="AC818" s="245"/>
    </row>
    <row r="819">
      <c r="A819" s="245"/>
      <c r="B819" s="245"/>
      <c r="C819" s="245"/>
      <c r="D819" s="245"/>
      <c r="E819" s="245"/>
      <c r="F819" s="245"/>
      <c r="G819" s="245"/>
      <c r="H819" s="245"/>
      <c r="I819" s="245"/>
      <c r="J819" s="275"/>
      <c r="K819" s="275"/>
      <c r="L819" s="245"/>
      <c r="M819" s="245"/>
      <c r="N819" s="245"/>
      <c r="O819" s="245"/>
      <c r="P819" s="245"/>
      <c r="Q819" s="245"/>
      <c r="R819" s="245"/>
      <c r="S819" s="245"/>
      <c r="T819" s="245"/>
      <c r="U819" s="245"/>
      <c r="V819" s="245"/>
      <c r="W819" s="245"/>
      <c r="X819" s="245"/>
      <c r="Y819" s="245"/>
      <c r="Z819" s="245"/>
      <c r="AA819" s="245"/>
      <c r="AB819" s="245"/>
      <c r="AC819" s="245"/>
    </row>
    <row r="820">
      <c r="A820" s="245"/>
      <c r="B820" s="245"/>
      <c r="C820" s="245"/>
      <c r="D820" s="245"/>
      <c r="E820" s="245"/>
      <c r="F820" s="245"/>
      <c r="G820" s="245"/>
      <c r="H820" s="245"/>
      <c r="I820" s="245"/>
      <c r="J820" s="275"/>
      <c r="K820" s="275"/>
      <c r="L820" s="245"/>
      <c r="M820" s="245"/>
      <c r="N820" s="245"/>
      <c r="O820" s="245"/>
      <c r="P820" s="245"/>
      <c r="Q820" s="245"/>
      <c r="R820" s="245"/>
      <c r="S820" s="245"/>
      <c r="T820" s="245"/>
      <c r="U820" s="245"/>
      <c r="V820" s="245"/>
      <c r="W820" s="245"/>
      <c r="X820" s="245"/>
      <c r="Y820" s="245"/>
      <c r="Z820" s="245"/>
      <c r="AA820" s="245"/>
      <c r="AB820" s="245"/>
      <c r="AC820" s="245"/>
    </row>
    <row r="821">
      <c r="A821" s="245"/>
      <c r="B821" s="245"/>
      <c r="C821" s="245"/>
      <c r="D821" s="245"/>
      <c r="E821" s="245"/>
      <c r="F821" s="245"/>
      <c r="G821" s="245"/>
      <c r="H821" s="245"/>
      <c r="I821" s="245"/>
      <c r="J821" s="275"/>
      <c r="K821" s="275"/>
      <c r="L821" s="245"/>
      <c r="M821" s="245"/>
      <c r="N821" s="245"/>
      <c r="O821" s="245"/>
      <c r="P821" s="245"/>
      <c r="Q821" s="245"/>
      <c r="R821" s="245"/>
      <c r="S821" s="245"/>
      <c r="T821" s="245"/>
      <c r="U821" s="245"/>
      <c r="V821" s="245"/>
      <c r="W821" s="245"/>
      <c r="X821" s="245"/>
      <c r="Y821" s="245"/>
      <c r="Z821" s="245"/>
      <c r="AA821" s="245"/>
      <c r="AB821" s="245"/>
      <c r="AC821" s="245"/>
    </row>
    <row r="822">
      <c r="A822" s="245"/>
      <c r="B822" s="245"/>
      <c r="C822" s="245"/>
      <c r="D822" s="245"/>
      <c r="E822" s="245"/>
      <c r="F822" s="245"/>
      <c r="G822" s="245"/>
      <c r="H822" s="245"/>
      <c r="I822" s="245"/>
      <c r="J822" s="275"/>
      <c r="K822" s="275"/>
      <c r="L822" s="245"/>
      <c r="M822" s="245"/>
      <c r="N822" s="245"/>
      <c r="O822" s="245"/>
      <c r="P822" s="245"/>
      <c r="Q822" s="245"/>
      <c r="R822" s="245"/>
      <c r="S822" s="245"/>
      <c r="T822" s="245"/>
      <c r="U822" s="245"/>
      <c r="V822" s="245"/>
      <c r="W822" s="245"/>
      <c r="X822" s="245"/>
      <c r="Y822" s="245"/>
      <c r="Z822" s="245"/>
      <c r="AA822" s="245"/>
      <c r="AB822" s="245"/>
      <c r="AC822" s="245"/>
    </row>
    <row r="823">
      <c r="A823" s="245"/>
      <c r="B823" s="245"/>
      <c r="C823" s="245"/>
      <c r="D823" s="245"/>
      <c r="E823" s="245"/>
      <c r="F823" s="245"/>
      <c r="G823" s="245"/>
      <c r="H823" s="245"/>
      <c r="I823" s="245"/>
      <c r="J823" s="275"/>
      <c r="K823" s="275"/>
      <c r="L823" s="245"/>
      <c r="M823" s="245"/>
      <c r="N823" s="245"/>
      <c r="O823" s="245"/>
      <c r="P823" s="245"/>
      <c r="Q823" s="245"/>
      <c r="R823" s="245"/>
      <c r="S823" s="245"/>
      <c r="T823" s="245"/>
      <c r="U823" s="245"/>
      <c r="V823" s="245"/>
      <c r="W823" s="245"/>
      <c r="X823" s="245"/>
      <c r="Y823" s="245"/>
      <c r="Z823" s="245"/>
      <c r="AA823" s="245"/>
      <c r="AB823" s="245"/>
      <c r="AC823" s="245"/>
    </row>
    <row r="824">
      <c r="A824" s="245"/>
      <c r="B824" s="245"/>
      <c r="C824" s="245"/>
      <c r="D824" s="245"/>
      <c r="E824" s="245"/>
      <c r="F824" s="245"/>
      <c r="G824" s="245"/>
      <c r="H824" s="245"/>
      <c r="I824" s="245"/>
      <c r="J824" s="275"/>
      <c r="K824" s="275"/>
      <c r="L824" s="245"/>
      <c r="M824" s="245"/>
      <c r="N824" s="245"/>
      <c r="O824" s="245"/>
      <c r="P824" s="245"/>
      <c r="Q824" s="245"/>
      <c r="R824" s="245"/>
      <c r="S824" s="245"/>
      <c r="T824" s="245"/>
      <c r="U824" s="245"/>
      <c r="V824" s="245"/>
      <c r="W824" s="245"/>
      <c r="X824" s="245"/>
      <c r="Y824" s="245"/>
      <c r="Z824" s="245"/>
      <c r="AA824" s="245"/>
      <c r="AB824" s="245"/>
      <c r="AC824" s="245"/>
    </row>
    <row r="825">
      <c r="A825" s="245"/>
      <c r="B825" s="245"/>
      <c r="C825" s="245"/>
      <c r="D825" s="245"/>
      <c r="E825" s="245"/>
      <c r="F825" s="245"/>
      <c r="G825" s="245"/>
      <c r="H825" s="245"/>
      <c r="I825" s="245"/>
      <c r="J825" s="275"/>
      <c r="K825" s="275"/>
      <c r="L825" s="245"/>
      <c r="M825" s="245"/>
      <c r="N825" s="245"/>
      <c r="O825" s="245"/>
      <c r="P825" s="245"/>
      <c r="Q825" s="245"/>
      <c r="R825" s="245"/>
      <c r="S825" s="245"/>
      <c r="T825" s="245"/>
      <c r="U825" s="245"/>
      <c r="V825" s="245"/>
      <c r="W825" s="245"/>
      <c r="X825" s="245"/>
      <c r="Y825" s="245"/>
      <c r="Z825" s="245"/>
      <c r="AA825" s="245"/>
      <c r="AB825" s="245"/>
      <c r="AC825" s="245"/>
    </row>
    <row r="826">
      <c r="A826" s="245"/>
      <c r="B826" s="245"/>
      <c r="C826" s="245"/>
      <c r="D826" s="245"/>
      <c r="E826" s="245"/>
      <c r="F826" s="245"/>
      <c r="G826" s="245"/>
      <c r="H826" s="245"/>
      <c r="I826" s="245"/>
      <c r="J826" s="275"/>
      <c r="K826" s="275"/>
      <c r="L826" s="245"/>
      <c r="M826" s="245"/>
      <c r="N826" s="245"/>
      <c r="O826" s="245"/>
      <c r="P826" s="245"/>
      <c r="Q826" s="245"/>
      <c r="R826" s="245"/>
      <c r="S826" s="245"/>
      <c r="T826" s="245"/>
      <c r="U826" s="245"/>
      <c r="V826" s="245"/>
      <c r="W826" s="245"/>
      <c r="X826" s="245"/>
      <c r="Y826" s="245"/>
      <c r="Z826" s="245"/>
      <c r="AA826" s="245"/>
      <c r="AB826" s="245"/>
      <c r="AC826" s="245"/>
    </row>
    <row r="827">
      <c r="A827" s="245"/>
      <c r="B827" s="245"/>
      <c r="C827" s="245"/>
      <c r="D827" s="245"/>
      <c r="E827" s="245"/>
      <c r="F827" s="245"/>
      <c r="G827" s="245"/>
      <c r="H827" s="245"/>
      <c r="I827" s="245"/>
      <c r="J827" s="275"/>
      <c r="K827" s="275"/>
      <c r="L827" s="245"/>
      <c r="M827" s="245"/>
      <c r="N827" s="245"/>
      <c r="O827" s="245"/>
      <c r="P827" s="245"/>
      <c r="Q827" s="245"/>
      <c r="R827" s="245"/>
      <c r="S827" s="245"/>
      <c r="T827" s="245"/>
      <c r="U827" s="245"/>
      <c r="V827" s="245"/>
      <c r="W827" s="245"/>
      <c r="X827" s="245"/>
      <c r="Y827" s="245"/>
      <c r="Z827" s="245"/>
      <c r="AA827" s="245"/>
      <c r="AB827" s="245"/>
      <c r="AC827" s="245"/>
    </row>
    <row r="828">
      <c r="A828" s="245"/>
      <c r="B828" s="245"/>
      <c r="C828" s="245"/>
      <c r="D828" s="245"/>
      <c r="E828" s="245"/>
      <c r="F828" s="245"/>
      <c r="G828" s="245"/>
      <c r="H828" s="245"/>
      <c r="I828" s="245"/>
      <c r="J828" s="275"/>
      <c r="K828" s="275"/>
      <c r="L828" s="245"/>
      <c r="M828" s="245"/>
      <c r="N828" s="245"/>
      <c r="O828" s="245"/>
      <c r="P828" s="245"/>
      <c r="Q828" s="245"/>
      <c r="R828" s="245"/>
      <c r="S828" s="245"/>
      <c r="T828" s="245"/>
      <c r="U828" s="245"/>
      <c r="V828" s="245"/>
      <c r="W828" s="245"/>
      <c r="X828" s="245"/>
      <c r="Y828" s="245"/>
      <c r="Z828" s="245"/>
      <c r="AA828" s="245"/>
      <c r="AB828" s="245"/>
      <c r="AC828" s="245"/>
    </row>
    <row r="829">
      <c r="A829" s="245"/>
      <c r="B829" s="245"/>
      <c r="C829" s="245"/>
      <c r="D829" s="245"/>
      <c r="E829" s="245"/>
      <c r="F829" s="245"/>
      <c r="G829" s="245"/>
      <c r="H829" s="245"/>
      <c r="I829" s="245"/>
      <c r="J829" s="275"/>
      <c r="K829" s="275"/>
      <c r="L829" s="245"/>
      <c r="M829" s="245"/>
      <c r="N829" s="245"/>
      <c r="O829" s="245"/>
      <c r="P829" s="245"/>
      <c r="Q829" s="245"/>
      <c r="R829" s="245"/>
      <c r="S829" s="245"/>
      <c r="T829" s="245"/>
      <c r="U829" s="245"/>
      <c r="V829" s="245"/>
      <c r="W829" s="245"/>
      <c r="X829" s="245"/>
      <c r="Y829" s="245"/>
      <c r="Z829" s="245"/>
      <c r="AA829" s="245"/>
      <c r="AB829" s="245"/>
      <c r="AC829" s="245"/>
    </row>
    <row r="830">
      <c r="A830" s="245"/>
      <c r="B830" s="245"/>
      <c r="C830" s="245"/>
      <c r="D830" s="245"/>
      <c r="E830" s="245"/>
      <c r="F830" s="245"/>
      <c r="G830" s="245"/>
      <c r="H830" s="245"/>
      <c r="I830" s="245"/>
      <c r="J830" s="275"/>
      <c r="K830" s="275"/>
      <c r="L830" s="245"/>
      <c r="M830" s="245"/>
      <c r="N830" s="245"/>
      <c r="O830" s="245"/>
      <c r="P830" s="245"/>
      <c r="Q830" s="245"/>
      <c r="R830" s="245"/>
      <c r="S830" s="245"/>
      <c r="T830" s="245"/>
      <c r="U830" s="245"/>
      <c r="V830" s="245"/>
      <c r="W830" s="245"/>
      <c r="X830" s="245"/>
      <c r="Y830" s="245"/>
      <c r="Z830" s="245"/>
      <c r="AA830" s="245"/>
      <c r="AB830" s="245"/>
      <c r="AC830" s="245"/>
    </row>
    <row r="831">
      <c r="A831" s="245"/>
      <c r="B831" s="245"/>
      <c r="C831" s="245"/>
      <c r="D831" s="245"/>
      <c r="E831" s="245"/>
      <c r="F831" s="245"/>
      <c r="G831" s="245"/>
      <c r="H831" s="245"/>
      <c r="I831" s="245"/>
      <c r="J831" s="275"/>
      <c r="K831" s="275"/>
      <c r="L831" s="245"/>
      <c r="M831" s="245"/>
      <c r="N831" s="245"/>
      <c r="O831" s="245"/>
      <c r="P831" s="245"/>
      <c r="Q831" s="245"/>
      <c r="R831" s="245"/>
      <c r="S831" s="245"/>
      <c r="T831" s="245"/>
      <c r="U831" s="245"/>
      <c r="V831" s="245"/>
      <c r="W831" s="245"/>
      <c r="X831" s="245"/>
      <c r="Y831" s="245"/>
      <c r="Z831" s="245"/>
      <c r="AA831" s="245"/>
      <c r="AB831" s="245"/>
      <c r="AC831" s="245"/>
    </row>
    <row r="832">
      <c r="A832" s="245"/>
      <c r="B832" s="245"/>
      <c r="C832" s="245"/>
      <c r="D832" s="245"/>
      <c r="E832" s="245"/>
      <c r="F832" s="245"/>
      <c r="G832" s="245"/>
      <c r="H832" s="245"/>
      <c r="I832" s="245"/>
      <c r="J832" s="275"/>
      <c r="K832" s="275"/>
      <c r="L832" s="245"/>
      <c r="M832" s="245"/>
      <c r="N832" s="245"/>
      <c r="O832" s="245"/>
      <c r="P832" s="245"/>
      <c r="Q832" s="245"/>
      <c r="R832" s="245"/>
      <c r="S832" s="245"/>
      <c r="T832" s="245"/>
      <c r="U832" s="245"/>
      <c r="V832" s="245"/>
      <c r="W832" s="245"/>
      <c r="X832" s="245"/>
      <c r="Y832" s="245"/>
      <c r="Z832" s="245"/>
      <c r="AA832" s="245"/>
      <c r="AB832" s="245"/>
      <c r="AC832" s="245"/>
    </row>
    <row r="833">
      <c r="A833" s="245"/>
      <c r="B833" s="245"/>
      <c r="C833" s="245"/>
      <c r="D833" s="245"/>
      <c r="E833" s="245"/>
      <c r="F833" s="245"/>
      <c r="G833" s="245"/>
      <c r="H833" s="245"/>
      <c r="I833" s="245"/>
      <c r="J833" s="275"/>
      <c r="K833" s="275"/>
      <c r="L833" s="245"/>
      <c r="M833" s="245"/>
      <c r="N833" s="245"/>
      <c r="O833" s="245"/>
      <c r="P833" s="245"/>
      <c r="Q833" s="245"/>
      <c r="R833" s="245"/>
      <c r="S833" s="245"/>
      <c r="T833" s="245"/>
      <c r="U833" s="245"/>
      <c r="V833" s="245"/>
      <c r="W833" s="245"/>
      <c r="X833" s="245"/>
      <c r="Y833" s="245"/>
      <c r="Z833" s="245"/>
      <c r="AA833" s="245"/>
      <c r="AB833" s="245"/>
      <c r="AC833" s="245"/>
    </row>
    <row r="834">
      <c r="A834" s="245"/>
      <c r="B834" s="245"/>
      <c r="C834" s="245"/>
      <c r="D834" s="245"/>
      <c r="E834" s="245"/>
      <c r="F834" s="245"/>
      <c r="G834" s="245"/>
      <c r="H834" s="245"/>
      <c r="I834" s="245"/>
      <c r="J834" s="275"/>
      <c r="K834" s="275"/>
      <c r="L834" s="245"/>
      <c r="M834" s="245"/>
      <c r="N834" s="245"/>
      <c r="O834" s="245"/>
      <c r="P834" s="245"/>
      <c r="Q834" s="245"/>
      <c r="R834" s="245"/>
      <c r="S834" s="245"/>
      <c r="T834" s="245"/>
      <c r="U834" s="245"/>
      <c r="V834" s="245"/>
      <c r="W834" s="245"/>
      <c r="X834" s="245"/>
      <c r="Y834" s="245"/>
      <c r="Z834" s="245"/>
      <c r="AA834" s="245"/>
      <c r="AB834" s="245"/>
      <c r="AC834" s="245"/>
    </row>
    <row r="835">
      <c r="A835" s="245"/>
      <c r="B835" s="245"/>
      <c r="C835" s="245"/>
      <c r="D835" s="245"/>
      <c r="E835" s="245"/>
      <c r="F835" s="245"/>
      <c r="G835" s="245"/>
      <c r="H835" s="245"/>
      <c r="I835" s="245"/>
      <c r="J835" s="275"/>
      <c r="K835" s="275"/>
      <c r="L835" s="245"/>
      <c r="M835" s="245"/>
      <c r="N835" s="245"/>
      <c r="O835" s="245"/>
      <c r="P835" s="245"/>
      <c r="Q835" s="245"/>
      <c r="R835" s="245"/>
      <c r="S835" s="245"/>
      <c r="T835" s="245"/>
      <c r="U835" s="245"/>
      <c r="V835" s="245"/>
      <c r="W835" s="245"/>
      <c r="X835" s="245"/>
      <c r="Y835" s="245"/>
      <c r="Z835" s="245"/>
      <c r="AA835" s="245"/>
      <c r="AB835" s="245"/>
      <c r="AC835" s="245"/>
    </row>
    <row r="836">
      <c r="A836" s="245"/>
      <c r="B836" s="245"/>
      <c r="C836" s="245"/>
      <c r="D836" s="245"/>
      <c r="E836" s="245"/>
      <c r="F836" s="245"/>
      <c r="G836" s="245"/>
      <c r="H836" s="245"/>
      <c r="I836" s="245"/>
      <c r="J836" s="275"/>
      <c r="K836" s="275"/>
      <c r="L836" s="245"/>
      <c r="M836" s="245"/>
      <c r="N836" s="245"/>
      <c r="O836" s="245"/>
      <c r="P836" s="245"/>
      <c r="Q836" s="245"/>
      <c r="R836" s="245"/>
      <c r="S836" s="245"/>
      <c r="T836" s="245"/>
      <c r="U836" s="245"/>
      <c r="V836" s="245"/>
      <c r="W836" s="245"/>
      <c r="X836" s="245"/>
      <c r="Y836" s="245"/>
      <c r="Z836" s="245"/>
      <c r="AA836" s="245"/>
      <c r="AB836" s="245"/>
      <c r="AC836" s="245"/>
    </row>
    <row r="837">
      <c r="A837" s="245"/>
      <c r="B837" s="245"/>
      <c r="C837" s="245"/>
      <c r="D837" s="245"/>
      <c r="E837" s="245"/>
      <c r="F837" s="245"/>
      <c r="G837" s="245"/>
      <c r="H837" s="245"/>
      <c r="I837" s="245"/>
      <c r="J837" s="275"/>
      <c r="K837" s="275"/>
      <c r="L837" s="245"/>
      <c r="M837" s="245"/>
      <c r="N837" s="245"/>
      <c r="O837" s="245"/>
      <c r="P837" s="245"/>
      <c r="Q837" s="245"/>
      <c r="R837" s="245"/>
      <c r="S837" s="245"/>
      <c r="T837" s="245"/>
      <c r="U837" s="245"/>
      <c r="V837" s="245"/>
      <c r="W837" s="245"/>
      <c r="X837" s="245"/>
      <c r="Y837" s="245"/>
      <c r="Z837" s="245"/>
      <c r="AA837" s="245"/>
      <c r="AB837" s="245"/>
      <c r="AC837" s="245"/>
    </row>
    <row r="838">
      <c r="A838" s="245"/>
      <c r="B838" s="245"/>
      <c r="C838" s="245"/>
      <c r="D838" s="245"/>
      <c r="E838" s="245"/>
      <c r="F838" s="245"/>
      <c r="G838" s="245"/>
      <c r="H838" s="245"/>
      <c r="I838" s="245"/>
      <c r="J838" s="275"/>
      <c r="K838" s="275"/>
      <c r="L838" s="245"/>
      <c r="M838" s="245"/>
      <c r="N838" s="245"/>
      <c r="O838" s="245"/>
      <c r="P838" s="245"/>
      <c r="Q838" s="245"/>
      <c r="R838" s="245"/>
      <c r="S838" s="245"/>
      <c r="T838" s="245"/>
      <c r="U838" s="245"/>
      <c r="V838" s="245"/>
      <c r="W838" s="245"/>
      <c r="X838" s="245"/>
      <c r="Y838" s="245"/>
      <c r="Z838" s="245"/>
      <c r="AA838" s="245"/>
      <c r="AB838" s="245"/>
      <c r="AC838" s="245"/>
    </row>
    <row r="839">
      <c r="A839" s="245"/>
      <c r="B839" s="245"/>
      <c r="C839" s="245"/>
      <c r="D839" s="245"/>
      <c r="E839" s="245"/>
      <c r="F839" s="245"/>
      <c r="G839" s="245"/>
      <c r="H839" s="245"/>
      <c r="I839" s="245"/>
      <c r="J839" s="275"/>
      <c r="K839" s="275"/>
      <c r="L839" s="245"/>
      <c r="M839" s="245"/>
      <c r="N839" s="245"/>
      <c r="O839" s="245"/>
      <c r="P839" s="245"/>
      <c r="Q839" s="245"/>
      <c r="R839" s="245"/>
      <c r="S839" s="245"/>
      <c r="T839" s="245"/>
      <c r="U839" s="245"/>
      <c r="V839" s="245"/>
      <c r="W839" s="245"/>
      <c r="X839" s="245"/>
      <c r="Y839" s="245"/>
      <c r="Z839" s="245"/>
      <c r="AA839" s="245"/>
      <c r="AB839" s="245"/>
      <c r="AC839" s="245"/>
    </row>
    <row r="840">
      <c r="A840" s="245"/>
      <c r="B840" s="245"/>
      <c r="C840" s="245"/>
      <c r="D840" s="245"/>
      <c r="E840" s="245"/>
      <c r="F840" s="245"/>
      <c r="G840" s="245"/>
      <c r="H840" s="245"/>
      <c r="I840" s="245"/>
      <c r="J840" s="275"/>
      <c r="K840" s="275"/>
      <c r="L840" s="245"/>
      <c r="M840" s="245"/>
      <c r="N840" s="245"/>
      <c r="O840" s="245"/>
      <c r="P840" s="245"/>
      <c r="Q840" s="245"/>
      <c r="R840" s="245"/>
      <c r="S840" s="245"/>
      <c r="T840" s="245"/>
      <c r="U840" s="245"/>
      <c r="V840" s="245"/>
      <c r="W840" s="245"/>
      <c r="X840" s="245"/>
      <c r="Y840" s="245"/>
      <c r="Z840" s="245"/>
      <c r="AA840" s="245"/>
      <c r="AB840" s="245"/>
      <c r="AC840" s="245"/>
    </row>
    <row r="841">
      <c r="A841" s="245"/>
      <c r="B841" s="245"/>
      <c r="C841" s="245"/>
      <c r="D841" s="245"/>
      <c r="E841" s="245"/>
      <c r="F841" s="245"/>
      <c r="G841" s="245"/>
      <c r="H841" s="245"/>
      <c r="I841" s="245"/>
      <c r="J841" s="275"/>
      <c r="K841" s="275"/>
      <c r="L841" s="245"/>
      <c r="M841" s="245"/>
      <c r="N841" s="245"/>
      <c r="O841" s="245"/>
      <c r="P841" s="245"/>
      <c r="Q841" s="245"/>
      <c r="R841" s="245"/>
      <c r="S841" s="245"/>
      <c r="T841" s="245"/>
      <c r="U841" s="245"/>
      <c r="V841" s="245"/>
      <c r="W841" s="245"/>
      <c r="X841" s="245"/>
      <c r="Y841" s="245"/>
      <c r="Z841" s="245"/>
      <c r="AA841" s="245"/>
      <c r="AB841" s="245"/>
      <c r="AC841" s="245"/>
    </row>
    <row r="842">
      <c r="A842" s="245"/>
      <c r="B842" s="245"/>
      <c r="C842" s="245"/>
      <c r="D842" s="245"/>
      <c r="E842" s="245"/>
      <c r="F842" s="245"/>
      <c r="G842" s="245"/>
      <c r="H842" s="245"/>
      <c r="I842" s="245"/>
      <c r="J842" s="275"/>
      <c r="K842" s="275"/>
      <c r="L842" s="245"/>
      <c r="M842" s="245"/>
      <c r="N842" s="245"/>
      <c r="O842" s="245"/>
      <c r="P842" s="245"/>
      <c r="Q842" s="245"/>
      <c r="R842" s="245"/>
      <c r="S842" s="245"/>
      <c r="T842" s="245"/>
      <c r="U842" s="245"/>
      <c r="V842" s="245"/>
      <c r="W842" s="245"/>
      <c r="X842" s="245"/>
      <c r="Y842" s="245"/>
      <c r="Z842" s="245"/>
      <c r="AA842" s="245"/>
      <c r="AB842" s="245"/>
      <c r="AC842" s="245"/>
    </row>
    <row r="843">
      <c r="A843" s="245"/>
      <c r="B843" s="245"/>
      <c r="C843" s="245"/>
      <c r="D843" s="245"/>
      <c r="E843" s="245"/>
      <c r="F843" s="245"/>
      <c r="G843" s="245"/>
      <c r="H843" s="245"/>
      <c r="I843" s="245"/>
      <c r="J843" s="275"/>
      <c r="K843" s="275"/>
      <c r="L843" s="245"/>
      <c r="M843" s="245"/>
      <c r="N843" s="245"/>
      <c r="O843" s="245"/>
      <c r="P843" s="245"/>
      <c r="Q843" s="245"/>
      <c r="R843" s="245"/>
      <c r="S843" s="245"/>
      <c r="T843" s="245"/>
      <c r="U843" s="245"/>
      <c r="V843" s="245"/>
      <c r="W843" s="245"/>
      <c r="X843" s="245"/>
      <c r="Y843" s="245"/>
      <c r="Z843" s="245"/>
      <c r="AA843" s="245"/>
      <c r="AB843" s="245"/>
      <c r="AC843" s="245"/>
    </row>
    <row r="844">
      <c r="A844" s="245"/>
      <c r="B844" s="245"/>
      <c r="C844" s="245"/>
      <c r="D844" s="245"/>
      <c r="E844" s="245"/>
      <c r="F844" s="245"/>
      <c r="G844" s="245"/>
      <c r="H844" s="245"/>
      <c r="I844" s="245"/>
      <c r="J844" s="275"/>
      <c r="K844" s="275"/>
      <c r="L844" s="245"/>
      <c r="M844" s="245"/>
      <c r="N844" s="245"/>
      <c r="O844" s="245"/>
      <c r="P844" s="245"/>
      <c r="Q844" s="245"/>
      <c r="R844" s="245"/>
      <c r="S844" s="245"/>
      <c r="T844" s="245"/>
      <c r="U844" s="245"/>
      <c r="V844" s="245"/>
      <c r="W844" s="245"/>
      <c r="X844" s="245"/>
      <c r="Y844" s="245"/>
      <c r="Z844" s="245"/>
      <c r="AA844" s="245"/>
      <c r="AB844" s="245"/>
      <c r="AC844" s="245"/>
    </row>
    <row r="845">
      <c r="A845" s="245"/>
      <c r="B845" s="245"/>
      <c r="C845" s="245"/>
      <c r="D845" s="245"/>
      <c r="E845" s="245"/>
      <c r="F845" s="245"/>
      <c r="G845" s="245"/>
      <c r="H845" s="245"/>
      <c r="I845" s="245"/>
      <c r="J845" s="275"/>
      <c r="K845" s="275"/>
      <c r="L845" s="245"/>
      <c r="M845" s="245"/>
      <c r="N845" s="245"/>
      <c r="O845" s="245"/>
      <c r="P845" s="245"/>
      <c r="Q845" s="245"/>
      <c r="R845" s="245"/>
      <c r="S845" s="245"/>
      <c r="T845" s="245"/>
      <c r="U845" s="245"/>
      <c r="V845" s="245"/>
      <c r="W845" s="245"/>
      <c r="X845" s="245"/>
      <c r="Y845" s="245"/>
      <c r="Z845" s="245"/>
      <c r="AA845" s="245"/>
      <c r="AB845" s="245"/>
      <c r="AC845" s="245"/>
    </row>
    <row r="846">
      <c r="A846" s="245"/>
      <c r="B846" s="245"/>
      <c r="C846" s="245"/>
      <c r="D846" s="245"/>
      <c r="E846" s="245"/>
      <c r="F846" s="245"/>
      <c r="G846" s="245"/>
      <c r="H846" s="245"/>
      <c r="I846" s="245"/>
      <c r="J846" s="275"/>
      <c r="K846" s="275"/>
      <c r="L846" s="245"/>
      <c r="M846" s="245"/>
      <c r="N846" s="245"/>
      <c r="O846" s="245"/>
      <c r="P846" s="245"/>
      <c r="Q846" s="245"/>
      <c r="R846" s="245"/>
      <c r="S846" s="245"/>
      <c r="T846" s="245"/>
      <c r="U846" s="245"/>
      <c r="V846" s="245"/>
      <c r="W846" s="245"/>
      <c r="X846" s="245"/>
      <c r="Y846" s="245"/>
      <c r="Z846" s="245"/>
      <c r="AA846" s="245"/>
      <c r="AB846" s="245"/>
      <c r="AC846" s="245"/>
    </row>
    <row r="847">
      <c r="A847" s="245"/>
      <c r="B847" s="245"/>
      <c r="C847" s="245"/>
      <c r="D847" s="245"/>
      <c r="E847" s="245"/>
      <c r="F847" s="245"/>
      <c r="G847" s="245"/>
      <c r="H847" s="245"/>
      <c r="I847" s="245"/>
      <c r="J847" s="275"/>
      <c r="K847" s="275"/>
      <c r="L847" s="245"/>
      <c r="M847" s="245"/>
      <c r="N847" s="245"/>
      <c r="O847" s="245"/>
      <c r="P847" s="245"/>
      <c r="Q847" s="245"/>
      <c r="R847" s="245"/>
      <c r="S847" s="245"/>
      <c r="T847" s="245"/>
      <c r="U847" s="245"/>
      <c r="V847" s="245"/>
      <c r="W847" s="245"/>
      <c r="X847" s="245"/>
      <c r="Y847" s="245"/>
      <c r="Z847" s="245"/>
      <c r="AA847" s="245"/>
      <c r="AB847" s="245"/>
      <c r="AC847" s="245"/>
    </row>
    <row r="848">
      <c r="A848" s="245"/>
      <c r="B848" s="245"/>
      <c r="C848" s="245"/>
      <c r="D848" s="245"/>
      <c r="E848" s="245"/>
      <c r="F848" s="245"/>
      <c r="G848" s="245"/>
      <c r="H848" s="245"/>
      <c r="I848" s="245"/>
      <c r="J848" s="275"/>
      <c r="K848" s="275"/>
      <c r="L848" s="245"/>
      <c r="M848" s="245"/>
      <c r="N848" s="245"/>
      <c r="O848" s="245"/>
      <c r="P848" s="245"/>
      <c r="Q848" s="245"/>
      <c r="R848" s="245"/>
      <c r="S848" s="245"/>
      <c r="T848" s="245"/>
      <c r="U848" s="245"/>
      <c r="V848" s="245"/>
      <c r="W848" s="245"/>
      <c r="X848" s="245"/>
      <c r="Y848" s="245"/>
      <c r="Z848" s="245"/>
      <c r="AA848" s="245"/>
      <c r="AB848" s="245"/>
      <c r="AC848" s="245"/>
    </row>
    <row r="849">
      <c r="A849" s="245"/>
      <c r="B849" s="245"/>
      <c r="C849" s="245"/>
      <c r="D849" s="245"/>
      <c r="E849" s="245"/>
      <c r="F849" s="245"/>
      <c r="G849" s="245"/>
      <c r="H849" s="245"/>
      <c r="I849" s="245"/>
      <c r="J849" s="275"/>
      <c r="K849" s="275"/>
      <c r="L849" s="245"/>
      <c r="M849" s="245"/>
      <c r="N849" s="245"/>
      <c r="O849" s="245"/>
      <c r="P849" s="245"/>
      <c r="Q849" s="245"/>
      <c r="R849" s="245"/>
      <c r="S849" s="245"/>
      <c r="T849" s="245"/>
      <c r="U849" s="245"/>
      <c r="V849" s="245"/>
      <c r="W849" s="245"/>
      <c r="X849" s="245"/>
      <c r="Y849" s="245"/>
      <c r="Z849" s="245"/>
      <c r="AA849" s="245"/>
      <c r="AB849" s="245"/>
      <c r="AC849" s="245"/>
    </row>
    <row r="850">
      <c r="A850" s="245"/>
      <c r="B850" s="245"/>
      <c r="C850" s="245"/>
      <c r="D850" s="245"/>
      <c r="E850" s="245"/>
      <c r="F850" s="245"/>
      <c r="G850" s="245"/>
      <c r="H850" s="245"/>
      <c r="I850" s="245"/>
      <c r="J850" s="275"/>
      <c r="K850" s="275"/>
      <c r="L850" s="245"/>
      <c r="M850" s="245"/>
      <c r="N850" s="245"/>
      <c r="O850" s="245"/>
      <c r="P850" s="245"/>
      <c r="Q850" s="245"/>
      <c r="R850" s="245"/>
      <c r="S850" s="245"/>
      <c r="T850" s="245"/>
      <c r="U850" s="245"/>
      <c r="V850" s="245"/>
      <c r="W850" s="245"/>
      <c r="X850" s="245"/>
      <c r="Y850" s="245"/>
      <c r="Z850" s="245"/>
      <c r="AA850" s="245"/>
      <c r="AB850" s="245"/>
      <c r="AC850" s="245"/>
    </row>
    <row r="851">
      <c r="A851" s="245"/>
      <c r="B851" s="245"/>
      <c r="C851" s="245"/>
      <c r="D851" s="245"/>
      <c r="E851" s="245"/>
      <c r="F851" s="245"/>
      <c r="G851" s="245"/>
      <c r="H851" s="245"/>
      <c r="I851" s="245"/>
      <c r="J851" s="275"/>
      <c r="K851" s="275"/>
      <c r="L851" s="245"/>
      <c r="M851" s="245"/>
      <c r="N851" s="245"/>
      <c r="O851" s="245"/>
      <c r="P851" s="245"/>
      <c r="Q851" s="245"/>
      <c r="R851" s="245"/>
      <c r="S851" s="245"/>
      <c r="T851" s="245"/>
      <c r="U851" s="245"/>
      <c r="V851" s="245"/>
      <c r="W851" s="245"/>
      <c r="X851" s="245"/>
      <c r="Y851" s="245"/>
      <c r="Z851" s="245"/>
      <c r="AA851" s="245"/>
      <c r="AB851" s="245"/>
      <c r="AC851" s="245"/>
    </row>
    <row r="852">
      <c r="A852" s="245"/>
      <c r="B852" s="245"/>
      <c r="C852" s="245"/>
      <c r="D852" s="245"/>
      <c r="E852" s="245"/>
      <c r="F852" s="245"/>
      <c r="G852" s="245"/>
      <c r="H852" s="245"/>
      <c r="I852" s="245"/>
      <c r="J852" s="275"/>
      <c r="K852" s="275"/>
      <c r="L852" s="245"/>
      <c r="M852" s="245"/>
      <c r="N852" s="245"/>
      <c r="O852" s="245"/>
      <c r="P852" s="245"/>
      <c r="Q852" s="245"/>
      <c r="R852" s="245"/>
      <c r="S852" s="245"/>
      <c r="T852" s="245"/>
      <c r="U852" s="245"/>
      <c r="V852" s="245"/>
      <c r="W852" s="245"/>
      <c r="X852" s="245"/>
      <c r="Y852" s="245"/>
      <c r="Z852" s="245"/>
      <c r="AA852" s="245"/>
      <c r="AB852" s="245"/>
      <c r="AC852" s="245"/>
    </row>
    <row r="853">
      <c r="A853" s="245"/>
      <c r="B853" s="245"/>
      <c r="C853" s="245"/>
      <c r="D853" s="245"/>
      <c r="E853" s="245"/>
      <c r="F853" s="245"/>
      <c r="G853" s="245"/>
      <c r="H853" s="245"/>
      <c r="I853" s="245"/>
      <c r="J853" s="275"/>
      <c r="K853" s="275"/>
      <c r="L853" s="245"/>
      <c r="M853" s="245"/>
      <c r="N853" s="245"/>
      <c r="O853" s="245"/>
      <c r="P853" s="245"/>
      <c r="Q853" s="245"/>
      <c r="R853" s="245"/>
      <c r="S853" s="245"/>
      <c r="T853" s="245"/>
      <c r="U853" s="245"/>
      <c r="V853" s="245"/>
      <c r="W853" s="245"/>
      <c r="X853" s="245"/>
      <c r="Y853" s="245"/>
      <c r="Z853" s="245"/>
      <c r="AA853" s="245"/>
      <c r="AB853" s="245"/>
      <c r="AC853" s="245"/>
    </row>
    <row r="854">
      <c r="A854" s="245"/>
      <c r="B854" s="245"/>
      <c r="C854" s="245"/>
      <c r="D854" s="245"/>
      <c r="E854" s="245"/>
      <c r="F854" s="245"/>
      <c r="G854" s="245"/>
      <c r="H854" s="245"/>
      <c r="I854" s="245"/>
      <c r="J854" s="275"/>
      <c r="K854" s="275"/>
      <c r="L854" s="245"/>
      <c r="M854" s="245"/>
      <c r="N854" s="245"/>
      <c r="O854" s="245"/>
      <c r="P854" s="245"/>
      <c r="Q854" s="245"/>
      <c r="R854" s="245"/>
      <c r="S854" s="245"/>
      <c r="T854" s="245"/>
      <c r="U854" s="245"/>
      <c r="V854" s="245"/>
      <c r="W854" s="245"/>
      <c r="X854" s="245"/>
      <c r="Y854" s="245"/>
      <c r="Z854" s="245"/>
      <c r="AA854" s="245"/>
      <c r="AB854" s="245"/>
      <c r="AC854" s="245"/>
    </row>
    <row r="855">
      <c r="A855" s="245"/>
      <c r="B855" s="245"/>
      <c r="C855" s="245"/>
      <c r="D855" s="245"/>
      <c r="E855" s="245"/>
      <c r="F855" s="245"/>
      <c r="G855" s="245"/>
      <c r="H855" s="245"/>
      <c r="I855" s="245"/>
      <c r="J855" s="275"/>
      <c r="K855" s="275"/>
      <c r="L855" s="245"/>
      <c r="M855" s="245"/>
      <c r="N855" s="245"/>
      <c r="O855" s="245"/>
      <c r="P855" s="245"/>
      <c r="Q855" s="245"/>
      <c r="R855" s="245"/>
      <c r="S855" s="245"/>
      <c r="T855" s="245"/>
      <c r="U855" s="245"/>
      <c r="V855" s="245"/>
      <c r="W855" s="245"/>
      <c r="X855" s="245"/>
      <c r="Y855" s="245"/>
      <c r="Z855" s="245"/>
      <c r="AA855" s="245"/>
      <c r="AB855" s="245"/>
      <c r="AC855" s="245"/>
    </row>
    <row r="856">
      <c r="A856" s="245"/>
      <c r="B856" s="245"/>
      <c r="C856" s="245"/>
      <c r="D856" s="245"/>
      <c r="E856" s="245"/>
      <c r="F856" s="245"/>
      <c r="G856" s="245"/>
      <c r="H856" s="245"/>
      <c r="I856" s="245"/>
      <c r="J856" s="275"/>
      <c r="K856" s="275"/>
      <c r="L856" s="245"/>
      <c r="M856" s="245"/>
      <c r="N856" s="245"/>
      <c r="O856" s="245"/>
      <c r="P856" s="245"/>
      <c r="Q856" s="245"/>
      <c r="R856" s="245"/>
      <c r="S856" s="245"/>
      <c r="T856" s="245"/>
      <c r="U856" s="245"/>
      <c r="V856" s="245"/>
      <c r="W856" s="245"/>
      <c r="X856" s="245"/>
      <c r="Y856" s="245"/>
      <c r="Z856" s="245"/>
      <c r="AA856" s="245"/>
      <c r="AB856" s="245"/>
      <c r="AC856" s="245"/>
    </row>
    <row r="857">
      <c r="A857" s="245"/>
      <c r="B857" s="245"/>
      <c r="C857" s="245"/>
      <c r="D857" s="245"/>
      <c r="E857" s="245"/>
      <c r="F857" s="245"/>
      <c r="G857" s="245"/>
      <c r="H857" s="245"/>
      <c r="I857" s="245"/>
      <c r="J857" s="275"/>
      <c r="K857" s="275"/>
      <c r="L857" s="245"/>
      <c r="M857" s="245"/>
      <c r="N857" s="245"/>
      <c r="O857" s="245"/>
      <c r="P857" s="245"/>
      <c r="Q857" s="245"/>
      <c r="R857" s="245"/>
      <c r="S857" s="245"/>
      <c r="T857" s="245"/>
      <c r="U857" s="245"/>
      <c r="V857" s="245"/>
      <c r="W857" s="245"/>
      <c r="X857" s="245"/>
      <c r="Y857" s="245"/>
      <c r="Z857" s="245"/>
      <c r="AA857" s="245"/>
      <c r="AB857" s="245"/>
      <c r="AC857" s="245"/>
    </row>
    <row r="858">
      <c r="A858" s="245"/>
      <c r="B858" s="245"/>
      <c r="C858" s="245"/>
      <c r="D858" s="245"/>
      <c r="E858" s="245"/>
      <c r="F858" s="245"/>
      <c r="G858" s="245"/>
      <c r="H858" s="245"/>
      <c r="I858" s="245"/>
      <c r="J858" s="275"/>
      <c r="K858" s="275"/>
      <c r="L858" s="245"/>
      <c r="M858" s="245"/>
      <c r="N858" s="245"/>
      <c r="O858" s="245"/>
      <c r="P858" s="245"/>
      <c r="Q858" s="245"/>
      <c r="R858" s="245"/>
      <c r="S858" s="245"/>
      <c r="T858" s="245"/>
      <c r="U858" s="245"/>
      <c r="V858" s="245"/>
      <c r="W858" s="245"/>
      <c r="X858" s="245"/>
      <c r="Y858" s="245"/>
      <c r="Z858" s="245"/>
      <c r="AA858" s="245"/>
      <c r="AB858" s="245"/>
      <c r="AC858" s="245"/>
    </row>
    <row r="859">
      <c r="A859" s="245"/>
      <c r="B859" s="245"/>
      <c r="C859" s="245"/>
      <c r="D859" s="245"/>
      <c r="E859" s="245"/>
      <c r="F859" s="245"/>
      <c r="G859" s="245"/>
      <c r="H859" s="245"/>
      <c r="I859" s="245"/>
      <c r="J859" s="275"/>
      <c r="K859" s="275"/>
      <c r="L859" s="245"/>
      <c r="M859" s="245"/>
      <c r="N859" s="245"/>
      <c r="O859" s="245"/>
      <c r="P859" s="245"/>
      <c r="Q859" s="245"/>
      <c r="R859" s="245"/>
      <c r="S859" s="245"/>
      <c r="T859" s="245"/>
      <c r="U859" s="245"/>
      <c r="V859" s="245"/>
      <c r="W859" s="245"/>
      <c r="X859" s="245"/>
      <c r="Y859" s="245"/>
      <c r="Z859" s="245"/>
      <c r="AA859" s="245"/>
      <c r="AB859" s="245"/>
      <c r="AC859" s="245"/>
    </row>
    <row r="860">
      <c r="A860" s="245"/>
      <c r="B860" s="245"/>
      <c r="C860" s="245"/>
      <c r="D860" s="245"/>
      <c r="E860" s="245"/>
      <c r="F860" s="245"/>
      <c r="G860" s="245"/>
      <c r="H860" s="245"/>
      <c r="I860" s="245"/>
      <c r="J860" s="275"/>
      <c r="K860" s="275"/>
      <c r="L860" s="245"/>
      <c r="M860" s="245"/>
      <c r="N860" s="245"/>
      <c r="O860" s="245"/>
      <c r="P860" s="245"/>
      <c r="Q860" s="245"/>
      <c r="R860" s="245"/>
      <c r="S860" s="245"/>
      <c r="T860" s="245"/>
      <c r="U860" s="245"/>
      <c r="V860" s="245"/>
      <c r="W860" s="245"/>
      <c r="X860" s="245"/>
      <c r="Y860" s="245"/>
      <c r="Z860" s="245"/>
      <c r="AA860" s="245"/>
      <c r="AB860" s="245"/>
      <c r="AC860" s="245"/>
    </row>
    <row r="861">
      <c r="A861" s="245"/>
      <c r="B861" s="245"/>
      <c r="C861" s="245"/>
      <c r="D861" s="245"/>
      <c r="E861" s="245"/>
      <c r="F861" s="245"/>
      <c r="G861" s="245"/>
      <c r="H861" s="245"/>
      <c r="I861" s="245"/>
      <c r="J861" s="275"/>
      <c r="K861" s="275"/>
      <c r="L861" s="245"/>
      <c r="M861" s="245"/>
      <c r="N861" s="245"/>
      <c r="O861" s="245"/>
      <c r="P861" s="245"/>
      <c r="Q861" s="245"/>
      <c r="R861" s="245"/>
      <c r="S861" s="245"/>
      <c r="T861" s="245"/>
      <c r="U861" s="245"/>
      <c r="V861" s="245"/>
      <c r="W861" s="245"/>
      <c r="X861" s="245"/>
      <c r="Y861" s="245"/>
      <c r="Z861" s="245"/>
      <c r="AA861" s="245"/>
      <c r="AB861" s="245"/>
      <c r="AC861" s="245"/>
    </row>
    <row r="862">
      <c r="A862" s="245"/>
      <c r="B862" s="245"/>
      <c r="C862" s="245"/>
      <c r="D862" s="245"/>
      <c r="E862" s="245"/>
      <c r="F862" s="245"/>
      <c r="G862" s="245"/>
      <c r="H862" s="245"/>
      <c r="I862" s="245"/>
      <c r="J862" s="275"/>
      <c r="K862" s="275"/>
      <c r="L862" s="245"/>
      <c r="M862" s="245"/>
      <c r="N862" s="245"/>
      <c r="O862" s="245"/>
      <c r="P862" s="245"/>
      <c r="Q862" s="245"/>
      <c r="R862" s="245"/>
      <c r="S862" s="245"/>
      <c r="T862" s="245"/>
      <c r="U862" s="245"/>
      <c r="V862" s="245"/>
      <c r="W862" s="245"/>
      <c r="X862" s="245"/>
      <c r="Y862" s="245"/>
      <c r="Z862" s="245"/>
      <c r="AA862" s="245"/>
      <c r="AB862" s="245"/>
      <c r="AC862" s="245"/>
    </row>
    <row r="863">
      <c r="A863" s="245"/>
      <c r="B863" s="245"/>
      <c r="C863" s="245"/>
      <c r="D863" s="245"/>
      <c r="E863" s="245"/>
      <c r="F863" s="245"/>
      <c r="G863" s="245"/>
      <c r="H863" s="245"/>
      <c r="I863" s="245"/>
      <c r="J863" s="275"/>
      <c r="K863" s="275"/>
      <c r="L863" s="245"/>
      <c r="M863" s="245"/>
      <c r="N863" s="245"/>
      <c r="O863" s="245"/>
      <c r="P863" s="245"/>
      <c r="Q863" s="245"/>
      <c r="R863" s="245"/>
      <c r="S863" s="245"/>
      <c r="T863" s="245"/>
      <c r="U863" s="245"/>
      <c r="V863" s="245"/>
      <c r="W863" s="245"/>
      <c r="X863" s="245"/>
      <c r="Y863" s="245"/>
      <c r="Z863" s="245"/>
      <c r="AA863" s="245"/>
      <c r="AB863" s="245"/>
      <c r="AC863" s="245"/>
    </row>
    <row r="864">
      <c r="A864" s="245"/>
      <c r="B864" s="245"/>
      <c r="C864" s="245"/>
      <c r="D864" s="245"/>
      <c r="E864" s="245"/>
      <c r="F864" s="245"/>
      <c r="G864" s="245"/>
      <c r="H864" s="245"/>
      <c r="I864" s="245"/>
      <c r="J864" s="275"/>
      <c r="K864" s="275"/>
      <c r="L864" s="245"/>
      <c r="M864" s="245"/>
      <c r="N864" s="245"/>
      <c r="O864" s="245"/>
      <c r="P864" s="245"/>
      <c r="Q864" s="245"/>
      <c r="R864" s="245"/>
      <c r="S864" s="245"/>
      <c r="T864" s="245"/>
      <c r="U864" s="245"/>
      <c r="V864" s="245"/>
      <c r="W864" s="245"/>
      <c r="X864" s="245"/>
      <c r="Y864" s="245"/>
      <c r="Z864" s="245"/>
      <c r="AA864" s="245"/>
      <c r="AB864" s="245"/>
      <c r="AC864" s="245"/>
    </row>
    <row r="865">
      <c r="A865" s="245"/>
      <c r="B865" s="245"/>
      <c r="C865" s="245"/>
      <c r="D865" s="245"/>
      <c r="E865" s="245"/>
      <c r="F865" s="245"/>
      <c r="G865" s="245"/>
      <c r="H865" s="245"/>
      <c r="I865" s="245"/>
      <c r="J865" s="275"/>
      <c r="K865" s="275"/>
      <c r="L865" s="245"/>
      <c r="M865" s="245"/>
      <c r="N865" s="245"/>
      <c r="O865" s="245"/>
      <c r="P865" s="245"/>
      <c r="Q865" s="245"/>
      <c r="R865" s="245"/>
      <c r="S865" s="245"/>
      <c r="T865" s="245"/>
      <c r="U865" s="245"/>
      <c r="V865" s="245"/>
      <c r="W865" s="245"/>
      <c r="X865" s="245"/>
      <c r="Y865" s="245"/>
      <c r="Z865" s="245"/>
      <c r="AA865" s="245"/>
      <c r="AB865" s="245"/>
      <c r="AC865" s="245"/>
    </row>
    <row r="866">
      <c r="A866" s="245"/>
      <c r="B866" s="245"/>
      <c r="C866" s="245"/>
      <c r="D866" s="245"/>
      <c r="E866" s="245"/>
      <c r="F866" s="245"/>
      <c r="G866" s="245"/>
      <c r="H866" s="245"/>
      <c r="I866" s="245"/>
      <c r="J866" s="275"/>
      <c r="K866" s="275"/>
      <c r="L866" s="245"/>
      <c r="M866" s="245"/>
      <c r="N866" s="245"/>
      <c r="O866" s="245"/>
      <c r="P866" s="245"/>
      <c r="Q866" s="245"/>
      <c r="R866" s="245"/>
      <c r="S866" s="245"/>
      <c r="T866" s="245"/>
      <c r="U866" s="245"/>
      <c r="V866" s="245"/>
      <c r="W866" s="245"/>
      <c r="X866" s="245"/>
      <c r="Y866" s="245"/>
      <c r="Z866" s="245"/>
      <c r="AA866" s="245"/>
      <c r="AB866" s="245"/>
      <c r="AC866" s="245"/>
    </row>
    <row r="867">
      <c r="A867" s="245"/>
      <c r="B867" s="245"/>
      <c r="C867" s="245"/>
      <c r="D867" s="245"/>
      <c r="E867" s="245"/>
      <c r="F867" s="245"/>
      <c r="G867" s="245"/>
      <c r="H867" s="245"/>
      <c r="I867" s="245"/>
      <c r="J867" s="275"/>
      <c r="K867" s="275"/>
      <c r="L867" s="245"/>
      <c r="M867" s="245"/>
      <c r="N867" s="245"/>
      <c r="O867" s="245"/>
      <c r="P867" s="245"/>
      <c r="Q867" s="245"/>
      <c r="R867" s="245"/>
      <c r="S867" s="245"/>
      <c r="T867" s="245"/>
      <c r="U867" s="245"/>
      <c r="V867" s="245"/>
      <c r="W867" s="245"/>
      <c r="X867" s="245"/>
      <c r="Y867" s="245"/>
      <c r="Z867" s="245"/>
      <c r="AA867" s="245"/>
      <c r="AB867" s="245"/>
      <c r="AC867" s="245"/>
    </row>
    <row r="868">
      <c r="A868" s="245"/>
      <c r="B868" s="245"/>
      <c r="C868" s="245"/>
      <c r="D868" s="245"/>
      <c r="E868" s="245"/>
      <c r="F868" s="245"/>
      <c r="G868" s="245"/>
      <c r="H868" s="245"/>
      <c r="I868" s="245"/>
      <c r="J868" s="275"/>
      <c r="K868" s="275"/>
      <c r="L868" s="245"/>
      <c r="M868" s="245"/>
      <c r="N868" s="245"/>
      <c r="O868" s="245"/>
      <c r="P868" s="245"/>
      <c r="Q868" s="245"/>
      <c r="R868" s="245"/>
      <c r="S868" s="245"/>
      <c r="T868" s="245"/>
      <c r="U868" s="245"/>
      <c r="V868" s="245"/>
      <c r="W868" s="245"/>
      <c r="X868" s="245"/>
      <c r="Y868" s="245"/>
      <c r="Z868" s="245"/>
      <c r="AA868" s="245"/>
      <c r="AB868" s="245"/>
      <c r="AC868" s="245"/>
    </row>
    <row r="869">
      <c r="A869" s="245"/>
      <c r="B869" s="245"/>
      <c r="C869" s="245"/>
      <c r="D869" s="245"/>
      <c r="E869" s="245"/>
      <c r="F869" s="245"/>
      <c r="G869" s="245"/>
      <c r="H869" s="245"/>
      <c r="I869" s="245"/>
      <c r="J869" s="275"/>
      <c r="K869" s="275"/>
      <c r="L869" s="245"/>
      <c r="M869" s="245"/>
      <c r="N869" s="245"/>
      <c r="O869" s="245"/>
      <c r="P869" s="245"/>
      <c r="Q869" s="245"/>
      <c r="R869" s="245"/>
      <c r="S869" s="245"/>
      <c r="T869" s="245"/>
      <c r="U869" s="245"/>
      <c r="V869" s="245"/>
      <c r="W869" s="245"/>
      <c r="X869" s="245"/>
      <c r="Y869" s="245"/>
      <c r="Z869" s="245"/>
      <c r="AA869" s="245"/>
      <c r="AB869" s="245"/>
      <c r="AC869" s="245"/>
    </row>
    <row r="870">
      <c r="A870" s="245"/>
      <c r="B870" s="245"/>
      <c r="C870" s="245"/>
      <c r="D870" s="245"/>
      <c r="E870" s="245"/>
      <c r="F870" s="245"/>
      <c r="G870" s="245"/>
      <c r="H870" s="245"/>
      <c r="I870" s="245"/>
      <c r="J870" s="275"/>
      <c r="K870" s="275"/>
      <c r="L870" s="245"/>
      <c r="M870" s="245"/>
      <c r="N870" s="245"/>
      <c r="O870" s="245"/>
      <c r="P870" s="245"/>
      <c r="Q870" s="245"/>
      <c r="R870" s="245"/>
      <c r="S870" s="245"/>
      <c r="T870" s="245"/>
      <c r="U870" s="245"/>
      <c r="V870" s="245"/>
      <c r="W870" s="245"/>
      <c r="X870" s="245"/>
      <c r="Y870" s="245"/>
      <c r="Z870" s="245"/>
      <c r="AA870" s="245"/>
      <c r="AB870" s="245"/>
      <c r="AC870" s="245"/>
    </row>
    <row r="871">
      <c r="A871" s="245"/>
      <c r="B871" s="245"/>
      <c r="C871" s="245"/>
      <c r="D871" s="245"/>
      <c r="E871" s="245"/>
      <c r="F871" s="245"/>
      <c r="G871" s="245"/>
      <c r="H871" s="245"/>
      <c r="I871" s="245"/>
      <c r="J871" s="275"/>
      <c r="K871" s="275"/>
      <c r="L871" s="245"/>
      <c r="M871" s="245"/>
      <c r="N871" s="245"/>
      <c r="O871" s="245"/>
      <c r="P871" s="245"/>
      <c r="Q871" s="245"/>
      <c r="R871" s="245"/>
      <c r="S871" s="245"/>
      <c r="T871" s="245"/>
      <c r="U871" s="245"/>
      <c r="V871" s="245"/>
      <c r="W871" s="245"/>
      <c r="X871" s="245"/>
      <c r="Y871" s="245"/>
      <c r="Z871" s="245"/>
      <c r="AA871" s="245"/>
      <c r="AB871" s="245"/>
      <c r="AC871" s="245"/>
    </row>
    <row r="872">
      <c r="A872" s="245"/>
      <c r="B872" s="245"/>
      <c r="C872" s="245"/>
      <c r="D872" s="245"/>
      <c r="E872" s="245"/>
      <c r="F872" s="245"/>
      <c r="G872" s="245"/>
      <c r="H872" s="245"/>
      <c r="I872" s="245"/>
      <c r="J872" s="275"/>
      <c r="K872" s="275"/>
      <c r="L872" s="245"/>
      <c r="M872" s="245"/>
      <c r="N872" s="245"/>
      <c r="O872" s="245"/>
      <c r="P872" s="245"/>
      <c r="Q872" s="245"/>
      <c r="R872" s="245"/>
      <c r="S872" s="245"/>
      <c r="T872" s="245"/>
      <c r="U872" s="245"/>
      <c r="V872" s="245"/>
      <c r="W872" s="245"/>
      <c r="X872" s="245"/>
      <c r="Y872" s="245"/>
      <c r="Z872" s="245"/>
      <c r="AA872" s="245"/>
      <c r="AB872" s="245"/>
      <c r="AC872" s="245"/>
    </row>
    <row r="873">
      <c r="A873" s="245"/>
      <c r="B873" s="245"/>
      <c r="C873" s="245"/>
      <c r="D873" s="245"/>
      <c r="E873" s="245"/>
      <c r="F873" s="245"/>
      <c r="G873" s="245"/>
      <c r="H873" s="245"/>
      <c r="I873" s="245"/>
      <c r="J873" s="275"/>
      <c r="K873" s="275"/>
      <c r="L873" s="245"/>
      <c r="M873" s="245"/>
      <c r="N873" s="245"/>
      <c r="O873" s="245"/>
      <c r="P873" s="245"/>
      <c r="Q873" s="245"/>
      <c r="R873" s="245"/>
      <c r="S873" s="245"/>
      <c r="T873" s="245"/>
      <c r="U873" s="245"/>
      <c r="V873" s="245"/>
      <c r="W873" s="245"/>
      <c r="X873" s="245"/>
      <c r="Y873" s="245"/>
      <c r="Z873" s="245"/>
      <c r="AA873" s="245"/>
      <c r="AB873" s="245"/>
      <c r="AC873" s="245"/>
    </row>
    <row r="874">
      <c r="A874" s="245"/>
      <c r="B874" s="245"/>
      <c r="C874" s="245"/>
      <c r="D874" s="245"/>
      <c r="E874" s="245"/>
      <c r="F874" s="245"/>
      <c r="G874" s="245"/>
      <c r="H874" s="245"/>
      <c r="I874" s="245"/>
      <c r="J874" s="275"/>
      <c r="K874" s="275"/>
      <c r="L874" s="245"/>
      <c r="M874" s="245"/>
      <c r="N874" s="245"/>
      <c r="O874" s="245"/>
      <c r="P874" s="245"/>
      <c r="Q874" s="245"/>
      <c r="R874" s="245"/>
      <c r="S874" s="245"/>
      <c r="T874" s="245"/>
      <c r="U874" s="245"/>
      <c r="V874" s="245"/>
      <c r="W874" s="245"/>
      <c r="X874" s="245"/>
      <c r="Y874" s="245"/>
      <c r="Z874" s="245"/>
      <c r="AA874" s="245"/>
      <c r="AB874" s="245"/>
      <c r="AC874" s="245"/>
    </row>
    <row r="875">
      <c r="A875" s="245"/>
      <c r="B875" s="245"/>
      <c r="C875" s="245"/>
      <c r="D875" s="245"/>
      <c r="E875" s="245"/>
      <c r="F875" s="245"/>
      <c r="G875" s="245"/>
      <c r="H875" s="245"/>
      <c r="I875" s="245"/>
      <c r="J875" s="275"/>
      <c r="K875" s="275"/>
      <c r="L875" s="245"/>
      <c r="M875" s="245"/>
      <c r="N875" s="245"/>
      <c r="O875" s="245"/>
      <c r="P875" s="245"/>
      <c r="Q875" s="245"/>
      <c r="R875" s="245"/>
      <c r="S875" s="245"/>
      <c r="T875" s="245"/>
      <c r="U875" s="245"/>
      <c r="V875" s="245"/>
      <c r="W875" s="245"/>
      <c r="X875" s="245"/>
      <c r="Y875" s="245"/>
      <c r="Z875" s="245"/>
      <c r="AA875" s="245"/>
      <c r="AB875" s="245"/>
      <c r="AC875" s="245"/>
    </row>
    <row r="876">
      <c r="A876" s="245"/>
      <c r="B876" s="245"/>
      <c r="C876" s="245"/>
      <c r="D876" s="245"/>
      <c r="E876" s="245"/>
      <c r="F876" s="245"/>
      <c r="G876" s="245"/>
      <c r="H876" s="245"/>
      <c r="I876" s="245"/>
      <c r="J876" s="275"/>
      <c r="K876" s="275"/>
      <c r="L876" s="245"/>
      <c r="M876" s="245"/>
      <c r="N876" s="245"/>
      <c r="O876" s="245"/>
      <c r="P876" s="245"/>
      <c r="Q876" s="245"/>
      <c r="R876" s="245"/>
      <c r="S876" s="245"/>
      <c r="T876" s="245"/>
      <c r="U876" s="245"/>
      <c r="V876" s="245"/>
      <c r="W876" s="245"/>
      <c r="X876" s="245"/>
      <c r="Y876" s="245"/>
      <c r="Z876" s="245"/>
      <c r="AA876" s="245"/>
      <c r="AB876" s="245"/>
      <c r="AC876" s="245"/>
    </row>
    <row r="877">
      <c r="A877" s="245"/>
      <c r="B877" s="245"/>
      <c r="C877" s="245"/>
      <c r="D877" s="245"/>
      <c r="E877" s="245"/>
      <c r="F877" s="245"/>
      <c r="G877" s="245"/>
      <c r="H877" s="245"/>
      <c r="I877" s="245"/>
      <c r="J877" s="275"/>
      <c r="K877" s="275"/>
      <c r="L877" s="245"/>
      <c r="M877" s="245"/>
      <c r="N877" s="245"/>
      <c r="O877" s="245"/>
      <c r="P877" s="245"/>
      <c r="Q877" s="245"/>
      <c r="R877" s="245"/>
      <c r="S877" s="245"/>
      <c r="T877" s="245"/>
      <c r="U877" s="245"/>
      <c r="V877" s="245"/>
      <c r="W877" s="245"/>
      <c r="X877" s="245"/>
      <c r="Y877" s="245"/>
      <c r="Z877" s="245"/>
      <c r="AA877" s="245"/>
      <c r="AB877" s="245"/>
      <c r="AC877" s="245"/>
    </row>
    <row r="878">
      <c r="A878" s="245"/>
      <c r="B878" s="245"/>
      <c r="C878" s="245"/>
      <c r="D878" s="245"/>
      <c r="E878" s="245"/>
      <c r="F878" s="245"/>
      <c r="G878" s="245"/>
      <c r="H878" s="245"/>
      <c r="I878" s="245"/>
      <c r="J878" s="275"/>
      <c r="K878" s="275"/>
      <c r="L878" s="245"/>
      <c r="M878" s="245"/>
      <c r="N878" s="245"/>
      <c r="O878" s="245"/>
      <c r="P878" s="245"/>
      <c r="Q878" s="245"/>
      <c r="R878" s="245"/>
      <c r="S878" s="245"/>
      <c r="T878" s="245"/>
      <c r="U878" s="245"/>
      <c r="V878" s="245"/>
      <c r="W878" s="245"/>
      <c r="X878" s="245"/>
      <c r="Y878" s="245"/>
      <c r="Z878" s="245"/>
      <c r="AA878" s="245"/>
      <c r="AB878" s="245"/>
      <c r="AC878" s="245"/>
    </row>
    <row r="879">
      <c r="A879" s="245"/>
      <c r="B879" s="245"/>
      <c r="C879" s="245"/>
      <c r="D879" s="245"/>
      <c r="E879" s="245"/>
      <c r="F879" s="245"/>
      <c r="G879" s="245"/>
      <c r="H879" s="245"/>
      <c r="I879" s="245"/>
      <c r="J879" s="275"/>
      <c r="K879" s="275"/>
      <c r="L879" s="245"/>
      <c r="M879" s="245"/>
      <c r="N879" s="245"/>
      <c r="O879" s="245"/>
      <c r="P879" s="245"/>
      <c r="Q879" s="245"/>
      <c r="R879" s="245"/>
      <c r="S879" s="245"/>
      <c r="T879" s="245"/>
      <c r="U879" s="245"/>
      <c r="V879" s="245"/>
      <c r="W879" s="245"/>
      <c r="X879" s="245"/>
      <c r="Y879" s="245"/>
      <c r="Z879" s="245"/>
      <c r="AA879" s="245"/>
      <c r="AB879" s="245"/>
      <c r="AC879" s="245"/>
    </row>
    <row r="880">
      <c r="A880" s="245"/>
      <c r="B880" s="245"/>
      <c r="C880" s="245"/>
      <c r="D880" s="245"/>
      <c r="E880" s="245"/>
      <c r="F880" s="245"/>
      <c r="G880" s="245"/>
      <c r="H880" s="245"/>
      <c r="I880" s="245"/>
      <c r="J880" s="275"/>
      <c r="K880" s="275"/>
      <c r="L880" s="245"/>
      <c r="M880" s="245"/>
      <c r="N880" s="245"/>
      <c r="O880" s="245"/>
      <c r="P880" s="245"/>
      <c r="Q880" s="245"/>
      <c r="R880" s="245"/>
      <c r="S880" s="245"/>
      <c r="T880" s="245"/>
      <c r="U880" s="245"/>
      <c r="V880" s="245"/>
      <c r="W880" s="245"/>
      <c r="X880" s="245"/>
      <c r="Y880" s="245"/>
      <c r="Z880" s="245"/>
      <c r="AA880" s="245"/>
      <c r="AB880" s="245"/>
      <c r="AC880" s="245"/>
    </row>
    <row r="881">
      <c r="A881" s="245"/>
      <c r="B881" s="245"/>
      <c r="C881" s="245"/>
      <c r="D881" s="245"/>
      <c r="E881" s="245"/>
      <c r="F881" s="245"/>
      <c r="G881" s="245"/>
      <c r="H881" s="245"/>
      <c r="I881" s="245"/>
      <c r="J881" s="275"/>
      <c r="K881" s="275"/>
      <c r="L881" s="245"/>
      <c r="M881" s="245"/>
      <c r="N881" s="245"/>
      <c r="O881" s="245"/>
      <c r="P881" s="245"/>
      <c r="Q881" s="245"/>
      <c r="R881" s="245"/>
      <c r="S881" s="245"/>
      <c r="T881" s="245"/>
      <c r="U881" s="245"/>
      <c r="V881" s="245"/>
      <c r="W881" s="245"/>
      <c r="X881" s="245"/>
      <c r="Y881" s="245"/>
      <c r="Z881" s="245"/>
      <c r="AA881" s="245"/>
      <c r="AB881" s="245"/>
      <c r="AC881" s="245"/>
    </row>
    <row r="882">
      <c r="A882" s="245"/>
      <c r="B882" s="245"/>
      <c r="C882" s="245"/>
      <c r="D882" s="245"/>
      <c r="E882" s="245"/>
      <c r="F882" s="245"/>
      <c r="G882" s="245"/>
      <c r="H882" s="245"/>
      <c r="I882" s="245"/>
      <c r="J882" s="275"/>
      <c r="K882" s="275"/>
      <c r="L882" s="245"/>
      <c r="M882" s="245"/>
      <c r="N882" s="245"/>
      <c r="O882" s="245"/>
      <c r="P882" s="245"/>
      <c r="Q882" s="245"/>
      <c r="R882" s="245"/>
      <c r="S882" s="245"/>
      <c r="T882" s="245"/>
      <c r="U882" s="245"/>
      <c r="V882" s="245"/>
      <c r="W882" s="245"/>
      <c r="X882" s="245"/>
      <c r="Y882" s="245"/>
      <c r="Z882" s="245"/>
      <c r="AA882" s="245"/>
      <c r="AB882" s="245"/>
      <c r="AC882" s="245"/>
    </row>
    <row r="883">
      <c r="A883" s="245"/>
      <c r="B883" s="245"/>
      <c r="C883" s="245"/>
      <c r="D883" s="245"/>
      <c r="E883" s="245"/>
      <c r="F883" s="245"/>
      <c r="G883" s="245"/>
      <c r="H883" s="245"/>
      <c r="I883" s="245"/>
      <c r="J883" s="275"/>
      <c r="K883" s="275"/>
      <c r="L883" s="245"/>
      <c r="M883" s="245"/>
      <c r="N883" s="245"/>
      <c r="O883" s="245"/>
      <c r="P883" s="245"/>
      <c r="Q883" s="245"/>
      <c r="R883" s="245"/>
      <c r="S883" s="245"/>
      <c r="T883" s="245"/>
      <c r="U883" s="245"/>
      <c r="V883" s="245"/>
      <c r="W883" s="245"/>
      <c r="X883" s="245"/>
      <c r="Y883" s="245"/>
      <c r="Z883" s="245"/>
      <c r="AA883" s="245"/>
      <c r="AB883" s="245"/>
      <c r="AC883" s="245"/>
    </row>
    <row r="884">
      <c r="A884" s="245"/>
      <c r="B884" s="245"/>
      <c r="C884" s="245"/>
      <c r="D884" s="245"/>
      <c r="E884" s="245"/>
      <c r="F884" s="245"/>
      <c r="G884" s="245"/>
      <c r="H884" s="245"/>
      <c r="I884" s="245"/>
      <c r="J884" s="275"/>
      <c r="K884" s="275"/>
      <c r="L884" s="245"/>
      <c r="M884" s="245"/>
      <c r="N884" s="245"/>
      <c r="O884" s="245"/>
      <c r="P884" s="245"/>
      <c r="Q884" s="245"/>
      <c r="R884" s="245"/>
      <c r="S884" s="245"/>
      <c r="T884" s="245"/>
      <c r="U884" s="245"/>
      <c r="V884" s="245"/>
      <c r="W884" s="245"/>
      <c r="X884" s="245"/>
      <c r="Y884" s="245"/>
      <c r="Z884" s="245"/>
      <c r="AA884" s="245"/>
      <c r="AB884" s="245"/>
      <c r="AC884" s="245"/>
    </row>
    <row r="885">
      <c r="A885" s="245"/>
      <c r="B885" s="245"/>
      <c r="C885" s="245"/>
      <c r="D885" s="245"/>
      <c r="E885" s="245"/>
      <c r="F885" s="245"/>
      <c r="G885" s="245"/>
      <c r="H885" s="245"/>
      <c r="I885" s="245"/>
      <c r="J885" s="275"/>
      <c r="K885" s="275"/>
      <c r="L885" s="245"/>
      <c r="M885" s="245"/>
      <c r="N885" s="245"/>
      <c r="O885" s="245"/>
      <c r="P885" s="245"/>
      <c r="Q885" s="245"/>
      <c r="R885" s="245"/>
      <c r="S885" s="245"/>
      <c r="T885" s="245"/>
      <c r="U885" s="245"/>
      <c r="V885" s="245"/>
      <c r="W885" s="245"/>
      <c r="X885" s="245"/>
      <c r="Y885" s="245"/>
      <c r="Z885" s="245"/>
      <c r="AA885" s="245"/>
      <c r="AB885" s="245"/>
      <c r="AC885" s="245"/>
    </row>
    <row r="886">
      <c r="A886" s="245"/>
      <c r="B886" s="245"/>
      <c r="C886" s="245"/>
      <c r="D886" s="245"/>
      <c r="E886" s="245"/>
      <c r="F886" s="245"/>
      <c r="G886" s="245"/>
      <c r="H886" s="245"/>
      <c r="I886" s="245"/>
      <c r="J886" s="275"/>
      <c r="K886" s="275"/>
      <c r="L886" s="245"/>
      <c r="M886" s="245"/>
      <c r="N886" s="245"/>
      <c r="O886" s="245"/>
      <c r="P886" s="245"/>
      <c r="Q886" s="245"/>
      <c r="R886" s="245"/>
      <c r="S886" s="245"/>
      <c r="T886" s="245"/>
      <c r="U886" s="245"/>
      <c r="V886" s="245"/>
      <c r="W886" s="245"/>
      <c r="X886" s="245"/>
      <c r="Y886" s="245"/>
      <c r="Z886" s="245"/>
      <c r="AA886" s="245"/>
      <c r="AB886" s="245"/>
      <c r="AC886" s="245"/>
    </row>
    <row r="887">
      <c r="A887" s="245"/>
      <c r="B887" s="245"/>
      <c r="C887" s="245"/>
      <c r="D887" s="245"/>
      <c r="E887" s="245"/>
      <c r="F887" s="245"/>
      <c r="G887" s="245"/>
      <c r="H887" s="245"/>
      <c r="I887" s="245"/>
      <c r="J887" s="275"/>
      <c r="K887" s="275"/>
      <c r="L887" s="245"/>
      <c r="M887" s="245"/>
      <c r="N887" s="245"/>
      <c r="O887" s="245"/>
      <c r="P887" s="245"/>
      <c r="Q887" s="245"/>
      <c r="R887" s="245"/>
      <c r="S887" s="245"/>
      <c r="T887" s="245"/>
      <c r="U887" s="245"/>
      <c r="V887" s="245"/>
      <c r="W887" s="245"/>
      <c r="X887" s="245"/>
      <c r="Y887" s="245"/>
      <c r="Z887" s="245"/>
      <c r="AA887" s="245"/>
      <c r="AB887" s="245"/>
      <c r="AC887" s="245"/>
    </row>
    <row r="888">
      <c r="A888" s="245"/>
      <c r="B888" s="245"/>
      <c r="C888" s="245"/>
      <c r="D888" s="245"/>
      <c r="E888" s="245"/>
      <c r="F888" s="245"/>
      <c r="G888" s="245"/>
      <c r="H888" s="245"/>
      <c r="I888" s="245"/>
      <c r="J888" s="275"/>
      <c r="K888" s="275"/>
      <c r="L888" s="245"/>
      <c r="M888" s="245"/>
      <c r="N888" s="245"/>
      <c r="O888" s="245"/>
      <c r="P888" s="245"/>
      <c r="Q888" s="245"/>
      <c r="R888" s="245"/>
      <c r="S888" s="245"/>
      <c r="T888" s="245"/>
      <c r="U888" s="245"/>
      <c r="V888" s="245"/>
      <c r="W888" s="245"/>
      <c r="X888" s="245"/>
      <c r="Y888" s="245"/>
      <c r="Z888" s="245"/>
      <c r="AA888" s="245"/>
      <c r="AB888" s="245"/>
      <c r="AC888" s="245"/>
    </row>
    <row r="889">
      <c r="A889" s="245"/>
      <c r="B889" s="245"/>
      <c r="C889" s="245"/>
      <c r="D889" s="245"/>
      <c r="E889" s="245"/>
      <c r="F889" s="245"/>
      <c r="G889" s="245"/>
      <c r="H889" s="245"/>
      <c r="I889" s="245"/>
      <c r="J889" s="275"/>
      <c r="K889" s="275"/>
      <c r="L889" s="245"/>
      <c r="M889" s="245"/>
      <c r="N889" s="245"/>
      <c r="O889" s="245"/>
      <c r="P889" s="245"/>
      <c r="Q889" s="245"/>
      <c r="R889" s="245"/>
      <c r="S889" s="245"/>
      <c r="T889" s="245"/>
      <c r="U889" s="245"/>
      <c r="V889" s="245"/>
      <c r="W889" s="245"/>
      <c r="X889" s="245"/>
      <c r="Y889" s="245"/>
      <c r="Z889" s="245"/>
      <c r="AA889" s="245"/>
      <c r="AB889" s="245"/>
      <c r="AC889" s="245"/>
    </row>
    <row r="890">
      <c r="A890" s="245"/>
      <c r="B890" s="245"/>
      <c r="C890" s="245"/>
      <c r="D890" s="245"/>
      <c r="E890" s="245"/>
      <c r="F890" s="245"/>
      <c r="G890" s="245"/>
      <c r="H890" s="245"/>
      <c r="I890" s="245"/>
      <c r="J890" s="275"/>
      <c r="K890" s="275"/>
      <c r="L890" s="245"/>
      <c r="M890" s="245"/>
      <c r="N890" s="245"/>
      <c r="O890" s="245"/>
      <c r="P890" s="245"/>
      <c r="Q890" s="245"/>
      <c r="R890" s="245"/>
      <c r="S890" s="245"/>
      <c r="T890" s="245"/>
      <c r="U890" s="245"/>
      <c r="V890" s="245"/>
      <c r="W890" s="245"/>
      <c r="X890" s="245"/>
      <c r="Y890" s="245"/>
      <c r="Z890" s="245"/>
      <c r="AA890" s="245"/>
      <c r="AB890" s="245"/>
      <c r="AC890" s="245"/>
    </row>
    <row r="891">
      <c r="A891" s="245"/>
      <c r="B891" s="245"/>
      <c r="C891" s="245"/>
      <c r="D891" s="245"/>
      <c r="E891" s="245"/>
      <c r="F891" s="245"/>
      <c r="G891" s="245"/>
      <c r="H891" s="245"/>
      <c r="I891" s="245"/>
      <c r="J891" s="275"/>
      <c r="K891" s="275"/>
      <c r="L891" s="245"/>
      <c r="M891" s="245"/>
      <c r="N891" s="245"/>
      <c r="O891" s="245"/>
      <c r="P891" s="245"/>
      <c r="Q891" s="245"/>
      <c r="R891" s="245"/>
      <c r="S891" s="245"/>
      <c r="T891" s="245"/>
      <c r="U891" s="245"/>
      <c r="V891" s="245"/>
      <c r="W891" s="245"/>
      <c r="X891" s="245"/>
      <c r="Y891" s="245"/>
      <c r="Z891" s="245"/>
      <c r="AA891" s="245"/>
      <c r="AB891" s="245"/>
      <c r="AC891" s="245"/>
    </row>
    <row r="892">
      <c r="A892" s="245"/>
      <c r="B892" s="245"/>
      <c r="C892" s="245"/>
      <c r="D892" s="245"/>
      <c r="E892" s="245"/>
      <c r="F892" s="245"/>
      <c r="G892" s="245"/>
      <c r="H892" s="245"/>
      <c r="I892" s="245"/>
      <c r="J892" s="275"/>
      <c r="K892" s="275"/>
      <c r="L892" s="245"/>
      <c r="M892" s="245"/>
      <c r="N892" s="245"/>
      <c r="O892" s="245"/>
      <c r="P892" s="245"/>
      <c r="Q892" s="245"/>
      <c r="R892" s="245"/>
      <c r="S892" s="245"/>
      <c r="T892" s="245"/>
      <c r="U892" s="245"/>
      <c r="V892" s="245"/>
      <c r="W892" s="245"/>
      <c r="X892" s="245"/>
      <c r="Y892" s="245"/>
      <c r="Z892" s="245"/>
      <c r="AA892" s="245"/>
      <c r="AB892" s="245"/>
      <c r="AC892" s="245"/>
    </row>
    <row r="893">
      <c r="A893" s="245"/>
      <c r="B893" s="245"/>
      <c r="C893" s="245"/>
      <c r="D893" s="245"/>
      <c r="E893" s="245"/>
      <c r="F893" s="245"/>
      <c r="G893" s="245"/>
      <c r="H893" s="245"/>
      <c r="I893" s="245"/>
      <c r="J893" s="275"/>
      <c r="K893" s="275"/>
      <c r="L893" s="245"/>
      <c r="M893" s="245"/>
      <c r="N893" s="245"/>
      <c r="O893" s="245"/>
      <c r="P893" s="245"/>
      <c r="Q893" s="245"/>
      <c r="R893" s="245"/>
      <c r="S893" s="245"/>
      <c r="T893" s="245"/>
      <c r="U893" s="245"/>
      <c r="V893" s="245"/>
      <c r="W893" s="245"/>
      <c r="X893" s="245"/>
      <c r="Y893" s="245"/>
      <c r="Z893" s="245"/>
      <c r="AA893" s="245"/>
      <c r="AB893" s="245"/>
      <c r="AC893" s="245"/>
    </row>
    <row r="894">
      <c r="A894" s="245"/>
      <c r="B894" s="245"/>
      <c r="C894" s="245"/>
      <c r="D894" s="245"/>
      <c r="E894" s="245"/>
      <c r="F894" s="245"/>
      <c r="G894" s="245"/>
      <c r="H894" s="245"/>
      <c r="I894" s="245"/>
      <c r="J894" s="275"/>
      <c r="K894" s="275"/>
      <c r="L894" s="245"/>
      <c r="M894" s="245"/>
      <c r="N894" s="245"/>
      <c r="O894" s="245"/>
      <c r="P894" s="245"/>
      <c r="Q894" s="245"/>
      <c r="R894" s="245"/>
      <c r="S894" s="245"/>
      <c r="T894" s="245"/>
      <c r="U894" s="245"/>
      <c r="V894" s="245"/>
      <c r="W894" s="245"/>
      <c r="X894" s="245"/>
      <c r="Y894" s="245"/>
      <c r="Z894" s="245"/>
      <c r="AA894" s="245"/>
      <c r="AB894" s="245"/>
      <c r="AC894" s="245"/>
    </row>
    <row r="895">
      <c r="A895" s="245"/>
      <c r="B895" s="245"/>
      <c r="C895" s="245"/>
      <c r="D895" s="245"/>
      <c r="E895" s="245"/>
      <c r="F895" s="245"/>
      <c r="G895" s="245"/>
      <c r="H895" s="245"/>
      <c r="I895" s="245"/>
      <c r="J895" s="275"/>
      <c r="K895" s="275"/>
      <c r="L895" s="245"/>
      <c r="M895" s="245"/>
      <c r="N895" s="245"/>
      <c r="O895" s="245"/>
      <c r="P895" s="245"/>
      <c r="Q895" s="245"/>
      <c r="R895" s="245"/>
      <c r="S895" s="245"/>
      <c r="T895" s="245"/>
      <c r="U895" s="245"/>
      <c r="V895" s="245"/>
      <c r="W895" s="245"/>
      <c r="X895" s="245"/>
      <c r="Y895" s="245"/>
      <c r="Z895" s="245"/>
      <c r="AA895" s="245"/>
      <c r="AB895" s="245"/>
      <c r="AC895" s="245"/>
    </row>
    <row r="896">
      <c r="A896" s="245"/>
      <c r="B896" s="245"/>
      <c r="C896" s="245"/>
      <c r="D896" s="245"/>
      <c r="E896" s="245"/>
      <c r="F896" s="245"/>
      <c r="G896" s="245"/>
      <c r="H896" s="245"/>
      <c r="I896" s="245"/>
      <c r="J896" s="275"/>
      <c r="K896" s="275"/>
      <c r="L896" s="245"/>
      <c r="M896" s="245"/>
      <c r="N896" s="245"/>
      <c r="O896" s="245"/>
      <c r="P896" s="245"/>
      <c r="Q896" s="245"/>
      <c r="R896" s="245"/>
      <c r="S896" s="245"/>
      <c r="T896" s="245"/>
      <c r="U896" s="245"/>
      <c r="V896" s="245"/>
      <c r="W896" s="245"/>
      <c r="X896" s="245"/>
      <c r="Y896" s="245"/>
      <c r="Z896" s="245"/>
      <c r="AA896" s="245"/>
      <c r="AB896" s="245"/>
      <c r="AC896" s="245"/>
    </row>
    <row r="897">
      <c r="A897" s="245"/>
      <c r="B897" s="245"/>
      <c r="C897" s="245"/>
      <c r="D897" s="245"/>
      <c r="E897" s="245"/>
      <c r="F897" s="245"/>
      <c r="G897" s="245"/>
      <c r="H897" s="245"/>
      <c r="I897" s="245"/>
      <c r="J897" s="275"/>
      <c r="K897" s="275"/>
      <c r="L897" s="245"/>
      <c r="M897" s="245"/>
      <c r="N897" s="245"/>
      <c r="O897" s="245"/>
      <c r="P897" s="245"/>
      <c r="Q897" s="245"/>
      <c r="R897" s="245"/>
      <c r="S897" s="245"/>
      <c r="T897" s="245"/>
      <c r="U897" s="245"/>
      <c r="V897" s="245"/>
      <c r="W897" s="245"/>
      <c r="X897" s="245"/>
      <c r="Y897" s="245"/>
      <c r="Z897" s="245"/>
      <c r="AA897" s="245"/>
      <c r="AB897" s="245"/>
      <c r="AC897" s="245"/>
    </row>
    <row r="898">
      <c r="A898" s="245"/>
      <c r="B898" s="245"/>
      <c r="C898" s="245"/>
      <c r="D898" s="245"/>
      <c r="E898" s="245"/>
      <c r="F898" s="245"/>
      <c r="G898" s="245"/>
      <c r="H898" s="245"/>
      <c r="I898" s="245"/>
      <c r="J898" s="275"/>
      <c r="K898" s="275"/>
      <c r="L898" s="245"/>
      <c r="M898" s="245"/>
      <c r="N898" s="245"/>
      <c r="O898" s="245"/>
      <c r="P898" s="245"/>
      <c r="Q898" s="245"/>
      <c r="R898" s="245"/>
      <c r="S898" s="245"/>
      <c r="T898" s="245"/>
      <c r="U898" s="245"/>
      <c r="V898" s="245"/>
      <c r="W898" s="245"/>
      <c r="X898" s="245"/>
      <c r="Y898" s="245"/>
      <c r="Z898" s="245"/>
      <c r="AA898" s="245"/>
      <c r="AB898" s="245"/>
      <c r="AC898" s="245"/>
    </row>
    <row r="899">
      <c r="A899" s="245"/>
      <c r="B899" s="245"/>
      <c r="C899" s="245"/>
      <c r="D899" s="245"/>
      <c r="E899" s="245"/>
      <c r="F899" s="245"/>
      <c r="G899" s="245"/>
      <c r="H899" s="245"/>
      <c r="I899" s="245"/>
      <c r="J899" s="275"/>
      <c r="K899" s="275"/>
      <c r="L899" s="245"/>
      <c r="M899" s="245"/>
      <c r="N899" s="245"/>
      <c r="O899" s="245"/>
      <c r="P899" s="245"/>
      <c r="Q899" s="245"/>
      <c r="R899" s="245"/>
      <c r="S899" s="245"/>
      <c r="T899" s="245"/>
      <c r="U899" s="245"/>
      <c r="V899" s="245"/>
      <c r="W899" s="245"/>
      <c r="X899" s="245"/>
      <c r="Y899" s="245"/>
      <c r="Z899" s="245"/>
      <c r="AA899" s="245"/>
      <c r="AB899" s="245"/>
      <c r="AC899" s="245"/>
    </row>
    <row r="900">
      <c r="A900" s="245"/>
      <c r="B900" s="245"/>
      <c r="C900" s="245"/>
      <c r="D900" s="245"/>
      <c r="E900" s="245"/>
      <c r="F900" s="245"/>
      <c r="G900" s="245"/>
      <c r="H900" s="245"/>
      <c r="I900" s="245"/>
      <c r="J900" s="275"/>
      <c r="K900" s="275"/>
      <c r="L900" s="245"/>
      <c r="M900" s="245"/>
      <c r="N900" s="245"/>
      <c r="O900" s="245"/>
      <c r="P900" s="245"/>
      <c r="Q900" s="245"/>
      <c r="R900" s="245"/>
      <c r="S900" s="245"/>
      <c r="T900" s="245"/>
      <c r="U900" s="245"/>
      <c r="V900" s="245"/>
      <c r="W900" s="245"/>
      <c r="X900" s="245"/>
      <c r="Y900" s="245"/>
      <c r="Z900" s="245"/>
      <c r="AA900" s="245"/>
      <c r="AB900" s="245"/>
      <c r="AC900" s="245"/>
    </row>
    <row r="901">
      <c r="A901" s="245"/>
      <c r="B901" s="245"/>
      <c r="C901" s="245"/>
      <c r="D901" s="245"/>
      <c r="E901" s="245"/>
      <c r="F901" s="245"/>
      <c r="G901" s="245"/>
      <c r="H901" s="245"/>
      <c r="I901" s="245"/>
      <c r="J901" s="275"/>
      <c r="K901" s="275"/>
      <c r="L901" s="245"/>
      <c r="M901" s="245"/>
      <c r="N901" s="245"/>
      <c r="O901" s="245"/>
      <c r="P901" s="245"/>
      <c r="Q901" s="245"/>
      <c r="R901" s="245"/>
      <c r="S901" s="245"/>
      <c r="T901" s="245"/>
      <c r="U901" s="245"/>
      <c r="V901" s="245"/>
      <c r="W901" s="245"/>
      <c r="X901" s="245"/>
      <c r="Y901" s="245"/>
      <c r="Z901" s="245"/>
      <c r="AA901" s="245"/>
      <c r="AB901" s="245"/>
      <c r="AC901" s="245"/>
    </row>
    <row r="902">
      <c r="A902" s="245"/>
      <c r="B902" s="245"/>
      <c r="C902" s="245"/>
      <c r="D902" s="245"/>
      <c r="E902" s="245"/>
      <c r="F902" s="245"/>
      <c r="G902" s="245"/>
      <c r="H902" s="245"/>
      <c r="I902" s="245"/>
      <c r="J902" s="275"/>
      <c r="K902" s="275"/>
      <c r="L902" s="245"/>
      <c r="M902" s="245"/>
      <c r="N902" s="245"/>
      <c r="O902" s="245"/>
      <c r="P902" s="245"/>
      <c r="Q902" s="245"/>
      <c r="R902" s="245"/>
      <c r="S902" s="245"/>
      <c r="T902" s="245"/>
      <c r="U902" s="245"/>
      <c r="V902" s="245"/>
      <c r="W902" s="245"/>
      <c r="X902" s="245"/>
      <c r="Y902" s="245"/>
      <c r="Z902" s="245"/>
      <c r="AA902" s="245"/>
      <c r="AB902" s="245"/>
      <c r="AC902" s="245"/>
    </row>
    <row r="903">
      <c r="A903" s="245"/>
      <c r="B903" s="245"/>
      <c r="C903" s="245"/>
      <c r="D903" s="245"/>
      <c r="E903" s="245"/>
      <c r="F903" s="245"/>
      <c r="G903" s="245"/>
      <c r="H903" s="245"/>
      <c r="I903" s="245"/>
      <c r="J903" s="275"/>
      <c r="K903" s="275"/>
      <c r="L903" s="245"/>
      <c r="M903" s="245"/>
      <c r="N903" s="245"/>
      <c r="O903" s="245"/>
      <c r="P903" s="245"/>
      <c r="Q903" s="245"/>
      <c r="R903" s="245"/>
      <c r="S903" s="245"/>
      <c r="T903" s="245"/>
      <c r="U903" s="245"/>
      <c r="V903" s="245"/>
      <c r="W903" s="245"/>
      <c r="X903" s="245"/>
      <c r="Y903" s="245"/>
      <c r="Z903" s="245"/>
      <c r="AA903" s="245"/>
      <c r="AB903" s="245"/>
      <c r="AC903" s="245"/>
    </row>
    <row r="904">
      <c r="A904" s="245"/>
      <c r="B904" s="245"/>
      <c r="C904" s="245"/>
      <c r="D904" s="245"/>
      <c r="E904" s="245"/>
      <c r="F904" s="245"/>
      <c r="G904" s="245"/>
      <c r="H904" s="245"/>
      <c r="I904" s="245"/>
      <c r="J904" s="275"/>
      <c r="K904" s="275"/>
      <c r="L904" s="245"/>
      <c r="M904" s="245"/>
      <c r="N904" s="245"/>
      <c r="O904" s="245"/>
      <c r="P904" s="245"/>
      <c r="Q904" s="245"/>
      <c r="R904" s="245"/>
      <c r="S904" s="245"/>
      <c r="T904" s="245"/>
      <c r="U904" s="245"/>
      <c r="V904" s="245"/>
      <c r="W904" s="245"/>
      <c r="X904" s="245"/>
      <c r="Y904" s="245"/>
      <c r="Z904" s="245"/>
      <c r="AA904" s="245"/>
      <c r="AB904" s="245"/>
      <c r="AC904" s="245"/>
    </row>
    <row r="905">
      <c r="A905" s="245"/>
      <c r="B905" s="245"/>
      <c r="C905" s="245"/>
      <c r="D905" s="245"/>
      <c r="E905" s="245"/>
      <c r="F905" s="245"/>
      <c r="G905" s="245"/>
      <c r="H905" s="245"/>
      <c r="I905" s="245"/>
      <c r="J905" s="275"/>
      <c r="K905" s="275"/>
      <c r="L905" s="245"/>
      <c r="M905" s="245"/>
      <c r="N905" s="245"/>
      <c r="O905" s="245"/>
      <c r="P905" s="245"/>
      <c r="Q905" s="245"/>
      <c r="R905" s="245"/>
      <c r="S905" s="245"/>
      <c r="T905" s="245"/>
      <c r="U905" s="245"/>
      <c r="V905" s="245"/>
      <c r="W905" s="245"/>
      <c r="X905" s="245"/>
      <c r="Y905" s="245"/>
      <c r="Z905" s="245"/>
      <c r="AA905" s="245"/>
      <c r="AB905" s="245"/>
      <c r="AC905" s="245"/>
    </row>
    <row r="906">
      <c r="A906" s="245"/>
      <c r="B906" s="245"/>
      <c r="C906" s="245"/>
      <c r="D906" s="245"/>
      <c r="E906" s="245"/>
      <c r="F906" s="245"/>
      <c r="G906" s="245"/>
      <c r="H906" s="245"/>
      <c r="I906" s="245"/>
      <c r="J906" s="275"/>
      <c r="K906" s="275"/>
      <c r="L906" s="245"/>
      <c r="M906" s="245"/>
      <c r="N906" s="245"/>
      <c r="O906" s="245"/>
      <c r="P906" s="245"/>
      <c r="Q906" s="245"/>
      <c r="R906" s="245"/>
      <c r="S906" s="245"/>
      <c r="T906" s="245"/>
      <c r="U906" s="245"/>
      <c r="V906" s="245"/>
      <c r="W906" s="245"/>
      <c r="X906" s="245"/>
      <c r="Y906" s="245"/>
      <c r="Z906" s="245"/>
      <c r="AA906" s="245"/>
      <c r="AB906" s="245"/>
      <c r="AC906" s="245"/>
    </row>
    <row r="907">
      <c r="A907" s="245"/>
      <c r="B907" s="245"/>
      <c r="C907" s="245"/>
      <c r="D907" s="245"/>
      <c r="E907" s="245"/>
      <c r="F907" s="245"/>
      <c r="G907" s="245"/>
      <c r="H907" s="245"/>
      <c r="I907" s="245"/>
      <c r="J907" s="275"/>
      <c r="K907" s="275"/>
      <c r="L907" s="245"/>
      <c r="M907" s="245"/>
      <c r="N907" s="245"/>
      <c r="O907" s="245"/>
      <c r="P907" s="245"/>
      <c r="Q907" s="245"/>
      <c r="R907" s="245"/>
      <c r="S907" s="245"/>
      <c r="T907" s="245"/>
      <c r="U907" s="245"/>
      <c r="V907" s="245"/>
      <c r="W907" s="245"/>
      <c r="X907" s="245"/>
      <c r="Y907" s="245"/>
      <c r="Z907" s="245"/>
      <c r="AA907" s="245"/>
      <c r="AB907" s="245"/>
      <c r="AC907" s="245"/>
    </row>
    <row r="908">
      <c r="A908" s="245"/>
      <c r="B908" s="245"/>
      <c r="C908" s="245"/>
      <c r="D908" s="245"/>
      <c r="E908" s="245"/>
      <c r="F908" s="245"/>
      <c r="G908" s="245"/>
      <c r="H908" s="245"/>
      <c r="I908" s="245"/>
      <c r="J908" s="275"/>
      <c r="K908" s="275"/>
      <c r="L908" s="245"/>
      <c r="M908" s="245"/>
      <c r="N908" s="245"/>
      <c r="O908" s="245"/>
      <c r="P908" s="245"/>
      <c r="Q908" s="245"/>
      <c r="R908" s="245"/>
      <c r="S908" s="245"/>
      <c r="T908" s="245"/>
      <c r="U908" s="245"/>
      <c r="V908" s="245"/>
      <c r="W908" s="245"/>
      <c r="X908" s="245"/>
      <c r="Y908" s="245"/>
      <c r="Z908" s="245"/>
      <c r="AA908" s="245"/>
      <c r="AB908" s="245"/>
      <c r="AC908" s="245"/>
    </row>
    <row r="909">
      <c r="A909" s="245"/>
      <c r="B909" s="245"/>
      <c r="C909" s="245"/>
      <c r="D909" s="245"/>
      <c r="E909" s="245"/>
      <c r="F909" s="245"/>
      <c r="G909" s="245"/>
      <c r="H909" s="245"/>
      <c r="I909" s="245"/>
      <c r="J909" s="275"/>
      <c r="K909" s="275"/>
      <c r="L909" s="245"/>
      <c r="M909" s="245"/>
      <c r="N909" s="245"/>
      <c r="O909" s="245"/>
      <c r="P909" s="245"/>
      <c r="Q909" s="245"/>
      <c r="R909" s="245"/>
      <c r="S909" s="245"/>
      <c r="T909" s="245"/>
      <c r="U909" s="245"/>
      <c r="V909" s="245"/>
      <c r="W909" s="245"/>
      <c r="X909" s="245"/>
      <c r="Y909" s="245"/>
      <c r="Z909" s="245"/>
      <c r="AA909" s="245"/>
      <c r="AB909" s="245"/>
      <c r="AC909" s="245"/>
    </row>
    <row r="910">
      <c r="A910" s="245"/>
      <c r="B910" s="245"/>
      <c r="C910" s="245"/>
      <c r="D910" s="245"/>
      <c r="E910" s="245"/>
      <c r="F910" s="245"/>
      <c r="G910" s="245"/>
      <c r="H910" s="245"/>
      <c r="I910" s="245"/>
      <c r="J910" s="275"/>
      <c r="K910" s="275"/>
      <c r="L910" s="245"/>
      <c r="M910" s="245"/>
      <c r="N910" s="245"/>
      <c r="O910" s="245"/>
      <c r="P910" s="245"/>
      <c r="Q910" s="245"/>
      <c r="R910" s="245"/>
      <c r="S910" s="245"/>
      <c r="T910" s="245"/>
      <c r="U910" s="245"/>
      <c r="V910" s="245"/>
      <c r="W910" s="245"/>
      <c r="X910" s="245"/>
      <c r="Y910" s="245"/>
      <c r="Z910" s="245"/>
      <c r="AA910" s="245"/>
      <c r="AB910" s="245"/>
      <c r="AC910" s="245"/>
    </row>
    <row r="911">
      <c r="A911" s="245"/>
      <c r="B911" s="245"/>
      <c r="C911" s="245"/>
      <c r="D911" s="245"/>
      <c r="E911" s="245"/>
      <c r="F911" s="245"/>
      <c r="G911" s="245"/>
      <c r="H911" s="245"/>
      <c r="I911" s="245"/>
      <c r="J911" s="275"/>
      <c r="K911" s="275"/>
      <c r="L911" s="245"/>
      <c r="M911" s="245"/>
      <c r="N911" s="245"/>
      <c r="O911" s="245"/>
      <c r="P911" s="245"/>
      <c r="Q911" s="245"/>
      <c r="R911" s="245"/>
      <c r="S911" s="245"/>
      <c r="T911" s="245"/>
      <c r="U911" s="245"/>
      <c r="V911" s="245"/>
      <c r="W911" s="245"/>
      <c r="X911" s="245"/>
      <c r="Y911" s="245"/>
      <c r="Z911" s="245"/>
      <c r="AA911" s="245"/>
      <c r="AB911" s="245"/>
      <c r="AC911" s="245"/>
    </row>
    <row r="912">
      <c r="A912" s="245"/>
      <c r="B912" s="245"/>
      <c r="C912" s="245"/>
      <c r="D912" s="245"/>
      <c r="E912" s="245"/>
      <c r="F912" s="245"/>
      <c r="G912" s="245"/>
      <c r="H912" s="245"/>
      <c r="I912" s="245"/>
      <c r="J912" s="275"/>
      <c r="K912" s="275"/>
      <c r="L912" s="245"/>
      <c r="M912" s="245"/>
      <c r="N912" s="245"/>
      <c r="O912" s="245"/>
      <c r="P912" s="245"/>
      <c r="Q912" s="245"/>
      <c r="R912" s="245"/>
      <c r="S912" s="245"/>
      <c r="T912" s="245"/>
      <c r="U912" s="245"/>
      <c r="V912" s="245"/>
      <c r="W912" s="245"/>
      <c r="X912" s="245"/>
      <c r="Y912" s="245"/>
      <c r="Z912" s="245"/>
      <c r="AA912" s="245"/>
      <c r="AB912" s="245"/>
      <c r="AC912" s="245"/>
    </row>
    <row r="913">
      <c r="A913" s="245"/>
      <c r="B913" s="245"/>
      <c r="C913" s="245"/>
      <c r="D913" s="245"/>
      <c r="E913" s="245"/>
      <c r="F913" s="245"/>
      <c r="G913" s="245"/>
      <c r="H913" s="245"/>
      <c r="I913" s="245"/>
      <c r="J913" s="275"/>
      <c r="K913" s="275"/>
      <c r="L913" s="245"/>
      <c r="M913" s="245"/>
      <c r="N913" s="245"/>
      <c r="O913" s="245"/>
      <c r="P913" s="245"/>
      <c r="Q913" s="245"/>
      <c r="R913" s="245"/>
      <c r="S913" s="245"/>
      <c r="T913" s="245"/>
      <c r="U913" s="245"/>
      <c r="V913" s="245"/>
      <c r="W913" s="245"/>
      <c r="X913" s="245"/>
      <c r="Y913" s="245"/>
      <c r="Z913" s="245"/>
      <c r="AA913" s="245"/>
      <c r="AB913" s="245"/>
      <c r="AC913" s="245"/>
    </row>
    <row r="914">
      <c r="A914" s="245"/>
      <c r="B914" s="245"/>
      <c r="C914" s="245"/>
      <c r="D914" s="245"/>
      <c r="E914" s="245"/>
      <c r="F914" s="245"/>
      <c r="G914" s="245"/>
      <c r="H914" s="245"/>
      <c r="I914" s="245"/>
      <c r="J914" s="275"/>
      <c r="K914" s="275"/>
      <c r="L914" s="245"/>
      <c r="M914" s="245"/>
      <c r="N914" s="245"/>
      <c r="O914" s="245"/>
      <c r="P914" s="245"/>
      <c r="Q914" s="245"/>
      <c r="R914" s="245"/>
      <c r="S914" s="245"/>
      <c r="T914" s="245"/>
      <c r="U914" s="245"/>
      <c r="V914" s="245"/>
      <c r="W914" s="245"/>
      <c r="X914" s="245"/>
      <c r="Y914" s="245"/>
      <c r="Z914" s="245"/>
      <c r="AA914" s="245"/>
      <c r="AB914" s="245"/>
      <c r="AC914" s="245"/>
    </row>
    <row r="915">
      <c r="A915" s="245"/>
      <c r="B915" s="245"/>
      <c r="C915" s="245"/>
      <c r="D915" s="245"/>
      <c r="E915" s="245"/>
      <c r="F915" s="245"/>
      <c r="G915" s="245"/>
      <c r="H915" s="245"/>
      <c r="I915" s="245"/>
      <c r="J915" s="275"/>
      <c r="K915" s="275"/>
      <c r="L915" s="245"/>
      <c r="M915" s="245"/>
      <c r="N915" s="245"/>
      <c r="O915" s="245"/>
      <c r="P915" s="245"/>
      <c r="Q915" s="245"/>
      <c r="R915" s="245"/>
      <c r="S915" s="245"/>
      <c r="T915" s="245"/>
      <c r="U915" s="245"/>
      <c r="V915" s="245"/>
      <c r="W915" s="245"/>
      <c r="X915" s="245"/>
      <c r="Y915" s="245"/>
      <c r="Z915" s="245"/>
      <c r="AA915" s="245"/>
      <c r="AB915" s="245"/>
      <c r="AC915" s="245"/>
    </row>
    <row r="916">
      <c r="A916" s="245"/>
      <c r="B916" s="245"/>
      <c r="C916" s="245"/>
      <c r="D916" s="245"/>
      <c r="E916" s="245"/>
      <c r="F916" s="245"/>
      <c r="G916" s="245"/>
      <c r="H916" s="245"/>
      <c r="I916" s="245"/>
      <c r="J916" s="275"/>
      <c r="K916" s="275"/>
      <c r="L916" s="245"/>
      <c r="M916" s="245"/>
      <c r="N916" s="245"/>
      <c r="O916" s="245"/>
      <c r="P916" s="245"/>
      <c r="Q916" s="245"/>
      <c r="R916" s="245"/>
      <c r="S916" s="245"/>
      <c r="T916" s="245"/>
      <c r="U916" s="245"/>
      <c r="V916" s="245"/>
      <c r="W916" s="245"/>
      <c r="X916" s="245"/>
      <c r="Y916" s="245"/>
      <c r="Z916" s="245"/>
      <c r="AA916" s="245"/>
      <c r="AB916" s="245"/>
      <c r="AC916" s="245"/>
    </row>
    <row r="917">
      <c r="A917" s="245"/>
      <c r="B917" s="245"/>
      <c r="C917" s="245"/>
      <c r="D917" s="245"/>
      <c r="E917" s="245"/>
      <c r="F917" s="245"/>
      <c r="G917" s="245"/>
      <c r="H917" s="245"/>
      <c r="I917" s="245"/>
      <c r="J917" s="275"/>
      <c r="K917" s="275"/>
      <c r="L917" s="245"/>
      <c r="M917" s="245"/>
      <c r="N917" s="245"/>
      <c r="O917" s="245"/>
      <c r="P917" s="245"/>
      <c r="Q917" s="245"/>
      <c r="R917" s="245"/>
      <c r="S917" s="245"/>
      <c r="T917" s="245"/>
      <c r="U917" s="245"/>
      <c r="V917" s="245"/>
      <c r="W917" s="245"/>
      <c r="X917" s="245"/>
      <c r="Y917" s="245"/>
      <c r="Z917" s="245"/>
      <c r="AA917" s="245"/>
      <c r="AB917" s="245"/>
      <c r="AC917" s="245"/>
    </row>
    <row r="918">
      <c r="A918" s="245"/>
      <c r="B918" s="245"/>
      <c r="C918" s="245"/>
      <c r="D918" s="245"/>
      <c r="E918" s="245"/>
      <c r="F918" s="245"/>
      <c r="G918" s="245"/>
      <c r="H918" s="245"/>
      <c r="I918" s="245"/>
      <c r="J918" s="275"/>
      <c r="K918" s="275"/>
      <c r="L918" s="245"/>
      <c r="M918" s="245"/>
      <c r="N918" s="245"/>
      <c r="O918" s="245"/>
      <c r="P918" s="245"/>
      <c r="Q918" s="245"/>
      <c r="R918" s="245"/>
      <c r="S918" s="245"/>
      <c r="T918" s="245"/>
      <c r="U918" s="245"/>
      <c r="V918" s="245"/>
      <c r="W918" s="245"/>
      <c r="X918" s="245"/>
      <c r="Y918" s="245"/>
      <c r="Z918" s="245"/>
      <c r="AA918" s="245"/>
      <c r="AB918" s="245"/>
      <c r="AC918" s="245"/>
    </row>
    <row r="919">
      <c r="A919" s="245"/>
      <c r="B919" s="245"/>
      <c r="C919" s="245"/>
      <c r="D919" s="245"/>
      <c r="E919" s="245"/>
      <c r="F919" s="245"/>
      <c r="G919" s="245"/>
      <c r="H919" s="245"/>
      <c r="I919" s="245"/>
      <c r="J919" s="275"/>
      <c r="K919" s="275"/>
      <c r="L919" s="245"/>
      <c r="M919" s="245"/>
      <c r="N919" s="245"/>
      <c r="O919" s="245"/>
      <c r="P919" s="245"/>
      <c r="Q919" s="245"/>
      <c r="R919" s="245"/>
      <c r="S919" s="245"/>
      <c r="T919" s="245"/>
      <c r="U919" s="245"/>
      <c r="V919" s="245"/>
      <c r="W919" s="245"/>
      <c r="X919" s="245"/>
      <c r="Y919" s="245"/>
      <c r="Z919" s="245"/>
      <c r="AA919" s="245"/>
      <c r="AB919" s="245"/>
      <c r="AC919" s="245"/>
    </row>
    <row r="920">
      <c r="A920" s="245"/>
      <c r="B920" s="245"/>
      <c r="C920" s="245"/>
      <c r="D920" s="245"/>
      <c r="E920" s="245"/>
      <c r="F920" s="245"/>
      <c r="G920" s="245"/>
      <c r="H920" s="245"/>
      <c r="I920" s="245"/>
      <c r="J920" s="275"/>
      <c r="K920" s="275"/>
      <c r="L920" s="245"/>
      <c r="M920" s="245"/>
      <c r="N920" s="245"/>
      <c r="O920" s="245"/>
      <c r="P920" s="245"/>
      <c r="Q920" s="245"/>
      <c r="R920" s="245"/>
      <c r="S920" s="245"/>
      <c r="T920" s="245"/>
      <c r="U920" s="245"/>
      <c r="V920" s="245"/>
      <c r="W920" s="245"/>
      <c r="X920" s="245"/>
      <c r="Y920" s="245"/>
      <c r="Z920" s="245"/>
      <c r="AA920" s="245"/>
      <c r="AB920" s="245"/>
      <c r="AC920" s="245"/>
    </row>
    <row r="921">
      <c r="A921" s="245"/>
      <c r="B921" s="245"/>
      <c r="C921" s="245"/>
      <c r="D921" s="245"/>
      <c r="E921" s="245"/>
      <c r="F921" s="245"/>
      <c r="G921" s="245"/>
      <c r="H921" s="245"/>
      <c r="I921" s="245"/>
      <c r="J921" s="275"/>
      <c r="K921" s="275"/>
      <c r="L921" s="245"/>
      <c r="M921" s="245"/>
      <c r="N921" s="245"/>
      <c r="O921" s="245"/>
      <c r="P921" s="245"/>
      <c r="Q921" s="245"/>
      <c r="R921" s="245"/>
      <c r="S921" s="245"/>
      <c r="T921" s="245"/>
      <c r="U921" s="245"/>
      <c r="V921" s="245"/>
      <c r="W921" s="245"/>
      <c r="X921" s="245"/>
      <c r="Y921" s="245"/>
      <c r="Z921" s="245"/>
      <c r="AA921" s="245"/>
      <c r="AB921" s="245"/>
      <c r="AC921" s="245"/>
    </row>
    <row r="922">
      <c r="A922" s="245"/>
      <c r="B922" s="245"/>
      <c r="C922" s="245"/>
      <c r="D922" s="245"/>
      <c r="E922" s="245"/>
      <c r="F922" s="245"/>
      <c r="G922" s="245"/>
      <c r="H922" s="245"/>
      <c r="I922" s="245"/>
      <c r="J922" s="275"/>
      <c r="K922" s="275"/>
      <c r="L922" s="245"/>
      <c r="M922" s="245"/>
      <c r="N922" s="245"/>
      <c r="O922" s="245"/>
      <c r="P922" s="245"/>
      <c r="Q922" s="245"/>
      <c r="R922" s="245"/>
      <c r="S922" s="245"/>
      <c r="T922" s="245"/>
      <c r="U922" s="245"/>
      <c r="V922" s="245"/>
      <c r="W922" s="245"/>
      <c r="X922" s="245"/>
      <c r="Y922" s="245"/>
      <c r="Z922" s="245"/>
      <c r="AA922" s="245"/>
      <c r="AB922" s="245"/>
      <c r="AC922" s="245"/>
    </row>
    <row r="923">
      <c r="A923" s="245"/>
      <c r="B923" s="245"/>
      <c r="C923" s="245"/>
      <c r="D923" s="245"/>
      <c r="E923" s="245"/>
      <c r="F923" s="245"/>
      <c r="G923" s="245"/>
      <c r="H923" s="245"/>
      <c r="I923" s="245"/>
      <c r="J923" s="275"/>
      <c r="K923" s="275"/>
      <c r="L923" s="245"/>
      <c r="M923" s="245"/>
      <c r="N923" s="245"/>
      <c r="O923" s="245"/>
      <c r="P923" s="245"/>
      <c r="Q923" s="245"/>
      <c r="R923" s="245"/>
      <c r="S923" s="245"/>
      <c r="T923" s="245"/>
      <c r="U923" s="245"/>
      <c r="V923" s="245"/>
      <c r="W923" s="245"/>
      <c r="X923" s="245"/>
      <c r="Y923" s="245"/>
      <c r="Z923" s="245"/>
      <c r="AA923" s="245"/>
      <c r="AB923" s="245"/>
      <c r="AC923" s="245"/>
    </row>
    <row r="924">
      <c r="A924" s="245"/>
      <c r="B924" s="245"/>
      <c r="C924" s="245"/>
      <c r="D924" s="245"/>
      <c r="E924" s="245"/>
      <c r="F924" s="245"/>
      <c r="G924" s="245"/>
      <c r="H924" s="245"/>
      <c r="I924" s="245"/>
      <c r="J924" s="275"/>
      <c r="K924" s="275"/>
      <c r="L924" s="245"/>
      <c r="M924" s="245"/>
      <c r="N924" s="245"/>
      <c r="O924" s="245"/>
      <c r="P924" s="245"/>
      <c r="Q924" s="245"/>
      <c r="R924" s="245"/>
      <c r="S924" s="245"/>
      <c r="T924" s="245"/>
      <c r="U924" s="245"/>
      <c r="V924" s="245"/>
      <c r="W924" s="245"/>
      <c r="X924" s="245"/>
      <c r="Y924" s="245"/>
      <c r="Z924" s="245"/>
      <c r="AA924" s="245"/>
      <c r="AB924" s="245"/>
      <c r="AC924" s="245"/>
    </row>
    <row r="925">
      <c r="A925" s="245"/>
      <c r="B925" s="245"/>
      <c r="C925" s="245"/>
      <c r="D925" s="245"/>
      <c r="E925" s="245"/>
      <c r="F925" s="245"/>
      <c r="G925" s="245"/>
      <c r="H925" s="245"/>
      <c r="I925" s="245"/>
      <c r="J925" s="275"/>
      <c r="K925" s="275"/>
      <c r="L925" s="245"/>
      <c r="M925" s="245"/>
      <c r="N925" s="245"/>
      <c r="O925" s="245"/>
      <c r="P925" s="245"/>
      <c r="Q925" s="245"/>
      <c r="R925" s="245"/>
      <c r="S925" s="245"/>
      <c r="T925" s="245"/>
      <c r="U925" s="245"/>
      <c r="V925" s="245"/>
      <c r="W925" s="245"/>
      <c r="X925" s="245"/>
      <c r="Y925" s="245"/>
      <c r="Z925" s="245"/>
      <c r="AA925" s="245"/>
      <c r="AB925" s="245"/>
      <c r="AC925" s="245"/>
    </row>
    <row r="926">
      <c r="A926" s="245"/>
      <c r="B926" s="245"/>
      <c r="C926" s="245"/>
      <c r="D926" s="245"/>
      <c r="E926" s="245"/>
      <c r="F926" s="245"/>
      <c r="G926" s="245"/>
      <c r="H926" s="245"/>
      <c r="I926" s="245"/>
      <c r="J926" s="275"/>
      <c r="K926" s="275"/>
      <c r="L926" s="245"/>
      <c r="M926" s="245"/>
      <c r="N926" s="245"/>
      <c r="O926" s="245"/>
      <c r="P926" s="245"/>
      <c r="Q926" s="245"/>
      <c r="R926" s="245"/>
      <c r="S926" s="245"/>
      <c r="T926" s="245"/>
      <c r="U926" s="245"/>
      <c r="V926" s="245"/>
      <c r="W926" s="245"/>
      <c r="X926" s="245"/>
      <c r="Y926" s="245"/>
      <c r="Z926" s="245"/>
      <c r="AA926" s="245"/>
      <c r="AB926" s="245"/>
      <c r="AC926" s="245"/>
    </row>
    <row r="927">
      <c r="A927" s="245"/>
      <c r="B927" s="245"/>
      <c r="C927" s="245"/>
      <c r="D927" s="245"/>
      <c r="E927" s="245"/>
      <c r="F927" s="245"/>
      <c r="G927" s="245"/>
      <c r="H927" s="245"/>
      <c r="I927" s="245"/>
      <c r="J927" s="275"/>
      <c r="K927" s="275"/>
      <c r="L927" s="245"/>
      <c r="M927" s="245"/>
      <c r="N927" s="245"/>
      <c r="O927" s="245"/>
      <c r="P927" s="245"/>
      <c r="Q927" s="245"/>
      <c r="R927" s="245"/>
      <c r="S927" s="245"/>
      <c r="T927" s="245"/>
      <c r="U927" s="245"/>
      <c r="V927" s="245"/>
      <c r="W927" s="245"/>
      <c r="X927" s="245"/>
      <c r="Y927" s="245"/>
      <c r="Z927" s="245"/>
      <c r="AA927" s="245"/>
      <c r="AB927" s="245"/>
      <c r="AC927" s="245"/>
    </row>
    <row r="928">
      <c r="A928" s="245"/>
      <c r="B928" s="245"/>
      <c r="C928" s="245"/>
      <c r="D928" s="245"/>
      <c r="E928" s="245"/>
      <c r="F928" s="245"/>
      <c r="G928" s="245"/>
      <c r="H928" s="245"/>
      <c r="I928" s="245"/>
      <c r="J928" s="275"/>
      <c r="K928" s="275"/>
      <c r="L928" s="245"/>
      <c r="M928" s="245"/>
      <c r="N928" s="245"/>
      <c r="O928" s="245"/>
      <c r="P928" s="245"/>
      <c r="Q928" s="245"/>
      <c r="R928" s="245"/>
      <c r="S928" s="245"/>
      <c r="T928" s="245"/>
      <c r="U928" s="245"/>
      <c r="V928" s="245"/>
      <c r="W928" s="245"/>
      <c r="X928" s="245"/>
      <c r="Y928" s="245"/>
      <c r="Z928" s="245"/>
      <c r="AA928" s="245"/>
      <c r="AB928" s="245"/>
      <c r="AC928" s="245"/>
    </row>
    <row r="929">
      <c r="A929" s="245"/>
      <c r="B929" s="245"/>
      <c r="C929" s="245"/>
      <c r="D929" s="245"/>
      <c r="E929" s="245"/>
      <c r="F929" s="245"/>
      <c r="G929" s="245"/>
      <c r="H929" s="245"/>
      <c r="I929" s="245"/>
      <c r="J929" s="275"/>
      <c r="K929" s="275"/>
      <c r="L929" s="245"/>
      <c r="M929" s="245"/>
      <c r="N929" s="245"/>
      <c r="O929" s="245"/>
      <c r="P929" s="245"/>
      <c r="Q929" s="245"/>
      <c r="R929" s="245"/>
      <c r="S929" s="245"/>
      <c r="T929" s="245"/>
      <c r="U929" s="245"/>
      <c r="V929" s="245"/>
      <c r="W929" s="245"/>
      <c r="X929" s="245"/>
      <c r="Y929" s="245"/>
      <c r="Z929" s="245"/>
      <c r="AA929" s="245"/>
      <c r="AB929" s="245"/>
      <c r="AC929" s="245"/>
    </row>
    <row r="930">
      <c r="A930" s="245"/>
      <c r="B930" s="245"/>
      <c r="C930" s="245"/>
      <c r="D930" s="245"/>
      <c r="E930" s="245"/>
      <c r="F930" s="245"/>
      <c r="G930" s="245"/>
      <c r="H930" s="245"/>
      <c r="I930" s="245"/>
      <c r="J930" s="275"/>
      <c r="K930" s="275"/>
      <c r="L930" s="245"/>
      <c r="M930" s="245"/>
      <c r="N930" s="245"/>
      <c r="O930" s="245"/>
      <c r="P930" s="245"/>
      <c r="Q930" s="245"/>
      <c r="R930" s="245"/>
      <c r="S930" s="245"/>
      <c r="T930" s="245"/>
      <c r="U930" s="245"/>
      <c r="V930" s="245"/>
      <c r="W930" s="245"/>
      <c r="X930" s="245"/>
      <c r="Y930" s="245"/>
      <c r="Z930" s="245"/>
      <c r="AA930" s="245"/>
      <c r="AB930" s="245"/>
      <c r="AC930" s="245"/>
    </row>
    <row r="931">
      <c r="A931" s="245"/>
      <c r="B931" s="245"/>
      <c r="C931" s="245"/>
      <c r="D931" s="245"/>
      <c r="E931" s="245"/>
      <c r="F931" s="245"/>
      <c r="G931" s="245"/>
      <c r="H931" s="245"/>
      <c r="I931" s="245"/>
      <c r="J931" s="275"/>
      <c r="K931" s="275"/>
      <c r="L931" s="245"/>
      <c r="M931" s="245"/>
      <c r="N931" s="245"/>
      <c r="O931" s="245"/>
      <c r="P931" s="245"/>
      <c r="Q931" s="245"/>
      <c r="R931" s="245"/>
      <c r="S931" s="245"/>
      <c r="T931" s="245"/>
      <c r="U931" s="245"/>
      <c r="V931" s="245"/>
      <c r="W931" s="245"/>
      <c r="X931" s="245"/>
      <c r="Y931" s="245"/>
      <c r="Z931" s="245"/>
      <c r="AA931" s="245"/>
      <c r="AB931" s="245"/>
      <c r="AC931" s="245"/>
    </row>
    <row r="932">
      <c r="A932" s="245"/>
      <c r="B932" s="245"/>
      <c r="C932" s="245"/>
      <c r="D932" s="245"/>
      <c r="E932" s="245"/>
      <c r="F932" s="245"/>
      <c r="G932" s="245"/>
      <c r="H932" s="245"/>
      <c r="I932" s="245"/>
      <c r="J932" s="275"/>
      <c r="K932" s="275"/>
      <c r="L932" s="245"/>
      <c r="M932" s="245"/>
      <c r="N932" s="245"/>
      <c r="O932" s="245"/>
      <c r="P932" s="245"/>
      <c r="Q932" s="245"/>
      <c r="R932" s="245"/>
      <c r="S932" s="245"/>
      <c r="T932" s="245"/>
      <c r="U932" s="245"/>
      <c r="V932" s="245"/>
      <c r="W932" s="245"/>
      <c r="X932" s="245"/>
      <c r="Y932" s="245"/>
      <c r="Z932" s="245"/>
      <c r="AA932" s="245"/>
      <c r="AB932" s="245"/>
      <c r="AC932" s="245"/>
    </row>
    <row r="933">
      <c r="A933" s="245"/>
      <c r="B933" s="245"/>
      <c r="C933" s="245"/>
      <c r="D933" s="245"/>
      <c r="E933" s="245"/>
      <c r="F933" s="245"/>
      <c r="G933" s="245"/>
      <c r="H933" s="245"/>
      <c r="I933" s="245"/>
      <c r="J933" s="275"/>
      <c r="K933" s="275"/>
      <c r="L933" s="245"/>
      <c r="M933" s="245"/>
      <c r="N933" s="245"/>
      <c r="O933" s="245"/>
      <c r="P933" s="245"/>
      <c r="Q933" s="245"/>
      <c r="R933" s="245"/>
      <c r="S933" s="245"/>
      <c r="T933" s="245"/>
      <c r="U933" s="245"/>
      <c r="V933" s="245"/>
      <c r="W933" s="245"/>
      <c r="X933" s="245"/>
      <c r="Y933" s="245"/>
      <c r="Z933" s="245"/>
      <c r="AA933" s="245"/>
      <c r="AB933" s="245"/>
      <c r="AC933" s="245"/>
    </row>
    <row r="934">
      <c r="A934" s="245"/>
      <c r="B934" s="245"/>
      <c r="C934" s="245"/>
      <c r="D934" s="245"/>
      <c r="E934" s="245"/>
      <c r="F934" s="245"/>
      <c r="G934" s="245"/>
      <c r="H934" s="245"/>
      <c r="I934" s="245"/>
      <c r="J934" s="275"/>
      <c r="K934" s="275"/>
      <c r="L934" s="245"/>
      <c r="M934" s="245"/>
      <c r="N934" s="245"/>
      <c r="O934" s="245"/>
      <c r="P934" s="245"/>
      <c r="Q934" s="245"/>
      <c r="R934" s="245"/>
      <c r="S934" s="245"/>
      <c r="T934" s="245"/>
      <c r="U934" s="245"/>
      <c r="V934" s="245"/>
      <c r="W934" s="245"/>
      <c r="X934" s="245"/>
      <c r="Y934" s="245"/>
      <c r="Z934" s="245"/>
      <c r="AA934" s="245"/>
      <c r="AB934" s="245"/>
      <c r="AC934" s="245"/>
    </row>
    <row r="935">
      <c r="A935" s="245"/>
      <c r="B935" s="245"/>
      <c r="C935" s="245"/>
      <c r="D935" s="245"/>
      <c r="E935" s="245"/>
      <c r="F935" s="245"/>
      <c r="G935" s="245"/>
      <c r="H935" s="245"/>
      <c r="I935" s="245"/>
      <c r="J935" s="275"/>
      <c r="K935" s="275"/>
      <c r="L935" s="245"/>
      <c r="M935" s="245"/>
      <c r="N935" s="245"/>
      <c r="O935" s="245"/>
      <c r="P935" s="245"/>
      <c r="Q935" s="245"/>
      <c r="R935" s="245"/>
      <c r="S935" s="245"/>
      <c r="T935" s="245"/>
      <c r="U935" s="245"/>
      <c r="V935" s="245"/>
      <c r="W935" s="245"/>
      <c r="X935" s="245"/>
      <c r="Y935" s="245"/>
      <c r="Z935" s="245"/>
      <c r="AA935" s="245"/>
      <c r="AB935" s="245"/>
      <c r="AC935" s="245"/>
    </row>
    <row r="936">
      <c r="A936" s="245"/>
      <c r="B936" s="245"/>
      <c r="C936" s="245"/>
      <c r="D936" s="245"/>
      <c r="E936" s="245"/>
      <c r="F936" s="245"/>
      <c r="G936" s="245"/>
      <c r="H936" s="245"/>
      <c r="I936" s="245"/>
      <c r="J936" s="275"/>
      <c r="K936" s="275"/>
      <c r="L936" s="245"/>
      <c r="M936" s="245"/>
      <c r="N936" s="245"/>
      <c r="O936" s="245"/>
      <c r="P936" s="245"/>
      <c r="Q936" s="245"/>
      <c r="R936" s="245"/>
      <c r="S936" s="245"/>
      <c r="T936" s="245"/>
      <c r="U936" s="245"/>
      <c r="V936" s="245"/>
      <c r="W936" s="245"/>
      <c r="X936" s="245"/>
      <c r="Y936" s="245"/>
      <c r="Z936" s="245"/>
      <c r="AA936" s="245"/>
      <c r="AB936" s="245"/>
      <c r="AC936" s="245"/>
    </row>
    <row r="937">
      <c r="A937" s="245"/>
      <c r="B937" s="245"/>
      <c r="C937" s="245"/>
      <c r="D937" s="245"/>
      <c r="E937" s="245"/>
      <c r="F937" s="245"/>
      <c r="G937" s="245"/>
      <c r="H937" s="245"/>
      <c r="I937" s="245"/>
      <c r="J937" s="275"/>
      <c r="K937" s="275"/>
      <c r="L937" s="245"/>
      <c r="M937" s="245"/>
      <c r="N937" s="245"/>
      <c r="O937" s="245"/>
      <c r="P937" s="245"/>
      <c r="Q937" s="245"/>
      <c r="R937" s="245"/>
      <c r="S937" s="245"/>
      <c r="T937" s="245"/>
      <c r="U937" s="245"/>
      <c r="V937" s="245"/>
      <c r="W937" s="245"/>
      <c r="X937" s="245"/>
      <c r="Y937" s="245"/>
      <c r="Z937" s="245"/>
      <c r="AA937" s="245"/>
      <c r="AB937" s="245"/>
      <c r="AC937" s="245"/>
    </row>
    <row r="938">
      <c r="A938" s="245"/>
      <c r="B938" s="245"/>
      <c r="C938" s="245"/>
      <c r="D938" s="245"/>
      <c r="E938" s="245"/>
      <c r="F938" s="245"/>
      <c r="G938" s="245"/>
      <c r="H938" s="245"/>
      <c r="I938" s="245"/>
      <c r="J938" s="275"/>
      <c r="K938" s="275"/>
      <c r="L938" s="245"/>
      <c r="M938" s="245"/>
      <c r="N938" s="245"/>
      <c r="O938" s="245"/>
      <c r="P938" s="245"/>
      <c r="Q938" s="245"/>
      <c r="R938" s="245"/>
      <c r="S938" s="245"/>
      <c r="T938" s="245"/>
      <c r="U938" s="245"/>
      <c r="V938" s="245"/>
      <c r="W938" s="245"/>
      <c r="X938" s="245"/>
      <c r="Y938" s="245"/>
      <c r="Z938" s="245"/>
      <c r="AA938" s="245"/>
      <c r="AB938" s="245"/>
      <c r="AC938" s="245"/>
    </row>
    <row r="939">
      <c r="A939" s="245"/>
      <c r="B939" s="245"/>
      <c r="C939" s="245"/>
      <c r="D939" s="245"/>
      <c r="E939" s="245"/>
      <c r="F939" s="245"/>
      <c r="G939" s="245"/>
      <c r="H939" s="245"/>
      <c r="I939" s="245"/>
      <c r="J939" s="275"/>
      <c r="K939" s="275"/>
      <c r="L939" s="245"/>
      <c r="M939" s="245"/>
      <c r="N939" s="245"/>
      <c r="O939" s="245"/>
      <c r="P939" s="245"/>
      <c r="Q939" s="245"/>
      <c r="R939" s="245"/>
      <c r="S939" s="245"/>
      <c r="T939" s="245"/>
      <c r="U939" s="245"/>
      <c r="V939" s="245"/>
      <c r="W939" s="245"/>
      <c r="X939" s="245"/>
      <c r="Y939" s="245"/>
      <c r="Z939" s="245"/>
      <c r="AA939" s="245"/>
      <c r="AB939" s="245"/>
      <c r="AC939" s="245"/>
    </row>
    <row r="940">
      <c r="A940" s="245"/>
      <c r="B940" s="245"/>
      <c r="C940" s="245"/>
      <c r="D940" s="245"/>
      <c r="E940" s="245"/>
      <c r="F940" s="245"/>
      <c r="G940" s="245"/>
      <c r="H940" s="245"/>
      <c r="I940" s="245"/>
      <c r="J940" s="275"/>
      <c r="K940" s="275"/>
      <c r="L940" s="245"/>
      <c r="M940" s="245"/>
      <c r="N940" s="245"/>
      <c r="O940" s="245"/>
      <c r="P940" s="245"/>
      <c r="Q940" s="245"/>
      <c r="R940" s="245"/>
      <c r="S940" s="245"/>
      <c r="T940" s="245"/>
      <c r="U940" s="245"/>
      <c r="V940" s="245"/>
      <c r="W940" s="245"/>
      <c r="X940" s="245"/>
      <c r="Y940" s="245"/>
      <c r="Z940" s="245"/>
      <c r="AA940" s="245"/>
      <c r="AB940" s="245"/>
      <c r="AC940" s="245"/>
    </row>
    <row r="941">
      <c r="A941" s="245"/>
      <c r="B941" s="245"/>
      <c r="C941" s="245"/>
      <c r="D941" s="245"/>
      <c r="E941" s="245"/>
      <c r="F941" s="245"/>
      <c r="G941" s="245"/>
      <c r="H941" s="245"/>
      <c r="I941" s="245"/>
      <c r="J941" s="275"/>
      <c r="K941" s="275"/>
      <c r="L941" s="245"/>
      <c r="M941" s="245"/>
      <c r="N941" s="245"/>
      <c r="O941" s="245"/>
      <c r="P941" s="245"/>
      <c r="Q941" s="245"/>
      <c r="R941" s="245"/>
      <c r="S941" s="245"/>
      <c r="T941" s="245"/>
      <c r="U941" s="245"/>
      <c r="V941" s="245"/>
      <c r="W941" s="245"/>
      <c r="X941" s="245"/>
      <c r="Y941" s="245"/>
      <c r="Z941" s="245"/>
      <c r="AA941" s="245"/>
      <c r="AB941" s="245"/>
      <c r="AC941" s="245"/>
    </row>
    <row r="942">
      <c r="A942" s="245"/>
      <c r="B942" s="245"/>
      <c r="C942" s="245"/>
      <c r="D942" s="245"/>
      <c r="E942" s="245"/>
      <c r="F942" s="245"/>
      <c r="G942" s="245"/>
      <c r="H942" s="245"/>
      <c r="I942" s="245"/>
      <c r="J942" s="275"/>
      <c r="K942" s="275"/>
      <c r="L942" s="245"/>
      <c r="M942" s="245"/>
      <c r="N942" s="245"/>
      <c r="O942" s="245"/>
      <c r="P942" s="245"/>
      <c r="Q942" s="245"/>
      <c r="R942" s="245"/>
      <c r="S942" s="245"/>
      <c r="T942" s="245"/>
      <c r="U942" s="245"/>
      <c r="V942" s="245"/>
      <c r="W942" s="245"/>
      <c r="X942" s="245"/>
      <c r="Y942" s="245"/>
      <c r="Z942" s="245"/>
      <c r="AA942" s="245"/>
      <c r="AB942" s="245"/>
      <c r="AC942" s="245"/>
    </row>
    <row r="943">
      <c r="A943" s="245"/>
      <c r="B943" s="245"/>
      <c r="C943" s="245"/>
      <c r="D943" s="245"/>
      <c r="E943" s="245"/>
      <c r="F943" s="245"/>
      <c r="G943" s="245"/>
      <c r="H943" s="245"/>
      <c r="I943" s="245"/>
      <c r="J943" s="275"/>
      <c r="K943" s="275"/>
      <c r="L943" s="245"/>
      <c r="M943" s="245"/>
      <c r="N943" s="245"/>
      <c r="O943" s="245"/>
      <c r="P943" s="245"/>
      <c r="Q943" s="245"/>
      <c r="R943" s="245"/>
      <c r="S943" s="245"/>
      <c r="T943" s="245"/>
      <c r="U943" s="245"/>
      <c r="V943" s="245"/>
      <c r="W943" s="245"/>
      <c r="X943" s="245"/>
      <c r="Y943" s="245"/>
      <c r="Z943" s="245"/>
      <c r="AA943" s="245"/>
      <c r="AB943" s="245"/>
      <c r="AC943" s="245"/>
    </row>
    <row r="944">
      <c r="A944" s="245"/>
      <c r="B944" s="245"/>
      <c r="C944" s="245"/>
      <c r="D944" s="245"/>
      <c r="E944" s="245"/>
      <c r="F944" s="245"/>
      <c r="G944" s="245"/>
      <c r="H944" s="245"/>
      <c r="I944" s="245"/>
      <c r="J944" s="275"/>
      <c r="K944" s="275"/>
      <c r="L944" s="245"/>
      <c r="M944" s="245"/>
      <c r="N944" s="245"/>
      <c r="O944" s="245"/>
      <c r="P944" s="245"/>
      <c r="Q944" s="245"/>
      <c r="R944" s="245"/>
      <c r="S944" s="245"/>
      <c r="T944" s="245"/>
      <c r="U944" s="245"/>
      <c r="V944" s="245"/>
      <c r="W944" s="245"/>
      <c r="X944" s="245"/>
      <c r="Y944" s="245"/>
      <c r="Z944" s="245"/>
      <c r="AA944" s="245"/>
      <c r="AB944" s="245"/>
      <c r="AC944" s="245"/>
    </row>
    <row r="945">
      <c r="A945" s="245"/>
      <c r="B945" s="245"/>
      <c r="C945" s="245"/>
      <c r="D945" s="245"/>
      <c r="E945" s="245"/>
      <c r="F945" s="245"/>
      <c r="G945" s="245"/>
      <c r="H945" s="245"/>
      <c r="I945" s="245"/>
      <c r="J945" s="275"/>
      <c r="K945" s="275"/>
      <c r="L945" s="245"/>
      <c r="M945" s="245"/>
      <c r="N945" s="245"/>
      <c r="O945" s="245"/>
      <c r="P945" s="245"/>
      <c r="Q945" s="245"/>
      <c r="R945" s="245"/>
      <c r="S945" s="245"/>
      <c r="T945" s="245"/>
      <c r="U945" s="245"/>
      <c r="V945" s="245"/>
      <c r="W945" s="245"/>
      <c r="X945" s="245"/>
      <c r="Y945" s="245"/>
      <c r="Z945" s="245"/>
      <c r="AA945" s="245"/>
      <c r="AB945" s="245"/>
      <c r="AC945" s="245"/>
    </row>
    <row r="946">
      <c r="A946" s="245"/>
      <c r="B946" s="245"/>
      <c r="C946" s="245"/>
      <c r="D946" s="245"/>
      <c r="E946" s="245"/>
      <c r="F946" s="245"/>
      <c r="G946" s="245"/>
      <c r="H946" s="245"/>
      <c r="I946" s="245"/>
      <c r="J946" s="275"/>
      <c r="K946" s="275"/>
      <c r="L946" s="245"/>
      <c r="M946" s="245"/>
      <c r="N946" s="245"/>
      <c r="O946" s="245"/>
      <c r="P946" s="245"/>
      <c r="Q946" s="245"/>
      <c r="R946" s="245"/>
      <c r="S946" s="245"/>
      <c r="T946" s="245"/>
      <c r="U946" s="245"/>
      <c r="V946" s="245"/>
      <c r="W946" s="245"/>
      <c r="X946" s="245"/>
      <c r="Y946" s="245"/>
      <c r="Z946" s="245"/>
      <c r="AA946" s="245"/>
      <c r="AB946" s="245"/>
      <c r="AC946" s="245"/>
    </row>
    <row r="947">
      <c r="A947" s="245"/>
      <c r="B947" s="245"/>
      <c r="C947" s="245"/>
      <c r="D947" s="245"/>
      <c r="E947" s="245"/>
      <c r="F947" s="245"/>
      <c r="G947" s="245"/>
      <c r="H947" s="245"/>
      <c r="I947" s="245"/>
      <c r="J947" s="275"/>
      <c r="K947" s="275"/>
      <c r="L947" s="245"/>
      <c r="M947" s="245"/>
      <c r="N947" s="245"/>
      <c r="O947" s="245"/>
      <c r="P947" s="245"/>
      <c r="Q947" s="245"/>
      <c r="R947" s="245"/>
      <c r="S947" s="245"/>
      <c r="T947" s="245"/>
      <c r="U947" s="245"/>
      <c r="V947" s="245"/>
      <c r="W947" s="245"/>
      <c r="X947" s="245"/>
      <c r="Y947" s="245"/>
      <c r="Z947" s="245"/>
      <c r="AA947" s="245"/>
      <c r="AB947" s="245"/>
      <c r="AC947" s="245"/>
    </row>
    <row r="948">
      <c r="A948" s="245"/>
      <c r="B948" s="245"/>
      <c r="C948" s="245"/>
      <c r="D948" s="245"/>
      <c r="E948" s="245"/>
      <c r="F948" s="245"/>
      <c r="G948" s="245"/>
      <c r="H948" s="245"/>
      <c r="I948" s="245"/>
      <c r="J948" s="275"/>
      <c r="K948" s="275"/>
      <c r="L948" s="245"/>
      <c r="M948" s="245"/>
      <c r="N948" s="245"/>
      <c r="O948" s="245"/>
      <c r="P948" s="245"/>
      <c r="Q948" s="245"/>
      <c r="R948" s="245"/>
      <c r="S948" s="245"/>
      <c r="T948" s="245"/>
      <c r="U948" s="245"/>
      <c r="V948" s="245"/>
      <c r="W948" s="245"/>
      <c r="X948" s="245"/>
      <c r="Y948" s="245"/>
      <c r="Z948" s="245"/>
      <c r="AA948" s="245"/>
      <c r="AB948" s="245"/>
      <c r="AC948" s="245"/>
    </row>
    <row r="949">
      <c r="A949" s="245"/>
      <c r="B949" s="245"/>
      <c r="C949" s="245"/>
      <c r="D949" s="245"/>
      <c r="E949" s="245"/>
      <c r="F949" s="245"/>
      <c r="G949" s="245"/>
      <c r="H949" s="245"/>
      <c r="I949" s="245"/>
      <c r="J949" s="275"/>
      <c r="K949" s="275"/>
      <c r="L949" s="245"/>
      <c r="M949" s="245"/>
      <c r="N949" s="245"/>
      <c r="O949" s="245"/>
      <c r="P949" s="245"/>
      <c r="Q949" s="245"/>
      <c r="R949" s="245"/>
      <c r="S949" s="245"/>
      <c r="T949" s="245"/>
      <c r="U949" s="245"/>
      <c r="V949" s="245"/>
      <c r="W949" s="245"/>
      <c r="X949" s="245"/>
      <c r="Y949" s="245"/>
      <c r="Z949" s="245"/>
      <c r="AA949" s="245"/>
      <c r="AB949" s="245"/>
      <c r="AC949" s="245"/>
    </row>
    <row r="950">
      <c r="A950" s="245"/>
      <c r="B950" s="245"/>
      <c r="C950" s="245"/>
      <c r="D950" s="245"/>
      <c r="E950" s="245"/>
      <c r="F950" s="245"/>
      <c r="G950" s="245"/>
      <c r="H950" s="245"/>
      <c r="I950" s="245"/>
      <c r="J950" s="275"/>
      <c r="K950" s="275"/>
      <c r="L950" s="245"/>
      <c r="M950" s="245"/>
      <c r="N950" s="245"/>
      <c r="O950" s="245"/>
      <c r="P950" s="245"/>
      <c r="Q950" s="245"/>
      <c r="R950" s="245"/>
      <c r="S950" s="245"/>
      <c r="T950" s="245"/>
      <c r="U950" s="245"/>
      <c r="V950" s="245"/>
      <c r="W950" s="245"/>
      <c r="X950" s="245"/>
      <c r="Y950" s="245"/>
      <c r="Z950" s="245"/>
      <c r="AA950" s="245"/>
      <c r="AB950" s="245"/>
      <c r="AC950" s="245"/>
    </row>
    <row r="951">
      <c r="A951" s="245"/>
      <c r="B951" s="245"/>
      <c r="C951" s="245"/>
      <c r="D951" s="245"/>
      <c r="E951" s="245"/>
      <c r="F951" s="245"/>
      <c r="G951" s="245"/>
      <c r="H951" s="245"/>
      <c r="I951" s="245"/>
      <c r="J951" s="275"/>
      <c r="K951" s="275"/>
      <c r="L951" s="245"/>
      <c r="M951" s="245"/>
      <c r="N951" s="245"/>
      <c r="O951" s="245"/>
      <c r="P951" s="245"/>
      <c r="Q951" s="245"/>
      <c r="R951" s="245"/>
      <c r="S951" s="245"/>
      <c r="T951" s="245"/>
      <c r="U951" s="245"/>
      <c r="V951" s="245"/>
      <c r="W951" s="245"/>
      <c r="X951" s="245"/>
      <c r="Y951" s="245"/>
      <c r="Z951" s="245"/>
      <c r="AA951" s="245"/>
      <c r="AB951" s="245"/>
      <c r="AC951" s="245"/>
    </row>
    <row r="952">
      <c r="A952" s="245"/>
      <c r="B952" s="245"/>
      <c r="C952" s="245"/>
      <c r="D952" s="245"/>
      <c r="E952" s="245"/>
      <c r="F952" s="245"/>
      <c r="G952" s="245"/>
      <c r="H952" s="245"/>
      <c r="I952" s="245"/>
      <c r="J952" s="275"/>
      <c r="K952" s="275"/>
      <c r="L952" s="245"/>
      <c r="M952" s="245"/>
      <c r="N952" s="245"/>
      <c r="O952" s="245"/>
      <c r="P952" s="245"/>
      <c r="Q952" s="245"/>
      <c r="R952" s="245"/>
      <c r="S952" s="245"/>
      <c r="T952" s="245"/>
      <c r="U952" s="245"/>
      <c r="V952" s="245"/>
      <c r="W952" s="245"/>
      <c r="X952" s="245"/>
      <c r="Y952" s="245"/>
      <c r="Z952" s="245"/>
      <c r="AA952" s="245"/>
      <c r="AB952" s="245"/>
      <c r="AC952" s="245"/>
    </row>
    <row r="953">
      <c r="A953" s="245"/>
      <c r="B953" s="245"/>
      <c r="C953" s="245"/>
      <c r="D953" s="245"/>
      <c r="E953" s="245"/>
      <c r="F953" s="245"/>
      <c r="G953" s="245"/>
      <c r="H953" s="245"/>
      <c r="I953" s="245"/>
      <c r="J953" s="275"/>
      <c r="K953" s="275"/>
      <c r="L953" s="245"/>
      <c r="M953" s="245"/>
      <c r="N953" s="245"/>
      <c r="O953" s="245"/>
      <c r="P953" s="245"/>
      <c r="Q953" s="245"/>
      <c r="R953" s="245"/>
      <c r="S953" s="245"/>
      <c r="T953" s="245"/>
      <c r="U953" s="245"/>
      <c r="V953" s="245"/>
      <c r="W953" s="245"/>
      <c r="X953" s="245"/>
      <c r="Y953" s="245"/>
      <c r="Z953" s="245"/>
      <c r="AA953" s="245"/>
      <c r="AB953" s="245"/>
      <c r="AC953" s="245"/>
    </row>
    <row r="954">
      <c r="A954" s="245"/>
      <c r="B954" s="245"/>
      <c r="C954" s="245"/>
      <c r="D954" s="245"/>
      <c r="E954" s="245"/>
      <c r="F954" s="245"/>
      <c r="G954" s="245"/>
      <c r="H954" s="245"/>
      <c r="I954" s="245"/>
      <c r="J954" s="275"/>
      <c r="K954" s="275"/>
      <c r="L954" s="245"/>
      <c r="M954" s="245"/>
      <c r="N954" s="245"/>
      <c r="O954" s="245"/>
      <c r="P954" s="245"/>
      <c r="Q954" s="245"/>
      <c r="R954" s="245"/>
      <c r="S954" s="245"/>
      <c r="T954" s="245"/>
      <c r="U954" s="245"/>
      <c r="V954" s="245"/>
      <c r="W954" s="245"/>
      <c r="X954" s="245"/>
      <c r="Y954" s="245"/>
      <c r="Z954" s="245"/>
      <c r="AA954" s="245"/>
      <c r="AB954" s="245"/>
      <c r="AC954" s="245"/>
    </row>
    <row r="955">
      <c r="A955" s="245"/>
      <c r="B955" s="245"/>
      <c r="C955" s="245"/>
      <c r="D955" s="245"/>
      <c r="E955" s="245"/>
      <c r="F955" s="245"/>
      <c r="G955" s="245"/>
      <c r="H955" s="245"/>
      <c r="I955" s="245"/>
      <c r="J955" s="275"/>
      <c r="K955" s="275"/>
      <c r="L955" s="245"/>
      <c r="M955" s="245"/>
      <c r="N955" s="245"/>
      <c r="O955" s="245"/>
      <c r="P955" s="245"/>
      <c r="Q955" s="245"/>
      <c r="R955" s="245"/>
      <c r="S955" s="245"/>
      <c r="T955" s="245"/>
      <c r="U955" s="245"/>
      <c r="V955" s="245"/>
      <c r="W955" s="245"/>
      <c r="X955" s="245"/>
      <c r="Y955" s="245"/>
      <c r="Z955" s="245"/>
      <c r="AA955" s="245"/>
      <c r="AB955" s="245"/>
      <c r="AC955" s="245"/>
    </row>
    <row r="956">
      <c r="A956" s="245"/>
      <c r="B956" s="245"/>
      <c r="C956" s="245"/>
      <c r="D956" s="245"/>
      <c r="E956" s="245"/>
      <c r="F956" s="245"/>
      <c r="G956" s="245"/>
      <c r="H956" s="245"/>
      <c r="I956" s="245"/>
      <c r="J956" s="275"/>
      <c r="K956" s="275"/>
      <c r="L956" s="245"/>
      <c r="M956" s="245"/>
      <c r="N956" s="245"/>
      <c r="O956" s="245"/>
      <c r="P956" s="245"/>
      <c r="Q956" s="245"/>
      <c r="R956" s="245"/>
      <c r="S956" s="245"/>
      <c r="T956" s="245"/>
      <c r="U956" s="245"/>
      <c r="V956" s="245"/>
      <c r="W956" s="245"/>
      <c r="X956" s="245"/>
      <c r="Y956" s="245"/>
      <c r="Z956" s="245"/>
      <c r="AA956" s="245"/>
      <c r="AB956" s="245"/>
      <c r="AC956" s="245"/>
    </row>
    <row r="957">
      <c r="A957" s="245"/>
      <c r="B957" s="245"/>
      <c r="C957" s="245"/>
      <c r="D957" s="245"/>
      <c r="E957" s="245"/>
      <c r="F957" s="245"/>
      <c r="G957" s="245"/>
      <c r="H957" s="245"/>
      <c r="I957" s="245"/>
      <c r="J957" s="275"/>
      <c r="K957" s="275"/>
      <c r="L957" s="245"/>
      <c r="M957" s="245"/>
      <c r="N957" s="245"/>
      <c r="O957" s="245"/>
      <c r="P957" s="245"/>
      <c r="Q957" s="245"/>
      <c r="R957" s="245"/>
      <c r="S957" s="245"/>
      <c r="T957" s="245"/>
      <c r="U957" s="245"/>
      <c r="V957" s="245"/>
      <c r="W957" s="245"/>
      <c r="X957" s="245"/>
      <c r="Y957" s="245"/>
      <c r="Z957" s="245"/>
      <c r="AA957" s="245"/>
      <c r="AB957" s="245"/>
      <c r="AC957" s="245"/>
    </row>
    <row r="958">
      <c r="A958" s="245"/>
      <c r="B958" s="245"/>
      <c r="C958" s="245"/>
      <c r="D958" s="245"/>
      <c r="E958" s="245"/>
      <c r="F958" s="245"/>
      <c r="G958" s="245"/>
      <c r="H958" s="245"/>
      <c r="I958" s="245"/>
      <c r="J958" s="275"/>
      <c r="K958" s="275"/>
      <c r="L958" s="245"/>
      <c r="M958" s="245"/>
      <c r="N958" s="245"/>
      <c r="O958" s="245"/>
      <c r="P958" s="245"/>
      <c r="Q958" s="245"/>
      <c r="R958" s="245"/>
      <c r="S958" s="245"/>
      <c r="T958" s="245"/>
      <c r="U958" s="245"/>
      <c r="V958" s="245"/>
      <c r="W958" s="245"/>
      <c r="X958" s="245"/>
      <c r="Y958" s="245"/>
      <c r="Z958" s="245"/>
      <c r="AA958" s="245"/>
      <c r="AB958" s="245"/>
      <c r="AC958" s="245"/>
    </row>
    <row r="959">
      <c r="A959" s="245"/>
      <c r="B959" s="245"/>
      <c r="C959" s="245"/>
      <c r="D959" s="245"/>
      <c r="E959" s="245"/>
      <c r="F959" s="245"/>
      <c r="G959" s="245"/>
      <c r="H959" s="245"/>
      <c r="I959" s="245"/>
      <c r="J959" s="275"/>
      <c r="K959" s="275"/>
      <c r="L959" s="245"/>
      <c r="M959" s="245"/>
      <c r="N959" s="245"/>
      <c r="O959" s="245"/>
      <c r="P959" s="245"/>
      <c r="Q959" s="245"/>
      <c r="R959" s="245"/>
      <c r="S959" s="245"/>
      <c r="T959" s="245"/>
      <c r="U959" s="245"/>
      <c r="V959" s="245"/>
      <c r="W959" s="245"/>
      <c r="X959" s="245"/>
      <c r="Y959" s="245"/>
      <c r="Z959" s="245"/>
      <c r="AA959" s="245"/>
      <c r="AB959" s="245"/>
      <c r="AC959" s="245"/>
    </row>
    <row r="960">
      <c r="A960" s="245"/>
      <c r="B960" s="245"/>
      <c r="C960" s="245"/>
      <c r="D960" s="245"/>
      <c r="E960" s="245"/>
      <c r="F960" s="245"/>
      <c r="G960" s="245"/>
      <c r="H960" s="245"/>
      <c r="I960" s="245"/>
      <c r="J960" s="275"/>
      <c r="K960" s="275"/>
      <c r="L960" s="245"/>
      <c r="M960" s="245"/>
      <c r="N960" s="245"/>
      <c r="O960" s="245"/>
      <c r="P960" s="245"/>
      <c r="Q960" s="245"/>
      <c r="R960" s="245"/>
      <c r="S960" s="245"/>
      <c r="T960" s="245"/>
      <c r="U960" s="245"/>
      <c r="V960" s="245"/>
      <c r="W960" s="245"/>
      <c r="X960" s="245"/>
      <c r="Y960" s="245"/>
      <c r="Z960" s="245"/>
      <c r="AA960" s="245"/>
      <c r="AB960" s="245"/>
      <c r="AC960" s="245"/>
    </row>
    <row r="961">
      <c r="A961" s="245"/>
      <c r="B961" s="245"/>
      <c r="C961" s="245"/>
      <c r="D961" s="245"/>
      <c r="E961" s="245"/>
      <c r="F961" s="245"/>
      <c r="G961" s="245"/>
      <c r="H961" s="245"/>
      <c r="I961" s="245"/>
      <c r="J961" s="275"/>
      <c r="K961" s="275"/>
      <c r="L961" s="245"/>
      <c r="M961" s="245"/>
      <c r="N961" s="245"/>
      <c r="O961" s="245"/>
      <c r="P961" s="245"/>
      <c r="Q961" s="245"/>
      <c r="R961" s="245"/>
      <c r="S961" s="245"/>
      <c r="T961" s="245"/>
      <c r="U961" s="245"/>
      <c r="V961" s="245"/>
      <c r="W961" s="245"/>
      <c r="X961" s="245"/>
      <c r="Y961" s="245"/>
      <c r="Z961" s="245"/>
      <c r="AA961" s="245"/>
      <c r="AB961" s="245"/>
      <c r="AC961" s="245"/>
    </row>
    <row r="962">
      <c r="A962" s="245"/>
      <c r="B962" s="245"/>
      <c r="C962" s="245"/>
      <c r="D962" s="245"/>
      <c r="E962" s="245"/>
      <c r="F962" s="245"/>
      <c r="G962" s="245"/>
      <c r="H962" s="245"/>
      <c r="I962" s="245"/>
      <c r="J962" s="275"/>
      <c r="K962" s="275"/>
      <c r="L962" s="245"/>
      <c r="M962" s="245"/>
      <c r="N962" s="245"/>
      <c r="O962" s="245"/>
      <c r="P962" s="245"/>
      <c r="Q962" s="245"/>
      <c r="R962" s="245"/>
      <c r="S962" s="245"/>
      <c r="T962" s="245"/>
      <c r="U962" s="245"/>
      <c r="V962" s="245"/>
      <c r="W962" s="245"/>
      <c r="X962" s="245"/>
      <c r="Y962" s="245"/>
      <c r="Z962" s="245"/>
      <c r="AA962" s="245"/>
      <c r="AB962" s="245"/>
      <c r="AC962" s="245"/>
    </row>
    <row r="963">
      <c r="A963" s="245"/>
      <c r="B963" s="245"/>
      <c r="C963" s="245"/>
      <c r="D963" s="245"/>
      <c r="E963" s="245"/>
      <c r="F963" s="245"/>
      <c r="G963" s="245"/>
      <c r="H963" s="245"/>
      <c r="I963" s="245"/>
      <c r="J963" s="275"/>
      <c r="K963" s="275"/>
      <c r="L963" s="245"/>
      <c r="M963" s="245"/>
      <c r="N963" s="245"/>
      <c r="O963" s="245"/>
      <c r="P963" s="245"/>
      <c r="Q963" s="245"/>
      <c r="R963" s="245"/>
      <c r="S963" s="245"/>
      <c r="T963" s="245"/>
      <c r="U963" s="245"/>
      <c r="V963" s="245"/>
      <c r="W963" s="245"/>
      <c r="X963" s="245"/>
      <c r="Y963" s="245"/>
      <c r="Z963" s="245"/>
      <c r="AA963" s="245"/>
      <c r="AB963" s="245"/>
      <c r="AC963" s="245"/>
    </row>
    <row r="964">
      <c r="A964" s="245"/>
      <c r="B964" s="245"/>
      <c r="C964" s="245"/>
      <c r="D964" s="245"/>
      <c r="E964" s="245"/>
      <c r="F964" s="245"/>
      <c r="G964" s="245"/>
      <c r="H964" s="245"/>
      <c r="I964" s="245"/>
      <c r="J964" s="275"/>
      <c r="K964" s="275"/>
      <c r="L964" s="245"/>
      <c r="M964" s="245"/>
      <c r="N964" s="245"/>
      <c r="O964" s="245"/>
      <c r="P964" s="245"/>
      <c r="Q964" s="245"/>
      <c r="R964" s="245"/>
      <c r="S964" s="245"/>
      <c r="T964" s="245"/>
      <c r="U964" s="245"/>
      <c r="V964" s="245"/>
      <c r="W964" s="245"/>
      <c r="X964" s="245"/>
      <c r="Y964" s="245"/>
      <c r="Z964" s="245"/>
      <c r="AA964" s="245"/>
      <c r="AB964" s="245"/>
      <c r="AC964" s="245"/>
    </row>
    <row r="965">
      <c r="A965" s="245"/>
      <c r="B965" s="245"/>
      <c r="C965" s="245"/>
      <c r="D965" s="245"/>
      <c r="E965" s="245"/>
      <c r="F965" s="245"/>
      <c r="G965" s="245"/>
      <c r="H965" s="245"/>
      <c r="I965" s="245"/>
      <c r="J965" s="275"/>
      <c r="K965" s="275"/>
      <c r="L965" s="245"/>
      <c r="M965" s="245"/>
      <c r="N965" s="245"/>
      <c r="O965" s="245"/>
      <c r="P965" s="245"/>
      <c r="Q965" s="245"/>
      <c r="R965" s="245"/>
      <c r="S965" s="245"/>
      <c r="T965" s="245"/>
      <c r="U965" s="245"/>
      <c r="V965" s="245"/>
      <c r="W965" s="245"/>
      <c r="X965" s="245"/>
      <c r="Y965" s="245"/>
      <c r="Z965" s="245"/>
      <c r="AA965" s="245"/>
      <c r="AB965" s="245"/>
      <c r="AC965" s="245"/>
    </row>
    <row r="966">
      <c r="A966" s="245"/>
      <c r="B966" s="245"/>
      <c r="C966" s="245"/>
      <c r="D966" s="245"/>
      <c r="E966" s="245"/>
      <c r="F966" s="245"/>
      <c r="G966" s="245"/>
      <c r="H966" s="245"/>
      <c r="I966" s="245"/>
      <c r="J966" s="275"/>
      <c r="K966" s="275"/>
      <c r="L966" s="245"/>
      <c r="M966" s="245"/>
      <c r="N966" s="245"/>
      <c r="O966" s="245"/>
      <c r="P966" s="245"/>
      <c r="Q966" s="245"/>
      <c r="R966" s="245"/>
      <c r="S966" s="245"/>
      <c r="T966" s="245"/>
      <c r="U966" s="245"/>
      <c r="V966" s="245"/>
      <c r="W966" s="245"/>
      <c r="X966" s="245"/>
      <c r="Y966" s="245"/>
      <c r="Z966" s="245"/>
      <c r="AA966" s="245"/>
      <c r="AB966" s="245"/>
      <c r="AC966" s="245"/>
    </row>
    <row r="967">
      <c r="A967" s="245"/>
      <c r="B967" s="245"/>
      <c r="C967" s="245"/>
      <c r="D967" s="245"/>
      <c r="E967" s="245"/>
      <c r="F967" s="245"/>
      <c r="G967" s="245"/>
      <c r="H967" s="245"/>
      <c r="I967" s="245"/>
      <c r="J967" s="275"/>
      <c r="K967" s="275"/>
      <c r="L967" s="245"/>
      <c r="M967" s="245"/>
      <c r="N967" s="245"/>
      <c r="O967" s="245"/>
      <c r="P967" s="245"/>
      <c r="Q967" s="245"/>
      <c r="R967" s="245"/>
      <c r="S967" s="245"/>
      <c r="T967" s="245"/>
      <c r="U967" s="245"/>
      <c r="V967" s="245"/>
      <c r="W967" s="245"/>
      <c r="X967" s="245"/>
      <c r="Y967" s="245"/>
      <c r="Z967" s="245"/>
      <c r="AA967" s="245"/>
      <c r="AB967" s="245"/>
      <c r="AC967" s="245"/>
    </row>
    <row r="968">
      <c r="A968" s="245"/>
      <c r="B968" s="245"/>
      <c r="C968" s="245"/>
      <c r="D968" s="245"/>
      <c r="E968" s="245"/>
      <c r="F968" s="245"/>
      <c r="G968" s="245"/>
      <c r="H968" s="245"/>
      <c r="I968" s="245"/>
      <c r="J968" s="275"/>
      <c r="K968" s="275"/>
      <c r="L968" s="245"/>
      <c r="M968" s="245"/>
      <c r="N968" s="245"/>
      <c r="O968" s="245"/>
      <c r="P968" s="245"/>
      <c r="Q968" s="245"/>
      <c r="R968" s="245"/>
      <c r="S968" s="245"/>
      <c r="T968" s="245"/>
      <c r="U968" s="245"/>
      <c r="V968" s="245"/>
      <c r="W968" s="245"/>
      <c r="X968" s="245"/>
      <c r="Y968" s="245"/>
      <c r="Z968" s="245"/>
      <c r="AA968" s="245"/>
      <c r="AB968" s="245"/>
      <c r="AC968" s="245"/>
    </row>
    <row r="969">
      <c r="A969" s="245"/>
      <c r="B969" s="245"/>
      <c r="C969" s="245"/>
      <c r="D969" s="245"/>
      <c r="E969" s="245"/>
      <c r="F969" s="245"/>
      <c r="G969" s="245"/>
      <c r="H969" s="245"/>
      <c r="I969" s="245"/>
      <c r="J969" s="275"/>
      <c r="K969" s="275"/>
      <c r="L969" s="245"/>
      <c r="M969" s="245"/>
      <c r="N969" s="245"/>
      <c r="O969" s="245"/>
      <c r="P969" s="245"/>
      <c r="Q969" s="245"/>
      <c r="R969" s="245"/>
      <c r="S969" s="245"/>
      <c r="T969" s="245"/>
      <c r="U969" s="245"/>
      <c r="V969" s="245"/>
      <c r="W969" s="245"/>
      <c r="X969" s="245"/>
      <c r="Y969" s="245"/>
      <c r="Z969" s="245"/>
      <c r="AA969" s="245"/>
      <c r="AB969" s="245"/>
      <c r="AC969" s="245"/>
    </row>
    <row r="970">
      <c r="A970" s="245"/>
      <c r="B970" s="245"/>
      <c r="C970" s="245"/>
      <c r="D970" s="245"/>
      <c r="E970" s="245"/>
      <c r="F970" s="245"/>
      <c r="G970" s="245"/>
      <c r="H970" s="245"/>
      <c r="I970" s="245"/>
      <c r="J970" s="275"/>
      <c r="K970" s="275"/>
      <c r="L970" s="245"/>
      <c r="M970" s="245"/>
      <c r="N970" s="245"/>
      <c r="O970" s="245"/>
      <c r="P970" s="245"/>
      <c r="Q970" s="245"/>
      <c r="R970" s="245"/>
      <c r="S970" s="245"/>
      <c r="T970" s="245"/>
      <c r="U970" s="245"/>
      <c r="V970" s="245"/>
      <c r="W970" s="245"/>
      <c r="X970" s="245"/>
      <c r="Y970" s="245"/>
      <c r="Z970" s="245"/>
      <c r="AA970" s="245"/>
      <c r="AB970" s="245"/>
      <c r="AC970" s="245"/>
    </row>
    <row r="971">
      <c r="A971" s="245"/>
      <c r="B971" s="245"/>
      <c r="C971" s="245"/>
      <c r="D971" s="245"/>
      <c r="E971" s="245"/>
      <c r="F971" s="245"/>
      <c r="G971" s="245"/>
      <c r="H971" s="245"/>
      <c r="I971" s="245"/>
      <c r="J971" s="275"/>
      <c r="K971" s="275"/>
      <c r="L971" s="245"/>
      <c r="M971" s="245"/>
      <c r="N971" s="245"/>
      <c r="O971" s="245"/>
      <c r="P971" s="245"/>
      <c r="Q971" s="245"/>
      <c r="R971" s="245"/>
      <c r="S971" s="245"/>
      <c r="T971" s="245"/>
      <c r="U971" s="245"/>
      <c r="V971" s="245"/>
      <c r="W971" s="245"/>
      <c r="X971" s="245"/>
      <c r="Y971" s="245"/>
      <c r="Z971" s="245"/>
      <c r="AA971" s="245"/>
      <c r="AB971" s="245"/>
      <c r="AC971" s="245"/>
    </row>
    <row r="972">
      <c r="A972" s="245"/>
      <c r="B972" s="245"/>
      <c r="C972" s="245"/>
      <c r="D972" s="245"/>
      <c r="E972" s="245"/>
      <c r="F972" s="245"/>
      <c r="G972" s="245"/>
      <c r="H972" s="245"/>
      <c r="I972" s="245"/>
      <c r="J972" s="275"/>
      <c r="K972" s="275"/>
      <c r="L972" s="245"/>
      <c r="M972" s="245"/>
      <c r="N972" s="245"/>
      <c r="O972" s="245"/>
      <c r="P972" s="245"/>
      <c r="Q972" s="245"/>
      <c r="R972" s="245"/>
      <c r="S972" s="245"/>
      <c r="T972" s="245"/>
      <c r="U972" s="245"/>
      <c r="V972" s="245"/>
      <c r="W972" s="245"/>
      <c r="X972" s="245"/>
      <c r="Y972" s="245"/>
      <c r="Z972" s="245"/>
      <c r="AA972" s="245"/>
      <c r="AB972" s="245"/>
      <c r="AC972" s="245"/>
    </row>
    <row r="973">
      <c r="A973" s="245"/>
      <c r="B973" s="245"/>
      <c r="C973" s="245"/>
      <c r="D973" s="245"/>
      <c r="E973" s="245"/>
      <c r="F973" s="245"/>
      <c r="G973" s="245"/>
      <c r="H973" s="245"/>
      <c r="I973" s="245"/>
      <c r="J973" s="275"/>
      <c r="K973" s="275"/>
      <c r="L973" s="245"/>
      <c r="M973" s="245"/>
      <c r="N973" s="245"/>
      <c r="O973" s="245"/>
      <c r="P973" s="245"/>
      <c r="Q973" s="245"/>
      <c r="R973" s="245"/>
      <c r="S973" s="245"/>
      <c r="T973" s="245"/>
      <c r="U973" s="245"/>
      <c r="V973" s="245"/>
      <c r="W973" s="245"/>
      <c r="X973" s="245"/>
      <c r="Y973" s="245"/>
      <c r="Z973" s="245"/>
      <c r="AA973" s="245"/>
      <c r="AB973" s="245"/>
      <c r="AC973" s="245"/>
    </row>
    <row r="974">
      <c r="A974" s="245"/>
      <c r="B974" s="245"/>
      <c r="C974" s="245"/>
      <c r="D974" s="245"/>
      <c r="E974" s="245"/>
      <c r="F974" s="245"/>
      <c r="G974" s="245"/>
      <c r="H974" s="245"/>
      <c r="I974" s="245"/>
      <c r="J974" s="275"/>
      <c r="K974" s="275"/>
      <c r="L974" s="245"/>
      <c r="M974" s="245"/>
      <c r="N974" s="245"/>
      <c r="O974" s="245"/>
      <c r="P974" s="245"/>
      <c r="Q974" s="245"/>
      <c r="R974" s="245"/>
      <c r="S974" s="245"/>
      <c r="T974" s="245"/>
      <c r="U974" s="245"/>
      <c r="V974" s="245"/>
      <c r="W974" s="245"/>
      <c r="X974" s="245"/>
      <c r="Y974" s="245"/>
      <c r="Z974" s="245"/>
      <c r="AA974" s="245"/>
      <c r="AB974" s="245"/>
      <c r="AC974" s="245"/>
    </row>
    <row r="975">
      <c r="A975" s="245"/>
      <c r="B975" s="245"/>
      <c r="C975" s="245"/>
      <c r="D975" s="245"/>
      <c r="E975" s="245"/>
      <c r="F975" s="245"/>
      <c r="G975" s="245"/>
      <c r="H975" s="245"/>
      <c r="I975" s="245"/>
      <c r="J975" s="275"/>
      <c r="K975" s="275"/>
      <c r="L975" s="245"/>
      <c r="M975" s="245"/>
      <c r="N975" s="245"/>
      <c r="O975" s="245"/>
      <c r="P975" s="245"/>
      <c r="Q975" s="245"/>
      <c r="R975" s="245"/>
      <c r="S975" s="245"/>
      <c r="T975" s="245"/>
      <c r="U975" s="245"/>
      <c r="V975" s="245"/>
      <c r="W975" s="245"/>
      <c r="X975" s="245"/>
      <c r="Y975" s="245"/>
      <c r="Z975" s="245"/>
      <c r="AA975" s="245"/>
      <c r="AB975" s="245"/>
      <c r="AC975" s="245"/>
    </row>
    <row r="976">
      <c r="A976" s="245"/>
      <c r="B976" s="245"/>
      <c r="C976" s="245"/>
      <c r="D976" s="245"/>
      <c r="E976" s="245"/>
      <c r="F976" s="245"/>
      <c r="G976" s="245"/>
      <c r="H976" s="245"/>
      <c r="I976" s="245"/>
      <c r="J976" s="275"/>
      <c r="K976" s="275"/>
      <c r="L976" s="245"/>
      <c r="M976" s="245"/>
      <c r="N976" s="245"/>
      <c r="O976" s="245"/>
      <c r="P976" s="245"/>
      <c r="Q976" s="245"/>
      <c r="R976" s="245"/>
      <c r="S976" s="245"/>
      <c r="T976" s="245"/>
      <c r="U976" s="245"/>
      <c r="V976" s="245"/>
      <c r="W976" s="245"/>
      <c r="X976" s="245"/>
      <c r="Y976" s="245"/>
      <c r="Z976" s="245"/>
      <c r="AA976" s="245"/>
      <c r="AB976" s="245"/>
      <c r="AC976" s="245"/>
    </row>
    <row r="977">
      <c r="A977" s="245"/>
      <c r="B977" s="245"/>
      <c r="C977" s="245"/>
      <c r="D977" s="245"/>
      <c r="E977" s="245"/>
      <c r="F977" s="245"/>
      <c r="G977" s="245"/>
      <c r="H977" s="245"/>
      <c r="I977" s="245"/>
      <c r="J977" s="275"/>
      <c r="K977" s="275"/>
      <c r="L977" s="245"/>
      <c r="M977" s="245"/>
      <c r="N977" s="245"/>
      <c r="O977" s="245"/>
      <c r="P977" s="245"/>
      <c r="Q977" s="245"/>
      <c r="R977" s="245"/>
      <c r="S977" s="245"/>
      <c r="T977" s="245"/>
      <c r="U977" s="245"/>
      <c r="V977" s="245"/>
      <c r="W977" s="245"/>
      <c r="X977" s="245"/>
      <c r="Y977" s="245"/>
      <c r="Z977" s="245"/>
      <c r="AA977" s="245"/>
      <c r="AB977" s="245"/>
      <c r="AC977" s="245"/>
    </row>
    <row r="978">
      <c r="A978" s="245"/>
      <c r="B978" s="245"/>
      <c r="C978" s="245"/>
      <c r="D978" s="245"/>
      <c r="E978" s="245"/>
      <c r="F978" s="245"/>
      <c r="G978" s="245"/>
      <c r="H978" s="245"/>
      <c r="I978" s="245"/>
      <c r="J978" s="275"/>
      <c r="K978" s="275"/>
      <c r="L978" s="245"/>
      <c r="M978" s="245"/>
      <c r="N978" s="245"/>
      <c r="O978" s="245"/>
      <c r="P978" s="245"/>
      <c r="Q978" s="245"/>
      <c r="R978" s="245"/>
      <c r="S978" s="245"/>
      <c r="T978" s="245"/>
      <c r="U978" s="245"/>
      <c r="V978" s="245"/>
      <c r="W978" s="245"/>
      <c r="X978" s="245"/>
      <c r="Y978" s="245"/>
      <c r="Z978" s="245"/>
      <c r="AA978" s="245"/>
      <c r="AB978" s="245"/>
      <c r="AC978" s="245"/>
    </row>
    <row r="979">
      <c r="A979" s="245"/>
      <c r="B979" s="245"/>
      <c r="C979" s="245"/>
      <c r="D979" s="245"/>
      <c r="E979" s="245"/>
      <c r="F979" s="245"/>
      <c r="G979" s="245"/>
      <c r="H979" s="245"/>
      <c r="I979" s="245"/>
      <c r="J979" s="275"/>
      <c r="K979" s="275"/>
      <c r="L979" s="245"/>
      <c r="M979" s="245"/>
      <c r="N979" s="245"/>
      <c r="O979" s="245"/>
      <c r="P979" s="245"/>
      <c r="Q979" s="245"/>
      <c r="R979" s="245"/>
      <c r="S979" s="245"/>
      <c r="T979" s="245"/>
      <c r="U979" s="245"/>
      <c r="V979" s="245"/>
      <c r="W979" s="245"/>
      <c r="X979" s="245"/>
      <c r="Y979" s="245"/>
      <c r="Z979" s="245"/>
      <c r="AA979" s="245"/>
      <c r="AB979" s="245"/>
      <c r="AC979" s="245"/>
    </row>
    <row r="980">
      <c r="A980" s="245"/>
      <c r="B980" s="245"/>
      <c r="C980" s="245"/>
      <c r="D980" s="245"/>
      <c r="E980" s="245"/>
      <c r="F980" s="245"/>
      <c r="G980" s="245"/>
      <c r="H980" s="245"/>
      <c r="I980" s="245"/>
      <c r="J980" s="275"/>
      <c r="K980" s="275"/>
      <c r="L980" s="245"/>
      <c r="M980" s="245"/>
      <c r="N980" s="245"/>
      <c r="O980" s="245"/>
      <c r="P980" s="245"/>
      <c r="Q980" s="245"/>
      <c r="R980" s="245"/>
      <c r="S980" s="245"/>
      <c r="T980" s="245"/>
      <c r="U980" s="245"/>
      <c r="V980" s="245"/>
      <c r="W980" s="245"/>
      <c r="X980" s="245"/>
      <c r="Y980" s="245"/>
      <c r="Z980" s="245"/>
      <c r="AA980" s="245"/>
      <c r="AB980" s="245"/>
      <c r="AC980" s="245"/>
    </row>
    <row r="981">
      <c r="A981" s="245"/>
      <c r="B981" s="245"/>
      <c r="C981" s="245"/>
      <c r="D981" s="245"/>
      <c r="E981" s="245"/>
      <c r="F981" s="245"/>
      <c r="G981" s="245"/>
      <c r="H981" s="245"/>
      <c r="I981" s="245"/>
      <c r="J981" s="275"/>
      <c r="K981" s="275"/>
      <c r="L981" s="245"/>
      <c r="M981" s="245"/>
      <c r="N981" s="245"/>
      <c r="O981" s="245"/>
      <c r="P981" s="245"/>
      <c r="Q981" s="245"/>
      <c r="R981" s="245"/>
      <c r="S981" s="245"/>
      <c r="T981" s="245"/>
      <c r="U981" s="245"/>
      <c r="V981" s="245"/>
      <c r="W981" s="245"/>
      <c r="X981" s="245"/>
      <c r="Y981" s="245"/>
      <c r="Z981" s="245"/>
      <c r="AA981" s="245"/>
      <c r="AB981" s="245"/>
      <c r="AC981" s="245"/>
    </row>
    <row r="982">
      <c r="A982" s="245"/>
      <c r="B982" s="245"/>
      <c r="C982" s="245"/>
      <c r="D982" s="245"/>
      <c r="E982" s="245"/>
      <c r="F982" s="245"/>
      <c r="G982" s="245"/>
      <c r="H982" s="245"/>
      <c r="I982" s="245"/>
      <c r="J982" s="275"/>
      <c r="K982" s="275"/>
      <c r="L982" s="245"/>
      <c r="M982" s="245"/>
      <c r="N982" s="245"/>
      <c r="O982" s="245"/>
      <c r="P982" s="245"/>
      <c r="Q982" s="245"/>
      <c r="R982" s="245"/>
      <c r="S982" s="245"/>
      <c r="T982" s="245"/>
      <c r="U982" s="245"/>
      <c r="V982" s="245"/>
      <c r="W982" s="245"/>
      <c r="X982" s="245"/>
      <c r="Y982" s="245"/>
      <c r="Z982" s="245"/>
      <c r="AA982" s="245"/>
      <c r="AB982" s="245"/>
      <c r="AC982" s="245"/>
    </row>
    <row r="983">
      <c r="A983" s="245"/>
      <c r="B983" s="245"/>
      <c r="C983" s="245"/>
      <c r="D983" s="245"/>
      <c r="E983" s="245"/>
      <c r="F983" s="245"/>
      <c r="G983" s="245"/>
      <c r="H983" s="245"/>
      <c r="I983" s="245"/>
      <c r="J983" s="275"/>
      <c r="K983" s="275"/>
      <c r="L983" s="245"/>
      <c r="M983" s="245"/>
      <c r="N983" s="245"/>
      <c r="O983" s="245"/>
      <c r="P983" s="245"/>
      <c r="Q983" s="245"/>
      <c r="R983" s="245"/>
      <c r="S983" s="245"/>
      <c r="T983" s="245"/>
      <c r="U983" s="245"/>
      <c r="V983" s="245"/>
      <c r="W983" s="245"/>
      <c r="X983" s="245"/>
      <c r="Y983" s="245"/>
      <c r="Z983" s="245"/>
      <c r="AA983" s="245"/>
      <c r="AB983" s="245"/>
      <c r="AC983" s="245"/>
    </row>
    <row r="984">
      <c r="A984" s="245"/>
      <c r="B984" s="245"/>
      <c r="C984" s="245"/>
      <c r="D984" s="245"/>
      <c r="E984" s="245"/>
      <c r="F984" s="245"/>
      <c r="G984" s="245"/>
      <c r="H984" s="245"/>
      <c r="I984" s="245"/>
      <c r="J984" s="275"/>
      <c r="K984" s="275"/>
      <c r="L984" s="245"/>
      <c r="M984" s="245"/>
      <c r="N984" s="245"/>
      <c r="O984" s="245"/>
      <c r="P984" s="245"/>
      <c r="Q984" s="245"/>
      <c r="R984" s="245"/>
      <c r="S984" s="245"/>
      <c r="T984" s="245"/>
      <c r="U984" s="245"/>
      <c r="V984" s="245"/>
      <c r="W984" s="245"/>
      <c r="X984" s="245"/>
      <c r="Y984" s="245"/>
      <c r="Z984" s="245"/>
      <c r="AA984" s="245"/>
      <c r="AB984" s="245"/>
      <c r="AC984" s="245"/>
    </row>
    <row r="985">
      <c r="A985" s="245"/>
      <c r="B985" s="245"/>
      <c r="C985" s="245"/>
      <c r="D985" s="245"/>
      <c r="E985" s="245"/>
      <c r="F985" s="245"/>
      <c r="G985" s="245"/>
      <c r="H985" s="245"/>
      <c r="I985" s="245"/>
      <c r="J985" s="275"/>
      <c r="K985" s="275"/>
      <c r="L985" s="245"/>
      <c r="M985" s="245"/>
      <c r="N985" s="245"/>
      <c r="O985" s="245"/>
      <c r="P985" s="245"/>
      <c r="Q985" s="245"/>
      <c r="R985" s="245"/>
      <c r="S985" s="245"/>
      <c r="T985" s="245"/>
      <c r="U985" s="245"/>
      <c r="V985" s="245"/>
      <c r="W985" s="245"/>
      <c r="X985" s="245"/>
      <c r="Y985" s="245"/>
      <c r="Z985" s="245"/>
      <c r="AA985" s="245"/>
      <c r="AB985" s="245"/>
      <c r="AC985" s="245"/>
    </row>
    <row r="986">
      <c r="A986" s="245"/>
      <c r="B986" s="245"/>
      <c r="C986" s="245"/>
      <c r="D986" s="245"/>
      <c r="E986" s="245"/>
      <c r="F986" s="245"/>
      <c r="G986" s="245"/>
      <c r="H986" s="245"/>
      <c r="I986" s="245"/>
      <c r="J986" s="275"/>
      <c r="K986" s="275"/>
      <c r="L986" s="245"/>
      <c r="M986" s="245"/>
      <c r="N986" s="245"/>
      <c r="O986" s="245"/>
      <c r="P986" s="245"/>
      <c r="Q986" s="245"/>
      <c r="R986" s="245"/>
      <c r="S986" s="245"/>
      <c r="T986" s="245"/>
      <c r="U986" s="245"/>
      <c r="V986" s="245"/>
      <c r="W986" s="245"/>
      <c r="X986" s="245"/>
      <c r="Y986" s="245"/>
      <c r="Z986" s="245"/>
      <c r="AA986" s="245"/>
      <c r="AB986" s="245"/>
      <c r="AC986" s="245"/>
    </row>
    <row r="987">
      <c r="A987" s="245"/>
      <c r="B987" s="245"/>
      <c r="C987" s="245"/>
      <c r="D987" s="245"/>
      <c r="E987" s="245"/>
      <c r="F987" s="245"/>
      <c r="G987" s="245"/>
      <c r="H987" s="245"/>
      <c r="I987" s="245"/>
      <c r="J987" s="275"/>
      <c r="K987" s="275"/>
      <c r="L987" s="245"/>
      <c r="M987" s="245"/>
      <c r="N987" s="245"/>
      <c r="O987" s="245"/>
      <c r="P987" s="245"/>
      <c r="Q987" s="245"/>
      <c r="R987" s="245"/>
      <c r="S987" s="245"/>
      <c r="T987" s="245"/>
      <c r="U987" s="245"/>
      <c r="V987" s="245"/>
      <c r="W987" s="245"/>
      <c r="X987" s="245"/>
      <c r="Y987" s="245"/>
      <c r="Z987" s="245"/>
      <c r="AA987" s="245"/>
      <c r="AB987" s="245"/>
      <c r="AC987" s="245"/>
    </row>
    <row r="988">
      <c r="A988" s="245"/>
      <c r="B988" s="245"/>
      <c r="C988" s="245"/>
      <c r="D988" s="245"/>
      <c r="E988" s="245"/>
      <c r="F988" s="245"/>
      <c r="G988" s="245"/>
      <c r="H988" s="245"/>
      <c r="I988" s="245"/>
      <c r="J988" s="275"/>
      <c r="K988" s="275"/>
      <c r="L988" s="245"/>
      <c r="M988" s="245"/>
      <c r="N988" s="245"/>
      <c r="O988" s="245"/>
      <c r="P988" s="245"/>
      <c r="Q988" s="245"/>
      <c r="R988" s="245"/>
      <c r="S988" s="245"/>
      <c r="T988" s="245"/>
      <c r="U988" s="245"/>
      <c r="V988" s="245"/>
      <c r="W988" s="245"/>
      <c r="X988" s="245"/>
      <c r="Y988" s="245"/>
      <c r="Z988" s="245"/>
      <c r="AA988" s="245"/>
      <c r="AB988" s="245"/>
      <c r="AC988" s="245"/>
    </row>
    <row r="989">
      <c r="A989" s="245"/>
      <c r="B989" s="245"/>
      <c r="C989" s="245"/>
      <c r="D989" s="245"/>
      <c r="E989" s="245"/>
      <c r="F989" s="245"/>
      <c r="G989" s="245"/>
      <c r="H989" s="245"/>
      <c r="I989" s="245"/>
      <c r="J989" s="275"/>
      <c r="K989" s="275"/>
      <c r="L989" s="245"/>
      <c r="M989" s="245"/>
      <c r="N989" s="245"/>
      <c r="O989" s="245"/>
      <c r="P989" s="245"/>
      <c r="Q989" s="245"/>
      <c r="R989" s="245"/>
      <c r="S989" s="245"/>
      <c r="T989" s="245"/>
      <c r="U989" s="245"/>
      <c r="V989" s="245"/>
      <c r="W989" s="245"/>
      <c r="X989" s="245"/>
      <c r="Y989" s="245"/>
      <c r="Z989" s="245"/>
      <c r="AA989" s="245"/>
      <c r="AB989" s="245"/>
      <c r="AC989" s="245"/>
    </row>
    <row r="990">
      <c r="A990" s="245"/>
      <c r="B990" s="245"/>
      <c r="C990" s="245"/>
      <c r="D990" s="245"/>
      <c r="E990" s="245"/>
      <c r="F990" s="245"/>
      <c r="G990" s="245"/>
      <c r="H990" s="245"/>
      <c r="I990" s="245"/>
      <c r="J990" s="275"/>
      <c r="K990" s="275"/>
      <c r="L990" s="245"/>
      <c r="M990" s="245"/>
      <c r="N990" s="245"/>
      <c r="O990" s="245"/>
      <c r="P990" s="245"/>
      <c r="Q990" s="245"/>
      <c r="R990" s="245"/>
      <c r="S990" s="245"/>
      <c r="T990" s="245"/>
      <c r="U990" s="245"/>
      <c r="V990" s="245"/>
      <c r="W990" s="245"/>
      <c r="X990" s="245"/>
      <c r="Y990" s="245"/>
      <c r="Z990" s="245"/>
      <c r="AA990" s="245"/>
      <c r="AB990" s="245"/>
      <c r="AC990" s="245"/>
    </row>
    <row r="991">
      <c r="A991" s="245"/>
      <c r="B991" s="245"/>
      <c r="C991" s="245"/>
      <c r="D991" s="245"/>
      <c r="E991" s="245"/>
      <c r="F991" s="245"/>
      <c r="G991" s="245"/>
      <c r="H991" s="245"/>
      <c r="I991" s="245"/>
      <c r="J991" s="275"/>
      <c r="K991" s="275"/>
      <c r="L991" s="245"/>
      <c r="M991" s="245"/>
      <c r="N991" s="245"/>
      <c r="O991" s="245"/>
      <c r="P991" s="245"/>
      <c r="Q991" s="245"/>
      <c r="R991" s="245"/>
      <c r="S991" s="245"/>
      <c r="T991" s="245"/>
      <c r="U991" s="245"/>
      <c r="V991" s="245"/>
      <c r="W991" s="245"/>
      <c r="X991" s="245"/>
      <c r="Y991" s="245"/>
      <c r="Z991" s="245"/>
      <c r="AA991" s="245"/>
      <c r="AB991" s="245"/>
      <c r="AC991" s="245"/>
    </row>
    <row r="992">
      <c r="A992" s="245"/>
      <c r="B992" s="245"/>
      <c r="C992" s="245"/>
      <c r="D992" s="245"/>
      <c r="E992" s="245"/>
      <c r="F992" s="245"/>
      <c r="G992" s="245"/>
      <c r="H992" s="245"/>
      <c r="I992" s="245"/>
      <c r="J992" s="275"/>
      <c r="K992" s="275"/>
      <c r="L992" s="245"/>
      <c r="M992" s="245"/>
      <c r="N992" s="245"/>
      <c r="O992" s="245"/>
      <c r="P992" s="245"/>
      <c r="Q992" s="245"/>
      <c r="R992" s="245"/>
      <c r="S992" s="245"/>
      <c r="T992" s="245"/>
      <c r="U992" s="245"/>
      <c r="V992" s="245"/>
      <c r="W992" s="245"/>
      <c r="X992" s="245"/>
      <c r="Y992" s="245"/>
      <c r="Z992" s="245"/>
      <c r="AA992" s="245"/>
      <c r="AB992" s="245"/>
      <c r="AC992" s="245"/>
    </row>
    <row r="993">
      <c r="A993" s="245"/>
      <c r="B993" s="245"/>
      <c r="C993" s="245"/>
      <c r="D993" s="245"/>
      <c r="E993" s="245"/>
      <c r="F993" s="245"/>
      <c r="G993" s="245"/>
      <c r="H993" s="245"/>
      <c r="I993" s="245"/>
      <c r="J993" s="275"/>
      <c r="K993" s="275"/>
      <c r="L993" s="245"/>
      <c r="M993" s="245"/>
      <c r="N993" s="245"/>
      <c r="O993" s="245"/>
      <c r="P993" s="245"/>
      <c r="Q993" s="245"/>
      <c r="R993" s="245"/>
      <c r="S993" s="245"/>
      <c r="T993" s="245"/>
      <c r="U993" s="245"/>
      <c r="V993" s="245"/>
      <c r="W993" s="245"/>
      <c r="X993" s="245"/>
      <c r="Y993" s="245"/>
      <c r="Z993" s="245"/>
      <c r="AA993" s="245"/>
      <c r="AB993" s="245"/>
      <c r="AC993" s="245"/>
    </row>
    <row r="994">
      <c r="A994" s="245"/>
      <c r="B994" s="245"/>
      <c r="C994" s="245"/>
      <c r="D994" s="245"/>
      <c r="E994" s="245"/>
      <c r="F994" s="245"/>
      <c r="G994" s="245"/>
      <c r="H994" s="245"/>
      <c r="I994" s="245"/>
      <c r="J994" s="275"/>
      <c r="K994" s="275"/>
      <c r="L994" s="245"/>
      <c r="M994" s="245"/>
      <c r="N994" s="245"/>
      <c r="O994" s="245"/>
      <c r="P994" s="245"/>
      <c r="Q994" s="245"/>
      <c r="R994" s="245"/>
      <c r="S994" s="245"/>
      <c r="T994" s="245"/>
      <c r="U994" s="245"/>
      <c r="V994" s="245"/>
      <c r="W994" s="245"/>
      <c r="X994" s="245"/>
      <c r="Y994" s="245"/>
      <c r="Z994" s="245"/>
      <c r="AA994" s="245"/>
      <c r="AB994" s="245"/>
      <c r="AC994" s="245"/>
    </row>
    <row r="995">
      <c r="A995" s="245"/>
      <c r="B995" s="245"/>
      <c r="C995" s="245"/>
      <c r="D995" s="245"/>
      <c r="E995" s="245"/>
      <c r="F995" s="245"/>
      <c r="G995" s="245"/>
      <c r="H995" s="245"/>
      <c r="I995" s="245"/>
      <c r="J995" s="275"/>
      <c r="K995" s="275"/>
      <c r="L995" s="245"/>
      <c r="M995" s="245"/>
      <c r="N995" s="245"/>
      <c r="O995" s="245"/>
      <c r="P995" s="245"/>
      <c r="Q995" s="245"/>
      <c r="R995" s="245"/>
      <c r="S995" s="245"/>
      <c r="T995" s="245"/>
      <c r="U995" s="245"/>
      <c r="V995" s="245"/>
      <c r="W995" s="245"/>
      <c r="X995" s="245"/>
      <c r="Y995" s="245"/>
      <c r="Z995" s="245"/>
      <c r="AA995" s="245"/>
      <c r="AB995" s="245"/>
      <c r="AC995" s="245"/>
    </row>
  </sheetData>
  <hyperlinks>
    <hyperlink r:id="rId1" ref="A1"/>
    <hyperlink r:id="rId2" ref="J4"/>
    <hyperlink r:id="rId3" ref="K26"/>
    <hyperlink r:id="rId4" location="Selecting-Elements" ref="K3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10.38"/>
    <col customWidth="1" min="3" max="3" width="12.88"/>
    <col customWidth="1" min="4" max="4" width="15.63"/>
    <col customWidth="1" min="5" max="5" width="23.5"/>
    <col customWidth="1" min="6" max="6" width="25.25"/>
    <col customWidth="1" hidden="1" min="7" max="7" width="16.63"/>
    <col customWidth="1" min="8" max="9" width="9.38"/>
    <col customWidth="1" hidden="1" min="10" max="10" width="9.13"/>
    <col customWidth="1" min="11" max="11" width="10.5"/>
    <col customWidth="1" min="12" max="12" width="102.13"/>
  </cols>
  <sheetData>
    <row r="1">
      <c r="A1" s="138">
        <v>18514.0</v>
      </c>
      <c r="B1" s="139" t="s">
        <v>0</v>
      </c>
      <c r="C1" s="139" t="s">
        <v>560</v>
      </c>
      <c r="D1" s="140" t="s">
        <v>508</v>
      </c>
      <c r="E1" s="140" t="s">
        <v>508</v>
      </c>
      <c r="F1" s="140" t="s">
        <v>43</v>
      </c>
      <c r="G1" s="140" t="s">
        <v>3715</v>
      </c>
      <c r="H1" s="140" t="s">
        <v>3716</v>
      </c>
      <c r="I1" s="139" t="s">
        <v>3717</v>
      </c>
      <c r="J1" s="140" t="s">
        <v>3718</v>
      </c>
      <c r="K1" s="140" t="s">
        <v>3719</v>
      </c>
      <c r="L1" s="140" t="s">
        <v>1051</v>
      </c>
      <c r="M1" s="84" t="s">
        <v>3720</v>
      </c>
      <c r="N1" s="141"/>
      <c r="O1" s="141"/>
      <c r="P1" s="141"/>
      <c r="Q1" s="141"/>
      <c r="R1" s="141"/>
      <c r="S1" s="141"/>
      <c r="T1" s="141"/>
      <c r="U1" s="141"/>
      <c r="V1" s="141"/>
      <c r="W1" s="141"/>
      <c r="X1" s="141"/>
      <c r="Y1" s="141"/>
      <c r="Z1" s="141"/>
      <c r="AA1" s="141"/>
      <c r="AB1" s="141"/>
      <c r="AC1" s="141"/>
      <c r="AD1" s="141"/>
      <c r="AE1" s="142"/>
    </row>
    <row r="2">
      <c r="A2" s="84">
        <v>1.0</v>
      </c>
      <c r="B2" s="143" t="s">
        <v>17</v>
      </c>
      <c r="C2" s="143" t="s">
        <v>18</v>
      </c>
      <c r="D2" s="143" t="s">
        <v>19</v>
      </c>
      <c r="E2" s="143" t="s">
        <v>19</v>
      </c>
      <c r="F2" s="143" t="s">
        <v>20</v>
      </c>
      <c r="G2" s="144"/>
      <c r="H2" s="145">
        <v>44501.0</v>
      </c>
      <c r="I2" s="145">
        <v>44501.0</v>
      </c>
      <c r="J2" s="146"/>
      <c r="K2" s="143" t="s">
        <v>3721</v>
      </c>
      <c r="L2" s="147" t="s">
        <v>3722</v>
      </c>
      <c r="M2" s="141"/>
      <c r="N2" s="141"/>
      <c r="O2" s="141"/>
      <c r="P2" s="141"/>
      <c r="Q2" s="141"/>
      <c r="R2" s="141"/>
      <c r="S2" s="141"/>
      <c r="T2" s="141"/>
      <c r="U2" s="141"/>
      <c r="V2" s="141"/>
      <c r="W2" s="141"/>
      <c r="X2" s="141"/>
      <c r="Y2" s="141"/>
      <c r="Z2" s="141"/>
      <c r="AA2" s="141"/>
      <c r="AB2" s="141"/>
      <c r="AC2" s="141"/>
      <c r="AD2" s="141"/>
      <c r="AE2" s="142"/>
    </row>
    <row r="3">
      <c r="A3" s="84">
        <v>2.0</v>
      </c>
      <c r="B3" s="143" t="s">
        <v>23</v>
      </c>
      <c r="C3" s="143" t="s">
        <v>18</v>
      </c>
      <c r="D3" s="143" t="s">
        <v>25</v>
      </c>
      <c r="E3" s="143" t="s">
        <v>25</v>
      </c>
      <c r="F3" s="143" t="s">
        <v>20</v>
      </c>
      <c r="G3" s="144"/>
      <c r="H3" s="145">
        <v>44501.0</v>
      </c>
      <c r="I3" s="145">
        <v>44501.0</v>
      </c>
      <c r="J3" s="146"/>
      <c r="K3" s="143" t="s">
        <v>3721</v>
      </c>
      <c r="L3" s="147" t="s">
        <v>3723</v>
      </c>
      <c r="M3" s="141"/>
      <c r="N3" s="141"/>
      <c r="O3" s="141"/>
      <c r="P3" s="141"/>
      <c r="Q3" s="141"/>
      <c r="R3" s="141"/>
      <c r="S3" s="141"/>
      <c r="T3" s="141"/>
      <c r="U3" s="141"/>
      <c r="V3" s="141"/>
      <c r="W3" s="141"/>
      <c r="X3" s="141"/>
      <c r="Y3" s="141"/>
      <c r="Z3" s="141"/>
      <c r="AA3" s="141"/>
      <c r="AB3" s="141"/>
      <c r="AC3" s="141"/>
      <c r="AD3" s="141"/>
      <c r="AE3" s="142"/>
    </row>
    <row r="4">
      <c r="A4" s="84">
        <v>3.0</v>
      </c>
      <c r="B4" s="143" t="s">
        <v>3724</v>
      </c>
      <c r="C4" s="143" t="s">
        <v>18</v>
      </c>
      <c r="D4" s="143" t="s">
        <v>3725</v>
      </c>
      <c r="E4" s="143" t="s">
        <v>3725</v>
      </c>
      <c r="F4" s="143" t="s">
        <v>20</v>
      </c>
      <c r="G4" s="143" t="s">
        <v>3726</v>
      </c>
      <c r="H4" s="145">
        <v>44327.0</v>
      </c>
      <c r="I4" s="145">
        <v>44327.0</v>
      </c>
      <c r="J4" s="146"/>
      <c r="K4" s="143" t="s">
        <v>3721</v>
      </c>
      <c r="L4" s="147" t="s">
        <v>3727</v>
      </c>
      <c r="M4" s="141"/>
      <c r="N4" s="141"/>
      <c r="O4" s="141"/>
      <c r="P4" s="141"/>
      <c r="Q4" s="141"/>
      <c r="R4" s="141"/>
      <c r="S4" s="141"/>
      <c r="T4" s="141"/>
      <c r="U4" s="141"/>
      <c r="V4" s="141"/>
      <c r="W4" s="141"/>
      <c r="X4" s="141"/>
      <c r="Y4" s="141"/>
      <c r="Z4" s="141"/>
      <c r="AA4" s="141"/>
      <c r="AB4" s="141"/>
      <c r="AC4" s="141"/>
      <c r="AD4" s="141"/>
      <c r="AE4" s="142"/>
    </row>
    <row r="5">
      <c r="A5" s="84">
        <v>4.0</v>
      </c>
      <c r="B5" s="143" t="s">
        <v>3728</v>
      </c>
      <c r="C5" s="143" t="s">
        <v>18</v>
      </c>
      <c r="D5" s="143" t="s">
        <v>3729</v>
      </c>
      <c r="E5" s="143" t="s">
        <v>3729</v>
      </c>
      <c r="F5" s="143" t="s">
        <v>20</v>
      </c>
      <c r="G5" s="143" t="s">
        <v>3726</v>
      </c>
      <c r="H5" s="145">
        <v>44327.0</v>
      </c>
      <c r="I5" s="145">
        <v>44327.0</v>
      </c>
      <c r="J5" s="146"/>
      <c r="K5" s="143" t="s">
        <v>3721</v>
      </c>
      <c r="L5" s="147" t="s">
        <v>3730</v>
      </c>
      <c r="M5" s="141"/>
      <c r="N5" s="141"/>
      <c r="O5" s="141"/>
      <c r="P5" s="141"/>
      <c r="Q5" s="141"/>
      <c r="R5" s="141"/>
      <c r="S5" s="141"/>
      <c r="T5" s="141"/>
      <c r="U5" s="141"/>
      <c r="V5" s="141"/>
      <c r="W5" s="141"/>
      <c r="X5" s="141"/>
      <c r="Y5" s="141"/>
      <c r="Z5" s="141"/>
      <c r="AA5" s="141"/>
      <c r="AB5" s="141"/>
      <c r="AC5" s="141"/>
      <c r="AD5" s="141"/>
      <c r="AE5" s="142"/>
    </row>
    <row r="6">
      <c r="A6" s="84">
        <v>5.0</v>
      </c>
      <c r="B6" s="143" t="s">
        <v>3731</v>
      </c>
      <c r="C6" s="143" t="s">
        <v>18</v>
      </c>
      <c r="D6" s="143" t="s">
        <v>3729</v>
      </c>
      <c r="E6" s="143" t="s">
        <v>3729</v>
      </c>
      <c r="F6" s="143" t="s">
        <v>20</v>
      </c>
      <c r="G6" s="143" t="s">
        <v>3726</v>
      </c>
      <c r="H6" s="145">
        <v>44327.0</v>
      </c>
      <c r="I6" s="145">
        <v>44327.0</v>
      </c>
      <c r="J6" s="146"/>
      <c r="K6" s="143" t="s">
        <v>3721</v>
      </c>
      <c r="L6" s="148"/>
      <c r="M6" s="141"/>
      <c r="N6" s="141"/>
      <c r="O6" s="141"/>
      <c r="P6" s="141"/>
      <c r="Q6" s="141"/>
      <c r="R6" s="141"/>
      <c r="S6" s="141"/>
      <c r="T6" s="141"/>
      <c r="U6" s="141"/>
      <c r="V6" s="141"/>
      <c r="W6" s="141"/>
      <c r="X6" s="141"/>
      <c r="Y6" s="141"/>
      <c r="Z6" s="141"/>
      <c r="AA6" s="141"/>
      <c r="AB6" s="141"/>
      <c r="AC6" s="141"/>
      <c r="AD6" s="141"/>
      <c r="AE6" s="142"/>
    </row>
    <row r="7">
      <c r="A7" s="84">
        <v>6.0</v>
      </c>
      <c r="B7" s="143" t="s">
        <v>3732</v>
      </c>
      <c r="C7" s="143" t="s">
        <v>18</v>
      </c>
      <c r="D7" s="143" t="s">
        <v>3729</v>
      </c>
      <c r="E7" s="143" t="s">
        <v>3729</v>
      </c>
      <c r="F7" s="143" t="s">
        <v>20</v>
      </c>
      <c r="G7" s="143" t="s">
        <v>3726</v>
      </c>
      <c r="H7" s="145">
        <v>44327.0</v>
      </c>
      <c r="I7" s="145">
        <v>44327.0</v>
      </c>
      <c r="J7" s="146"/>
      <c r="K7" s="143" t="s">
        <v>3721</v>
      </c>
      <c r="L7" s="148"/>
      <c r="M7" s="141"/>
      <c r="N7" s="141"/>
      <c r="O7" s="141"/>
      <c r="P7" s="141"/>
      <c r="Q7" s="141"/>
      <c r="R7" s="141"/>
      <c r="S7" s="141"/>
      <c r="T7" s="141"/>
      <c r="U7" s="141"/>
      <c r="V7" s="141"/>
      <c r="W7" s="141"/>
      <c r="X7" s="141"/>
      <c r="Y7" s="141"/>
      <c r="Z7" s="141"/>
      <c r="AA7" s="141"/>
      <c r="AB7" s="141"/>
      <c r="AC7" s="141"/>
      <c r="AD7" s="141"/>
      <c r="AE7" s="142"/>
    </row>
    <row r="8">
      <c r="A8" s="84">
        <v>7.0</v>
      </c>
      <c r="B8" s="143" t="s">
        <v>30</v>
      </c>
      <c r="C8" s="143" t="s">
        <v>18</v>
      </c>
      <c r="D8" s="84" t="s">
        <v>31</v>
      </c>
      <c r="E8" s="84" t="s">
        <v>31</v>
      </c>
      <c r="F8" s="143" t="s">
        <v>53</v>
      </c>
      <c r="G8" s="144"/>
      <c r="H8" s="145">
        <v>44419.0</v>
      </c>
      <c r="I8" s="145">
        <v>44419.0</v>
      </c>
      <c r="J8" s="146"/>
      <c r="K8" s="143" t="s">
        <v>3721</v>
      </c>
      <c r="L8" s="147" t="s">
        <v>3733</v>
      </c>
      <c r="M8" s="141"/>
      <c r="N8" s="141"/>
      <c r="O8" s="141"/>
      <c r="P8" s="141"/>
      <c r="Q8" s="141"/>
      <c r="R8" s="141"/>
      <c r="S8" s="141"/>
      <c r="T8" s="141"/>
      <c r="U8" s="141"/>
      <c r="V8" s="141"/>
      <c r="W8" s="141"/>
      <c r="X8" s="141"/>
      <c r="Y8" s="141"/>
      <c r="Z8" s="141"/>
      <c r="AA8" s="141"/>
      <c r="AB8" s="141"/>
      <c r="AC8" s="141"/>
      <c r="AD8" s="141"/>
      <c r="AE8" s="142"/>
    </row>
    <row r="9">
      <c r="A9" s="84">
        <v>8.0</v>
      </c>
      <c r="B9" s="143" t="s">
        <v>40</v>
      </c>
      <c r="C9" s="143" t="s">
        <v>18</v>
      </c>
      <c r="D9" s="84" t="s">
        <v>31</v>
      </c>
      <c r="E9" s="143" t="s">
        <v>25</v>
      </c>
      <c r="F9" s="143" t="s">
        <v>20</v>
      </c>
      <c r="G9" s="143" t="s">
        <v>3726</v>
      </c>
      <c r="H9" s="149">
        <v>44510.0</v>
      </c>
      <c r="I9" s="149">
        <v>44510.0</v>
      </c>
      <c r="J9" s="146"/>
      <c r="K9" s="143" t="s">
        <v>3734</v>
      </c>
      <c r="L9" s="150" t="s">
        <v>3735</v>
      </c>
      <c r="M9" s="141"/>
      <c r="N9" s="141"/>
      <c r="O9" s="141"/>
      <c r="P9" s="141"/>
      <c r="Q9" s="141"/>
      <c r="R9" s="141"/>
      <c r="S9" s="141"/>
      <c r="T9" s="141"/>
      <c r="U9" s="141"/>
      <c r="V9" s="141"/>
      <c r="W9" s="141"/>
      <c r="X9" s="141"/>
      <c r="Y9" s="141"/>
      <c r="Z9" s="141"/>
      <c r="AA9" s="141"/>
      <c r="AB9" s="141"/>
      <c r="AC9" s="141"/>
      <c r="AD9" s="141"/>
      <c r="AE9" s="142"/>
    </row>
    <row r="10">
      <c r="A10" s="84">
        <v>9.0</v>
      </c>
      <c r="B10" s="143" t="s">
        <v>52</v>
      </c>
      <c r="C10" s="143" t="s">
        <v>18</v>
      </c>
      <c r="D10" s="84" t="s">
        <v>31</v>
      </c>
      <c r="E10" s="84" t="s">
        <v>31</v>
      </c>
      <c r="F10" s="84" t="s">
        <v>53</v>
      </c>
      <c r="G10" s="144"/>
      <c r="H10" s="151">
        <v>44515.0</v>
      </c>
      <c r="I10" s="151">
        <v>44523.0</v>
      </c>
      <c r="J10" s="146"/>
      <c r="K10" s="144"/>
      <c r="L10" s="147" t="s">
        <v>3736</v>
      </c>
      <c r="M10" s="141"/>
      <c r="N10" s="141"/>
      <c r="O10" s="141"/>
      <c r="P10" s="141"/>
      <c r="Q10" s="141"/>
      <c r="R10" s="141"/>
      <c r="S10" s="141"/>
      <c r="T10" s="141"/>
      <c r="U10" s="141"/>
      <c r="V10" s="141"/>
      <c r="W10" s="141"/>
      <c r="X10" s="141"/>
      <c r="Y10" s="141"/>
      <c r="Z10" s="141"/>
      <c r="AA10" s="141"/>
      <c r="AB10" s="141"/>
      <c r="AC10" s="141"/>
      <c r="AD10" s="141"/>
      <c r="AE10" s="142"/>
    </row>
    <row r="11">
      <c r="A11" s="152">
        <v>2.0</v>
      </c>
      <c r="B11" s="143" t="s">
        <v>57</v>
      </c>
      <c r="C11" s="143" t="s">
        <v>18</v>
      </c>
      <c r="D11" s="143" t="s">
        <v>19</v>
      </c>
      <c r="E11" s="143" t="s">
        <v>19</v>
      </c>
      <c r="F11" s="143" t="s">
        <v>53</v>
      </c>
      <c r="G11" s="144"/>
      <c r="H11" s="151">
        <v>44515.0</v>
      </c>
      <c r="I11" s="151">
        <v>44551.0</v>
      </c>
      <c r="J11" s="146"/>
      <c r="K11" s="144"/>
      <c r="L11" s="147" t="s">
        <v>3737</v>
      </c>
      <c r="M11" s="141"/>
      <c r="N11" s="141"/>
      <c r="O11" s="141"/>
      <c r="P11" s="141"/>
      <c r="Q11" s="141"/>
      <c r="R11" s="141"/>
      <c r="S11" s="141"/>
      <c r="T11" s="141"/>
      <c r="U11" s="141"/>
      <c r="V11" s="141"/>
      <c r="W11" s="141"/>
      <c r="X11" s="141"/>
      <c r="Y11" s="141"/>
      <c r="Z11" s="141"/>
      <c r="AA11" s="141"/>
      <c r="AB11" s="141"/>
      <c r="AC11" s="141"/>
      <c r="AD11" s="141"/>
      <c r="AE11" s="142"/>
    </row>
    <row r="12">
      <c r="A12" s="152">
        <v>3.0</v>
      </c>
      <c r="B12" s="143" t="s">
        <v>60</v>
      </c>
      <c r="C12" s="143" t="s">
        <v>18</v>
      </c>
      <c r="D12" s="84" t="s">
        <v>31</v>
      </c>
      <c r="E12" s="84" t="s">
        <v>31</v>
      </c>
      <c r="F12" s="143" t="s">
        <v>20</v>
      </c>
      <c r="G12" s="144"/>
      <c r="H12" s="151">
        <v>44516.0</v>
      </c>
      <c r="I12" s="151">
        <v>44519.0</v>
      </c>
      <c r="J12" s="146"/>
      <c r="K12" s="144"/>
      <c r="L12" s="147" t="s">
        <v>3738</v>
      </c>
      <c r="M12" s="141"/>
      <c r="N12" s="141"/>
      <c r="O12" s="141"/>
      <c r="P12" s="141"/>
      <c r="Q12" s="141"/>
      <c r="R12" s="141"/>
      <c r="S12" s="141"/>
      <c r="T12" s="141"/>
      <c r="U12" s="141"/>
      <c r="V12" s="141"/>
      <c r="W12" s="141"/>
      <c r="X12" s="141"/>
      <c r="Y12" s="141"/>
      <c r="Z12" s="141"/>
      <c r="AA12" s="141"/>
      <c r="AB12" s="141"/>
      <c r="AC12" s="141"/>
      <c r="AD12" s="141"/>
      <c r="AE12" s="142"/>
    </row>
    <row r="13">
      <c r="A13" s="84">
        <v>4.0</v>
      </c>
      <c r="B13" s="143" t="s">
        <v>62</v>
      </c>
      <c r="C13" s="143" t="s">
        <v>18</v>
      </c>
      <c r="D13" s="84" t="s">
        <v>31</v>
      </c>
      <c r="E13" s="84" t="s">
        <v>31</v>
      </c>
      <c r="F13" s="143" t="s">
        <v>20</v>
      </c>
      <c r="G13" s="144"/>
      <c r="H13" s="151">
        <v>44516.0</v>
      </c>
      <c r="I13" s="151">
        <v>44524.0</v>
      </c>
      <c r="J13" s="146"/>
      <c r="K13" s="143" t="s">
        <v>3734</v>
      </c>
      <c r="L13" s="150" t="s">
        <v>3739</v>
      </c>
      <c r="M13" s="141"/>
      <c r="N13" s="141"/>
      <c r="O13" s="141"/>
      <c r="P13" s="141"/>
      <c r="Q13" s="141"/>
      <c r="R13" s="141"/>
      <c r="S13" s="141"/>
      <c r="T13" s="141"/>
      <c r="U13" s="141"/>
      <c r="V13" s="141"/>
      <c r="W13" s="141"/>
      <c r="X13" s="141"/>
      <c r="Y13" s="141"/>
      <c r="Z13" s="141"/>
      <c r="AA13" s="141"/>
      <c r="AB13" s="141"/>
      <c r="AC13" s="141"/>
      <c r="AD13" s="141"/>
      <c r="AE13" s="142"/>
    </row>
    <row r="14">
      <c r="A14" s="152">
        <v>5.0</v>
      </c>
      <c r="B14" s="143" t="s">
        <v>3740</v>
      </c>
      <c r="C14" s="143" t="s">
        <v>18</v>
      </c>
      <c r="D14" s="143" t="s">
        <v>3725</v>
      </c>
      <c r="E14" s="143" t="s">
        <v>3725</v>
      </c>
      <c r="F14" s="143" t="s">
        <v>20</v>
      </c>
      <c r="G14" s="143" t="s">
        <v>3726</v>
      </c>
      <c r="H14" s="151">
        <v>44517.0</v>
      </c>
      <c r="I14" s="151">
        <v>44517.0</v>
      </c>
      <c r="J14" s="146"/>
      <c r="K14" s="144"/>
      <c r="L14" s="147" t="s">
        <v>3741</v>
      </c>
      <c r="M14" s="141"/>
      <c r="N14" s="141"/>
      <c r="O14" s="141"/>
      <c r="P14" s="141"/>
      <c r="Q14" s="141"/>
      <c r="R14" s="141"/>
      <c r="S14" s="141"/>
      <c r="T14" s="141"/>
      <c r="U14" s="141"/>
      <c r="V14" s="141"/>
      <c r="W14" s="141"/>
      <c r="X14" s="141"/>
      <c r="Y14" s="141"/>
      <c r="Z14" s="141"/>
      <c r="AA14" s="141"/>
      <c r="AB14" s="141"/>
      <c r="AC14" s="141"/>
      <c r="AD14" s="141"/>
      <c r="AE14" s="142"/>
    </row>
    <row r="15">
      <c r="A15" s="152">
        <v>6.0</v>
      </c>
      <c r="B15" s="143" t="s">
        <v>77</v>
      </c>
      <c r="C15" s="143" t="s">
        <v>18</v>
      </c>
      <c r="D15" s="84" t="s">
        <v>31</v>
      </c>
      <c r="E15" s="84" t="s">
        <v>31</v>
      </c>
      <c r="F15" s="143" t="s">
        <v>20</v>
      </c>
      <c r="G15" s="144"/>
      <c r="H15" s="151">
        <v>44524.0</v>
      </c>
      <c r="I15" s="151">
        <v>44525.0</v>
      </c>
      <c r="J15" s="146"/>
      <c r="K15" s="144"/>
      <c r="L15" s="147" t="s">
        <v>3742</v>
      </c>
      <c r="M15" s="141"/>
      <c r="N15" s="141"/>
      <c r="O15" s="141"/>
      <c r="P15" s="141"/>
      <c r="Q15" s="141"/>
      <c r="R15" s="141"/>
      <c r="S15" s="141"/>
      <c r="T15" s="141"/>
      <c r="U15" s="141"/>
      <c r="V15" s="141"/>
      <c r="W15" s="141"/>
      <c r="X15" s="141"/>
      <c r="Y15" s="141"/>
      <c r="Z15" s="141"/>
      <c r="AA15" s="141"/>
      <c r="AB15" s="141"/>
      <c r="AC15" s="141"/>
      <c r="AD15" s="141"/>
      <c r="AE15" s="142"/>
    </row>
    <row r="16">
      <c r="A16" s="84">
        <v>7.0</v>
      </c>
      <c r="B16" s="143" t="s">
        <v>38</v>
      </c>
      <c r="C16" s="143" t="s">
        <v>18</v>
      </c>
      <c r="D16" s="143" t="s">
        <v>25</v>
      </c>
      <c r="E16" s="143" t="s">
        <v>25</v>
      </c>
      <c r="F16" s="84" t="s">
        <v>20</v>
      </c>
      <c r="G16" s="144"/>
      <c r="H16" s="151">
        <v>44524.0</v>
      </c>
      <c r="I16" s="153">
        <v>44538.0</v>
      </c>
      <c r="J16" s="146"/>
      <c r="K16" s="144"/>
      <c r="L16" s="147" t="s">
        <v>3743</v>
      </c>
      <c r="M16" s="141"/>
      <c r="N16" s="141"/>
      <c r="O16" s="141"/>
      <c r="P16" s="141"/>
      <c r="Q16" s="141"/>
      <c r="R16" s="141"/>
      <c r="S16" s="141"/>
      <c r="T16" s="141"/>
      <c r="U16" s="141"/>
      <c r="V16" s="141"/>
      <c r="W16" s="141"/>
      <c r="X16" s="141"/>
      <c r="Y16" s="141"/>
      <c r="Z16" s="141"/>
      <c r="AA16" s="141"/>
      <c r="AB16" s="141"/>
      <c r="AC16" s="141"/>
      <c r="AD16" s="141"/>
      <c r="AE16" s="142"/>
    </row>
    <row r="17">
      <c r="A17" s="152">
        <v>8.0</v>
      </c>
      <c r="B17" s="154" t="s">
        <v>83</v>
      </c>
      <c r="C17" s="143" t="s">
        <v>18</v>
      </c>
      <c r="D17" s="154" t="s">
        <v>25</v>
      </c>
      <c r="E17" s="154" t="s">
        <v>25</v>
      </c>
      <c r="F17" s="154" t="s">
        <v>20</v>
      </c>
      <c r="G17" s="155"/>
      <c r="H17" s="155">
        <v>44526.0</v>
      </c>
      <c r="I17" s="155">
        <v>44526.0</v>
      </c>
      <c r="J17" s="156"/>
      <c r="K17" s="157"/>
      <c r="L17" s="158" t="s">
        <v>84</v>
      </c>
      <c r="M17" s="141"/>
      <c r="N17" s="141"/>
      <c r="O17" s="141"/>
      <c r="P17" s="141"/>
      <c r="Q17" s="141"/>
      <c r="R17" s="141"/>
      <c r="S17" s="141"/>
      <c r="T17" s="141"/>
      <c r="U17" s="141"/>
      <c r="V17" s="141"/>
      <c r="W17" s="141"/>
      <c r="X17" s="141"/>
      <c r="Y17" s="141"/>
      <c r="Z17" s="141"/>
      <c r="AA17" s="141"/>
      <c r="AB17" s="141"/>
      <c r="AC17" s="141"/>
      <c r="AD17" s="141"/>
      <c r="AE17" s="142"/>
    </row>
    <row r="18">
      <c r="A18" s="152">
        <v>9.0</v>
      </c>
      <c r="B18" s="84" t="s">
        <v>91</v>
      </c>
      <c r="C18" s="143" t="s">
        <v>18</v>
      </c>
      <c r="D18" s="84" t="s">
        <v>31</v>
      </c>
      <c r="E18" s="84" t="s">
        <v>31</v>
      </c>
      <c r="F18" s="84" t="s">
        <v>53</v>
      </c>
      <c r="G18" s="141"/>
      <c r="H18" s="106">
        <v>44530.0</v>
      </c>
      <c r="I18" s="106">
        <v>44531.0</v>
      </c>
      <c r="J18" s="141"/>
      <c r="K18" s="141"/>
      <c r="L18" s="159" t="s">
        <v>3744</v>
      </c>
      <c r="M18" s="141"/>
      <c r="N18" s="141"/>
      <c r="O18" s="141"/>
      <c r="P18" s="141"/>
      <c r="Q18" s="141"/>
      <c r="R18" s="141"/>
      <c r="S18" s="141"/>
      <c r="T18" s="141"/>
      <c r="U18" s="141"/>
      <c r="V18" s="141"/>
      <c r="W18" s="141"/>
      <c r="X18" s="141"/>
      <c r="Y18" s="141"/>
      <c r="Z18" s="141"/>
      <c r="AA18" s="141"/>
      <c r="AB18" s="141"/>
      <c r="AC18" s="141"/>
      <c r="AD18" s="141"/>
      <c r="AE18" s="142"/>
    </row>
    <row r="19">
      <c r="A19" s="84">
        <v>10.0</v>
      </c>
      <c r="B19" s="84" t="s">
        <v>93</v>
      </c>
      <c r="C19" s="143" t="s">
        <v>18</v>
      </c>
      <c r="D19" s="84" t="s">
        <v>25</v>
      </c>
      <c r="E19" s="84" t="s">
        <v>25</v>
      </c>
      <c r="F19" s="84" t="s">
        <v>28</v>
      </c>
      <c r="G19" s="141"/>
      <c r="H19" s="106">
        <v>44531.0</v>
      </c>
      <c r="I19" s="106">
        <v>44537.0</v>
      </c>
      <c r="J19" s="141"/>
      <c r="K19" s="141"/>
      <c r="L19" s="160" t="s">
        <v>3745</v>
      </c>
      <c r="M19" s="161" t="s">
        <v>3746</v>
      </c>
      <c r="N19" s="141"/>
      <c r="O19" s="141"/>
      <c r="P19" s="141"/>
      <c r="Q19" s="141"/>
      <c r="R19" s="141"/>
      <c r="S19" s="141"/>
      <c r="T19" s="141"/>
      <c r="U19" s="141"/>
      <c r="V19" s="141"/>
      <c r="W19" s="141"/>
      <c r="X19" s="141"/>
      <c r="Y19" s="141"/>
      <c r="Z19" s="141"/>
      <c r="AA19" s="141"/>
      <c r="AB19" s="141"/>
      <c r="AC19" s="141"/>
      <c r="AD19" s="141"/>
      <c r="AE19" s="142"/>
    </row>
    <row r="20">
      <c r="A20" s="152">
        <v>11.0</v>
      </c>
      <c r="B20" s="84" t="s">
        <v>96</v>
      </c>
      <c r="C20" s="143" t="s">
        <v>18</v>
      </c>
      <c r="D20" s="84" t="s">
        <v>31</v>
      </c>
      <c r="E20" s="84" t="s">
        <v>31</v>
      </c>
      <c r="F20" s="84" t="s">
        <v>20</v>
      </c>
      <c r="G20" s="141"/>
      <c r="H20" s="106">
        <v>44531.0</v>
      </c>
      <c r="I20" s="106">
        <v>44533.0</v>
      </c>
      <c r="J20" s="141"/>
      <c r="K20" s="141"/>
      <c r="L20" s="162" t="s">
        <v>3747</v>
      </c>
      <c r="M20" s="141"/>
      <c r="N20" s="141"/>
      <c r="O20" s="141"/>
      <c r="P20" s="141"/>
      <c r="Q20" s="141"/>
      <c r="R20" s="141"/>
      <c r="S20" s="141"/>
      <c r="T20" s="141"/>
      <c r="U20" s="141"/>
      <c r="V20" s="141"/>
      <c r="W20" s="141"/>
      <c r="X20" s="141"/>
      <c r="Y20" s="141"/>
      <c r="Z20" s="141"/>
      <c r="AA20" s="141"/>
      <c r="AB20" s="141"/>
      <c r="AC20" s="141"/>
      <c r="AD20" s="141"/>
      <c r="AE20" s="142"/>
    </row>
    <row r="21">
      <c r="A21" s="152">
        <v>12.0</v>
      </c>
      <c r="B21" s="84" t="s">
        <v>104</v>
      </c>
      <c r="C21" s="143" t="s">
        <v>18</v>
      </c>
      <c r="D21" s="84" t="s">
        <v>25</v>
      </c>
      <c r="E21" s="84" t="s">
        <v>25</v>
      </c>
      <c r="F21" s="84" t="s">
        <v>53</v>
      </c>
      <c r="G21" s="106"/>
      <c r="H21" s="106">
        <v>44536.0</v>
      </c>
      <c r="I21" s="106">
        <v>44536.0</v>
      </c>
      <c r="J21" s="141"/>
      <c r="K21" s="141"/>
      <c r="L21" s="161" t="s">
        <v>3748</v>
      </c>
      <c r="M21" s="141"/>
      <c r="N21" s="141"/>
      <c r="O21" s="141"/>
      <c r="P21" s="141"/>
      <c r="Q21" s="141"/>
      <c r="R21" s="141"/>
      <c r="S21" s="141"/>
      <c r="T21" s="141"/>
      <c r="U21" s="141"/>
      <c r="V21" s="141"/>
      <c r="W21" s="141"/>
      <c r="X21" s="141"/>
      <c r="Y21" s="141"/>
      <c r="Z21" s="141"/>
      <c r="AA21" s="141"/>
      <c r="AB21" s="141"/>
      <c r="AC21" s="141"/>
      <c r="AD21" s="141"/>
      <c r="AE21" s="142"/>
    </row>
    <row r="22">
      <c r="A22" s="84">
        <v>13.0</v>
      </c>
      <c r="B22" s="84" t="s">
        <v>45</v>
      </c>
      <c r="C22" s="143" t="s">
        <v>18</v>
      </c>
      <c r="D22" s="84" t="s">
        <v>158</v>
      </c>
      <c r="E22" s="161" t="s">
        <v>158</v>
      </c>
      <c r="F22" s="84" t="s">
        <v>20</v>
      </c>
      <c r="G22" s="106"/>
      <c r="H22" s="106">
        <v>44538.0</v>
      </c>
      <c r="I22" s="106"/>
      <c r="J22" s="141"/>
      <c r="K22" s="141"/>
      <c r="L22" s="161" t="s">
        <v>3749</v>
      </c>
      <c r="M22" s="141"/>
      <c r="N22" s="141"/>
      <c r="O22" s="141"/>
      <c r="P22" s="141"/>
      <c r="Q22" s="141"/>
      <c r="R22" s="141"/>
      <c r="S22" s="141"/>
      <c r="T22" s="141"/>
      <c r="U22" s="141"/>
      <c r="V22" s="141"/>
      <c r="W22" s="141"/>
      <c r="X22" s="141"/>
      <c r="Y22" s="141"/>
      <c r="Z22" s="141"/>
      <c r="AA22" s="141"/>
      <c r="AB22" s="141"/>
      <c r="AC22" s="141"/>
      <c r="AD22" s="141"/>
      <c r="AE22" s="142"/>
    </row>
    <row r="23">
      <c r="A23" s="152">
        <v>14.0</v>
      </c>
      <c r="B23" s="84" t="s">
        <v>113</v>
      </c>
      <c r="C23" s="143" t="s">
        <v>18</v>
      </c>
      <c r="D23" s="84" t="s">
        <v>114</v>
      </c>
      <c r="E23" s="84" t="s">
        <v>114</v>
      </c>
      <c r="F23" s="84" t="s">
        <v>20</v>
      </c>
      <c r="G23" s="106"/>
      <c r="H23" s="106">
        <v>44538.0</v>
      </c>
      <c r="I23" s="106">
        <v>44551.0</v>
      </c>
      <c r="J23" s="141"/>
      <c r="K23" s="141"/>
      <c r="L23" s="161" t="s">
        <v>3750</v>
      </c>
      <c r="M23" s="141"/>
      <c r="N23" s="141"/>
      <c r="O23" s="141"/>
      <c r="P23" s="141"/>
      <c r="Q23" s="141"/>
      <c r="R23" s="141"/>
      <c r="S23" s="141"/>
      <c r="T23" s="141"/>
      <c r="U23" s="141"/>
      <c r="V23" s="141"/>
      <c r="W23" s="141"/>
      <c r="X23" s="141"/>
      <c r="Y23" s="141"/>
      <c r="Z23" s="141"/>
      <c r="AA23" s="141"/>
      <c r="AB23" s="141"/>
      <c r="AC23" s="141"/>
      <c r="AD23" s="141"/>
      <c r="AE23" s="142"/>
    </row>
    <row r="24">
      <c r="A24" s="152">
        <v>15.0</v>
      </c>
      <c r="B24" s="84" t="s">
        <v>27</v>
      </c>
      <c r="C24" s="143" t="s">
        <v>18</v>
      </c>
      <c r="D24" s="84" t="s">
        <v>19</v>
      </c>
      <c r="E24" s="161" t="s">
        <v>116</v>
      </c>
      <c r="F24" s="84" t="s">
        <v>20</v>
      </c>
      <c r="G24" s="106"/>
      <c r="H24" s="106">
        <v>44538.0</v>
      </c>
      <c r="I24" s="106">
        <v>44557.0</v>
      </c>
      <c r="J24" s="141"/>
      <c r="K24" s="141"/>
      <c r="L24" s="161" t="s">
        <v>3751</v>
      </c>
      <c r="M24" s="141"/>
      <c r="N24" s="141"/>
      <c r="O24" s="141"/>
      <c r="P24" s="141"/>
      <c r="Q24" s="141"/>
      <c r="R24" s="141"/>
      <c r="S24" s="141"/>
      <c r="T24" s="141"/>
      <c r="U24" s="141"/>
      <c r="V24" s="141"/>
      <c r="W24" s="141"/>
      <c r="X24" s="141"/>
      <c r="Y24" s="141"/>
      <c r="Z24" s="141"/>
      <c r="AA24" s="141"/>
      <c r="AB24" s="141"/>
      <c r="AC24" s="141"/>
      <c r="AD24" s="141"/>
      <c r="AE24" s="142"/>
    </row>
    <row r="25">
      <c r="A25" s="84">
        <v>16.0</v>
      </c>
      <c r="B25" s="84" t="s">
        <v>118</v>
      </c>
      <c r="C25" s="143" t="s">
        <v>18</v>
      </c>
      <c r="D25" s="84" t="s">
        <v>25</v>
      </c>
      <c r="E25" s="84" t="s">
        <v>25</v>
      </c>
      <c r="F25" s="84" t="s">
        <v>28</v>
      </c>
      <c r="G25" s="106"/>
      <c r="H25" s="106">
        <v>44539.0</v>
      </c>
      <c r="I25" s="106"/>
      <c r="J25" s="141"/>
      <c r="K25" s="141"/>
      <c r="L25" s="163" t="s">
        <v>3752</v>
      </c>
      <c r="M25" s="141"/>
      <c r="N25" s="141"/>
      <c r="O25" s="141"/>
      <c r="P25" s="141"/>
      <c r="Q25" s="141"/>
      <c r="R25" s="141"/>
      <c r="S25" s="141"/>
      <c r="T25" s="141"/>
      <c r="U25" s="141"/>
      <c r="V25" s="141"/>
      <c r="W25" s="141"/>
      <c r="X25" s="141"/>
      <c r="Y25" s="141"/>
      <c r="Z25" s="141"/>
      <c r="AA25" s="141"/>
      <c r="AB25" s="141"/>
      <c r="AC25" s="141"/>
      <c r="AD25" s="141"/>
      <c r="AE25" s="142"/>
    </row>
    <row r="26">
      <c r="A26" s="152">
        <v>17.0</v>
      </c>
      <c r="B26" s="164" t="s">
        <v>50</v>
      </c>
      <c r="C26" s="143" t="s">
        <v>18</v>
      </c>
      <c r="D26" s="164" t="s">
        <v>19</v>
      </c>
      <c r="E26" s="165" t="s">
        <v>158</v>
      </c>
      <c r="F26" s="84" t="s">
        <v>20</v>
      </c>
      <c r="G26" s="141"/>
      <c r="H26" s="106">
        <v>44543.0</v>
      </c>
      <c r="I26" s="106">
        <v>44544.0</v>
      </c>
      <c r="J26" s="141"/>
      <c r="K26" s="141"/>
      <c r="L26" s="165" t="s">
        <v>3753</v>
      </c>
      <c r="M26" s="141"/>
      <c r="N26" s="141"/>
      <c r="O26" s="141"/>
      <c r="P26" s="141"/>
      <c r="Q26" s="141"/>
      <c r="R26" s="141"/>
      <c r="S26" s="141"/>
      <c r="T26" s="141"/>
      <c r="U26" s="141"/>
      <c r="V26" s="141"/>
      <c r="W26" s="141"/>
      <c r="X26" s="141"/>
      <c r="Y26" s="141"/>
      <c r="Z26" s="141"/>
      <c r="AA26" s="141"/>
      <c r="AB26" s="141"/>
      <c r="AC26" s="141"/>
      <c r="AD26" s="141"/>
      <c r="AE26" s="142"/>
    </row>
    <row r="27">
      <c r="A27" s="152">
        <v>18.0</v>
      </c>
      <c r="B27" s="84" t="s">
        <v>102</v>
      </c>
      <c r="C27" s="143" t="s">
        <v>18</v>
      </c>
      <c r="D27" s="84" t="s">
        <v>31</v>
      </c>
      <c r="E27" s="159" t="s">
        <v>158</v>
      </c>
      <c r="F27" s="84" t="s">
        <v>20</v>
      </c>
      <c r="G27" s="141"/>
      <c r="H27" s="106">
        <v>44544.0</v>
      </c>
      <c r="I27" s="106">
        <v>44545.0</v>
      </c>
      <c r="J27" s="141"/>
      <c r="K27" s="141"/>
      <c r="L27" s="159" t="s">
        <v>3754</v>
      </c>
      <c r="M27" s="141"/>
      <c r="N27" s="141"/>
      <c r="O27" s="141"/>
      <c r="P27" s="141"/>
      <c r="Q27" s="141"/>
      <c r="R27" s="141"/>
      <c r="S27" s="141"/>
      <c r="T27" s="141"/>
      <c r="U27" s="141"/>
      <c r="V27" s="141"/>
      <c r="W27" s="141"/>
      <c r="X27" s="141"/>
      <c r="Y27" s="141"/>
      <c r="Z27" s="141"/>
      <c r="AA27" s="141"/>
      <c r="AB27" s="141"/>
      <c r="AC27" s="141"/>
      <c r="AD27" s="141"/>
      <c r="AE27" s="142"/>
    </row>
    <row r="28">
      <c r="A28" s="84">
        <v>19.0</v>
      </c>
      <c r="B28" s="84" t="s">
        <v>55</v>
      </c>
      <c r="C28" s="143" t="s">
        <v>18</v>
      </c>
      <c r="D28" s="84" t="s">
        <v>19</v>
      </c>
      <c r="E28" s="161" t="s">
        <v>114</v>
      </c>
      <c r="F28" s="84" t="s">
        <v>53</v>
      </c>
      <c r="G28" s="141"/>
      <c r="H28" s="106">
        <v>44545.0</v>
      </c>
      <c r="I28" s="166">
        <v>44624.0</v>
      </c>
      <c r="J28" s="141"/>
      <c r="K28" s="141"/>
      <c r="L28" s="161" t="s">
        <v>3755</v>
      </c>
      <c r="M28" s="141"/>
      <c r="N28" s="141"/>
      <c r="O28" s="141"/>
      <c r="P28" s="141"/>
      <c r="Q28" s="141"/>
      <c r="R28" s="141"/>
      <c r="S28" s="141"/>
      <c r="T28" s="141"/>
      <c r="U28" s="141"/>
      <c r="V28" s="141"/>
      <c r="W28" s="141"/>
      <c r="X28" s="141"/>
      <c r="Y28" s="141"/>
      <c r="Z28" s="141"/>
      <c r="AA28" s="141"/>
      <c r="AB28" s="141"/>
      <c r="AC28" s="141"/>
      <c r="AD28" s="141"/>
      <c r="AE28" s="142"/>
    </row>
    <row r="29">
      <c r="A29" s="152">
        <v>20.0</v>
      </c>
      <c r="B29" s="84" t="s">
        <v>141</v>
      </c>
      <c r="C29" s="143" t="s">
        <v>18</v>
      </c>
      <c r="D29" s="84" t="s">
        <v>25</v>
      </c>
      <c r="E29" s="84" t="s">
        <v>25</v>
      </c>
      <c r="F29" s="84" t="s">
        <v>53</v>
      </c>
      <c r="G29" s="141"/>
      <c r="H29" s="106">
        <v>44545.0</v>
      </c>
      <c r="I29" s="106">
        <v>44574.0</v>
      </c>
      <c r="J29" s="141"/>
      <c r="K29" s="141"/>
      <c r="L29" s="159" t="s">
        <v>3756</v>
      </c>
      <c r="M29" s="141"/>
      <c r="N29" s="141"/>
      <c r="O29" s="141"/>
      <c r="P29" s="141"/>
      <c r="Q29" s="141"/>
      <c r="R29" s="141"/>
      <c r="S29" s="141"/>
      <c r="T29" s="141"/>
      <c r="U29" s="141"/>
      <c r="V29" s="141"/>
      <c r="W29" s="141"/>
      <c r="X29" s="141"/>
      <c r="Y29" s="141"/>
      <c r="Z29" s="141"/>
      <c r="AA29" s="141"/>
      <c r="AB29" s="141"/>
      <c r="AC29" s="141"/>
      <c r="AD29" s="141"/>
      <c r="AE29" s="142"/>
    </row>
    <row r="30">
      <c r="A30" s="152">
        <v>21.0</v>
      </c>
      <c r="B30" s="84" t="s">
        <v>145</v>
      </c>
      <c r="C30" s="143" t="s">
        <v>18</v>
      </c>
      <c r="D30" s="84" t="s">
        <v>111</v>
      </c>
      <c r="E30" s="84" t="s">
        <v>158</v>
      </c>
      <c r="F30" s="84" t="s">
        <v>53</v>
      </c>
      <c r="G30" s="141"/>
      <c r="H30" s="106">
        <v>44546.0</v>
      </c>
      <c r="I30" s="106">
        <v>44610.0</v>
      </c>
      <c r="J30" s="141"/>
      <c r="K30" s="141"/>
      <c r="L30" s="161" t="s">
        <v>3757</v>
      </c>
      <c r="M30" s="141"/>
      <c r="N30" s="141"/>
      <c r="O30" s="141"/>
      <c r="P30" s="141"/>
      <c r="Q30" s="141"/>
      <c r="R30" s="141"/>
      <c r="S30" s="141"/>
      <c r="T30" s="141"/>
      <c r="U30" s="141"/>
      <c r="V30" s="141"/>
      <c r="W30" s="141"/>
      <c r="X30" s="141"/>
      <c r="Y30" s="141"/>
      <c r="Z30" s="141"/>
      <c r="AA30" s="141"/>
      <c r="AB30" s="141"/>
      <c r="AC30" s="141"/>
      <c r="AD30" s="141"/>
      <c r="AE30" s="142"/>
    </row>
    <row r="31">
      <c r="A31" s="84">
        <v>22.0</v>
      </c>
      <c r="B31" s="84" t="s">
        <v>150</v>
      </c>
      <c r="C31" s="143" t="s">
        <v>18</v>
      </c>
      <c r="D31" s="84" t="s">
        <v>25</v>
      </c>
      <c r="E31" s="161" t="s">
        <v>158</v>
      </c>
      <c r="F31" s="84" t="s">
        <v>20</v>
      </c>
      <c r="G31" s="141"/>
      <c r="H31" s="106">
        <v>44550.0</v>
      </c>
      <c r="I31" s="106">
        <v>44571.0</v>
      </c>
      <c r="J31" s="141"/>
      <c r="K31" s="141"/>
      <c r="L31" s="161" t="s">
        <v>3758</v>
      </c>
      <c r="M31" s="141"/>
      <c r="N31" s="141"/>
      <c r="O31" s="141"/>
      <c r="P31" s="141"/>
      <c r="Q31" s="141"/>
      <c r="R31" s="141"/>
      <c r="S31" s="141"/>
      <c r="T31" s="141"/>
      <c r="U31" s="141"/>
      <c r="V31" s="141"/>
      <c r="W31" s="141"/>
      <c r="X31" s="141"/>
      <c r="Y31" s="141"/>
      <c r="Z31" s="141"/>
      <c r="AA31" s="141"/>
      <c r="AB31" s="141"/>
      <c r="AC31" s="141"/>
      <c r="AD31" s="141"/>
      <c r="AE31" s="142"/>
    </row>
    <row r="32">
      <c r="A32" s="152">
        <v>23.0</v>
      </c>
      <c r="B32" s="84" t="s">
        <v>164</v>
      </c>
      <c r="C32" s="143" t="s">
        <v>18</v>
      </c>
      <c r="D32" s="84" t="s">
        <v>116</v>
      </c>
      <c r="E32" s="84" t="s">
        <v>116</v>
      </c>
      <c r="F32" s="84" t="s">
        <v>20</v>
      </c>
      <c r="G32" s="141"/>
      <c r="H32" s="106">
        <v>44552.0</v>
      </c>
      <c r="I32" s="106">
        <v>44614.0</v>
      </c>
      <c r="J32" s="141"/>
      <c r="K32" s="141"/>
      <c r="L32" s="161" t="s">
        <v>3759</v>
      </c>
      <c r="M32" s="141"/>
      <c r="N32" s="141"/>
      <c r="O32" s="141"/>
      <c r="P32" s="141"/>
      <c r="Q32" s="141"/>
      <c r="R32" s="141"/>
      <c r="S32" s="141"/>
      <c r="T32" s="141"/>
      <c r="U32" s="141"/>
      <c r="V32" s="141"/>
      <c r="W32" s="141"/>
      <c r="X32" s="141"/>
      <c r="Y32" s="141"/>
      <c r="Z32" s="141"/>
      <c r="AA32" s="141"/>
      <c r="AB32" s="141"/>
      <c r="AC32" s="141"/>
      <c r="AD32" s="141"/>
      <c r="AE32" s="142"/>
    </row>
    <row r="33">
      <c r="A33" s="152">
        <v>24.0</v>
      </c>
      <c r="B33" s="84" t="s">
        <v>87</v>
      </c>
      <c r="C33" s="143" t="s">
        <v>18</v>
      </c>
      <c r="D33" s="84" t="s">
        <v>31</v>
      </c>
      <c r="E33" s="161" t="s">
        <v>158</v>
      </c>
      <c r="F33" s="84" t="s">
        <v>20</v>
      </c>
      <c r="G33" s="141"/>
      <c r="H33" s="106">
        <v>44553.0</v>
      </c>
      <c r="I33" s="106">
        <v>44557.0</v>
      </c>
      <c r="J33" s="141"/>
      <c r="K33" s="141"/>
      <c r="L33" s="161" t="s">
        <v>3760</v>
      </c>
      <c r="M33" s="141"/>
      <c r="N33" s="141"/>
      <c r="O33" s="141"/>
      <c r="P33" s="141"/>
      <c r="Q33" s="141"/>
      <c r="R33" s="141"/>
      <c r="S33" s="141"/>
      <c r="T33" s="141"/>
      <c r="U33" s="141"/>
      <c r="V33" s="141"/>
      <c r="W33" s="141"/>
      <c r="X33" s="141"/>
      <c r="Y33" s="141"/>
      <c r="Z33" s="141"/>
      <c r="AA33" s="141"/>
      <c r="AB33" s="141"/>
      <c r="AC33" s="141"/>
      <c r="AD33" s="141"/>
      <c r="AE33" s="142"/>
    </row>
    <row r="34">
      <c r="A34" s="84">
        <v>25.0</v>
      </c>
      <c r="B34" s="84" t="s">
        <v>168</v>
      </c>
      <c r="C34" s="143" t="s">
        <v>18</v>
      </c>
      <c r="D34" s="84" t="s">
        <v>25</v>
      </c>
      <c r="E34" s="84" t="s">
        <v>25</v>
      </c>
      <c r="F34" s="84" t="s">
        <v>53</v>
      </c>
      <c r="G34" s="141"/>
      <c r="H34" s="106">
        <v>44553.0</v>
      </c>
      <c r="I34" s="106">
        <v>44582.0</v>
      </c>
      <c r="J34" s="141"/>
      <c r="K34" s="141"/>
      <c r="L34" s="161" t="s">
        <v>3761</v>
      </c>
      <c r="M34" s="161" t="s">
        <v>3762</v>
      </c>
      <c r="N34" s="141"/>
      <c r="O34" s="141"/>
      <c r="P34" s="141"/>
      <c r="Q34" s="141"/>
      <c r="R34" s="141"/>
      <c r="S34" s="141"/>
      <c r="T34" s="141"/>
      <c r="U34" s="141"/>
      <c r="V34" s="141"/>
      <c r="W34" s="141"/>
      <c r="X34" s="141"/>
      <c r="Y34" s="141"/>
      <c r="Z34" s="141"/>
      <c r="AA34" s="141"/>
      <c r="AB34" s="141"/>
      <c r="AC34" s="141"/>
      <c r="AD34" s="141"/>
      <c r="AE34" s="142"/>
    </row>
    <row r="35">
      <c r="A35" s="152">
        <v>26.0</v>
      </c>
      <c r="B35" s="84" t="s">
        <v>178</v>
      </c>
      <c r="C35" s="143" t="s">
        <v>18</v>
      </c>
      <c r="D35" s="84" t="s">
        <v>111</v>
      </c>
      <c r="E35" s="161" t="s">
        <v>158</v>
      </c>
      <c r="F35" s="84" t="s">
        <v>20</v>
      </c>
      <c r="G35" s="141"/>
      <c r="H35" s="106">
        <v>44557.0</v>
      </c>
      <c r="I35" s="106">
        <v>44571.0</v>
      </c>
      <c r="J35" s="141"/>
      <c r="K35" s="141"/>
      <c r="L35" s="161" t="s">
        <v>3763</v>
      </c>
      <c r="M35" s="141"/>
      <c r="N35" s="141"/>
      <c r="O35" s="141"/>
      <c r="P35" s="141"/>
      <c r="Q35" s="141"/>
      <c r="R35" s="141"/>
      <c r="S35" s="141"/>
      <c r="T35" s="141"/>
      <c r="U35" s="141"/>
      <c r="V35" s="141"/>
      <c r="W35" s="141"/>
      <c r="X35" s="141"/>
      <c r="Y35" s="141"/>
      <c r="Z35" s="141"/>
      <c r="AA35" s="141"/>
      <c r="AB35" s="141"/>
      <c r="AC35" s="141"/>
      <c r="AD35" s="141"/>
      <c r="AE35" s="142"/>
    </row>
    <row r="36">
      <c r="A36" s="152">
        <v>27.0</v>
      </c>
      <c r="B36" s="84" t="s">
        <v>182</v>
      </c>
      <c r="C36" s="143" t="s">
        <v>18</v>
      </c>
      <c r="D36" s="84" t="s">
        <v>25</v>
      </c>
      <c r="E36" s="161" t="s">
        <v>158</v>
      </c>
      <c r="F36" s="84" t="s">
        <v>20</v>
      </c>
      <c r="G36" s="141"/>
      <c r="H36" s="106">
        <v>44557.0</v>
      </c>
      <c r="I36" s="167">
        <v>44572.0</v>
      </c>
      <c r="J36" s="141"/>
      <c r="K36" s="141"/>
      <c r="L36" s="161" t="s">
        <v>3764</v>
      </c>
      <c r="M36" s="141"/>
      <c r="N36" s="141"/>
      <c r="O36" s="141"/>
      <c r="P36" s="141"/>
      <c r="Q36" s="141"/>
      <c r="R36" s="141"/>
      <c r="S36" s="141"/>
      <c r="T36" s="141"/>
      <c r="U36" s="141"/>
      <c r="V36" s="141"/>
      <c r="W36" s="141"/>
      <c r="X36" s="141"/>
      <c r="Y36" s="141"/>
      <c r="Z36" s="141"/>
      <c r="AA36" s="141"/>
      <c r="AB36" s="141"/>
      <c r="AC36" s="141"/>
      <c r="AD36" s="141"/>
      <c r="AE36" s="142"/>
    </row>
    <row r="37">
      <c r="A37" s="84">
        <v>28.0</v>
      </c>
      <c r="B37" s="84" t="s">
        <v>187</v>
      </c>
      <c r="C37" s="143" t="s">
        <v>18</v>
      </c>
      <c r="D37" s="84" t="s">
        <v>25</v>
      </c>
      <c r="E37" s="161" t="s">
        <v>25</v>
      </c>
      <c r="F37" s="84" t="s">
        <v>20</v>
      </c>
      <c r="G37" s="141"/>
      <c r="H37" s="106">
        <v>44559.0</v>
      </c>
      <c r="I37" s="106">
        <v>44559.0</v>
      </c>
      <c r="J37" s="141"/>
      <c r="K37" s="141"/>
      <c r="L37" s="161" t="s">
        <v>3765</v>
      </c>
      <c r="M37" s="141"/>
      <c r="N37" s="141"/>
      <c r="O37" s="141"/>
      <c r="P37" s="141"/>
      <c r="Q37" s="141"/>
      <c r="R37" s="141"/>
      <c r="S37" s="141"/>
      <c r="T37" s="141"/>
      <c r="U37" s="141"/>
      <c r="V37" s="141"/>
      <c r="W37" s="141"/>
      <c r="X37" s="141"/>
      <c r="Y37" s="141"/>
      <c r="Z37" s="141"/>
      <c r="AA37" s="141"/>
      <c r="AB37" s="141"/>
      <c r="AC37" s="141"/>
      <c r="AD37" s="141"/>
      <c r="AE37" s="142"/>
    </row>
    <row r="38">
      <c r="A38" s="152">
        <v>29.0</v>
      </c>
      <c r="B38" s="84" t="s">
        <v>36</v>
      </c>
      <c r="C38" s="143" t="s">
        <v>18</v>
      </c>
      <c r="D38" s="84" t="s">
        <v>158</v>
      </c>
      <c r="E38" s="161" t="s">
        <v>158</v>
      </c>
      <c r="F38" s="84" t="s">
        <v>53</v>
      </c>
      <c r="G38" s="141"/>
      <c r="H38" s="106">
        <v>44559.0</v>
      </c>
      <c r="I38" s="167">
        <v>44614.0</v>
      </c>
      <c r="J38" s="141"/>
      <c r="K38" s="141"/>
      <c r="L38" s="161" t="s">
        <v>3766</v>
      </c>
      <c r="M38" s="141"/>
      <c r="N38" s="141"/>
      <c r="O38" s="141"/>
      <c r="P38" s="141"/>
      <c r="Q38" s="141"/>
      <c r="R38" s="141"/>
      <c r="S38" s="141"/>
      <c r="T38" s="141"/>
      <c r="U38" s="141"/>
      <c r="V38" s="141"/>
      <c r="W38" s="141"/>
      <c r="X38" s="141"/>
      <c r="Y38" s="141"/>
      <c r="Z38" s="141"/>
      <c r="AA38" s="141"/>
      <c r="AB38" s="141"/>
      <c r="AC38" s="141"/>
      <c r="AD38" s="141"/>
      <c r="AE38" s="142"/>
    </row>
    <row r="39">
      <c r="A39" s="152">
        <v>30.0</v>
      </c>
      <c r="B39" s="143" t="s">
        <v>34</v>
      </c>
      <c r="C39" s="143" t="s">
        <v>18</v>
      </c>
      <c r="D39" s="84" t="s">
        <v>116</v>
      </c>
      <c r="E39" s="84" t="s">
        <v>116</v>
      </c>
      <c r="F39" s="84" t="s">
        <v>53</v>
      </c>
      <c r="G39" s="143" t="s">
        <v>1051</v>
      </c>
      <c r="H39" s="145">
        <v>44560.0</v>
      </c>
      <c r="I39" s="145">
        <v>44568.0</v>
      </c>
      <c r="J39" s="146"/>
      <c r="K39" s="143"/>
      <c r="L39" s="150" t="s">
        <v>3767</v>
      </c>
      <c r="M39" s="141"/>
      <c r="N39" s="141"/>
      <c r="O39" s="141"/>
      <c r="P39" s="141"/>
      <c r="Q39" s="141"/>
      <c r="R39" s="141"/>
      <c r="S39" s="141"/>
      <c r="T39" s="141"/>
      <c r="U39" s="141"/>
      <c r="V39" s="141"/>
      <c r="W39" s="141"/>
      <c r="X39" s="141"/>
      <c r="Y39" s="141"/>
      <c r="Z39" s="141"/>
      <c r="AA39" s="141"/>
      <c r="AB39" s="141"/>
      <c r="AC39" s="141"/>
      <c r="AD39" s="141"/>
      <c r="AE39" s="142"/>
    </row>
    <row r="40">
      <c r="A40" s="84">
        <v>31.0</v>
      </c>
      <c r="B40" s="84" t="s">
        <v>200</v>
      </c>
      <c r="C40" s="143" t="s">
        <v>18</v>
      </c>
      <c r="D40" s="84" t="s">
        <v>116</v>
      </c>
      <c r="E40" s="84" t="s">
        <v>116</v>
      </c>
      <c r="F40" s="143" t="s">
        <v>53</v>
      </c>
      <c r="G40" s="144"/>
      <c r="H40" s="145">
        <v>44561.0</v>
      </c>
      <c r="I40" s="149"/>
      <c r="J40" s="141"/>
      <c r="K40" s="141"/>
      <c r="L40" s="159" t="s">
        <v>3768</v>
      </c>
      <c r="M40" s="141"/>
      <c r="N40" s="141"/>
      <c r="O40" s="141"/>
      <c r="P40" s="141"/>
      <c r="Q40" s="141"/>
      <c r="R40" s="141"/>
      <c r="S40" s="141"/>
      <c r="T40" s="141"/>
      <c r="U40" s="141"/>
      <c r="V40" s="141"/>
      <c r="W40" s="141"/>
      <c r="X40" s="141"/>
      <c r="Y40" s="141"/>
      <c r="Z40" s="141"/>
      <c r="AA40" s="141"/>
      <c r="AB40" s="141"/>
      <c r="AC40" s="141"/>
      <c r="AD40" s="141"/>
      <c r="AE40" s="142"/>
    </row>
    <row r="41">
      <c r="A41" s="152">
        <v>32.0</v>
      </c>
      <c r="B41" s="84" t="s">
        <v>208</v>
      </c>
      <c r="C41" s="143" t="s">
        <v>18</v>
      </c>
      <c r="D41" s="84" t="s">
        <v>25</v>
      </c>
      <c r="E41" s="161" t="s">
        <v>25</v>
      </c>
      <c r="F41" s="143" t="s">
        <v>20</v>
      </c>
      <c r="G41" s="141"/>
      <c r="H41" s="106">
        <v>44566.0</v>
      </c>
      <c r="I41" s="106">
        <v>44630.0</v>
      </c>
      <c r="J41" s="141"/>
      <c r="K41" s="141"/>
      <c r="L41" s="161" t="s">
        <v>3769</v>
      </c>
      <c r="M41" s="141"/>
      <c r="N41" s="141"/>
      <c r="O41" s="141"/>
      <c r="P41" s="141"/>
      <c r="Q41" s="141"/>
      <c r="R41" s="141"/>
      <c r="S41" s="141"/>
      <c r="T41" s="141"/>
      <c r="U41" s="141"/>
      <c r="V41" s="141"/>
      <c r="W41" s="141"/>
      <c r="X41" s="141"/>
      <c r="Y41" s="141"/>
      <c r="Z41" s="141"/>
      <c r="AA41" s="141"/>
      <c r="AB41" s="141"/>
      <c r="AC41" s="141"/>
      <c r="AD41" s="141"/>
      <c r="AE41" s="142"/>
    </row>
    <row r="42">
      <c r="A42" s="152">
        <v>33.0</v>
      </c>
      <c r="B42" s="84" t="s">
        <v>212</v>
      </c>
      <c r="C42" s="143" t="s">
        <v>18</v>
      </c>
      <c r="D42" s="84" t="s">
        <v>114</v>
      </c>
      <c r="E42" s="161" t="s">
        <v>114</v>
      </c>
      <c r="F42" s="84" t="s">
        <v>20</v>
      </c>
      <c r="G42" s="141"/>
      <c r="H42" s="106">
        <v>44567.0</v>
      </c>
      <c r="I42" s="106">
        <v>44567.0</v>
      </c>
      <c r="J42" s="141"/>
      <c r="K42" s="141"/>
      <c r="L42" s="161" t="s">
        <v>3770</v>
      </c>
      <c r="M42" s="141"/>
      <c r="N42" s="141"/>
      <c r="O42" s="141"/>
      <c r="P42" s="141"/>
      <c r="Q42" s="141"/>
      <c r="R42" s="141"/>
      <c r="S42" s="141"/>
      <c r="T42" s="141"/>
      <c r="U42" s="141"/>
      <c r="V42" s="141"/>
      <c r="W42" s="141"/>
      <c r="X42" s="141"/>
      <c r="Y42" s="141"/>
      <c r="Z42" s="141"/>
      <c r="AA42" s="141"/>
      <c r="AB42" s="141"/>
      <c r="AC42" s="141"/>
      <c r="AD42" s="141"/>
      <c r="AE42" s="142"/>
    </row>
    <row r="43">
      <c r="A43" s="84">
        <v>34.0</v>
      </c>
      <c r="B43" s="84" t="s">
        <v>214</v>
      </c>
      <c r="C43" s="143" t="s">
        <v>18</v>
      </c>
      <c r="D43" s="84" t="s">
        <v>114</v>
      </c>
      <c r="E43" s="161" t="s">
        <v>114</v>
      </c>
      <c r="F43" s="84" t="s">
        <v>53</v>
      </c>
      <c r="G43" s="141"/>
      <c r="H43" s="106">
        <v>44567.0</v>
      </c>
      <c r="I43" s="106">
        <v>44578.0</v>
      </c>
      <c r="J43" s="141"/>
      <c r="K43" s="141"/>
      <c r="L43" s="161" t="s">
        <v>3771</v>
      </c>
      <c r="M43" s="141"/>
      <c r="N43" s="141"/>
      <c r="O43" s="141"/>
      <c r="P43" s="141"/>
      <c r="Q43" s="141"/>
      <c r="R43" s="141"/>
      <c r="S43" s="141"/>
      <c r="T43" s="141"/>
      <c r="U43" s="141"/>
      <c r="V43" s="141"/>
      <c r="W43" s="141"/>
      <c r="X43" s="141"/>
      <c r="Y43" s="141"/>
      <c r="Z43" s="141"/>
      <c r="AA43" s="141"/>
      <c r="AB43" s="141"/>
      <c r="AC43" s="141"/>
      <c r="AD43" s="141"/>
      <c r="AE43" s="142"/>
    </row>
    <row r="44">
      <c r="A44" s="152">
        <v>35.0</v>
      </c>
      <c r="B44" s="84" t="s">
        <v>217</v>
      </c>
      <c r="C44" s="143" t="s">
        <v>18</v>
      </c>
      <c r="D44" s="84" t="s">
        <v>114</v>
      </c>
      <c r="E44" s="161" t="s">
        <v>114</v>
      </c>
      <c r="F44" s="84" t="s">
        <v>53</v>
      </c>
      <c r="G44" s="141"/>
      <c r="H44" s="106">
        <v>44568.0</v>
      </c>
      <c r="I44" s="106">
        <v>44629.0</v>
      </c>
      <c r="J44" s="141"/>
      <c r="K44" s="141"/>
      <c r="L44" s="161" t="s">
        <v>3772</v>
      </c>
      <c r="M44" s="141"/>
      <c r="N44" s="141"/>
      <c r="O44" s="141"/>
      <c r="P44" s="141"/>
      <c r="Q44" s="141"/>
      <c r="R44" s="141"/>
      <c r="S44" s="141"/>
      <c r="T44" s="141"/>
      <c r="U44" s="141"/>
      <c r="V44" s="141"/>
      <c r="W44" s="141"/>
      <c r="X44" s="141"/>
      <c r="Y44" s="141"/>
      <c r="Z44" s="141"/>
      <c r="AA44" s="141"/>
      <c r="AB44" s="141"/>
      <c r="AC44" s="141"/>
      <c r="AD44" s="141"/>
      <c r="AE44" s="142"/>
    </row>
    <row r="45">
      <c r="A45" s="152">
        <v>36.0</v>
      </c>
      <c r="B45" s="84" t="s">
        <v>219</v>
      </c>
      <c r="C45" s="143" t="s">
        <v>18</v>
      </c>
      <c r="D45" s="84" t="s">
        <v>114</v>
      </c>
      <c r="E45" s="161" t="s">
        <v>114</v>
      </c>
      <c r="F45" s="84" t="s">
        <v>20</v>
      </c>
      <c r="G45" s="141"/>
      <c r="H45" s="106">
        <v>44568.0</v>
      </c>
      <c r="I45" s="106">
        <v>44568.0</v>
      </c>
      <c r="J45" s="141"/>
      <c r="K45" s="141"/>
      <c r="L45" s="161" t="s">
        <v>3773</v>
      </c>
      <c r="M45" s="141"/>
      <c r="N45" s="141"/>
      <c r="O45" s="141"/>
      <c r="P45" s="141"/>
      <c r="Q45" s="141"/>
      <c r="R45" s="141"/>
      <c r="S45" s="141"/>
      <c r="T45" s="141"/>
      <c r="U45" s="141"/>
      <c r="V45" s="141"/>
      <c r="W45" s="141"/>
      <c r="X45" s="141"/>
      <c r="Y45" s="141"/>
      <c r="Z45" s="141"/>
      <c r="AA45" s="141"/>
      <c r="AB45" s="141"/>
      <c r="AC45" s="141"/>
      <c r="AD45" s="141"/>
      <c r="AE45" s="142"/>
    </row>
    <row r="46">
      <c r="A46" s="84">
        <v>37.0</v>
      </c>
      <c r="B46" s="84" t="s">
        <v>226</v>
      </c>
      <c r="C46" s="143" t="s">
        <v>18</v>
      </c>
      <c r="D46" s="84" t="s">
        <v>114</v>
      </c>
      <c r="E46" s="161" t="s">
        <v>114</v>
      </c>
      <c r="F46" s="84" t="s">
        <v>656</v>
      </c>
      <c r="G46" s="141"/>
      <c r="H46" s="106">
        <v>44572.0</v>
      </c>
      <c r="I46" s="141"/>
      <c r="J46" s="141"/>
      <c r="K46" s="141"/>
      <c r="L46" s="161" t="s">
        <v>3774</v>
      </c>
      <c r="M46" s="141"/>
      <c r="N46" s="141"/>
      <c r="O46" s="141"/>
      <c r="P46" s="141"/>
      <c r="Q46" s="141"/>
      <c r="R46" s="141"/>
      <c r="S46" s="141"/>
      <c r="T46" s="141"/>
      <c r="U46" s="141"/>
      <c r="V46" s="141"/>
      <c r="W46" s="141"/>
      <c r="X46" s="141"/>
      <c r="Y46" s="141"/>
      <c r="Z46" s="141"/>
      <c r="AA46" s="141"/>
      <c r="AB46" s="141"/>
      <c r="AC46" s="141"/>
      <c r="AD46" s="141"/>
      <c r="AE46" s="142"/>
    </row>
    <row r="47">
      <c r="A47" s="152">
        <v>38.0</v>
      </c>
      <c r="B47" s="84" t="s">
        <v>224</v>
      </c>
      <c r="C47" s="143" t="s">
        <v>18</v>
      </c>
      <c r="D47" s="84" t="s">
        <v>3</v>
      </c>
      <c r="E47" s="84" t="s">
        <v>3</v>
      </c>
      <c r="F47" s="84" t="s">
        <v>20</v>
      </c>
      <c r="G47" s="141"/>
      <c r="H47" s="106">
        <v>44572.0</v>
      </c>
      <c r="I47" s="106">
        <v>44600.0</v>
      </c>
      <c r="J47" s="141"/>
      <c r="K47" s="141"/>
      <c r="L47" s="161" t="s">
        <v>3775</v>
      </c>
      <c r="M47" s="141"/>
      <c r="N47" s="141"/>
      <c r="O47" s="141"/>
      <c r="P47" s="141"/>
      <c r="Q47" s="141"/>
      <c r="R47" s="141"/>
      <c r="S47" s="141"/>
      <c r="T47" s="141"/>
      <c r="U47" s="141"/>
      <c r="V47" s="141"/>
      <c r="W47" s="141"/>
      <c r="X47" s="141"/>
      <c r="Y47" s="141"/>
      <c r="Z47" s="141"/>
      <c r="AA47" s="141"/>
      <c r="AB47" s="141"/>
      <c r="AC47" s="141"/>
      <c r="AD47" s="141"/>
      <c r="AE47" s="142"/>
    </row>
    <row r="48">
      <c r="A48" s="152">
        <v>39.0</v>
      </c>
      <c r="B48" s="84" t="s">
        <v>234</v>
      </c>
      <c r="C48" s="143" t="s">
        <v>18</v>
      </c>
      <c r="D48" s="84" t="s">
        <v>114</v>
      </c>
      <c r="E48" s="161" t="s">
        <v>3</v>
      </c>
      <c r="F48" s="84" t="s">
        <v>20</v>
      </c>
      <c r="G48" s="141"/>
      <c r="H48" s="106">
        <v>44573.0</v>
      </c>
      <c r="I48" s="106">
        <v>44624.0</v>
      </c>
      <c r="J48" s="141"/>
      <c r="K48" s="141"/>
      <c r="L48" s="159" t="s">
        <v>3776</v>
      </c>
      <c r="M48" s="141"/>
      <c r="N48" s="141"/>
      <c r="O48" s="141"/>
      <c r="P48" s="141"/>
      <c r="Q48" s="141"/>
      <c r="R48" s="141"/>
      <c r="S48" s="141"/>
      <c r="T48" s="141"/>
      <c r="U48" s="141"/>
      <c r="V48" s="141"/>
      <c r="W48" s="141"/>
      <c r="X48" s="141"/>
      <c r="Y48" s="141"/>
      <c r="Z48" s="141"/>
      <c r="AA48" s="141"/>
      <c r="AB48" s="141"/>
      <c r="AC48" s="141"/>
      <c r="AD48" s="141"/>
      <c r="AE48" s="142"/>
    </row>
    <row r="49">
      <c r="A49" s="84">
        <v>40.0</v>
      </c>
      <c r="B49" s="84" t="s">
        <v>231</v>
      </c>
      <c r="C49" s="143" t="s">
        <v>18</v>
      </c>
      <c r="D49" s="84" t="s">
        <v>3</v>
      </c>
      <c r="E49" s="161" t="s">
        <v>3</v>
      </c>
      <c r="F49" s="84" t="s">
        <v>53</v>
      </c>
      <c r="G49" s="141"/>
      <c r="H49" s="106">
        <v>44573.0</v>
      </c>
      <c r="I49" s="106">
        <v>44648.0</v>
      </c>
      <c r="J49" s="141"/>
      <c r="K49" s="141"/>
      <c r="L49" s="159" t="s">
        <v>3777</v>
      </c>
      <c r="M49" s="141"/>
      <c r="N49" s="141"/>
      <c r="O49" s="141"/>
      <c r="P49" s="141"/>
      <c r="Q49" s="141"/>
      <c r="R49" s="141"/>
      <c r="S49" s="141"/>
      <c r="T49" s="141"/>
      <c r="U49" s="141"/>
      <c r="V49" s="141"/>
      <c r="W49" s="141"/>
      <c r="X49" s="141"/>
      <c r="Y49" s="141"/>
      <c r="Z49" s="141"/>
      <c r="AA49" s="141"/>
      <c r="AB49" s="141"/>
      <c r="AC49" s="141"/>
      <c r="AD49" s="141"/>
      <c r="AE49" s="142"/>
    </row>
    <row r="50">
      <c r="A50" s="152">
        <v>41.0</v>
      </c>
      <c r="B50" s="84" t="s">
        <v>238</v>
      </c>
      <c r="C50" s="143" t="s">
        <v>18</v>
      </c>
      <c r="D50" s="84" t="s">
        <v>25</v>
      </c>
      <c r="E50" s="161" t="s">
        <v>25</v>
      </c>
      <c r="F50" s="84" t="s">
        <v>28</v>
      </c>
      <c r="G50" s="141"/>
      <c r="H50" s="106">
        <v>44573.0</v>
      </c>
      <c r="I50" s="141"/>
      <c r="J50" s="141"/>
      <c r="K50" s="141"/>
      <c r="L50" s="159" t="s">
        <v>3778</v>
      </c>
      <c r="M50" s="141"/>
      <c r="N50" s="141"/>
      <c r="O50" s="141"/>
      <c r="P50" s="141"/>
      <c r="Q50" s="141"/>
      <c r="R50" s="141"/>
      <c r="S50" s="141"/>
      <c r="T50" s="141"/>
      <c r="U50" s="141"/>
      <c r="V50" s="141"/>
      <c r="W50" s="141"/>
      <c r="X50" s="141"/>
      <c r="Y50" s="141"/>
      <c r="Z50" s="141"/>
      <c r="AA50" s="141"/>
      <c r="AB50" s="141"/>
      <c r="AC50" s="141"/>
      <c r="AD50" s="141"/>
      <c r="AE50" s="142"/>
    </row>
    <row r="51">
      <c r="A51" s="152">
        <v>42.0</v>
      </c>
      <c r="B51" s="84" t="s">
        <v>247</v>
      </c>
      <c r="C51" s="143" t="s">
        <v>18</v>
      </c>
      <c r="D51" s="84" t="s">
        <v>114</v>
      </c>
      <c r="E51" s="161" t="s">
        <v>114</v>
      </c>
      <c r="F51" s="84" t="s">
        <v>53</v>
      </c>
      <c r="G51" s="141"/>
      <c r="H51" s="106">
        <v>44574.0</v>
      </c>
      <c r="I51" s="141"/>
      <c r="J51" s="141"/>
      <c r="K51" s="141"/>
      <c r="L51" s="161" t="s">
        <v>3779</v>
      </c>
      <c r="M51" s="141"/>
      <c r="N51" s="141"/>
      <c r="O51" s="141"/>
      <c r="P51" s="141"/>
      <c r="Q51" s="141"/>
      <c r="R51" s="141"/>
      <c r="S51" s="141"/>
      <c r="T51" s="141"/>
      <c r="U51" s="141"/>
      <c r="V51" s="141"/>
      <c r="W51" s="141"/>
      <c r="X51" s="141"/>
      <c r="Y51" s="141"/>
      <c r="Z51" s="141"/>
      <c r="AA51" s="141"/>
      <c r="AB51" s="141"/>
      <c r="AC51" s="141"/>
      <c r="AD51" s="141"/>
      <c r="AE51" s="142"/>
    </row>
    <row r="52">
      <c r="A52" s="84">
        <v>43.0</v>
      </c>
      <c r="B52" s="84" t="s">
        <v>250</v>
      </c>
      <c r="C52" s="143" t="s">
        <v>18</v>
      </c>
      <c r="D52" s="84" t="s">
        <v>158</v>
      </c>
      <c r="E52" s="161" t="s">
        <v>158</v>
      </c>
      <c r="F52" s="84" t="s">
        <v>53</v>
      </c>
      <c r="G52" s="141"/>
      <c r="H52" s="106">
        <v>44574.0</v>
      </c>
      <c r="I52" s="167">
        <v>44629.0</v>
      </c>
      <c r="J52" s="141"/>
      <c r="K52" s="141"/>
      <c r="L52" s="161" t="s">
        <v>3780</v>
      </c>
      <c r="M52" s="141"/>
      <c r="N52" s="141"/>
      <c r="O52" s="141"/>
      <c r="P52" s="141"/>
      <c r="Q52" s="141"/>
      <c r="R52" s="141"/>
      <c r="S52" s="141"/>
      <c r="T52" s="141"/>
      <c r="U52" s="141"/>
      <c r="V52" s="141"/>
      <c r="W52" s="141"/>
      <c r="X52" s="141"/>
      <c r="Y52" s="141"/>
      <c r="Z52" s="141"/>
      <c r="AA52" s="141"/>
      <c r="AB52" s="141"/>
      <c r="AC52" s="141"/>
      <c r="AD52" s="141"/>
      <c r="AE52" s="142"/>
    </row>
    <row r="53">
      <c r="A53" s="152">
        <v>44.0</v>
      </c>
      <c r="B53" s="84" t="s">
        <v>253</v>
      </c>
      <c r="C53" s="143" t="s">
        <v>18</v>
      </c>
      <c r="D53" s="84" t="s">
        <v>508</v>
      </c>
      <c r="E53" s="84" t="s">
        <v>508</v>
      </c>
      <c r="F53" s="143" t="s">
        <v>20</v>
      </c>
      <c r="G53" s="144"/>
      <c r="H53" s="106">
        <v>44574.0</v>
      </c>
      <c r="I53" s="106">
        <v>44637.0</v>
      </c>
      <c r="J53" s="141"/>
      <c r="K53" s="141"/>
      <c r="L53" s="159" t="s">
        <v>3781</v>
      </c>
      <c r="M53" s="141"/>
      <c r="N53" s="141"/>
      <c r="O53" s="141"/>
      <c r="P53" s="141"/>
      <c r="Q53" s="141"/>
      <c r="R53" s="141"/>
      <c r="S53" s="141"/>
      <c r="T53" s="141"/>
      <c r="U53" s="141"/>
      <c r="V53" s="141"/>
      <c r="W53" s="141"/>
      <c r="X53" s="141"/>
      <c r="Y53" s="141"/>
      <c r="Z53" s="141"/>
      <c r="AA53" s="141"/>
      <c r="AB53" s="141"/>
      <c r="AC53" s="141"/>
      <c r="AD53" s="141"/>
      <c r="AE53" s="142"/>
    </row>
    <row r="54">
      <c r="A54" s="152">
        <v>45.0</v>
      </c>
      <c r="B54" s="84" t="s">
        <v>242</v>
      </c>
      <c r="C54" s="143" t="s">
        <v>18</v>
      </c>
      <c r="D54" s="84" t="s">
        <v>3</v>
      </c>
      <c r="E54" s="161" t="s">
        <v>3</v>
      </c>
      <c r="F54" s="84" t="s">
        <v>53</v>
      </c>
      <c r="G54" s="141"/>
      <c r="H54" s="106">
        <v>44574.0</v>
      </c>
      <c r="I54" s="106">
        <v>44602.0</v>
      </c>
      <c r="J54" s="141"/>
      <c r="K54" s="141"/>
      <c r="L54" s="161" t="s">
        <v>3782</v>
      </c>
      <c r="M54" s="141"/>
      <c r="N54" s="141"/>
      <c r="O54" s="141"/>
      <c r="P54" s="141"/>
      <c r="Q54" s="141"/>
      <c r="R54" s="141"/>
      <c r="S54" s="141"/>
      <c r="T54" s="141"/>
      <c r="U54" s="141"/>
      <c r="V54" s="141"/>
      <c r="W54" s="141"/>
      <c r="X54" s="141"/>
      <c r="Y54" s="141"/>
      <c r="Z54" s="141"/>
      <c r="AA54" s="141"/>
      <c r="AB54" s="141"/>
      <c r="AC54" s="141"/>
      <c r="AD54" s="141"/>
      <c r="AE54" s="142"/>
    </row>
    <row r="55">
      <c r="A55" s="84">
        <v>46.0</v>
      </c>
      <c r="B55" s="164" t="s">
        <v>255</v>
      </c>
      <c r="C55" s="143" t="s">
        <v>18</v>
      </c>
      <c r="D55" s="84" t="s">
        <v>25</v>
      </c>
      <c r="E55" s="161" t="s">
        <v>25</v>
      </c>
      <c r="F55" s="84" t="s">
        <v>43</v>
      </c>
      <c r="G55" s="141"/>
      <c r="H55" s="106">
        <v>44574.0</v>
      </c>
      <c r="I55" s="141"/>
      <c r="J55" s="141"/>
      <c r="K55" s="141"/>
      <c r="L55" s="161" t="s">
        <v>3783</v>
      </c>
      <c r="M55" s="141"/>
      <c r="N55" s="141"/>
      <c r="O55" s="141"/>
      <c r="P55" s="141"/>
      <c r="Q55" s="141"/>
      <c r="R55" s="141"/>
      <c r="S55" s="141"/>
      <c r="T55" s="141"/>
      <c r="U55" s="141"/>
      <c r="V55" s="141"/>
      <c r="W55" s="141"/>
      <c r="X55" s="141"/>
      <c r="Y55" s="141"/>
      <c r="Z55" s="141"/>
      <c r="AA55" s="141"/>
      <c r="AB55" s="141"/>
      <c r="AC55" s="141"/>
      <c r="AD55" s="141"/>
      <c r="AE55" s="142"/>
    </row>
    <row r="56">
      <c r="A56" s="152">
        <v>47.0</v>
      </c>
      <c r="B56" s="164" t="s">
        <v>257</v>
      </c>
      <c r="C56" s="143" t="s">
        <v>18</v>
      </c>
      <c r="D56" s="84" t="s">
        <v>3</v>
      </c>
      <c r="E56" s="161" t="s">
        <v>3</v>
      </c>
      <c r="F56" s="84" t="s">
        <v>20</v>
      </c>
      <c r="G56" s="141"/>
      <c r="H56" s="106">
        <v>44575.0</v>
      </c>
      <c r="I56" s="106">
        <v>44580.0</v>
      </c>
      <c r="J56" s="141"/>
      <c r="K56" s="141"/>
      <c r="L56" s="161" t="s">
        <v>3784</v>
      </c>
      <c r="M56" s="141"/>
      <c r="N56" s="141"/>
      <c r="O56" s="141"/>
      <c r="P56" s="141"/>
      <c r="Q56" s="141"/>
      <c r="R56" s="141"/>
      <c r="S56" s="141"/>
      <c r="T56" s="141"/>
      <c r="U56" s="141"/>
      <c r="V56" s="141"/>
      <c r="W56" s="141"/>
      <c r="X56" s="141"/>
      <c r="Y56" s="141"/>
      <c r="Z56" s="141"/>
      <c r="AA56" s="141"/>
      <c r="AB56" s="141"/>
      <c r="AC56" s="141"/>
      <c r="AD56" s="141"/>
      <c r="AE56" s="142"/>
    </row>
    <row r="57">
      <c r="A57" s="152">
        <v>48.0</v>
      </c>
      <c r="B57" s="84" t="s">
        <v>264</v>
      </c>
      <c r="C57" s="143" t="s">
        <v>18</v>
      </c>
      <c r="D57" s="84" t="s">
        <v>25</v>
      </c>
      <c r="E57" s="161" t="s">
        <v>25</v>
      </c>
      <c r="F57" s="84" t="s">
        <v>20</v>
      </c>
      <c r="G57" s="141"/>
      <c r="H57" s="106">
        <v>44578.0</v>
      </c>
      <c r="I57" s="106">
        <v>44600.0</v>
      </c>
      <c r="J57" s="141"/>
      <c r="K57" s="141"/>
      <c r="L57" s="161" t="s">
        <v>3785</v>
      </c>
      <c r="M57" s="141"/>
      <c r="N57" s="141"/>
      <c r="O57" s="141"/>
      <c r="P57" s="141"/>
      <c r="Q57" s="141"/>
      <c r="R57" s="141"/>
      <c r="S57" s="141"/>
      <c r="T57" s="141"/>
      <c r="U57" s="141"/>
      <c r="V57" s="141"/>
      <c r="W57" s="141"/>
      <c r="X57" s="141"/>
      <c r="Y57" s="141"/>
      <c r="Z57" s="141"/>
      <c r="AA57" s="141"/>
      <c r="AB57" s="141"/>
      <c r="AC57" s="141"/>
      <c r="AD57" s="141"/>
      <c r="AE57" s="142"/>
    </row>
    <row r="58">
      <c r="A58" s="84">
        <v>49.0</v>
      </c>
      <c r="B58" s="84" t="s">
        <v>275</v>
      </c>
      <c r="C58" s="143" t="s">
        <v>18</v>
      </c>
      <c r="D58" s="84" t="s">
        <v>3</v>
      </c>
      <c r="E58" s="161" t="s">
        <v>114</v>
      </c>
      <c r="F58" s="84" t="s">
        <v>53</v>
      </c>
      <c r="G58" s="141"/>
      <c r="H58" s="106">
        <v>44578.0</v>
      </c>
      <c r="I58" s="106">
        <v>44644.0</v>
      </c>
      <c r="J58" s="141"/>
      <c r="K58" s="141"/>
      <c r="L58" s="159" t="s">
        <v>3786</v>
      </c>
      <c r="M58" s="141"/>
      <c r="N58" s="141"/>
      <c r="O58" s="141"/>
      <c r="P58" s="141"/>
      <c r="Q58" s="141"/>
      <c r="R58" s="141"/>
      <c r="S58" s="141"/>
      <c r="T58" s="141"/>
      <c r="U58" s="141"/>
      <c r="V58" s="141"/>
      <c r="W58" s="141"/>
      <c r="X58" s="141"/>
      <c r="Y58" s="141"/>
      <c r="Z58" s="141"/>
      <c r="AA58" s="141"/>
      <c r="AB58" s="141"/>
      <c r="AC58" s="141"/>
      <c r="AD58" s="141"/>
      <c r="AE58" s="142"/>
    </row>
    <row r="59">
      <c r="A59" s="152">
        <v>50.0</v>
      </c>
      <c r="B59" s="84" t="s">
        <v>268</v>
      </c>
      <c r="C59" s="143" t="s">
        <v>18</v>
      </c>
      <c r="D59" s="84" t="s">
        <v>158</v>
      </c>
      <c r="E59" s="161" t="s">
        <v>158</v>
      </c>
      <c r="F59" s="84" t="s">
        <v>20</v>
      </c>
      <c r="G59" s="141"/>
      <c r="H59" s="106">
        <v>44578.0</v>
      </c>
      <c r="I59" s="106">
        <v>44589.0</v>
      </c>
      <c r="J59" s="141"/>
      <c r="K59" s="141"/>
      <c r="L59" s="161" t="s">
        <v>3787</v>
      </c>
      <c r="M59" s="141"/>
      <c r="N59" s="141"/>
      <c r="O59" s="141"/>
      <c r="P59" s="141"/>
      <c r="Q59" s="141"/>
      <c r="R59" s="141"/>
      <c r="S59" s="141"/>
      <c r="T59" s="141"/>
      <c r="U59" s="141"/>
      <c r="V59" s="141"/>
      <c r="W59" s="141"/>
      <c r="X59" s="141"/>
      <c r="Y59" s="141"/>
      <c r="Z59" s="141"/>
      <c r="AA59" s="141"/>
      <c r="AB59" s="141"/>
      <c r="AC59" s="141"/>
      <c r="AD59" s="141"/>
      <c r="AE59" s="142"/>
    </row>
    <row r="60">
      <c r="A60" s="152">
        <v>51.0</v>
      </c>
      <c r="B60" s="84" t="s">
        <v>278</v>
      </c>
      <c r="C60" s="143" t="s">
        <v>18</v>
      </c>
      <c r="D60" s="84" t="s">
        <v>3</v>
      </c>
      <c r="E60" s="161" t="s">
        <v>3</v>
      </c>
      <c r="F60" s="84" t="s">
        <v>20</v>
      </c>
      <c r="G60" s="141"/>
      <c r="H60" s="106">
        <v>44580.0</v>
      </c>
      <c r="I60" s="106">
        <v>44585.0</v>
      </c>
      <c r="J60" s="141"/>
      <c r="K60" s="141"/>
      <c r="L60" s="161" t="s">
        <v>3788</v>
      </c>
      <c r="M60" s="141"/>
      <c r="N60" s="141"/>
      <c r="O60" s="141"/>
      <c r="P60" s="141"/>
      <c r="Q60" s="141"/>
      <c r="R60" s="141"/>
      <c r="S60" s="141"/>
      <c r="T60" s="141"/>
      <c r="U60" s="141"/>
      <c r="V60" s="141"/>
      <c r="W60" s="141"/>
      <c r="X60" s="141"/>
      <c r="Y60" s="141"/>
      <c r="Z60" s="141"/>
      <c r="AA60" s="141"/>
      <c r="AB60" s="141"/>
      <c r="AC60" s="141"/>
      <c r="AD60" s="141"/>
      <c r="AE60" s="142"/>
    </row>
    <row r="61">
      <c r="A61" s="84">
        <v>52.0</v>
      </c>
      <c r="B61" s="84" t="s">
        <v>286</v>
      </c>
      <c r="C61" s="143" t="s">
        <v>18</v>
      </c>
      <c r="D61" s="84" t="s">
        <v>3</v>
      </c>
      <c r="E61" s="161" t="s">
        <v>3</v>
      </c>
      <c r="F61" s="84" t="s">
        <v>20</v>
      </c>
      <c r="G61" s="141"/>
      <c r="H61" s="106">
        <v>44581.0</v>
      </c>
      <c r="I61" s="106">
        <v>44600.0</v>
      </c>
      <c r="J61" s="141"/>
      <c r="K61" s="141"/>
      <c r="L61" s="159" t="s">
        <v>3789</v>
      </c>
      <c r="M61" s="141"/>
      <c r="N61" s="141"/>
      <c r="O61" s="141"/>
      <c r="P61" s="141"/>
      <c r="Q61" s="141"/>
      <c r="R61" s="141"/>
      <c r="S61" s="141"/>
      <c r="T61" s="141"/>
      <c r="U61" s="141"/>
      <c r="V61" s="141"/>
      <c r="W61" s="141"/>
      <c r="X61" s="141"/>
      <c r="Y61" s="141"/>
      <c r="Z61" s="141"/>
      <c r="AA61" s="141"/>
      <c r="AB61" s="141"/>
      <c r="AC61" s="141"/>
      <c r="AD61" s="141"/>
      <c r="AE61" s="142"/>
    </row>
    <row r="62">
      <c r="A62" s="152">
        <v>53.0</v>
      </c>
      <c r="B62" s="84" t="s">
        <v>294</v>
      </c>
      <c r="C62" s="143" t="s">
        <v>18</v>
      </c>
      <c r="D62" s="84" t="s">
        <v>114</v>
      </c>
      <c r="E62" s="161" t="s">
        <v>25</v>
      </c>
      <c r="F62" s="84" t="s">
        <v>20</v>
      </c>
      <c r="G62" s="141"/>
      <c r="H62" s="106">
        <v>44582.0</v>
      </c>
      <c r="I62" s="106">
        <v>44644.0</v>
      </c>
      <c r="J62" s="141"/>
      <c r="K62" s="141"/>
      <c r="L62" s="159" t="s">
        <v>3790</v>
      </c>
      <c r="M62" s="141"/>
      <c r="N62" s="141"/>
      <c r="O62" s="141"/>
      <c r="P62" s="141"/>
      <c r="Q62" s="141"/>
      <c r="R62" s="141"/>
      <c r="S62" s="141"/>
      <c r="T62" s="141"/>
      <c r="U62" s="141"/>
      <c r="V62" s="141"/>
      <c r="W62" s="141"/>
      <c r="X62" s="141"/>
      <c r="Y62" s="141"/>
      <c r="Z62" s="141"/>
      <c r="AA62" s="141"/>
      <c r="AB62" s="141"/>
      <c r="AC62" s="141"/>
      <c r="AD62" s="141"/>
      <c r="AE62" s="142"/>
    </row>
    <row r="63">
      <c r="A63" s="152">
        <v>54.0</v>
      </c>
      <c r="B63" s="84" t="s">
        <v>291</v>
      </c>
      <c r="C63" s="143" t="s">
        <v>18</v>
      </c>
      <c r="D63" s="84" t="s">
        <v>3</v>
      </c>
      <c r="E63" s="161" t="s">
        <v>3</v>
      </c>
      <c r="F63" s="84" t="s">
        <v>20</v>
      </c>
      <c r="G63" s="141"/>
      <c r="H63" s="106">
        <v>44582.0</v>
      </c>
      <c r="I63" s="106">
        <v>44589.0</v>
      </c>
      <c r="J63" s="141"/>
      <c r="K63" s="141"/>
      <c r="L63" s="159" t="s">
        <v>3791</v>
      </c>
      <c r="M63" s="141"/>
      <c r="N63" s="141"/>
      <c r="O63" s="141"/>
      <c r="P63" s="141"/>
      <c r="Q63" s="141"/>
      <c r="R63" s="141"/>
      <c r="S63" s="141"/>
      <c r="T63" s="141"/>
      <c r="U63" s="141"/>
      <c r="V63" s="141"/>
      <c r="W63" s="141"/>
      <c r="X63" s="141"/>
      <c r="Y63" s="141"/>
      <c r="Z63" s="141"/>
      <c r="AA63" s="141"/>
      <c r="AB63" s="141"/>
      <c r="AC63" s="141"/>
      <c r="AD63" s="141"/>
      <c r="AE63" s="142"/>
    </row>
    <row r="64">
      <c r="A64" s="84">
        <v>55.0</v>
      </c>
      <c r="B64" s="84" t="s">
        <v>301</v>
      </c>
      <c r="C64" s="143" t="s">
        <v>18</v>
      </c>
      <c r="D64" s="84" t="s">
        <v>114</v>
      </c>
      <c r="E64" s="161" t="s">
        <v>114</v>
      </c>
      <c r="F64" s="84" t="s">
        <v>32</v>
      </c>
      <c r="G64" s="141"/>
      <c r="H64" s="106">
        <v>44585.0</v>
      </c>
      <c r="I64" s="141"/>
      <c r="J64" s="141"/>
      <c r="K64" s="141"/>
      <c r="L64" s="161" t="s">
        <v>3792</v>
      </c>
      <c r="M64" s="141"/>
      <c r="N64" s="141"/>
      <c r="O64" s="141"/>
      <c r="P64" s="141"/>
      <c r="Q64" s="141"/>
      <c r="R64" s="141"/>
      <c r="S64" s="141"/>
      <c r="T64" s="141"/>
      <c r="U64" s="141"/>
      <c r="V64" s="141"/>
      <c r="W64" s="141"/>
      <c r="X64" s="141"/>
      <c r="Y64" s="141"/>
      <c r="Z64" s="141"/>
      <c r="AA64" s="141"/>
      <c r="AB64" s="141"/>
      <c r="AC64" s="141"/>
      <c r="AD64" s="141"/>
      <c r="AE64" s="142"/>
    </row>
    <row r="65">
      <c r="A65" s="152">
        <v>56.0</v>
      </c>
      <c r="B65" s="84" t="s">
        <v>303</v>
      </c>
      <c r="C65" s="143" t="s">
        <v>18</v>
      </c>
      <c r="D65" s="84" t="s">
        <v>25</v>
      </c>
      <c r="E65" s="161" t="s">
        <v>25</v>
      </c>
      <c r="F65" s="84" t="s">
        <v>46</v>
      </c>
      <c r="G65" s="141"/>
      <c r="H65" s="106">
        <v>44585.0</v>
      </c>
      <c r="I65" s="141"/>
      <c r="J65" s="141"/>
      <c r="K65" s="141"/>
      <c r="L65" s="161" t="s">
        <v>3793</v>
      </c>
      <c r="M65" s="141"/>
      <c r="N65" s="141"/>
      <c r="O65" s="141"/>
      <c r="P65" s="141"/>
      <c r="Q65" s="141"/>
      <c r="R65" s="141"/>
      <c r="S65" s="141"/>
      <c r="T65" s="141"/>
      <c r="U65" s="141"/>
      <c r="V65" s="141"/>
      <c r="W65" s="141"/>
      <c r="X65" s="141"/>
      <c r="Y65" s="141"/>
      <c r="Z65" s="141"/>
      <c r="AA65" s="141"/>
      <c r="AB65" s="141"/>
      <c r="AC65" s="141"/>
      <c r="AD65" s="141"/>
      <c r="AE65" s="142"/>
    </row>
    <row r="66">
      <c r="A66" s="152">
        <v>57.0</v>
      </c>
      <c r="B66" s="84" t="s">
        <v>327</v>
      </c>
      <c r="C66" s="143" t="s">
        <v>18</v>
      </c>
      <c r="D66" s="84" t="s">
        <v>3</v>
      </c>
      <c r="E66" s="161" t="s">
        <v>3</v>
      </c>
      <c r="F66" s="84" t="s">
        <v>20</v>
      </c>
      <c r="G66" s="141"/>
      <c r="H66" s="106">
        <v>44589.0</v>
      </c>
      <c r="I66" s="106">
        <v>44610.0</v>
      </c>
      <c r="J66" s="141"/>
      <c r="K66" s="141"/>
      <c r="L66" s="159" t="s">
        <v>3794</v>
      </c>
      <c r="M66" s="141"/>
      <c r="N66" s="141"/>
      <c r="O66" s="141"/>
      <c r="P66" s="141"/>
      <c r="Q66" s="141"/>
      <c r="R66" s="141"/>
      <c r="S66" s="141"/>
      <c r="T66" s="141"/>
      <c r="U66" s="141"/>
      <c r="V66" s="141"/>
      <c r="W66" s="141"/>
      <c r="X66" s="141"/>
      <c r="Y66" s="141"/>
      <c r="Z66" s="141"/>
      <c r="AA66" s="141"/>
      <c r="AB66" s="141"/>
      <c r="AC66" s="141"/>
      <c r="AD66" s="141"/>
      <c r="AE66" s="142"/>
    </row>
    <row r="67">
      <c r="A67" s="84">
        <v>58.0</v>
      </c>
      <c r="B67" s="84" t="s">
        <v>331</v>
      </c>
      <c r="C67" s="143" t="s">
        <v>18</v>
      </c>
      <c r="D67" s="84" t="s">
        <v>158</v>
      </c>
      <c r="E67" s="161" t="s">
        <v>158</v>
      </c>
      <c r="F67" s="84" t="s">
        <v>20</v>
      </c>
      <c r="G67" s="141"/>
      <c r="H67" s="106">
        <v>44589.0</v>
      </c>
      <c r="I67" s="141"/>
      <c r="J67" s="141"/>
      <c r="K67" s="141"/>
      <c r="L67" s="161" t="s">
        <v>3795</v>
      </c>
      <c r="M67" s="141"/>
      <c r="N67" s="141"/>
      <c r="O67" s="141"/>
      <c r="P67" s="141"/>
      <c r="Q67" s="141"/>
      <c r="R67" s="141"/>
      <c r="S67" s="141"/>
      <c r="T67" s="141"/>
      <c r="U67" s="141"/>
      <c r="V67" s="141"/>
      <c r="W67" s="141"/>
      <c r="X67" s="141"/>
      <c r="Y67" s="141"/>
      <c r="Z67" s="141"/>
      <c r="AA67" s="141"/>
      <c r="AB67" s="141"/>
      <c r="AC67" s="141"/>
      <c r="AD67" s="141"/>
      <c r="AE67" s="142"/>
    </row>
    <row r="68">
      <c r="A68" s="152">
        <v>59.0</v>
      </c>
      <c r="B68" s="84" t="s">
        <v>344</v>
      </c>
      <c r="C68" s="143" t="s">
        <v>18</v>
      </c>
      <c r="D68" s="84" t="s">
        <v>3</v>
      </c>
      <c r="E68" s="161" t="s">
        <v>3</v>
      </c>
      <c r="F68" s="84" t="s">
        <v>20</v>
      </c>
      <c r="G68" s="141"/>
      <c r="H68" s="106">
        <v>44593.0</v>
      </c>
      <c r="I68" s="106">
        <v>44750.0</v>
      </c>
      <c r="J68" s="141"/>
      <c r="K68" s="141"/>
      <c r="L68" s="161" t="s">
        <v>3796</v>
      </c>
      <c r="M68" s="141"/>
      <c r="N68" s="141"/>
      <c r="O68" s="141"/>
      <c r="P68" s="141"/>
      <c r="Q68" s="141"/>
      <c r="R68" s="141"/>
      <c r="S68" s="141"/>
      <c r="T68" s="141"/>
      <c r="U68" s="141"/>
      <c r="V68" s="141"/>
      <c r="W68" s="141"/>
      <c r="X68" s="141"/>
      <c r="Y68" s="141"/>
      <c r="Z68" s="141"/>
      <c r="AA68" s="141"/>
      <c r="AB68" s="141"/>
      <c r="AC68" s="141"/>
      <c r="AD68" s="141"/>
      <c r="AE68" s="142"/>
    </row>
    <row r="69">
      <c r="A69" s="152">
        <v>60.0</v>
      </c>
      <c r="B69" s="84" t="s">
        <v>354</v>
      </c>
      <c r="C69" s="143" t="s">
        <v>18</v>
      </c>
      <c r="D69" s="84" t="s">
        <v>158</v>
      </c>
      <c r="E69" s="161" t="s">
        <v>158</v>
      </c>
      <c r="F69" s="84" t="s">
        <v>20</v>
      </c>
      <c r="G69" s="141"/>
      <c r="H69" s="106">
        <v>44594.0</v>
      </c>
      <c r="I69" s="167">
        <v>44617.0</v>
      </c>
      <c r="J69" s="141"/>
      <c r="K69" s="141"/>
      <c r="L69" s="161" t="s">
        <v>3797</v>
      </c>
      <c r="M69" s="141"/>
      <c r="N69" s="141"/>
      <c r="O69" s="141"/>
      <c r="P69" s="141"/>
      <c r="Q69" s="141"/>
      <c r="R69" s="141"/>
      <c r="S69" s="141"/>
      <c r="T69" s="141"/>
      <c r="U69" s="141"/>
      <c r="V69" s="141"/>
      <c r="W69" s="141"/>
      <c r="X69" s="141"/>
      <c r="Y69" s="141"/>
      <c r="Z69" s="141"/>
      <c r="AA69" s="141"/>
      <c r="AB69" s="141"/>
      <c r="AC69" s="141"/>
      <c r="AD69" s="141"/>
      <c r="AE69" s="142"/>
    </row>
    <row r="70">
      <c r="A70" s="84">
        <v>61.0</v>
      </c>
      <c r="B70" s="84" t="s">
        <v>362</v>
      </c>
      <c r="C70" s="143" t="s">
        <v>18</v>
      </c>
      <c r="D70" s="84" t="s">
        <v>158</v>
      </c>
      <c r="E70" s="161" t="s">
        <v>158</v>
      </c>
      <c r="F70" s="84" t="s">
        <v>53</v>
      </c>
      <c r="G70" s="141"/>
      <c r="H70" s="106">
        <v>44595.0</v>
      </c>
      <c r="I70" s="106">
        <v>44617.0</v>
      </c>
      <c r="J70" s="141"/>
      <c r="K70" s="141"/>
      <c r="L70" s="161" t="s">
        <v>3798</v>
      </c>
      <c r="M70" s="141"/>
      <c r="N70" s="141"/>
      <c r="O70" s="141"/>
      <c r="P70" s="141"/>
      <c r="Q70" s="141"/>
      <c r="R70" s="141"/>
      <c r="S70" s="141"/>
      <c r="T70" s="141"/>
      <c r="U70" s="141"/>
      <c r="V70" s="141"/>
      <c r="W70" s="141"/>
      <c r="X70" s="141"/>
      <c r="Y70" s="141"/>
      <c r="Z70" s="141"/>
      <c r="AA70" s="141"/>
      <c r="AB70" s="141"/>
      <c r="AC70" s="141"/>
      <c r="AD70" s="141"/>
      <c r="AE70" s="142"/>
    </row>
    <row r="71">
      <c r="A71" s="152">
        <v>62.0</v>
      </c>
      <c r="B71" s="84" t="s">
        <v>359</v>
      </c>
      <c r="C71" s="143" t="s">
        <v>18</v>
      </c>
      <c r="D71" s="84" t="s">
        <v>3</v>
      </c>
      <c r="E71" s="161" t="s">
        <v>3</v>
      </c>
      <c r="F71" s="84" t="s">
        <v>20</v>
      </c>
      <c r="G71" s="141"/>
      <c r="H71" s="106">
        <v>44595.0</v>
      </c>
      <c r="I71" s="106">
        <v>44595.0</v>
      </c>
      <c r="J71" s="141"/>
      <c r="K71" s="141"/>
      <c r="L71" s="159" t="s">
        <v>3799</v>
      </c>
      <c r="M71" s="141"/>
      <c r="N71" s="141"/>
      <c r="O71" s="141"/>
      <c r="P71" s="141"/>
      <c r="Q71" s="141"/>
      <c r="R71" s="141"/>
      <c r="S71" s="141"/>
      <c r="T71" s="141"/>
      <c r="U71" s="141"/>
      <c r="V71" s="141"/>
      <c r="W71" s="141"/>
      <c r="X71" s="141"/>
      <c r="Y71" s="141"/>
      <c r="Z71" s="141"/>
      <c r="AA71" s="141"/>
      <c r="AB71" s="141"/>
      <c r="AC71" s="141"/>
      <c r="AD71" s="141"/>
      <c r="AE71" s="142"/>
    </row>
    <row r="72">
      <c r="A72" s="152">
        <v>63.0</v>
      </c>
      <c r="B72" s="84" t="s">
        <v>368</v>
      </c>
      <c r="C72" s="143" t="s">
        <v>18</v>
      </c>
      <c r="D72" s="84" t="s">
        <v>3</v>
      </c>
      <c r="E72" s="161" t="s">
        <v>3</v>
      </c>
      <c r="F72" s="84" t="s">
        <v>20</v>
      </c>
      <c r="G72" s="141"/>
      <c r="H72" s="106">
        <v>44596.0</v>
      </c>
      <c r="I72" s="106">
        <v>44610.0</v>
      </c>
      <c r="J72" s="141"/>
      <c r="K72" s="141"/>
      <c r="L72" s="159" t="s">
        <v>3800</v>
      </c>
      <c r="M72" s="141"/>
      <c r="N72" s="141"/>
      <c r="O72" s="141"/>
      <c r="P72" s="141"/>
      <c r="Q72" s="141"/>
      <c r="R72" s="141"/>
      <c r="S72" s="141"/>
      <c r="T72" s="141"/>
      <c r="U72" s="141"/>
      <c r="V72" s="141"/>
      <c r="W72" s="141"/>
      <c r="X72" s="141"/>
      <c r="Y72" s="141"/>
      <c r="Z72" s="141"/>
      <c r="AA72" s="141"/>
      <c r="AB72" s="141"/>
      <c r="AC72" s="141"/>
      <c r="AD72" s="141"/>
      <c r="AE72" s="142"/>
    </row>
    <row r="73">
      <c r="A73" s="84">
        <v>64.0</v>
      </c>
      <c r="B73" s="84" t="s">
        <v>377</v>
      </c>
      <c r="C73" s="143" t="s">
        <v>18</v>
      </c>
      <c r="D73" s="84" t="s">
        <v>3</v>
      </c>
      <c r="E73" s="161" t="s">
        <v>3</v>
      </c>
      <c r="F73" s="84" t="s">
        <v>20</v>
      </c>
      <c r="G73" s="141"/>
      <c r="H73" s="106">
        <v>44599.0</v>
      </c>
      <c r="I73" s="106">
        <v>44599.0</v>
      </c>
      <c r="J73" s="141"/>
      <c r="K73" s="141"/>
      <c r="L73" s="159" t="s">
        <v>3801</v>
      </c>
      <c r="M73" s="141"/>
      <c r="N73" s="141"/>
      <c r="O73" s="141"/>
      <c r="P73" s="141"/>
      <c r="Q73" s="141"/>
      <c r="R73" s="141"/>
      <c r="S73" s="141"/>
      <c r="T73" s="141"/>
      <c r="U73" s="141"/>
      <c r="V73" s="141"/>
      <c r="W73" s="141"/>
      <c r="X73" s="141"/>
      <c r="Y73" s="141"/>
      <c r="Z73" s="141"/>
      <c r="AA73" s="141"/>
      <c r="AB73" s="141"/>
      <c r="AC73" s="141"/>
      <c r="AD73" s="141"/>
      <c r="AE73" s="142"/>
    </row>
    <row r="74">
      <c r="A74" s="152">
        <v>65.0</v>
      </c>
      <c r="B74" s="84" t="s">
        <v>386</v>
      </c>
      <c r="C74" s="143" t="s">
        <v>18</v>
      </c>
      <c r="D74" s="84" t="s">
        <v>158</v>
      </c>
      <c r="E74" s="161" t="s">
        <v>158</v>
      </c>
      <c r="F74" s="84" t="s">
        <v>20</v>
      </c>
      <c r="G74" s="141"/>
      <c r="H74" s="106">
        <v>44599.0</v>
      </c>
      <c r="I74" s="167">
        <v>44648.0</v>
      </c>
      <c r="J74" s="141"/>
      <c r="K74" s="141"/>
      <c r="L74" s="161" t="s">
        <v>3802</v>
      </c>
      <c r="M74" s="141"/>
      <c r="N74" s="141"/>
      <c r="O74" s="141"/>
      <c r="P74" s="141"/>
      <c r="Q74" s="141"/>
      <c r="R74" s="141"/>
      <c r="S74" s="141"/>
      <c r="T74" s="141"/>
      <c r="U74" s="141"/>
      <c r="V74" s="141"/>
      <c r="W74" s="141"/>
      <c r="X74" s="141"/>
      <c r="Y74" s="141"/>
      <c r="Z74" s="141"/>
      <c r="AA74" s="141"/>
      <c r="AB74" s="141"/>
      <c r="AC74" s="141"/>
      <c r="AD74" s="141"/>
      <c r="AE74" s="142"/>
    </row>
    <row r="75">
      <c r="A75" s="152">
        <v>66.0</v>
      </c>
      <c r="B75" s="84" t="s">
        <v>391</v>
      </c>
      <c r="C75" s="143" t="s">
        <v>18</v>
      </c>
      <c r="D75" s="84" t="s">
        <v>25</v>
      </c>
      <c r="E75" s="161" t="s">
        <v>25</v>
      </c>
      <c r="F75" s="84" t="s">
        <v>20</v>
      </c>
      <c r="G75" s="141"/>
      <c r="H75" s="106">
        <v>44600.0</v>
      </c>
      <c r="I75" s="106">
        <v>44698.0</v>
      </c>
      <c r="J75" s="141"/>
      <c r="K75" s="141"/>
      <c r="L75" s="159" t="s">
        <v>3803</v>
      </c>
      <c r="M75" s="141"/>
      <c r="N75" s="141"/>
      <c r="O75" s="141"/>
      <c r="P75" s="141"/>
      <c r="Q75" s="141"/>
      <c r="R75" s="141"/>
      <c r="S75" s="141"/>
      <c r="T75" s="141"/>
      <c r="U75" s="141"/>
      <c r="V75" s="141"/>
      <c r="W75" s="141"/>
      <c r="X75" s="141"/>
      <c r="Y75" s="141"/>
      <c r="Z75" s="141"/>
      <c r="AA75" s="141"/>
      <c r="AB75" s="141"/>
      <c r="AC75" s="141"/>
      <c r="AD75" s="141"/>
      <c r="AE75" s="142"/>
    </row>
    <row r="76">
      <c r="A76" s="84">
        <v>67.0</v>
      </c>
      <c r="B76" s="84" t="s">
        <v>394</v>
      </c>
      <c r="C76" s="143" t="s">
        <v>18</v>
      </c>
      <c r="D76" s="84" t="s">
        <v>114</v>
      </c>
      <c r="E76" s="161" t="s">
        <v>114</v>
      </c>
      <c r="F76" s="84" t="s">
        <v>53</v>
      </c>
      <c r="G76" s="141"/>
      <c r="H76" s="106">
        <v>44600.0</v>
      </c>
      <c r="I76" s="106">
        <v>44610.0</v>
      </c>
      <c r="J76" s="141"/>
      <c r="K76" s="141"/>
      <c r="L76" s="159" t="s">
        <v>3804</v>
      </c>
      <c r="M76" s="141"/>
      <c r="N76" s="141"/>
      <c r="O76" s="141"/>
      <c r="P76" s="141"/>
      <c r="Q76" s="141"/>
      <c r="R76" s="141"/>
      <c r="S76" s="141"/>
      <c r="T76" s="141"/>
      <c r="U76" s="141"/>
      <c r="V76" s="141"/>
      <c r="W76" s="141"/>
      <c r="X76" s="141"/>
      <c r="Y76" s="141"/>
      <c r="Z76" s="141"/>
      <c r="AA76" s="141"/>
      <c r="AB76" s="141"/>
      <c r="AC76" s="141"/>
      <c r="AD76" s="141"/>
      <c r="AE76" s="142"/>
    </row>
    <row r="77">
      <c r="A77" s="152">
        <v>68.0</v>
      </c>
      <c r="B77" s="84" t="s">
        <v>405</v>
      </c>
      <c r="C77" s="143" t="s">
        <v>18</v>
      </c>
      <c r="D77" s="84" t="s">
        <v>114</v>
      </c>
      <c r="E77" s="161" t="s">
        <v>114</v>
      </c>
      <c r="F77" s="84" t="s">
        <v>20</v>
      </c>
      <c r="G77" s="141"/>
      <c r="H77" s="106">
        <v>44602.0</v>
      </c>
      <c r="I77" s="106">
        <v>44622.0</v>
      </c>
      <c r="J77" s="141"/>
      <c r="K77" s="141"/>
      <c r="L77" s="159" t="s">
        <v>3805</v>
      </c>
      <c r="M77" s="141"/>
      <c r="N77" s="141"/>
      <c r="O77" s="141"/>
      <c r="P77" s="141"/>
      <c r="Q77" s="141"/>
      <c r="R77" s="141"/>
      <c r="S77" s="141"/>
      <c r="T77" s="141"/>
      <c r="U77" s="141"/>
      <c r="V77" s="141"/>
      <c r="W77" s="141"/>
      <c r="X77" s="141"/>
      <c r="Y77" s="141"/>
      <c r="Z77" s="141"/>
      <c r="AA77" s="141"/>
      <c r="AB77" s="141"/>
      <c r="AC77" s="141"/>
      <c r="AD77" s="141"/>
      <c r="AE77" s="142"/>
    </row>
    <row r="78">
      <c r="A78" s="152">
        <v>69.0</v>
      </c>
      <c r="B78" s="84" t="s">
        <v>407</v>
      </c>
      <c r="C78" s="143" t="s">
        <v>18</v>
      </c>
      <c r="D78" s="84" t="s">
        <v>114</v>
      </c>
      <c r="E78" s="161" t="s">
        <v>114</v>
      </c>
      <c r="F78" s="84" t="s">
        <v>20</v>
      </c>
      <c r="G78" s="141"/>
      <c r="H78" s="106">
        <v>44602.0</v>
      </c>
      <c r="I78" s="141"/>
      <c r="J78" s="141"/>
      <c r="K78" s="141"/>
      <c r="L78" s="159" t="s">
        <v>3806</v>
      </c>
      <c r="M78" s="141"/>
      <c r="N78" s="141"/>
      <c r="O78" s="141"/>
      <c r="P78" s="141"/>
      <c r="Q78" s="141"/>
      <c r="R78" s="141"/>
      <c r="S78" s="141"/>
      <c r="T78" s="141"/>
      <c r="U78" s="141"/>
      <c r="V78" s="141"/>
      <c r="W78" s="141"/>
      <c r="X78" s="141"/>
      <c r="Y78" s="141"/>
      <c r="Z78" s="141"/>
      <c r="AA78" s="141"/>
      <c r="AB78" s="141"/>
      <c r="AC78" s="141"/>
      <c r="AD78" s="141"/>
      <c r="AE78" s="142"/>
    </row>
    <row r="79">
      <c r="A79" s="84">
        <v>70.0</v>
      </c>
      <c r="B79" s="84" t="s">
        <v>411</v>
      </c>
      <c r="C79" s="143" t="s">
        <v>18</v>
      </c>
      <c r="D79" s="84" t="s">
        <v>158</v>
      </c>
      <c r="E79" s="161" t="s">
        <v>158</v>
      </c>
      <c r="F79" s="84" t="s">
        <v>20</v>
      </c>
      <c r="G79" s="141"/>
      <c r="H79" s="106">
        <v>44602.0</v>
      </c>
      <c r="I79" s="167">
        <v>44603.0</v>
      </c>
      <c r="J79" s="141"/>
      <c r="K79" s="141"/>
      <c r="L79" s="161" t="s">
        <v>3807</v>
      </c>
      <c r="M79" s="141"/>
      <c r="N79" s="141"/>
      <c r="O79" s="141"/>
      <c r="P79" s="141"/>
      <c r="Q79" s="141"/>
      <c r="R79" s="141"/>
      <c r="S79" s="141"/>
      <c r="T79" s="141"/>
      <c r="U79" s="141"/>
      <c r="V79" s="141"/>
      <c r="W79" s="141"/>
      <c r="X79" s="141"/>
      <c r="Y79" s="141"/>
      <c r="Z79" s="141"/>
      <c r="AA79" s="141"/>
      <c r="AB79" s="141"/>
      <c r="AC79" s="141"/>
      <c r="AD79" s="141"/>
      <c r="AE79" s="142"/>
    </row>
    <row r="80">
      <c r="A80" s="152">
        <v>71.0</v>
      </c>
      <c r="B80" s="84" t="s">
        <v>400</v>
      </c>
      <c r="C80" s="143" t="s">
        <v>18</v>
      </c>
      <c r="D80" s="84" t="s">
        <v>3</v>
      </c>
      <c r="E80" s="161" t="s">
        <v>3</v>
      </c>
      <c r="F80" s="84" t="s">
        <v>20</v>
      </c>
      <c r="G80" s="141"/>
      <c r="H80" s="106">
        <v>44602.0</v>
      </c>
      <c r="I80" s="106">
        <v>44617.0</v>
      </c>
      <c r="J80" s="141"/>
      <c r="K80" s="141"/>
      <c r="L80" s="161" t="s">
        <v>3808</v>
      </c>
      <c r="M80" s="141"/>
      <c r="N80" s="141"/>
      <c r="O80" s="141"/>
      <c r="P80" s="141"/>
      <c r="Q80" s="141"/>
      <c r="R80" s="141"/>
      <c r="S80" s="141"/>
      <c r="T80" s="141"/>
      <c r="U80" s="141"/>
      <c r="V80" s="141"/>
      <c r="W80" s="141"/>
      <c r="X80" s="141"/>
      <c r="Y80" s="141"/>
      <c r="Z80" s="141"/>
      <c r="AA80" s="141"/>
      <c r="AB80" s="141"/>
      <c r="AC80" s="141"/>
      <c r="AD80" s="141"/>
      <c r="AE80" s="142"/>
    </row>
    <row r="81">
      <c r="A81" s="152">
        <v>72.0</v>
      </c>
      <c r="B81" s="164" t="s">
        <v>409</v>
      </c>
      <c r="C81" s="143" t="s">
        <v>18</v>
      </c>
      <c r="D81" s="84" t="s">
        <v>25</v>
      </c>
      <c r="E81" s="161" t="s">
        <v>25</v>
      </c>
      <c r="F81" s="84" t="s">
        <v>341</v>
      </c>
      <c r="G81" s="141"/>
      <c r="H81" s="106">
        <v>44602.0</v>
      </c>
      <c r="I81" s="141"/>
      <c r="J81" s="141"/>
      <c r="K81" s="141"/>
      <c r="L81" s="161" t="s">
        <v>3809</v>
      </c>
      <c r="M81" s="141"/>
      <c r="N81" s="141"/>
      <c r="O81" s="141"/>
      <c r="P81" s="141"/>
      <c r="Q81" s="141"/>
      <c r="R81" s="141"/>
      <c r="S81" s="141"/>
      <c r="T81" s="141"/>
      <c r="U81" s="141"/>
      <c r="V81" s="141"/>
      <c r="W81" s="141"/>
      <c r="X81" s="141"/>
      <c r="Y81" s="141"/>
      <c r="Z81" s="141"/>
      <c r="AA81" s="141"/>
      <c r="AB81" s="141"/>
      <c r="AC81" s="141"/>
      <c r="AD81" s="141"/>
      <c r="AE81" s="142"/>
    </row>
    <row r="82">
      <c r="A82" s="84">
        <v>73.0</v>
      </c>
      <c r="B82" s="164" t="s">
        <v>415</v>
      </c>
      <c r="C82" s="143" t="s">
        <v>18</v>
      </c>
      <c r="D82" s="84" t="s">
        <v>3</v>
      </c>
      <c r="E82" s="161" t="s">
        <v>3</v>
      </c>
      <c r="F82" s="84" t="s">
        <v>53</v>
      </c>
      <c r="G82" s="141"/>
      <c r="H82" s="106">
        <v>44603.0</v>
      </c>
      <c r="I82" s="106">
        <v>44617.0</v>
      </c>
      <c r="J82" s="141"/>
      <c r="K82" s="141"/>
      <c r="L82" s="161" t="s">
        <v>3810</v>
      </c>
      <c r="M82" s="141"/>
      <c r="N82" s="141"/>
      <c r="O82" s="141"/>
      <c r="P82" s="141"/>
      <c r="Q82" s="141"/>
      <c r="R82" s="141"/>
      <c r="S82" s="141"/>
      <c r="T82" s="141"/>
      <c r="U82" s="141"/>
      <c r="V82" s="141"/>
      <c r="W82" s="141"/>
      <c r="X82" s="141"/>
      <c r="Y82" s="141"/>
      <c r="Z82" s="141"/>
      <c r="AA82" s="141"/>
      <c r="AB82" s="141"/>
      <c r="AC82" s="141"/>
      <c r="AD82" s="141"/>
      <c r="AE82" s="142"/>
    </row>
    <row r="83">
      <c r="A83" s="152">
        <v>74.0</v>
      </c>
      <c r="B83" s="164" t="s">
        <v>417</v>
      </c>
      <c r="C83" s="143" t="s">
        <v>18</v>
      </c>
      <c r="D83" s="84" t="s">
        <v>3</v>
      </c>
      <c r="E83" s="161" t="s">
        <v>3</v>
      </c>
      <c r="F83" s="84" t="s">
        <v>20</v>
      </c>
      <c r="G83" s="141"/>
      <c r="H83" s="106">
        <v>44603.0</v>
      </c>
      <c r="I83" s="106">
        <v>44630.0</v>
      </c>
      <c r="J83" s="141"/>
      <c r="K83" s="141"/>
      <c r="L83" s="161" t="s">
        <v>3811</v>
      </c>
      <c r="M83" s="141"/>
      <c r="N83" s="141"/>
      <c r="O83" s="141"/>
      <c r="P83" s="141"/>
      <c r="Q83" s="141"/>
      <c r="R83" s="141"/>
      <c r="S83" s="141"/>
      <c r="T83" s="141"/>
      <c r="U83" s="141"/>
      <c r="V83" s="141"/>
      <c r="W83" s="141"/>
      <c r="X83" s="141"/>
      <c r="Y83" s="141"/>
      <c r="Z83" s="141"/>
      <c r="AA83" s="141"/>
      <c r="AB83" s="141"/>
      <c r="AC83" s="141"/>
      <c r="AD83" s="141"/>
      <c r="AE83" s="142"/>
    </row>
    <row r="84">
      <c r="A84" s="152">
        <v>75.0</v>
      </c>
      <c r="B84" s="84" t="s">
        <v>424</v>
      </c>
      <c r="C84" s="143" t="s">
        <v>18</v>
      </c>
      <c r="D84" s="84" t="s">
        <v>3</v>
      </c>
      <c r="E84" s="161" t="s">
        <v>3</v>
      </c>
      <c r="F84" s="84" t="s">
        <v>20</v>
      </c>
      <c r="G84" s="141"/>
      <c r="H84" s="106">
        <v>44606.0</v>
      </c>
      <c r="I84" s="106">
        <v>44617.0</v>
      </c>
      <c r="J84" s="141"/>
      <c r="K84" s="141"/>
      <c r="L84" s="159" t="s">
        <v>3812</v>
      </c>
      <c r="M84" s="141"/>
      <c r="N84" s="141"/>
      <c r="O84" s="141"/>
      <c r="P84" s="141"/>
      <c r="Q84" s="141"/>
      <c r="R84" s="141"/>
      <c r="S84" s="141"/>
      <c r="T84" s="141"/>
      <c r="U84" s="141"/>
      <c r="V84" s="141"/>
      <c r="W84" s="141"/>
      <c r="X84" s="141"/>
      <c r="Y84" s="141"/>
      <c r="Z84" s="141"/>
      <c r="AA84" s="141"/>
      <c r="AB84" s="141"/>
      <c r="AC84" s="141"/>
      <c r="AD84" s="141"/>
      <c r="AE84" s="142"/>
    </row>
    <row r="85">
      <c r="A85" s="84">
        <v>76.0</v>
      </c>
      <c r="B85" s="84" t="s">
        <v>431</v>
      </c>
      <c r="C85" s="143" t="s">
        <v>18</v>
      </c>
      <c r="D85" s="84" t="s">
        <v>158</v>
      </c>
      <c r="E85" s="161" t="s">
        <v>158</v>
      </c>
      <c r="F85" s="84" t="s">
        <v>20</v>
      </c>
      <c r="G85" s="141"/>
      <c r="H85" s="106">
        <v>44606.0</v>
      </c>
      <c r="I85" s="106">
        <v>44617.0</v>
      </c>
      <c r="J85" s="141"/>
      <c r="K85" s="141"/>
      <c r="L85" s="161" t="s">
        <v>3813</v>
      </c>
      <c r="M85" s="141"/>
      <c r="N85" s="141"/>
      <c r="O85" s="141"/>
      <c r="P85" s="141"/>
      <c r="Q85" s="141"/>
      <c r="R85" s="141"/>
      <c r="S85" s="141"/>
      <c r="T85" s="141"/>
      <c r="U85" s="141"/>
      <c r="V85" s="141"/>
      <c r="W85" s="141"/>
      <c r="X85" s="141"/>
      <c r="Y85" s="141"/>
      <c r="Z85" s="141"/>
      <c r="AA85" s="141"/>
      <c r="AB85" s="141"/>
      <c r="AC85" s="141"/>
      <c r="AD85" s="141"/>
      <c r="AE85" s="142"/>
    </row>
    <row r="86">
      <c r="A86" s="152">
        <v>77.0</v>
      </c>
      <c r="B86" s="164" t="s">
        <v>442</v>
      </c>
      <c r="C86" s="143" t="s">
        <v>18</v>
      </c>
      <c r="D86" s="84" t="s">
        <v>25</v>
      </c>
      <c r="E86" s="161" t="s">
        <v>25</v>
      </c>
      <c r="F86" s="84" t="s">
        <v>20</v>
      </c>
      <c r="G86" s="141"/>
      <c r="H86" s="106">
        <v>44608.0</v>
      </c>
      <c r="I86" s="106">
        <v>44648.0</v>
      </c>
      <c r="J86" s="141"/>
      <c r="K86" s="141"/>
      <c r="L86" s="161" t="s">
        <v>3814</v>
      </c>
      <c r="M86" s="141"/>
      <c r="N86" s="141"/>
      <c r="O86" s="141"/>
      <c r="P86" s="141"/>
      <c r="Q86" s="141"/>
      <c r="R86" s="141"/>
      <c r="S86" s="141"/>
      <c r="T86" s="141"/>
      <c r="U86" s="141"/>
      <c r="V86" s="141"/>
      <c r="W86" s="141"/>
      <c r="X86" s="141"/>
      <c r="Y86" s="141"/>
      <c r="Z86" s="141"/>
      <c r="AA86" s="141"/>
      <c r="AB86" s="141"/>
      <c r="AC86" s="141"/>
      <c r="AD86" s="141"/>
      <c r="AE86" s="142"/>
    </row>
    <row r="87">
      <c r="A87" s="152">
        <v>78.0</v>
      </c>
      <c r="B87" s="164" t="s">
        <v>452</v>
      </c>
      <c r="C87" s="143" t="s">
        <v>18</v>
      </c>
      <c r="D87" s="84" t="s">
        <v>3</v>
      </c>
      <c r="E87" s="161" t="s">
        <v>3</v>
      </c>
      <c r="F87" s="84" t="s">
        <v>20</v>
      </c>
      <c r="G87" s="141"/>
      <c r="H87" s="106">
        <v>44610.0</v>
      </c>
      <c r="I87" s="106">
        <v>44637.0</v>
      </c>
      <c r="J87" s="141"/>
      <c r="K87" s="141"/>
      <c r="L87" s="161" t="s">
        <v>3815</v>
      </c>
      <c r="M87" s="141"/>
      <c r="N87" s="141"/>
      <c r="O87" s="141"/>
      <c r="P87" s="141"/>
      <c r="Q87" s="141"/>
      <c r="R87" s="141"/>
      <c r="S87" s="141"/>
      <c r="T87" s="141"/>
      <c r="U87" s="141"/>
      <c r="V87" s="141"/>
      <c r="W87" s="141"/>
      <c r="X87" s="141"/>
      <c r="Y87" s="141"/>
      <c r="Z87" s="141"/>
      <c r="AA87" s="141"/>
      <c r="AB87" s="141"/>
      <c r="AC87" s="141"/>
      <c r="AD87" s="141"/>
      <c r="AE87" s="142"/>
    </row>
    <row r="88">
      <c r="A88" s="84">
        <v>79.0</v>
      </c>
      <c r="B88" s="84" t="s">
        <v>455</v>
      </c>
      <c r="C88" s="143" t="s">
        <v>18</v>
      </c>
      <c r="D88" s="84" t="s">
        <v>25</v>
      </c>
      <c r="E88" s="161" t="s">
        <v>25</v>
      </c>
      <c r="F88" s="84" t="s">
        <v>20</v>
      </c>
      <c r="G88" s="141"/>
      <c r="H88" s="106">
        <v>44610.0</v>
      </c>
      <c r="I88" s="106">
        <v>44657.0</v>
      </c>
      <c r="J88" s="141"/>
      <c r="K88" s="141"/>
      <c r="L88" s="161" t="s">
        <v>3816</v>
      </c>
      <c r="M88" s="141"/>
      <c r="N88" s="141"/>
      <c r="O88" s="141"/>
      <c r="P88" s="141"/>
      <c r="Q88" s="141"/>
      <c r="R88" s="141"/>
      <c r="S88" s="141"/>
      <c r="T88" s="141"/>
      <c r="U88" s="141"/>
      <c r="V88" s="141"/>
      <c r="W88" s="141"/>
      <c r="X88" s="141"/>
      <c r="Y88" s="141"/>
      <c r="Z88" s="141"/>
      <c r="AA88" s="141"/>
      <c r="AB88" s="141"/>
      <c r="AC88" s="141"/>
      <c r="AD88" s="141"/>
      <c r="AE88" s="142"/>
    </row>
    <row r="89">
      <c r="A89" s="152">
        <v>80.0</v>
      </c>
      <c r="B89" s="84" t="s">
        <v>461</v>
      </c>
      <c r="C89" s="143" t="s">
        <v>18</v>
      </c>
      <c r="D89" s="84" t="s">
        <v>3817</v>
      </c>
      <c r="E89" s="161" t="s">
        <v>158</v>
      </c>
      <c r="F89" s="84" t="s">
        <v>20</v>
      </c>
      <c r="G89" s="141"/>
      <c r="H89" s="106">
        <v>44610.0</v>
      </c>
      <c r="I89" s="167">
        <v>44627.0</v>
      </c>
      <c r="J89" s="141"/>
      <c r="K89" s="141"/>
      <c r="L89" s="161" t="s">
        <v>3818</v>
      </c>
      <c r="M89" s="141"/>
      <c r="N89" s="141"/>
      <c r="O89" s="141"/>
      <c r="P89" s="141"/>
      <c r="Q89" s="141"/>
      <c r="R89" s="141"/>
      <c r="S89" s="141"/>
      <c r="T89" s="141"/>
      <c r="U89" s="141"/>
      <c r="V89" s="141"/>
      <c r="W89" s="141"/>
      <c r="X89" s="141"/>
      <c r="Y89" s="141"/>
      <c r="Z89" s="141"/>
      <c r="AA89" s="141"/>
      <c r="AB89" s="141"/>
      <c r="AC89" s="141"/>
      <c r="AD89" s="141"/>
      <c r="AE89" s="142"/>
    </row>
    <row r="90">
      <c r="A90" s="152">
        <v>81.0</v>
      </c>
      <c r="B90" s="84" t="s">
        <v>467</v>
      </c>
      <c r="C90" s="143" t="s">
        <v>18</v>
      </c>
      <c r="D90" s="84" t="s">
        <v>3</v>
      </c>
      <c r="E90" s="161" t="s">
        <v>3</v>
      </c>
      <c r="F90" s="84" t="s">
        <v>20</v>
      </c>
      <c r="G90" s="141"/>
      <c r="H90" s="106">
        <v>44614.0</v>
      </c>
      <c r="I90" s="106">
        <v>44629.0</v>
      </c>
      <c r="J90" s="141"/>
      <c r="K90" s="141"/>
      <c r="L90" s="161" t="s">
        <v>3819</v>
      </c>
      <c r="M90" s="141"/>
      <c r="N90" s="141"/>
      <c r="O90" s="141"/>
      <c r="P90" s="141"/>
      <c r="Q90" s="141"/>
      <c r="R90" s="141"/>
      <c r="S90" s="141"/>
      <c r="T90" s="141"/>
      <c r="U90" s="141"/>
      <c r="V90" s="141"/>
      <c r="W90" s="141"/>
      <c r="X90" s="141"/>
      <c r="Y90" s="141"/>
      <c r="Z90" s="141"/>
      <c r="AA90" s="141"/>
      <c r="AB90" s="141"/>
      <c r="AC90" s="141"/>
      <c r="AD90" s="141"/>
      <c r="AE90" s="142"/>
    </row>
    <row r="91">
      <c r="A91" s="84">
        <v>82.0</v>
      </c>
      <c r="B91" s="84" t="s">
        <v>474</v>
      </c>
      <c r="C91" s="143" t="s">
        <v>18</v>
      </c>
      <c r="D91" s="84" t="s">
        <v>3</v>
      </c>
      <c r="E91" s="161" t="s">
        <v>3</v>
      </c>
      <c r="F91" s="84" t="s">
        <v>20</v>
      </c>
      <c r="G91" s="141"/>
      <c r="H91" s="106">
        <v>44615.0</v>
      </c>
      <c r="I91" s="106">
        <v>44642.0</v>
      </c>
      <c r="J91" s="141"/>
      <c r="K91" s="141"/>
      <c r="L91" s="159" t="s">
        <v>3820</v>
      </c>
      <c r="M91" s="141"/>
      <c r="N91" s="141"/>
      <c r="O91" s="141"/>
      <c r="P91" s="141"/>
      <c r="Q91" s="141"/>
      <c r="R91" s="141"/>
      <c r="S91" s="141"/>
      <c r="T91" s="141"/>
      <c r="U91" s="141"/>
      <c r="V91" s="141"/>
      <c r="W91" s="141"/>
      <c r="X91" s="141"/>
      <c r="Y91" s="141"/>
      <c r="Z91" s="141"/>
      <c r="AA91" s="141"/>
      <c r="AB91" s="141"/>
      <c r="AC91" s="141"/>
      <c r="AD91" s="141"/>
      <c r="AE91" s="142"/>
    </row>
    <row r="92">
      <c r="A92" s="152">
        <v>83.0</v>
      </c>
      <c r="B92" s="84" t="s">
        <v>478</v>
      </c>
      <c r="C92" s="143" t="s">
        <v>18</v>
      </c>
      <c r="D92" s="84" t="s">
        <v>25</v>
      </c>
      <c r="E92" s="161" t="s">
        <v>25</v>
      </c>
      <c r="F92" s="84" t="s">
        <v>20</v>
      </c>
      <c r="G92" s="141"/>
      <c r="H92" s="106">
        <v>44615.0</v>
      </c>
      <c r="I92" s="106">
        <v>44630.0</v>
      </c>
      <c r="J92" s="141"/>
      <c r="K92" s="141"/>
      <c r="L92" s="161" t="s">
        <v>3821</v>
      </c>
      <c r="M92" s="141"/>
      <c r="N92" s="141"/>
      <c r="O92" s="141"/>
      <c r="P92" s="141"/>
      <c r="Q92" s="141"/>
      <c r="R92" s="141"/>
      <c r="S92" s="141"/>
      <c r="T92" s="141"/>
      <c r="U92" s="141"/>
      <c r="V92" s="141"/>
      <c r="W92" s="141"/>
      <c r="X92" s="141"/>
      <c r="Y92" s="141"/>
      <c r="Z92" s="141"/>
      <c r="AA92" s="141"/>
      <c r="AB92" s="141"/>
      <c r="AC92" s="141"/>
      <c r="AD92" s="141"/>
      <c r="AE92" s="142"/>
    </row>
    <row r="93">
      <c r="A93" s="152">
        <v>84.0</v>
      </c>
      <c r="B93" s="84" t="s">
        <v>492</v>
      </c>
      <c r="C93" s="143" t="s">
        <v>18</v>
      </c>
      <c r="D93" s="84" t="s">
        <v>3</v>
      </c>
      <c r="E93" s="161" t="s">
        <v>3</v>
      </c>
      <c r="F93" s="84" t="s">
        <v>20</v>
      </c>
      <c r="G93" s="141"/>
      <c r="H93" s="106">
        <v>44617.0</v>
      </c>
      <c r="I93" s="106">
        <v>44630.0</v>
      </c>
      <c r="J93" s="141"/>
      <c r="K93" s="141"/>
      <c r="L93" s="161" t="s">
        <v>3822</v>
      </c>
      <c r="M93" s="141"/>
      <c r="N93" s="141"/>
      <c r="O93" s="141"/>
      <c r="P93" s="141"/>
      <c r="Q93" s="141"/>
      <c r="R93" s="141"/>
      <c r="S93" s="141"/>
      <c r="T93" s="141"/>
      <c r="U93" s="141"/>
      <c r="V93" s="141"/>
      <c r="W93" s="141"/>
      <c r="X93" s="141"/>
      <c r="Y93" s="141"/>
      <c r="Z93" s="141"/>
      <c r="AA93" s="141"/>
      <c r="AB93" s="141"/>
      <c r="AC93" s="141"/>
      <c r="AD93" s="141"/>
      <c r="AE93" s="142"/>
    </row>
    <row r="94">
      <c r="A94" s="84">
        <v>85.0</v>
      </c>
      <c r="B94" s="84" t="s">
        <v>512</v>
      </c>
      <c r="C94" s="143" t="s">
        <v>18</v>
      </c>
      <c r="D94" s="84" t="s">
        <v>25</v>
      </c>
      <c r="E94" s="161" t="s">
        <v>25</v>
      </c>
      <c r="F94" s="84" t="s">
        <v>53</v>
      </c>
      <c r="G94" s="141"/>
      <c r="H94" s="106">
        <v>44621.0</v>
      </c>
      <c r="I94" s="106">
        <v>44638.0</v>
      </c>
      <c r="J94" s="141"/>
      <c r="K94" s="141"/>
      <c r="L94" s="159" t="s">
        <v>3823</v>
      </c>
      <c r="M94" s="141"/>
      <c r="N94" s="141"/>
      <c r="O94" s="141"/>
      <c r="P94" s="141"/>
      <c r="Q94" s="141"/>
      <c r="R94" s="141"/>
      <c r="S94" s="141"/>
      <c r="T94" s="141"/>
      <c r="U94" s="141"/>
      <c r="V94" s="141"/>
      <c r="W94" s="141"/>
      <c r="X94" s="141"/>
      <c r="Y94" s="141"/>
      <c r="Z94" s="141"/>
      <c r="AA94" s="141"/>
      <c r="AB94" s="141"/>
      <c r="AC94" s="141"/>
      <c r="AD94" s="141"/>
      <c r="AE94" s="142"/>
    </row>
    <row r="95">
      <c r="A95" s="152">
        <v>86.0</v>
      </c>
      <c r="B95" s="84" t="s">
        <v>517</v>
      </c>
      <c r="C95" s="143" t="s">
        <v>18</v>
      </c>
      <c r="D95" s="84" t="s">
        <v>114</v>
      </c>
      <c r="E95" s="161" t="s">
        <v>114</v>
      </c>
      <c r="F95" s="84" t="s">
        <v>53</v>
      </c>
      <c r="G95" s="141"/>
      <c r="H95" s="106">
        <v>44622.0</v>
      </c>
      <c r="I95" s="141"/>
      <c r="J95" s="141"/>
      <c r="K95" s="141"/>
      <c r="L95" s="159" t="s">
        <v>3824</v>
      </c>
      <c r="M95" s="141"/>
      <c r="N95" s="141"/>
      <c r="O95" s="141"/>
      <c r="P95" s="141"/>
      <c r="Q95" s="141"/>
      <c r="R95" s="141"/>
      <c r="S95" s="141"/>
      <c r="T95" s="141"/>
      <c r="U95" s="141"/>
      <c r="V95" s="141"/>
      <c r="W95" s="141"/>
      <c r="X95" s="141"/>
      <c r="Y95" s="141"/>
      <c r="Z95" s="141"/>
      <c r="AA95" s="141"/>
      <c r="AB95" s="141"/>
      <c r="AC95" s="141"/>
      <c r="AD95" s="141"/>
      <c r="AE95" s="142"/>
    </row>
    <row r="96">
      <c r="A96" s="152">
        <v>87.0</v>
      </c>
      <c r="B96" s="84" t="s">
        <v>521</v>
      </c>
      <c r="C96" s="143" t="s">
        <v>18</v>
      </c>
      <c r="D96" s="84" t="s">
        <v>158</v>
      </c>
      <c r="E96" s="161" t="s">
        <v>158</v>
      </c>
      <c r="F96" s="84" t="s">
        <v>28</v>
      </c>
      <c r="G96" s="141"/>
      <c r="H96" s="106">
        <v>44622.0</v>
      </c>
      <c r="I96" s="141"/>
      <c r="J96" s="141"/>
      <c r="K96" s="141"/>
      <c r="L96" s="161" t="s">
        <v>3825</v>
      </c>
      <c r="M96" s="141"/>
      <c r="N96" s="141"/>
      <c r="O96" s="141"/>
      <c r="P96" s="141"/>
      <c r="Q96" s="141"/>
      <c r="R96" s="141"/>
      <c r="S96" s="141"/>
      <c r="T96" s="141"/>
      <c r="U96" s="141"/>
      <c r="V96" s="141"/>
      <c r="W96" s="141"/>
      <c r="X96" s="141"/>
      <c r="Y96" s="141"/>
      <c r="Z96" s="141"/>
      <c r="AA96" s="141"/>
      <c r="AB96" s="141"/>
      <c r="AC96" s="141"/>
      <c r="AD96" s="141"/>
      <c r="AE96" s="142"/>
    </row>
    <row r="97">
      <c r="A97" s="84">
        <v>88.0</v>
      </c>
      <c r="B97" s="84" t="s">
        <v>524</v>
      </c>
      <c r="C97" s="143" t="s">
        <v>18</v>
      </c>
      <c r="D97" s="84" t="s">
        <v>508</v>
      </c>
      <c r="E97" s="161" t="s">
        <v>508</v>
      </c>
      <c r="F97" s="84" t="s">
        <v>20</v>
      </c>
      <c r="G97" s="141"/>
      <c r="H97" s="106">
        <v>44623.0</v>
      </c>
      <c r="I97" s="106">
        <v>44642.0</v>
      </c>
      <c r="J97" s="141"/>
      <c r="K97" s="141"/>
      <c r="L97" s="159" t="s">
        <v>3826</v>
      </c>
      <c r="M97" s="141"/>
      <c r="N97" s="141"/>
      <c r="O97" s="141"/>
      <c r="P97" s="141"/>
      <c r="Q97" s="141"/>
      <c r="R97" s="141"/>
      <c r="S97" s="141"/>
      <c r="T97" s="141"/>
      <c r="U97" s="141"/>
      <c r="V97" s="141"/>
      <c r="W97" s="141"/>
      <c r="X97" s="141"/>
      <c r="Y97" s="141"/>
      <c r="Z97" s="141"/>
      <c r="AA97" s="141"/>
      <c r="AB97" s="141"/>
      <c r="AC97" s="141"/>
      <c r="AD97" s="141"/>
      <c r="AE97" s="142"/>
    </row>
    <row r="98">
      <c r="A98" s="152">
        <v>89.0</v>
      </c>
      <c r="B98" s="84" t="s">
        <v>533</v>
      </c>
      <c r="C98" s="143" t="s">
        <v>18</v>
      </c>
      <c r="D98" s="84" t="s">
        <v>3</v>
      </c>
      <c r="E98" s="161" t="s">
        <v>3</v>
      </c>
      <c r="F98" s="84" t="s">
        <v>20</v>
      </c>
      <c r="G98" s="141"/>
      <c r="H98" s="106">
        <v>44624.0</v>
      </c>
      <c r="I98" s="106">
        <v>44644.0</v>
      </c>
      <c r="J98" s="141"/>
      <c r="K98" s="141"/>
      <c r="L98" s="159" t="s">
        <v>3827</v>
      </c>
      <c r="M98" s="141"/>
      <c r="N98" s="141"/>
      <c r="O98" s="141"/>
      <c r="P98" s="141"/>
      <c r="Q98" s="141"/>
      <c r="R98" s="141"/>
      <c r="S98" s="141"/>
      <c r="T98" s="141"/>
      <c r="U98" s="141"/>
      <c r="V98" s="141"/>
      <c r="W98" s="141"/>
      <c r="X98" s="141"/>
      <c r="Y98" s="141"/>
      <c r="Z98" s="141"/>
      <c r="AA98" s="141"/>
      <c r="AB98" s="141"/>
      <c r="AC98" s="141"/>
      <c r="AD98" s="141"/>
      <c r="AE98" s="142"/>
    </row>
    <row r="99">
      <c r="A99" s="152">
        <v>90.0</v>
      </c>
      <c r="B99" s="164" t="s">
        <v>535</v>
      </c>
      <c r="C99" s="143" t="s">
        <v>18</v>
      </c>
      <c r="D99" s="84" t="s">
        <v>25</v>
      </c>
      <c r="E99" s="161" t="s">
        <v>25</v>
      </c>
      <c r="F99" s="84" t="s">
        <v>20</v>
      </c>
      <c r="G99" s="141"/>
      <c r="H99" s="106">
        <v>44624.0</v>
      </c>
      <c r="I99" s="153">
        <v>44657.0</v>
      </c>
      <c r="J99" s="141"/>
      <c r="K99" s="141"/>
      <c r="L99" s="159" t="s">
        <v>3828</v>
      </c>
      <c r="M99" s="141"/>
      <c r="N99" s="141"/>
      <c r="O99" s="141"/>
      <c r="P99" s="141"/>
      <c r="Q99" s="141"/>
      <c r="R99" s="141"/>
      <c r="S99" s="141"/>
      <c r="T99" s="141"/>
      <c r="U99" s="141"/>
      <c r="V99" s="141"/>
      <c r="W99" s="141"/>
      <c r="X99" s="141"/>
      <c r="Y99" s="141"/>
      <c r="Z99" s="141"/>
      <c r="AA99" s="141"/>
      <c r="AB99" s="141"/>
      <c r="AC99" s="141"/>
      <c r="AD99" s="141"/>
      <c r="AE99" s="142"/>
    </row>
    <row r="100">
      <c r="A100" s="84">
        <v>91.0</v>
      </c>
      <c r="B100" s="84" t="s">
        <v>544</v>
      </c>
      <c r="C100" s="143" t="s">
        <v>560</v>
      </c>
      <c r="D100" s="84" t="s">
        <v>25</v>
      </c>
      <c r="E100" s="161" t="s">
        <v>25</v>
      </c>
      <c r="F100" s="84" t="s">
        <v>20</v>
      </c>
      <c r="G100" s="141"/>
      <c r="H100" s="106">
        <v>44627.0</v>
      </c>
      <c r="I100" s="106">
        <v>44705.0</v>
      </c>
      <c r="J100" s="141"/>
      <c r="K100" s="141"/>
      <c r="L100" s="161" t="s">
        <v>3829</v>
      </c>
      <c r="M100" s="141"/>
      <c r="N100" s="141"/>
      <c r="O100" s="141"/>
      <c r="P100" s="141"/>
      <c r="Q100" s="141"/>
      <c r="R100" s="141"/>
      <c r="S100" s="141"/>
      <c r="T100" s="141"/>
      <c r="U100" s="141"/>
      <c r="V100" s="141"/>
      <c r="W100" s="141"/>
      <c r="X100" s="141"/>
      <c r="Y100" s="141"/>
      <c r="Z100" s="141"/>
      <c r="AA100" s="141"/>
      <c r="AB100" s="141"/>
      <c r="AC100" s="141"/>
      <c r="AD100" s="141"/>
      <c r="AE100" s="142"/>
    </row>
    <row r="101">
      <c r="A101" s="152">
        <v>92.0</v>
      </c>
      <c r="B101" s="84" t="s">
        <v>556</v>
      </c>
      <c r="C101" s="143" t="s">
        <v>18</v>
      </c>
      <c r="D101" s="84" t="s">
        <v>114</v>
      </c>
      <c r="E101" s="161" t="s">
        <v>114</v>
      </c>
      <c r="F101" s="84" t="s">
        <v>20</v>
      </c>
      <c r="G101" s="141"/>
      <c r="H101" s="106">
        <v>44628.0</v>
      </c>
      <c r="I101" s="141"/>
      <c r="J101" s="141"/>
      <c r="K101" s="141"/>
      <c r="L101" s="161" t="s">
        <v>3830</v>
      </c>
      <c r="M101" s="141"/>
      <c r="N101" s="141"/>
      <c r="O101" s="141"/>
      <c r="P101" s="141"/>
      <c r="Q101" s="141"/>
      <c r="R101" s="141"/>
      <c r="S101" s="141"/>
      <c r="T101" s="141"/>
      <c r="U101" s="141"/>
      <c r="V101" s="141"/>
      <c r="W101" s="141"/>
      <c r="X101" s="141"/>
      <c r="Y101" s="141"/>
      <c r="Z101" s="141"/>
      <c r="AA101" s="141"/>
      <c r="AB101" s="141"/>
      <c r="AC101" s="141"/>
      <c r="AD101" s="141"/>
      <c r="AE101" s="142"/>
    </row>
    <row r="102">
      <c r="A102" s="152">
        <v>93.0</v>
      </c>
      <c r="B102" s="84" t="s">
        <v>551</v>
      </c>
      <c r="C102" s="143" t="s">
        <v>18</v>
      </c>
      <c r="D102" s="84" t="s">
        <v>508</v>
      </c>
      <c r="E102" s="161" t="s">
        <v>508</v>
      </c>
      <c r="F102" s="84" t="s">
        <v>53</v>
      </c>
      <c r="G102" s="141"/>
      <c r="H102" s="106">
        <v>44628.0</v>
      </c>
      <c r="I102" s="106">
        <v>44645.0</v>
      </c>
      <c r="J102" s="141"/>
      <c r="K102" s="141"/>
      <c r="L102" s="159" t="s">
        <v>3831</v>
      </c>
      <c r="M102" s="141"/>
      <c r="N102" s="141"/>
      <c r="O102" s="141"/>
      <c r="P102" s="141"/>
      <c r="Q102" s="141"/>
      <c r="R102" s="141"/>
      <c r="S102" s="141"/>
      <c r="T102" s="141"/>
      <c r="U102" s="141"/>
      <c r="V102" s="141"/>
      <c r="W102" s="141"/>
      <c r="X102" s="141"/>
      <c r="Y102" s="141"/>
      <c r="Z102" s="141"/>
      <c r="AA102" s="141"/>
      <c r="AB102" s="141"/>
      <c r="AC102" s="141"/>
      <c r="AD102" s="141"/>
      <c r="AE102" s="142"/>
    </row>
    <row r="103">
      <c r="A103" s="84">
        <v>94.0</v>
      </c>
      <c r="B103" s="84" t="s">
        <v>559</v>
      </c>
      <c r="C103" s="143" t="s">
        <v>560</v>
      </c>
      <c r="D103" s="84" t="s">
        <v>158</v>
      </c>
      <c r="E103" s="161" t="s">
        <v>3817</v>
      </c>
      <c r="F103" s="84" t="s">
        <v>20</v>
      </c>
      <c r="G103" s="141"/>
      <c r="H103" s="167">
        <v>44628.0</v>
      </c>
      <c r="I103" s="141"/>
      <c r="J103" s="141"/>
      <c r="K103" s="141"/>
      <c r="L103" s="168" t="s">
        <v>3832</v>
      </c>
      <c r="M103" s="141"/>
      <c r="N103" s="141"/>
      <c r="O103" s="141"/>
      <c r="P103" s="141"/>
      <c r="Q103" s="141"/>
      <c r="R103" s="141"/>
      <c r="S103" s="141"/>
      <c r="T103" s="141"/>
      <c r="U103" s="141"/>
      <c r="V103" s="141"/>
      <c r="W103" s="141"/>
      <c r="X103" s="141"/>
      <c r="Y103" s="141"/>
      <c r="Z103" s="141"/>
      <c r="AA103" s="141"/>
      <c r="AB103" s="141"/>
      <c r="AC103" s="141"/>
      <c r="AD103" s="141"/>
      <c r="AE103" s="142"/>
    </row>
    <row r="104">
      <c r="A104" s="152">
        <v>95.0</v>
      </c>
      <c r="B104" s="84" t="s">
        <v>574</v>
      </c>
      <c r="C104" s="143" t="s">
        <v>18</v>
      </c>
      <c r="D104" s="84" t="s">
        <v>3</v>
      </c>
      <c r="E104" s="161" t="s">
        <v>3</v>
      </c>
      <c r="F104" s="84" t="s">
        <v>20</v>
      </c>
      <c r="G104" s="141"/>
      <c r="H104" s="167">
        <v>44630.0</v>
      </c>
      <c r="I104" s="106">
        <v>44643.0</v>
      </c>
      <c r="J104" s="141"/>
      <c r="K104" s="141"/>
      <c r="L104" s="161" t="s">
        <v>3833</v>
      </c>
      <c r="M104" s="141"/>
      <c r="N104" s="141"/>
      <c r="O104" s="141"/>
      <c r="P104" s="141"/>
      <c r="Q104" s="141"/>
      <c r="R104" s="141"/>
      <c r="S104" s="141"/>
      <c r="T104" s="141"/>
      <c r="U104" s="141"/>
      <c r="V104" s="141"/>
      <c r="W104" s="141"/>
      <c r="X104" s="141"/>
      <c r="Y104" s="141"/>
      <c r="Z104" s="141"/>
      <c r="AA104" s="141"/>
      <c r="AB104" s="141"/>
      <c r="AC104" s="141"/>
      <c r="AD104" s="141"/>
      <c r="AE104" s="142"/>
    </row>
    <row r="105">
      <c r="A105" s="152">
        <v>96.0</v>
      </c>
      <c r="B105" s="84" t="s">
        <v>582</v>
      </c>
      <c r="C105" s="143" t="s">
        <v>18</v>
      </c>
      <c r="D105" s="84" t="s">
        <v>3</v>
      </c>
      <c r="E105" s="161" t="s">
        <v>3</v>
      </c>
      <c r="F105" s="84" t="s">
        <v>53</v>
      </c>
      <c r="G105" s="141"/>
      <c r="H105" s="167">
        <v>44631.0</v>
      </c>
      <c r="I105" s="106">
        <v>44644.0</v>
      </c>
      <c r="J105" s="141"/>
      <c r="K105" s="141"/>
      <c r="L105" s="161" t="s">
        <v>3834</v>
      </c>
      <c r="M105" s="141"/>
      <c r="N105" s="141"/>
      <c r="O105" s="141"/>
      <c r="P105" s="141"/>
      <c r="Q105" s="141"/>
      <c r="R105" s="141"/>
      <c r="S105" s="141"/>
      <c r="T105" s="141"/>
      <c r="U105" s="141"/>
      <c r="V105" s="141"/>
      <c r="W105" s="141"/>
      <c r="X105" s="141"/>
      <c r="Y105" s="141"/>
      <c r="Z105" s="141"/>
      <c r="AA105" s="141"/>
      <c r="AB105" s="141"/>
      <c r="AC105" s="141"/>
      <c r="AD105" s="141"/>
      <c r="AE105" s="142"/>
    </row>
    <row r="106">
      <c r="A106" s="84">
        <v>97.0</v>
      </c>
      <c r="B106" s="84" t="s">
        <v>586</v>
      </c>
      <c r="C106" s="143" t="s">
        <v>18</v>
      </c>
      <c r="D106" s="84" t="s">
        <v>508</v>
      </c>
      <c r="E106" s="84" t="s">
        <v>508</v>
      </c>
      <c r="F106" s="84" t="s">
        <v>20</v>
      </c>
      <c r="G106" s="141"/>
      <c r="H106" s="167">
        <v>44631.0</v>
      </c>
      <c r="I106" s="141"/>
      <c r="J106" s="141"/>
      <c r="K106" s="141"/>
      <c r="L106" s="161" t="s">
        <v>3835</v>
      </c>
      <c r="M106" s="141"/>
      <c r="N106" s="141"/>
      <c r="O106" s="141"/>
      <c r="P106" s="141"/>
      <c r="Q106" s="141"/>
      <c r="R106" s="141"/>
      <c r="S106" s="141"/>
      <c r="T106" s="141"/>
      <c r="U106" s="141"/>
      <c r="V106" s="141"/>
      <c r="W106" s="141"/>
      <c r="X106" s="141"/>
      <c r="Y106" s="141"/>
      <c r="Z106" s="141"/>
      <c r="AA106" s="141"/>
      <c r="AB106" s="141"/>
      <c r="AC106" s="141"/>
      <c r="AD106" s="141"/>
      <c r="AE106" s="142"/>
    </row>
    <row r="107">
      <c r="A107" s="152">
        <v>98.0</v>
      </c>
      <c r="B107" s="84" t="s">
        <v>592</v>
      </c>
      <c r="C107" s="143" t="s">
        <v>18</v>
      </c>
      <c r="D107" s="84" t="s">
        <v>3</v>
      </c>
      <c r="E107" s="161" t="s">
        <v>3</v>
      </c>
      <c r="F107" s="84" t="s">
        <v>20</v>
      </c>
      <c r="G107" s="141"/>
      <c r="H107" s="167">
        <v>44634.0</v>
      </c>
      <c r="I107" s="106">
        <v>44648.0</v>
      </c>
      <c r="J107" s="141"/>
      <c r="K107" s="141"/>
      <c r="L107" s="159" t="s">
        <v>3836</v>
      </c>
      <c r="M107" s="141"/>
      <c r="N107" s="141"/>
      <c r="O107" s="141"/>
      <c r="P107" s="141"/>
      <c r="Q107" s="141"/>
      <c r="R107" s="141"/>
      <c r="S107" s="141"/>
      <c r="T107" s="141"/>
      <c r="U107" s="141"/>
      <c r="V107" s="141"/>
      <c r="W107" s="141"/>
      <c r="X107" s="141"/>
      <c r="Y107" s="141"/>
      <c r="Z107" s="141"/>
      <c r="AA107" s="141"/>
      <c r="AB107" s="141"/>
      <c r="AC107" s="141"/>
      <c r="AD107" s="141"/>
      <c r="AE107" s="142"/>
    </row>
    <row r="108">
      <c r="A108" s="152">
        <v>99.0</v>
      </c>
      <c r="B108" s="84" t="s">
        <v>596</v>
      </c>
      <c r="C108" s="143" t="s">
        <v>18</v>
      </c>
      <c r="D108" s="84" t="s">
        <v>114</v>
      </c>
      <c r="E108" s="161" t="s">
        <v>508</v>
      </c>
      <c r="F108" s="84" t="s">
        <v>20</v>
      </c>
      <c r="G108" s="141"/>
      <c r="H108" s="167">
        <v>44634.0</v>
      </c>
      <c r="I108" s="106">
        <v>44702.0</v>
      </c>
      <c r="J108" s="141"/>
      <c r="K108" s="141"/>
      <c r="L108" s="159" t="s">
        <v>3837</v>
      </c>
      <c r="M108" s="141"/>
      <c r="N108" s="141"/>
      <c r="O108" s="141"/>
      <c r="P108" s="141"/>
      <c r="Q108" s="141"/>
      <c r="R108" s="141"/>
      <c r="S108" s="141"/>
      <c r="T108" s="141"/>
      <c r="U108" s="141"/>
      <c r="V108" s="141"/>
      <c r="W108" s="141"/>
      <c r="X108" s="141"/>
      <c r="Y108" s="141"/>
      <c r="Z108" s="141"/>
      <c r="AA108" s="141"/>
      <c r="AB108" s="141"/>
      <c r="AC108" s="141"/>
      <c r="AD108" s="141"/>
      <c r="AE108" s="142"/>
    </row>
    <row r="109">
      <c r="A109" s="84">
        <v>100.0</v>
      </c>
      <c r="B109" s="84" t="s">
        <v>607</v>
      </c>
      <c r="C109" s="143" t="s">
        <v>18</v>
      </c>
      <c r="D109" s="84" t="s">
        <v>114</v>
      </c>
      <c r="E109" s="161" t="s">
        <v>114</v>
      </c>
      <c r="F109" s="84" t="s">
        <v>28</v>
      </c>
      <c r="G109" s="141"/>
      <c r="H109" s="167">
        <v>44635.0</v>
      </c>
      <c r="I109" s="141"/>
      <c r="J109" s="141"/>
      <c r="K109" s="141"/>
      <c r="L109" s="159" t="s">
        <v>3838</v>
      </c>
      <c r="M109" s="141"/>
      <c r="N109" s="141"/>
      <c r="O109" s="141"/>
      <c r="P109" s="141"/>
      <c r="Q109" s="141"/>
      <c r="R109" s="141"/>
      <c r="S109" s="141"/>
      <c r="T109" s="141"/>
      <c r="U109" s="141"/>
      <c r="V109" s="141"/>
      <c r="W109" s="141"/>
      <c r="X109" s="141"/>
      <c r="Y109" s="141"/>
      <c r="Z109" s="141"/>
      <c r="AA109" s="141"/>
      <c r="AB109" s="141"/>
      <c r="AC109" s="141"/>
      <c r="AD109" s="141"/>
      <c r="AE109" s="142"/>
    </row>
    <row r="110">
      <c r="A110" s="152">
        <v>101.0</v>
      </c>
      <c r="B110" s="84" t="s">
        <v>616</v>
      </c>
      <c r="C110" s="143" t="s">
        <v>18</v>
      </c>
      <c r="D110" s="84" t="s">
        <v>114</v>
      </c>
      <c r="E110" s="161" t="s">
        <v>114</v>
      </c>
      <c r="F110" s="84" t="s">
        <v>53</v>
      </c>
      <c r="G110" s="141"/>
      <c r="H110" s="167">
        <v>44636.0</v>
      </c>
      <c r="I110" s="106">
        <v>44650.0</v>
      </c>
      <c r="J110" s="141"/>
      <c r="K110" s="141"/>
      <c r="L110" s="159" t="s">
        <v>3839</v>
      </c>
      <c r="M110" s="141"/>
      <c r="N110" s="141"/>
      <c r="O110" s="141"/>
      <c r="P110" s="141"/>
      <c r="Q110" s="141"/>
      <c r="R110" s="141"/>
      <c r="S110" s="141"/>
      <c r="T110" s="141"/>
      <c r="U110" s="141"/>
      <c r="V110" s="141"/>
      <c r="W110" s="141"/>
      <c r="X110" s="141"/>
      <c r="Y110" s="141"/>
      <c r="Z110" s="141"/>
      <c r="AA110" s="141"/>
      <c r="AB110" s="141"/>
      <c r="AC110" s="141"/>
      <c r="AD110" s="141"/>
      <c r="AE110" s="142"/>
    </row>
    <row r="111">
      <c r="A111" s="152">
        <v>102.0</v>
      </c>
      <c r="B111" s="84" t="s">
        <v>619</v>
      </c>
      <c r="C111" s="143" t="s">
        <v>18</v>
      </c>
      <c r="D111" s="84" t="s">
        <v>3</v>
      </c>
      <c r="E111" s="161" t="s">
        <v>3</v>
      </c>
      <c r="F111" s="84" t="s">
        <v>20</v>
      </c>
      <c r="G111" s="141"/>
      <c r="H111" s="167">
        <v>44636.0</v>
      </c>
      <c r="I111" s="106">
        <v>44643.0</v>
      </c>
      <c r="J111" s="141"/>
      <c r="K111" s="141"/>
      <c r="L111" s="159" t="s">
        <v>3840</v>
      </c>
      <c r="M111" s="141"/>
      <c r="N111" s="141"/>
      <c r="O111" s="141"/>
      <c r="P111" s="141"/>
      <c r="Q111" s="141"/>
      <c r="R111" s="141"/>
      <c r="S111" s="141"/>
      <c r="T111" s="141"/>
      <c r="U111" s="141"/>
      <c r="V111" s="141"/>
      <c r="W111" s="141"/>
      <c r="X111" s="141"/>
      <c r="Y111" s="141"/>
      <c r="Z111" s="141"/>
      <c r="AA111" s="141"/>
      <c r="AB111" s="141"/>
      <c r="AC111" s="141"/>
      <c r="AD111" s="141"/>
      <c r="AE111" s="142"/>
    </row>
    <row r="112">
      <c r="A112" s="84">
        <v>103.0</v>
      </c>
      <c r="B112" s="84" t="s">
        <v>630</v>
      </c>
      <c r="C112" s="143" t="s">
        <v>18</v>
      </c>
      <c r="D112" s="84" t="s">
        <v>3</v>
      </c>
      <c r="E112" s="161" t="s">
        <v>3</v>
      </c>
      <c r="F112" s="84" t="s">
        <v>20</v>
      </c>
      <c r="G112" s="141"/>
      <c r="H112" s="167">
        <v>44637.0</v>
      </c>
      <c r="I112" s="106">
        <v>44641.0</v>
      </c>
      <c r="J112" s="141"/>
      <c r="K112" s="141"/>
      <c r="L112" s="159" t="s">
        <v>3841</v>
      </c>
      <c r="M112" s="141"/>
      <c r="N112" s="141"/>
      <c r="O112" s="141"/>
      <c r="P112" s="141"/>
      <c r="Q112" s="141"/>
      <c r="R112" s="141"/>
      <c r="S112" s="141"/>
      <c r="T112" s="141"/>
      <c r="U112" s="141"/>
      <c r="V112" s="141"/>
      <c r="W112" s="141"/>
      <c r="X112" s="141"/>
      <c r="Y112" s="141"/>
      <c r="Z112" s="141"/>
      <c r="AA112" s="141"/>
      <c r="AB112" s="141"/>
      <c r="AC112" s="141"/>
      <c r="AD112" s="141"/>
      <c r="AE112" s="142"/>
    </row>
    <row r="113">
      <c r="A113" s="152">
        <v>104.0</v>
      </c>
      <c r="B113" s="169" t="s">
        <v>636</v>
      </c>
      <c r="C113" s="143" t="s">
        <v>637</v>
      </c>
      <c r="D113" s="84" t="s">
        <v>25</v>
      </c>
      <c r="E113" s="161" t="s">
        <v>25</v>
      </c>
      <c r="F113" s="84" t="s">
        <v>310</v>
      </c>
      <c r="G113" s="141"/>
      <c r="H113" s="167">
        <v>44637.0</v>
      </c>
      <c r="I113" s="141"/>
      <c r="J113" s="141"/>
      <c r="K113" s="141"/>
      <c r="L113" s="160" t="s">
        <v>3842</v>
      </c>
      <c r="M113" s="141"/>
      <c r="N113" s="141"/>
      <c r="O113" s="141"/>
      <c r="P113" s="141"/>
      <c r="Q113" s="141"/>
      <c r="R113" s="141"/>
      <c r="S113" s="141"/>
      <c r="T113" s="141"/>
      <c r="U113" s="141"/>
      <c r="V113" s="141"/>
      <c r="W113" s="141"/>
      <c r="X113" s="141"/>
      <c r="Y113" s="141"/>
      <c r="Z113" s="141"/>
      <c r="AA113" s="141"/>
      <c r="AB113" s="141"/>
      <c r="AC113" s="141"/>
      <c r="AD113" s="141"/>
      <c r="AE113" s="142"/>
    </row>
    <row r="114">
      <c r="A114" s="152">
        <v>105.0</v>
      </c>
      <c r="B114" s="84" t="s">
        <v>633</v>
      </c>
      <c r="C114" s="143" t="s">
        <v>18</v>
      </c>
      <c r="D114" s="84" t="s">
        <v>508</v>
      </c>
      <c r="E114" s="161" t="s">
        <v>508</v>
      </c>
      <c r="F114" s="84" t="s">
        <v>20</v>
      </c>
      <c r="G114" s="141"/>
      <c r="H114" s="167">
        <v>44637.0</v>
      </c>
      <c r="I114" s="170">
        <v>44678.0</v>
      </c>
      <c r="J114" s="141"/>
      <c r="K114" s="141"/>
      <c r="L114" s="159" t="s">
        <v>3843</v>
      </c>
      <c r="M114" s="141"/>
      <c r="N114" s="141"/>
      <c r="O114" s="141"/>
      <c r="P114" s="141"/>
      <c r="Q114" s="141"/>
      <c r="R114" s="141"/>
      <c r="S114" s="141"/>
      <c r="T114" s="141"/>
      <c r="U114" s="141"/>
      <c r="V114" s="141"/>
      <c r="W114" s="141"/>
      <c r="X114" s="141"/>
      <c r="Y114" s="141"/>
      <c r="Z114" s="141"/>
      <c r="AA114" s="141"/>
      <c r="AB114" s="141"/>
      <c r="AC114" s="141"/>
      <c r="AD114" s="141"/>
      <c r="AE114" s="142"/>
    </row>
    <row r="115">
      <c r="A115" s="84">
        <v>106.0</v>
      </c>
      <c r="B115" s="84" t="s">
        <v>641</v>
      </c>
      <c r="C115" s="143" t="s">
        <v>18</v>
      </c>
      <c r="D115" s="84" t="s">
        <v>3</v>
      </c>
      <c r="E115" s="161" t="s">
        <v>3</v>
      </c>
      <c r="F115" s="84" t="s">
        <v>20</v>
      </c>
      <c r="G115" s="141"/>
      <c r="H115" s="167">
        <v>44641.0</v>
      </c>
      <c r="I115" s="106">
        <v>44650.0</v>
      </c>
      <c r="J115" s="141"/>
      <c r="K115" s="141"/>
      <c r="L115" s="159" t="s">
        <v>3844</v>
      </c>
      <c r="M115" s="141"/>
      <c r="N115" s="141"/>
      <c r="O115" s="141"/>
      <c r="P115" s="141"/>
      <c r="Q115" s="141"/>
      <c r="R115" s="141"/>
      <c r="S115" s="141"/>
      <c r="T115" s="141"/>
      <c r="U115" s="141"/>
      <c r="V115" s="141"/>
      <c r="W115" s="141"/>
      <c r="X115" s="141"/>
      <c r="Y115" s="141"/>
      <c r="Z115" s="141"/>
      <c r="AA115" s="141"/>
      <c r="AB115" s="141"/>
      <c r="AC115" s="141"/>
      <c r="AD115" s="141"/>
      <c r="AE115" s="142"/>
    </row>
    <row r="116">
      <c r="A116" s="152">
        <v>107.0</v>
      </c>
      <c r="B116" s="84" t="s">
        <v>647</v>
      </c>
      <c r="C116" s="143" t="s">
        <v>18</v>
      </c>
      <c r="D116" s="84" t="s">
        <v>114</v>
      </c>
      <c r="E116" s="161" t="s">
        <v>114</v>
      </c>
      <c r="F116" s="84" t="s">
        <v>20</v>
      </c>
      <c r="G116" s="141"/>
      <c r="H116" s="106">
        <v>44641.0</v>
      </c>
      <c r="I116" s="141"/>
      <c r="J116" s="141"/>
      <c r="K116" s="141"/>
      <c r="L116" s="159" t="s">
        <v>3845</v>
      </c>
      <c r="M116" s="141"/>
      <c r="N116" s="141"/>
      <c r="O116" s="141"/>
      <c r="P116" s="141"/>
      <c r="Q116" s="141"/>
      <c r="R116" s="141"/>
      <c r="S116" s="141"/>
      <c r="T116" s="141"/>
      <c r="U116" s="141"/>
      <c r="V116" s="141"/>
      <c r="W116" s="141"/>
      <c r="X116" s="141"/>
      <c r="Y116" s="141"/>
      <c r="Z116" s="141"/>
      <c r="AA116" s="141"/>
      <c r="AB116" s="141"/>
      <c r="AC116" s="141"/>
      <c r="AD116" s="141"/>
      <c r="AE116" s="142"/>
    </row>
    <row r="117">
      <c r="A117" s="152">
        <v>108.0</v>
      </c>
      <c r="B117" s="84" t="s">
        <v>653</v>
      </c>
      <c r="C117" s="143" t="s">
        <v>18</v>
      </c>
      <c r="D117" s="84" t="s">
        <v>3</v>
      </c>
      <c r="E117" s="161" t="s">
        <v>3</v>
      </c>
      <c r="F117" s="84" t="s">
        <v>20</v>
      </c>
      <c r="G117" s="141"/>
      <c r="H117" s="106">
        <v>44642.0</v>
      </c>
      <c r="I117" s="106">
        <v>44658.0</v>
      </c>
      <c r="J117" s="141"/>
      <c r="K117" s="141"/>
      <c r="L117" s="159" t="s">
        <v>3846</v>
      </c>
      <c r="M117" s="141"/>
      <c r="N117" s="141"/>
      <c r="O117" s="141"/>
      <c r="P117" s="141"/>
      <c r="Q117" s="141"/>
      <c r="R117" s="141"/>
      <c r="S117" s="141"/>
      <c r="T117" s="141"/>
      <c r="U117" s="141"/>
      <c r="V117" s="141"/>
      <c r="W117" s="141"/>
      <c r="X117" s="141"/>
      <c r="Y117" s="141"/>
      <c r="Z117" s="141"/>
      <c r="AA117" s="141"/>
      <c r="AB117" s="141"/>
      <c r="AC117" s="141"/>
      <c r="AD117" s="141"/>
      <c r="AE117" s="142"/>
    </row>
    <row r="118">
      <c r="A118" s="84">
        <v>109.0</v>
      </c>
      <c r="B118" s="84" t="s">
        <v>659</v>
      </c>
      <c r="C118" s="143" t="s">
        <v>18</v>
      </c>
      <c r="D118" s="84" t="s">
        <v>508</v>
      </c>
      <c r="E118" s="161" t="s">
        <v>508</v>
      </c>
      <c r="F118" s="84" t="s">
        <v>20</v>
      </c>
      <c r="G118" s="141"/>
      <c r="H118" s="106">
        <v>44642.0</v>
      </c>
      <c r="I118" s="106"/>
      <c r="J118" s="141"/>
      <c r="K118" s="141"/>
      <c r="L118" s="159" t="s">
        <v>3847</v>
      </c>
      <c r="M118" s="141"/>
      <c r="N118" s="141"/>
      <c r="O118" s="141"/>
      <c r="P118" s="141"/>
      <c r="Q118" s="141"/>
      <c r="R118" s="141"/>
      <c r="S118" s="141"/>
      <c r="T118" s="141"/>
      <c r="U118" s="141"/>
      <c r="V118" s="141"/>
      <c r="W118" s="141"/>
      <c r="X118" s="141"/>
      <c r="Y118" s="141"/>
      <c r="Z118" s="141"/>
      <c r="AA118" s="141"/>
      <c r="AB118" s="141"/>
      <c r="AC118" s="141"/>
      <c r="AD118" s="141"/>
      <c r="AE118" s="142"/>
    </row>
    <row r="119">
      <c r="A119" s="152">
        <v>110.0</v>
      </c>
      <c r="B119" s="84" t="s">
        <v>667</v>
      </c>
      <c r="C119" s="143" t="s">
        <v>18</v>
      </c>
      <c r="D119" s="84" t="s">
        <v>114</v>
      </c>
      <c r="E119" s="161" t="s">
        <v>114</v>
      </c>
      <c r="F119" s="84" t="s">
        <v>28</v>
      </c>
      <c r="G119" s="141"/>
      <c r="H119" s="106">
        <v>44643.0</v>
      </c>
      <c r="I119" s="141"/>
      <c r="J119" s="141"/>
      <c r="K119" s="141"/>
      <c r="L119" s="159" t="s">
        <v>3848</v>
      </c>
      <c r="M119" s="141"/>
      <c r="N119" s="141"/>
      <c r="O119" s="141"/>
      <c r="P119" s="141"/>
      <c r="Q119" s="141"/>
      <c r="R119" s="141"/>
      <c r="S119" s="141"/>
      <c r="T119" s="141"/>
      <c r="U119" s="141"/>
      <c r="V119" s="141"/>
      <c r="W119" s="141"/>
      <c r="X119" s="141"/>
      <c r="Y119" s="141"/>
      <c r="Z119" s="141"/>
      <c r="AA119" s="141"/>
      <c r="AB119" s="141"/>
      <c r="AC119" s="141"/>
      <c r="AD119" s="141"/>
      <c r="AE119" s="142"/>
    </row>
    <row r="120">
      <c r="A120" s="152">
        <v>111.0</v>
      </c>
      <c r="B120" s="84" t="s">
        <v>676</v>
      </c>
      <c r="C120" s="143" t="s">
        <v>18</v>
      </c>
      <c r="D120" s="84" t="s">
        <v>114</v>
      </c>
      <c r="E120" s="161" t="s">
        <v>508</v>
      </c>
      <c r="F120" s="84" t="s">
        <v>20</v>
      </c>
      <c r="G120" s="141"/>
      <c r="H120" s="106">
        <v>44644.0</v>
      </c>
      <c r="I120" s="141"/>
      <c r="J120" s="141"/>
      <c r="K120" s="141"/>
      <c r="L120" s="159" t="s">
        <v>3849</v>
      </c>
      <c r="M120" s="141"/>
      <c r="N120" s="141"/>
      <c r="O120" s="141"/>
      <c r="P120" s="141"/>
      <c r="Q120" s="141"/>
      <c r="R120" s="141"/>
      <c r="S120" s="141"/>
      <c r="T120" s="141"/>
      <c r="U120" s="141"/>
      <c r="V120" s="141"/>
      <c r="W120" s="141"/>
      <c r="X120" s="141"/>
      <c r="Y120" s="141"/>
      <c r="Z120" s="141"/>
      <c r="AA120" s="141"/>
      <c r="AB120" s="141"/>
      <c r="AC120" s="141"/>
      <c r="AD120" s="141"/>
      <c r="AE120" s="142"/>
    </row>
    <row r="121">
      <c r="A121" s="84">
        <v>112.0</v>
      </c>
      <c r="B121" s="84" t="s">
        <v>679</v>
      </c>
      <c r="C121" s="143" t="s">
        <v>18</v>
      </c>
      <c r="D121" s="84" t="s">
        <v>3</v>
      </c>
      <c r="E121" s="161" t="s">
        <v>3</v>
      </c>
      <c r="F121" s="84" t="s">
        <v>20</v>
      </c>
      <c r="G121" s="141"/>
      <c r="H121" s="106">
        <v>44644.0</v>
      </c>
      <c r="I121" s="106">
        <v>44644.0</v>
      </c>
      <c r="J121" s="141"/>
      <c r="K121" s="141"/>
      <c r="L121" s="159" t="s">
        <v>3850</v>
      </c>
      <c r="M121" s="141"/>
      <c r="N121" s="141"/>
      <c r="O121" s="141"/>
      <c r="P121" s="141"/>
      <c r="Q121" s="141"/>
      <c r="R121" s="141"/>
      <c r="S121" s="141"/>
      <c r="T121" s="141"/>
      <c r="U121" s="141"/>
      <c r="V121" s="141"/>
      <c r="W121" s="141"/>
      <c r="X121" s="141"/>
      <c r="Y121" s="141"/>
      <c r="Z121" s="141"/>
      <c r="AA121" s="141"/>
      <c r="AB121" s="141"/>
      <c r="AC121" s="141"/>
      <c r="AD121" s="141"/>
      <c r="AE121" s="142"/>
    </row>
    <row r="122">
      <c r="A122" s="152">
        <v>113.0</v>
      </c>
      <c r="B122" s="84" t="s">
        <v>681</v>
      </c>
      <c r="C122" s="143" t="s">
        <v>18</v>
      </c>
      <c r="D122" s="84" t="s">
        <v>3</v>
      </c>
      <c r="E122" s="161" t="s">
        <v>3</v>
      </c>
      <c r="F122" s="84" t="s">
        <v>20</v>
      </c>
      <c r="G122" s="141"/>
      <c r="H122" s="106">
        <v>44644.0</v>
      </c>
      <c r="I122" s="106">
        <v>44648.0</v>
      </c>
      <c r="J122" s="141"/>
      <c r="K122" s="141"/>
      <c r="L122" s="159" t="s">
        <v>3851</v>
      </c>
      <c r="M122" s="141"/>
      <c r="N122" s="141"/>
      <c r="O122" s="141"/>
      <c r="P122" s="141"/>
      <c r="Q122" s="141"/>
      <c r="R122" s="141"/>
      <c r="S122" s="141"/>
      <c r="T122" s="141"/>
      <c r="U122" s="141"/>
      <c r="V122" s="141"/>
      <c r="W122" s="141"/>
      <c r="X122" s="141"/>
      <c r="Y122" s="141"/>
      <c r="Z122" s="141"/>
      <c r="AA122" s="141"/>
      <c r="AB122" s="141"/>
      <c r="AC122" s="141"/>
      <c r="AD122" s="141"/>
      <c r="AE122" s="142"/>
    </row>
    <row r="123">
      <c r="A123" s="152">
        <v>114.0</v>
      </c>
      <c r="B123" s="84" t="s">
        <v>698</v>
      </c>
      <c r="C123" s="143" t="s">
        <v>18</v>
      </c>
      <c r="D123" s="84" t="s">
        <v>3</v>
      </c>
      <c r="E123" s="161" t="s">
        <v>3</v>
      </c>
      <c r="F123" s="84" t="s">
        <v>20</v>
      </c>
      <c r="G123" s="141"/>
      <c r="H123" s="106">
        <v>44648.0</v>
      </c>
      <c r="I123" s="106">
        <v>44655.0</v>
      </c>
      <c r="J123" s="141"/>
      <c r="K123" s="141"/>
      <c r="L123" s="159" t="s">
        <v>3852</v>
      </c>
      <c r="M123" s="141"/>
      <c r="N123" s="141"/>
      <c r="O123" s="141"/>
      <c r="P123" s="141"/>
      <c r="Q123" s="141"/>
      <c r="R123" s="141"/>
      <c r="S123" s="141"/>
      <c r="T123" s="141"/>
      <c r="U123" s="141"/>
      <c r="V123" s="141"/>
      <c r="W123" s="141"/>
      <c r="X123" s="141"/>
      <c r="Y123" s="141"/>
      <c r="Z123" s="141"/>
      <c r="AA123" s="141"/>
      <c r="AB123" s="141"/>
      <c r="AC123" s="141"/>
      <c r="AD123" s="141"/>
      <c r="AE123" s="142"/>
    </row>
    <row r="124">
      <c r="A124" s="84">
        <v>115.0</v>
      </c>
      <c r="B124" s="84" t="s">
        <v>710</v>
      </c>
      <c r="C124" s="143" t="s">
        <v>18</v>
      </c>
      <c r="D124" s="84" t="s">
        <v>3</v>
      </c>
      <c r="E124" s="161" t="s">
        <v>3</v>
      </c>
      <c r="F124" s="84" t="s">
        <v>20</v>
      </c>
      <c r="G124" s="141"/>
      <c r="H124" s="106">
        <v>44649.0</v>
      </c>
      <c r="I124" s="106">
        <v>44651.0</v>
      </c>
      <c r="J124" s="141"/>
      <c r="K124" s="141"/>
      <c r="L124" s="161" t="s">
        <v>3853</v>
      </c>
      <c r="M124" s="141"/>
      <c r="N124" s="141"/>
      <c r="O124" s="141"/>
      <c r="P124" s="141"/>
      <c r="Q124" s="141"/>
      <c r="R124" s="141"/>
      <c r="S124" s="141"/>
      <c r="T124" s="141"/>
      <c r="U124" s="141"/>
      <c r="V124" s="141"/>
      <c r="W124" s="141"/>
      <c r="X124" s="141"/>
      <c r="Y124" s="141"/>
      <c r="Z124" s="141"/>
      <c r="AA124" s="141"/>
      <c r="AB124" s="141"/>
      <c r="AC124" s="141"/>
      <c r="AD124" s="141"/>
      <c r="AE124" s="142"/>
    </row>
    <row r="125">
      <c r="A125" s="152">
        <v>116.0</v>
      </c>
      <c r="B125" s="84" t="s">
        <v>716</v>
      </c>
      <c r="C125" s="143" t="s">
        <v>18</v>
      </c>
      <c r="D125" s="84" t="s">
        <v>508</v>
      </c>
      <c r="E125" s="161" t="s">
        <v>508</v>
      </c>
      <c r="F125" s="84" t="s">
        <v>53</v>
      </c>
      <c r="G125" s="141"/>
      <c r="H125" s="106">
        <v>44649.0</v>
      </c>
      <c r="I125" s="106">
        <v>44334.0</v>
      </c>
      <c r="J125" s="141"/>
      <c r="K125" s="141"/>
      <c r="L125" s="159" t="s">
        <v>3854</v>
      </c>
      <c r="M125" s="141"/>
      <c r="N125" s="141"/>
      <c r="O125" s="141"/>
      <c r="P125" s="141"/>
      <c r="Q125" s="141"/>
      <c r="R125" s="141"/>
      <c r="S125" s="141"/>
      <c r="T125" s="141"/>
      <c r="U125" s="141"/>
      <c r="V125" s="141"/>
      <c r="W125" s="141"/>
      <c r="X125" s="141"/>
      <c r="Y125" s="141"/>
      <c r="Z125" s="141"/>
      <c r="AA125" s="141"/>
      <c r="AB125" s="141"/>
      <c r="AC125" s="141"/>
      <c r="AD125" s="141"/>
      <c r="AE125" s="142"/>
    </row>
    <row r="126">
      <c r="A126" s="152">
        <v>117.0</v>
      </c>
      <c r="B126" s="84" t="s">
        <v>713</v>
      </c>
      <c r="C126" s="143" t="s">
        <v>18</v>
      </c>
      <c r="D126" s="84" t="s">
        <v>3</v>
      </c>
      <c r="E126" s="161" t="s">
        <v>3</v>
      </c>
      <c r="F126" s="84" t="s">
        <v>20</v>
      </c>
      <c r="G126" s="141"/>
      <c r="H126" s="106">
        <v>44649.0</v>
      </c>
      <c r="I126" s="141"/>
      <c r="J126" s="141"/>
      <c r="K126" s="141"/>
      <c r="L126" s="159" t="s">
        <v>3855</v>
      </c>
      <c r="M126" s="141"/>
      <c r="N126" s="141"/>
      <c r="O126" s="141"/>
      <c r="P126" s="141"/>
      <c r="Q126" s="141"/>
      <c r="R126" s="141"/>
      <c r="S126" s="141"/>
      <c r="T126" s="141"/>
      <c r="U126" s="141"/>
      <c r="V126" s="141"/>
      <c r="W126" s="141"/>
      <c r="X126" s="141"/>
      <c r="Y126" s="141"/>
      <c r="Z126" s="141"/>
      <c r="AA126" s="141"/>
      <c r="AB126" s="141"/>
      <c r="AC126" s="141"/>
      <c r="AD126" s="141"/>
      <c r="AE126" s="142"/>
    </row>
    <row r="127">
      <c r="A127" s="84">
        <v>118.0</v>
      </c>
      <c r="B127" s="84" t="s">
        <v>719</v>
      </c>
      <c r="C127" s="143" t="s">
        <v>18</v>
      </c>
      <c r="D127" s="84" t="s">
        <v>158</v>
      </c>
      <c r="E127" s="161" t="s">
        <v>158</v>
      </c>
      <c r="F127" s="84" t="s">
        <v>53</v>
      </c>
      <c r="G127" s="141"/>
      <c r="H127" s="106">
        <v>44649.0</v>
      </c>
      <c r="I127" s="141"/>
      <c r="J127" s="141"/>
      <c r="K127" s="141"/>
      <c r="L127" s="171" t="s">
        <v>3856</v>
      </c>
      <c r="M127" s="141"/>
      <c r="N127" s="141"/>
      <c r="O127" s="141"/>
      <c r="P127" s="141"/>
      <c r="Q127" s="141"/>
      <c r="R127" s="141"/>
      <c r="S127" s="141"/>
      <c r="T127" s="141"/>
      <c r="U127" s="141"/>
      <c r="V127" s="141"/>
      <c r="W127" s="141"/>
      <c r="X127" s="141"/>
      <c r="Y127" s="141"/>
      <c r="Z127" s="141"/>
      <c r="AA127" s="141"/>
      <c r="AB127" s="141"/>
      <c r="AC127" s="141"/>
      <c r="AD127" s="141"/>
      <c r="AE127" s="142"/>
    </row>
    <row r="128">
      <c r="A128" s="152">
        <v>119.0</v>
      </c>
      <c r="B128" s="84" t="s">
        <v>722</v>
      </c>
      <c r="C128" s="143" t="s">
        <v>18</v>
      </c>
      <c r="D128" s="84" t="s">
        <v>114</v>
      </c>
      <c r="E128" s="161" t="s">
        <v>114</v>
      </c>
      <c r="F128" s="84" t="s">
        <v>32</v>
      </c>
      <c r="G128" s="141"/>
      <c r="H128" s="106">
        <v>44649.0</v>
      </c>
      <c r="I128" s="141"/>
      <c r="J128" s="141"/>
      <c r="K128" s="141"/>
      <c r="L128" s="161" t="s">
        <v>3857</v>
      </c>
      <c r="M128" s="141"/>
      <c r="N128" s="141"/>
      <c r="O128" s="141"/>
      <c r="P128" s="141"/>
      <c r="Q128" s="141"/>
      <c r="R128" s="141"/>
      <c r="S128" s="141"/>
      <c r="T128" s="141"/>
      <c r="U128" s="141"/>
      <c r="V128" s="141"/>
      <c r="W128" s="141"/>
      <c r="X128" s="141"/>
      <c r="Y128" s="141"/>
      <c r="Z128" s="141"/>
      <c r="AA128" s="141"/>
      <c r="AB128" s="141"/>
      <c r="AC128" s="141"/>
      <c r="AD128" s="141"/>
      <c r="AE128" s="142"/>
    </row>
    <row r="129">
      <c r="A129" s="152">
        <v>120.0</v>
      </c>
      <c r="B129" s="84" t="s">
        <v>726</v>
      </c>
      <c r="C129" s="143" t="s">
        <v>18</v>
      </c>
      <c r="D129" s="84" t="s">
        <v>114</v>
      </c>
      <c r="E129" s="161" t="s">
        <v>114</v>
      </c>
      <c r="F129" s="84" t="s">
        <v>28</v>
      </c>
      <c r="G129" s="141"/>
      <c r="H129" s="106">
        <v>44650.0</v>
      </c>
      <c r="I129" s="141"/>
      <c r="J129" s="141"/>
      <c r="K129" s="141"/>
      <c r="L129" s="159" t="s">
        <v>3858</v>
      </c>
      <c r="M129" s="141"/>
      <c r="N129" s="141"/>
      <c r="O129" s="141"/>
      <c r="P129" s="141"/>
      <c r="Q129" s="141"/>
      <c r="R129" s="141"/>
      <c r="S129" s="141"/>
      <c r="T129" s="141"/>
      <c r="U129" s="141"/>
      <c r="V129" s="141"/>
      <c r="W129" s="141"/>
      <c r="X129" s="141"/>
      <c r="Y129" s="141"/>
      <c r="Z129" s="141"/>
      <c r="AA129" s="141"/>
      <c r="AB129" s="141"/>
      <c r="AC129" s="141"/>
      <c r="AD129" s="141"/>
      <c r="AE129" s="142"/>
    </row>
    <row r="130">
      <c r="A130" s="84">
        <v>121.0</v>
      </c>
      <c r="B130" s="84" t="s">
        <v>728</v>
      </c>
      <c r="C130" s="143" t="s">
        <v>18</v>
      </c>
      <c r="D130" s="84" t="s">
        <v>114</v>
      </c>
      <c r="E130" s="161" t="s">
        <v>114</v>
      </c>
      <c r="F130" s="84" t="s">
        <v>28</v>
      </c>
      <c r="G130" s="141"/>
      <c r="H130" s="106">
        <v>44650.0</v>
      </c>
      <c r="I130" s="141"/>
      <c r="J130" s="141"/>
      <c r="K130" s="141"/>
      <c r="L130" s="159" t="s">
        <v>3859</v>
      </c>
      <c r="M130" s="141"/>
      <c r="N130" s="141"/>
      <c r="O130" s="141"/>
      <c r="P130" s="141"/>
      <c r="Q130" s="141"/>
      <c r="R130" s="141"/>
      <c r="S130" s="141"/>
      <c r="T130" s="141"/>
      <c r="U130" s="141"/>
      <c r="V130" s="141"/>
      <c r="W130" s="141"/>
      <c r="X130" s="141"/>
      <c r="Y130" s="141"/>
      <c r="Z130" s="141"/>
      <c r="AA130" s="141"/>
      <c r="AB130" s="141"/>
      <c r="AC130" s="141"/>
      <c r="AD130" s="141"/>
      <c r="AE130" s="142"/>
    </row>
    <row r="131">
      <c r="A131" s="152">
        <v>122.0</v>
      </c>
      <c r="B131" s="109" t="s">
        <v>740</v>
      </c>
      <c r="C131" s="143" t="s">
        <v>560</v>
      </c>
      <c r="D131" s="84" t="s">
        <v>3817</v>
      </c>
      <c r="E131" s="161" t="s">
        <v>3817</v>
      </c>
      <c r="F131" s="84" t="s">
        <v>20</v>
      </c>
      <c r="G131" s="141"/>
      <c r="H131" s="167">
        <v>44651.0</v>
      </c>
      <c r="I131" s="141"/>
      <c r="J131" s="141"/>
      <c r="K131" s="141"/>
      <c r="L131" s="161" t="s">
        <v>3860</v>
      </c>
      <c r="M131" s="141"/>
      <c r="N131" s="141"/>
      <c r="O131" s="141"/>
      <c r="P131" s="141"/>
      <c r="Q131" s="141"/>
      <c r="R131" s="141"/>
      <c r="S131" s="141"/>
      <c r="T131" s="141"/>
      <c r="U131" s="141"/>
      <c r="V131" s="141"/>
      <c r="W131" s="141"/>
      <c r="X131" s="141"/>
      <c r="Y131" s="141"/>
      <c r="Z131" s="141"/>
      <c r="AA131" s="141"/>
      <c r="AB131" s="141"/>
      <c r="AC131" s="141"/>
      <c r="AD131" s="141"/>
      <c r="AE131" s="142"/>
    </row>
    <row r="132">
      <c r="A132" s="152">
        <v>123.0</v>
      </c>
      <c r="B132" s="109" t="s">
        <v>751</v>
      </c>
      <c r="C132" s="143" t="s">
        <v>560</v>
      </c>
      <c r="D132" s="84" t="s">
        <v>3</v>
      </c>
      <c r="E132" s="161" t="s">
        <v>3</v>
      </c>
      <c r="F132" s="84" t="s">
        <v>20</v>
      </c>
      <c r="G132" s="141"/>
      <c r="H132" s="167">
        <v>44655.0</v>
      </c>
      <c r="I132" s="141"/>
      <c r="J132" s="141"/>
      <c r="K132" s="141"/>
      <c r="L132" s="161" t="s">
        <v>3861</v>
      </c>
      <c r="M132" s="141"/>
      <c r="N132" s="141"/>
      <c r="O132" s="141"/>
      <c r="P132" s="141"/>
      <c r="Q132" s="141"/>
      <c r="R132" s="141"/>
      <c r="S132" s="141"/>
      <c r="T132" s="141"/>
      <c r="U132" s="141"/>
      <c r="V132" s="141"/>
      <c r="W132" s="141"/>
      <c r="X132" s="141"/>
      <c r="Y132" s="141"/>
      <c r="Z132" s="141"/>
      <c r="AA132" s="141"/>
      <c r="AB132" s="141"/>
      <c r="AC132" s="141"/>
      <c r="AD132" s="141"/>
      <c r="AE132" s="142"/>
    </row>
    <row r="133">
      <c r="A133" s="84">
        <v>124.0</v>
      </c>
      <c r="B133" s="84" t="s">
        <v>767</v>
      </c>
      <c r="C133" s="143" t="s">
        <v>18</v>
      </c>
      <c r="D133" s="84" t="s">
        <v>508</v>
      </c>
      <c r="E133" s="161" t="s">
        <v>508</v>
      </c>
      <c r="F133" s="84" t="s">
        <v>20</v>
      </c>
      <c r="G133" s="141"/>
      <c r="H133" s="106">
        <v>44657.0</v>
      </c>
      <c r="I133" s="106">
        <v>44678.0</v>
      </c>
      <c r="J133" s="141"/>
      <c r="K133" s="141"/>
      <c r="L133" s="159" t="s">
        <v>3862</v>
      </c>
      <c r="M133" s="141"/>
      <c r="N133" s="141"/>
      <c r="O133" s="141"/>
      <c r="P133" s="141"/>
      <c r="Q133" s="141"/>
      <c r="R133" s="141"/>
      <c r="S133" s="141"/>
      <c r="T133" s="141"/>
      <c r="U133" s="141"/>
      <c r="V133" s="141"/>
      <c r="W133" s="141"/>
      <c r="X133" s="141"/>
      <c r="Y133" s="141"/>
      <c r="Z133" s="141"/>
      <c r="AA133" s="141"/>
      <c r="AB133" s="141"/>
      <c r="AC133" s="141"/>
      <c r="AD133" s="141"/>
      <c r="AE133" s="142"/>
    </row>
    <row r="134">
      <c r="A134" s="152">
        <v>125.0</v>
      </c>
      <c r="B134" s="84" t="s">
        <v>780</v>
      </c>
      <c r="C134" s="143" t="s">
        <v>18</v>
      </c>
      <c r="D134" s="84" t="s">
        <v>3817</v>
      </c>
      <c r="E134" s="161" t="s">
        <v>3817</v>
      </c>
      <c r="F134" s="84" t="s">
        <v>20</v>
      </c>
      <c r="G134" s="141"/>
      <c r="H134" s="106">
        <v>44657.0</v>
      </c>
      <c r="I134" s="106">
        <v>44665.0</v>
      </c>
      <c r="J134" s="141"/>
      <c r="K134" s="141"/>
      <c r="L134" s="159" t="s">
        <v>3863</v>
      </c>
      <c r="M134" s="141"/>
      <c r="N134" s="141"/>
      <c r="O134" s="141"/>
      <c r="P134" s="141"/>
      <c r="Q134" s="141"/>
      <c r="R134" s="141"/>
      <c r="S134" s="141"/>
      <c r="T134" s="141"/>
      <c r="U134" s="141"/>
      <c r="V134" s="141"/>
      <c r="W134" s="141"/>
      <c r="X134" s="141"/>
      <c r="Y134" s="141"/>
      <c r="Z134" s="141"/>
      <c r="AA134" s="141"/>
      <c r="AB134" s="141"/>
      <c r="AC134" s="141"/>
      <c r="AD134" s="141"/>
      <c r="AE134" s="142"/>
    </row>
    <row r="135">
      <c r="A135" s="152">
        <v>126.0</v>
      </c>
      <c r="B135" s="84" t="s">
        <v>786</v>
      </c>
      <c r="C135" s="143" t="s">
        <v>18</v>
      </c>
      <c r="D135" s="84" t="s">
        <v>114</v>
      </c>
      <c r="E135" s="161" t="s">
        <v>114</v>
      </c>
      <c r="F135" s="84" t="s">
        <v>28</v>
      </c>
      <c r="G135" s="141"/>
      <c r="H135" s="106">
        <v>44659.0</v>
      </c>
      <c r="I135" s="106"/>
      <c r="J135" s="141"/>
      <c r="K135" s="141"/>
      <c r="L135" s="159" t="s">
        <v>3864</v>
      </c>
      <c r="M135" s="141"/>
      <c r="N135" s="141"/>
      <c r="O135" s="141"/>
      <c r="P135" s="141"/>
      <c r="Q135" s="141"/>
      <c r="R135" s="141"/>
      <c r="S135" s="141"/>
      <c r="T135" s="141"/>
      <c r="U135" s="141"/>
      <c r="V135" s="141"/>
      <c r="W135" s="141"/>
      <c r="X135" s="141"/>
      <c r="Y135" s="141"/>
      <c r="Z135" s="141"/>
      <c r="AA135" s="141"/>
      <c r="AB135" s="141"/>
      <c r="AC135" s="141"/>
      <c r="AD135" s="141"/>
      <c r="AE135" s="142"/>
    </row>
    <row r="136">
      <c r="A136" s="84">
        <v>127.0</v>
      </c>
      <c r="B136" s="84" t="s">
        <v>788</v>
      </c>
      <c r="C136" s="143" t="s">
        <v>560</v>
      </c>
      <c r="D136" s="84" t="s">
        <v>25</v>
      </c>
      <c r="E136" s="161" t="s">
        <v>900</v>
      </c>
      <c r="F136" s="84" t="s">
        <v>20</v>
      </c>
      <c r="G136" s="141"/>
      <c r="H136" s="106">
        <v>44659.0</v>
      </c>
      <c r="I136" s="106"/>
      <c r="J136" s="141"/>
      <c r="K136" s="141"/>
      <c r="L136" s="159" t="s">
        <v>3865</v>
      </c>
      <c r="M136" s="141"/>
      <c r="N136" s="141"/>
      <c r="O136" s="141"/>
      <c r="P136" s="141"/>
      <c r="Q136" s="141"/>
      <c r="R136" s="141"/>
      <c r="S136" s="141"/>
      <c r="T136" s="141"/>
      <c r="U136" s="141"/>
      <c r="V136" s="141"/>
      <c r="W136" s="141"/>
      <c r="X136" s="141"/>
      <c r="Y136" s="141"/>
      <c r="Z136" s="141"/>
      <c r="AA136" s="141"/>
      <c r="AB136" s="141"/>
      <c r="AC136" s="141"/>
      <c r="AD136" s="141"/>
      <c r="AE136" s="142"/>
    </row>
    <row r="137">
      <c r="A137" s="152">
        <v>128.0</v>
      </c>
      <c r="B137" s="84" t="s">
        <v>811</v>
      </c>
      <c r="C137" s="143" t="s">
        <v>18</v>
      </c>
      <c r="D137" s="84" t="s">
        <v>114</v>
      </c>
      <c r="E137" s="161" t="s">
        <v>114</v>
      </c>
      <c r="F137" s="172" t="s">
        <v>28</v>
      </c>
      <c r="G137" s="141"/>
      <c r="H137" s="106">
        <v>44664.0</v>
      </c>
      <c r="I137" s="106"/>
      <c r="J137" s="141"/>
      <c r="K137" s="141"/>
      <c r="L137" s="159" t="s">
        <v>3866</v>
      </c>
      <c r="M137" s="141"/>
      <c r="N137" s="141"/>
      <c r="O137" s="141"/>
      <c r="P137" s="141"/>
      <c r="Q137" s="141"/>
      <c r="R137" s="141"/>
      <c r="S137" s="141"/>
      <c r="T137" s="141"/>
      <c r="U137" s="141"/>
      <c r="V137" s="141"/>
      <c r="W137" s="141"/>
      <c r="X137" s="141"/>
      <c r="Y137" s="141"/>
      <c r="Z137" s="141"/>
      <c r="AA137" s="141"/>
      <c r="AB137" s="141"/>
      <c r="AC137" s="141"/>
      <c r="AD137" s="141"/>
      <c r="AE137" s="142"/>
    </row>
    <row r="138">
      <c r="A138" s="152">
        <v>129.0</v>
      </c>
      <c r="B138" s="84" t="s">
        <v>816</v>
      </c>
      <c r="C138" s="143" t="s">
        <v>18</v>
      </c>
      <c r="D138" s="84" t="s">
        <v>3817</v>
      </c>
      <c r="E138" s="161" t="s">
        <v>3817</v>
      </c>
      <c r="F138" s="84" t="s">
        <v>20</v>
      </c>
      <c r="G138" s="141"/>
      <c r="H138" s="173">
        <v>44665.0</v>
      </c>
      <c r="I138" s="106">
        <v>44781.0</v>
      </c>
      <c r="J138" s="141"/>
      <c r="K138" s="141"/>
      <c r="L138" s="174" t="s">
        <v>3867</v>
      </c>
      <c r="M138" s="141"/>
      <c r="N138" s="141"/>
      <c r="O138" s="141"/>
      <c r="P138" s="141"/>
      <c r="Q138" s="141"/>
      <c r="R138" s="141"/>
      <c r="S138" s="141"/>
      <c r="T138" s="141"/>
      <c r="U138" s="141"/>
      <c r="V138" s="141"/>
      <c r="W138" s="141"/>
      <c r="X138" s="141"/>
      <c r="Y138" s="141"/>
      <c r="Z138" s="141"/>
      <c r="AA138" s="141"/>
      <c r="AB138" s="141"/>
      <c r="AC138" s="141"/>
      <c r="AD138" s="141"/>
      <c r="AE138" s="142"/>
    </row>
    <row r="139">
      <c r="A139" s="84">
        <v>130.0</v>
      </c>
      <c r="B139" s="84" t="s">
        <v>820</v>
      </c>
      <c r="C139" s="143" t="s">
        <v>18</v>
      </c>
      <c r="D139" s="84" t="s">
        <v>114</v>
      </c>
      <c r="E139" s="161" t="s">
        <v>114</v>
      </c>
      <c r="F139" s="84" t="s">
        <v>28</v>
      </c>
      <c r="G139" s="141"/>
      <c r="H139" s="173">
        <v>44669.0</v>
      </c>
      <c r="I139" s="106"/>
      <c r="J139" s="141"/>
      <c r="K139" s="141"/>
      <c r="L139" s="174" t="s">
        <v>3868</v>
      </c>
      <c r="M139" s="141"/>
      <c r="N139" s="141"/>
      <c r="O139" s="141"/>
      <c r="P139" s="141"/>
      <c r="Q139" s="141"/>
      <c r="R139" s="141"/>
      <c r="S139" s="141"/>
      <c r="T139" s="141"/>
      <c r="U139" s="141"/>
      <c r="V139" s="141"/>
      <c r="W139" s="141"/>
      <c r="X139" s="141"/>
      <c r="Y139" s="141"/>
      <c r="Z139" s="141"/>
      <c r="AA139" s="141"/>
      <c r="AB139" s="141"/>
      <c r="AC139" s="141"/>
      <c r="AD139" s="141"/>
      <c r="AE139" s="142"/>
    </row>
    <row r="140">
      <c r="A140" s="152">
        <v>131.0</v>
      </c>
      <c r="B140" s="84" t="s">
        <v>825</v>
      </c>
      <c r="C140" s="143" t="s">
        <v>18</v>
      </c>
      <c r="D140" s="84" t="s">
        <v>508</v>
      </c>
      <c r="E140" s="161" t="s">
        <v>508</v>
      </c>
      <c r="F140" s="84" t="s">
        <v>20</v>
      </c>
      <c r="G140" s="141"/>
      <c r="H140" s="173">
        <v>44669.0</v>
      </c>
      <c r="I140" s="106">
        <v>44678.0</v>
      </c>
      <c r="J140" s="141"/>
      <c r="K140" s="141"/>
      <c r="L140" s="174" t="s">
        <v>3869</v>
      </c>
      <c r="M140" s="141"/>
      <c r="N140" s="141"/>
      <c r="O140" s="141"/>
      <c r="P140" s="141"/>
      <c r="Q140" s="141"/>
      <c r="R140" s="141"/>
      <c r="S140" s="141"/>
      <c r="T140" s="141"/>
      <c r="U140" s="141"/>
      <c r="V140" s="141"/>
      <c r="W140" s="141"/>
      <c r="X140" s="141"/>
      <c r="Y140" s="141"/>
      <c r="Z140" s="141"/>
      <c r="AA140" s="141"/>
      <c r="AB140" s="141"/>
      <c r="AC140" s="141"/>
      <c r="AD140" s="141"/>
      <c r="AE140" s="142"/>
    </row>
    <row r="141">
      <c r="A141" s="152">
        <v>132.0</v>
      </c>
      <c r="B141" s="84" t="s">
        <v>836</v>
      </c>
      <c r="C141" s="143" t="s">
        <v>18</v>
      </c>
      <c r="D141" s="84" t="s">
        <v>114</v>
      </c>
      <c r="E141" s="161" t="s">
        <v>114</v>
      </c>
      <c r="F141" s="84" t="s">
        <v>563</v>
      </c>
      <c r="G141" s="141"/>
      <c r="H141" s="106">
        <v>44671.0</v>
      </c>
      <c r="I141" s="106"/>
      <c r="J141" s="141"/>
      <c r="K141" s="141"/>
      <c r="L141" s="159" t="s">
        <v>3870</v>
      </c>
      <c r="M141" s="141"/>
      <c r="N141" s="141"/>
      <c r="O141" s="141"/>
      <c r="P141" s="141"/>
      <c r="Q141" s="141"/>
      <c r="R141" s="141"/>
      <c r="S141" s="141"/>
      <c r="T141" s="141"/>
      <c r="U141" s="141"/>
      <c r="V141" s="141"/>
      <c r="W141" s="141"/>
      <c r="X141" s="141"/>
      <c r="Y141" s="141"/>
      <c r="Z141" s="141"/>
      <c r="AA141" s="141"/>
      <c r="AB141" s="141"/>
      <c r="AC141" s="141"/>
      <c r="AD141" s="141"/>
      <c r="AE141" s="142"/>
    </row>
    <row r="142">
      <c r="A142" s="84">
        <v>133.0</v>
      </c>
      <c r="B142" s="84" t="s">
        <v>846</v>
      </c>
      <c r="C142" s="143" t="s">
        <v>18</v>
      </c>
      <c r="D142" s="84" t="s">
        <v>508</v>
      </c>
      <c r="E142" s="161" t="s">
        <v>508</v>
      </c>
      <c r="F142" s="84" t="s">
        <v>20</v>
      </c>
      <c r="G142" s="141"/>
      <c r="H142" s="106">
        <v>44672.0</v>
      </c>
      <c r="I142" s="106">
        <v>44678.0</v>
      </c>
      <c r="J142" s="141"/>
      <c r="K142" s="141"/>
      <c r="L142" s="159" t="s">
        <v>3871</v>
      </c>
      <c r="M142" s="141"/>
      <c r="N142" s="141"/>
      <c r="O142" s="141"/>
      <c r="P142" s="141"/>
      <c r="Q142" s="141"/>
      <c r="R142" s="141"/>
      <c r="S142" s="141"/>
      <c r="T142" s="141"/>
      <c r="U142" s="141"/>
      <c r="V142" s="141"/>
      <c r="W142" s="141"/>
      <c r="X142" s="141"/>
      <c r="Y142" s="141"/>
      <c r="Z142" s="141"/>
      <c r="AA142" s="141"/>
      <c r="AB142" s="141"/>
      <c r="AC142" s="141"/>
      <c r="AD142" s="141"/>
      <c r="AE142" s="142"/>
    </row>
    <row r="143">
      <c r="A143" s="152">
        <v>134.0</v>
      </c>
      <c r="B143" s="84" t="s">
        <v>853</v>
      </c>
      <c r="C143" s="143" t="s">
        <v>18</v>
      </c>
      <c r="D143" s="84" t="s">
        <v>508</v>
      </c>
      <c r="E143" s="161" t="s">
        <v>508</v>
      </c>
      <c r="F143" s="84" t="s">
        <v>20</v>
      </c>
      <c r="G143" s="141"/>
      <c r="H143" s="106">
        <v>44673.0</v>
      </c>
      <c r="I143" s="106">
        <v>44712.0</v>
      </c>
      <c r="J143" s="141"/>
      <c r="K143" s="141"/>
      <c r="L143" s="159" t="s">
        <v>3872</v>
      </c>
      <c r="M143" s="141"/>
      <c r="N143" s="141"/>
      <c r="O143" s="141"/>
      <c r="P143" s="141"/>
      <c r="Q143" s="141"/>
      <c r="R143" s="141"/>
      <c r="S143" s="141"/>
      <c r="T143" s="141"/>
      <c r="U143" s="141"/>
      <c r="V143" s="141"/>
      <c r="W143" s="141"/>
      <c r="X143" s="141"/>
      <c r="Y143" s="141"/>
      <c r="Z143" s="141"/>
      <c r="AA143" s="141"/>
      <c r="AB143" s="141"/>
      <c r="AC143" s="141"/>
      <c r="AD143" s="141"/>
      <c r="AE143" s="142"/>
    </row>
    <row r="144">
      <c r="A144" s="152">
        <v>135.0</v>
      </c>
      <c r="B144" s="109" t="s">
        <v>861</v>
      </c>
      <c r="C144" s="143" t="s">
        <v>560</v>
      </c>
      <c r="D144" s="84" t="s">
        <v>900</v>
      </c>
      <c r="E144" s="161" t="s">
        <v>900</v>
      </c>
      <c r="F144" s="84" t="s">
        <v>1017</v>
      </c>
      <c r="G144" s="141"/>
      <c r="H144" s="106">
        <v>44676.0</v>
      </c>
      <c r="I144" s="106"/>
      <c r="J144" s="141"/>
      <c r="K144" s="141"/>
      <c r="L144" s="159" t="s">
        <v>3873</v>
      </c>
      <c r="M144" s="141"/>
      <c r="N144" s="141"/>
      <c r="O144" s="141"/>
      <c r="P144" s="141"/>
      <c r="Q144" s="141"/>
      <c r="R144" s="141"/>
      <c r="S144" s="141"/>
      <c r="T144" s="141"/>
      <c r="U144" s="141"/>
      <c r="V144" s="141"/>
      <c r="W144" s="141"/>
      <c r="X144" s="141"/>
      <c r="Y144" s="141"/>
      <c r="Z144" s="141"/>
      <c r="AA144" s="141"/>
      <c r="AB144" s="141"/>
      <c r="AC144" s="141"/>
      <c r="AD144" s="141"/>
      <c r="AE144" s="142"/>
    </row>
    <row r="145">
      <c r="A145" s="84">
        <v>136.0</v>
      </c>
      <c r="B145" s="109" t="s">
        <v>873</v>
      </c>
      <c r="C145" s="143" t="s">
        <v>18</v>
      </c>
      <c r="D145" s="84" t="s">
        <v>508</v>
      </c>
      <c r="E145" s="161" t="s">
        <v>508</v>
      </c>
      <c r="F145" s="84" t="s">
        <v>20</v>
      </c>
      <c r="G145" s="141"/>
      <c r="H145" s="106">
        <v>44677.0</v>
      </c>
      <c r="I145" s="106">
        <v>44729.0</v>
      </c>
      <c r="J145" s="141"/>
      <c r="K145" s="141"/>
      <c r="L145" s="159" t="s">
        <v>3874</v>
      </c>
      <c r="M145" s="141"/>
      <c r="N145" s="141"/>
      <c r="O145" s="141"/>
      <c r="P145" s="141"/>
      <c r="Q145" s="141"/>
      <c r="R145" s="141"/>
      <c r="S145" s="141"/>
      <c r="T145" s="141"/>
      <c r="U145" s="141"/>
      <c r="V145" s="141"/>
      <c r="W145" s="141"/>
      <c r="X145" s="141"/>
      <c r="Y145" s="141"/>
      <c r="Z145" s="141"/>
      <c r="AA145" s="141"/>
      <c r="AB145" s="141"/>
      <c r="AC145" s="141"/>
      <c r="AD145" s="141"/>
      <c r="AE145" s="142"/>
    </row>
    <row r="146">
      <c r="A146" s="152">
        <v>137.0</v>
      </c>
      <c r="B146" s="84" t="s">
        <v>877</v>
      </c>
      <c r="C146" s="143" t="s">
        <v>560</v>
      </c>
      <c r="D146" s="84" t="s">
        <v>114</v>
      </c>
      <c r="E146" s="161" t="s">
        <v>114</v>
      </c>
      <c r="F146" s="84" t="s">
        <v>341</v>
      </c>
      <c r="G146" s="141"/>
      <c r="H146" s="106">
        <v>44678.0</v>
      </c>
      <c r="I146" s="106"/>
      <c r="J146" s="141"/>
      <c r="K146" s="141"/>
      <c r="L146" s="159" t="s">
        <v>3875</v>
      </c>
      <c r="M146" s="141"/>
      <c r="N146" s="141"/>
      <c r="O146" s="141"/>
      <c r="P146" s="141"/>
      <c r="Q146" s="141"/>
      <c r="R146" s="141"/>
      <c r="S146" s="141"/>
      <c r="T146" s="141"/>
      <c r="U146" s="141"/>
      <c r="V146" s="141"/>
      <c r="W146" s="141"/>
      <c r="X146" s="141"/>
      <c r="Y146" s="141"/>
      <c r="Z146" s="141"/>
      <c r="AA146" s="141"/>
      <c r="AB146" s="141"/>
      <c r="AC146" s="141"/>
      <c r="AD146" s="141"/>
      <c r="AE146" s="142"/>
    </row>
    <row r="147">
      <c r="A147" s="152">
        <v>138.0</v>
      </c>
      <c r="B147" s="84" t="s">
        <v>881</v>
      </c>
      <c r="C147" s="143" t="s">
        <v>560</v>
      </c>
      <c r="D147" s="84" t="s">
        <v>114</v>
      </c>
      <c r="E147" s="161" t="s">
        <v>114</v>
      </c>
      <c r="F147" s="84" t="s">
        <v>1017</v>
      </c>
      <c r="G147" s="141"/>
      <c r="H147" s="106">
        <v>44679.0</v>
      </c>
      <c r="I147" s="106"/>
      <c r="J147" s="141"/>
      <c r="K147" s="141"/>
      <c r="L147" s="159" t="s">
        <v>3876</v>
      </c>
      <c r="M147" s="141"/>
      <c r="N147" s="141"/>
      <c r="O147" s="141"/>
      <c r="P147" s="141"/>
      <c r="Q147" s="141"/>
      <c r="R147" s="141"/>
      <c r="S147" s="141"/>
      <c r="T147" s="141"/>
      <c r="U147" s="141"/>
      <c r="V147" s="141"/>
      <c r="W147" s="141"/>
      <c r="X147" s="141"/>
      <c r="Y147" s="141"/>
      <c r="Z147" s="141"/>
      <c r="AA147" s="141"/>
      <c r="AB147" s="141"/>
      <c r="AC147" s="141"/>
      <c r="AD147" s="141"/>
      <c r="AE147" s="142"/>
    </row>
    <row r="148">
      <c r="A148" s="84">
        <v>139.0</v>
      </c>
      <c r="B148" s="109" t="s">
        <v>885</v>
      </c>
      <c r="C148" s="143" t="s">
        <v>560</v>
      </c>
      <c r="D148" s="84" t="s">
        <v>25</v>
      </c>
      <c r="E148" s="161" t="s">
        <v>25</v>
      </c>
      <c r="F148" s="84" t="s">
        <v>28</v>
      </c>
      <c r="G148" s="141"/>
      <c r="H148" s="106">
        <v>44679.0</v>
      </c>
      <c r="I148" s="106"/>
      <c r="J148" s="141"/>
      <c r="K148" s="141"/>
      <c r="L148" s="159" t="s">
        <v>3877</v>
      </c>
      <c r="M148" s="141"/>
      <c r="N148" s="141"/>
      <c r="O148" s="141"/>
      <c r="P148" s="141"/>
      <c r="Q148" s="141"/>
      <c r="R148" s="141"/>
      <c r="S148" s="141"/>
      <c r="T148" s="141"/>
      <c r="U148" s="141"/>
      <c r="V148" s="141"/>
      <c r="W148" s="141"/>
      <c r="X148" s="141"/>
      <c r="Y148" s="141"/>
      <c r="Z148" s="141"/>
      <c r="AA148" s="141"/>
      <c r="AB148" s="141"/>
      <c r="AC148" s="141"/>
      <c r="AD148" s="141"/>
      <c r="AE148" s="142"/>
    </row>
    <row r="149">
      <c r="A149" s="152">
        <v>140.0</v>
      </c>
      <c r="B149" s="109" t="s">
        <v>892</v>
      </c>
      <c r="C149" s="143" t="s">
        <v>18</v>
      </c>
      <c r="D149" s="84" t="s">
        <v>508</v>
      </c>
      <c r="E149" s="161" t="s">
        <v>508</v>
      </c>
      <c r="F149" s="84" t="s">
        <v>20</v>
      </c>
      <c r="G149" s="141"/>
      <c r="H149" s="106">
        <v>44680.0</v>
      </c>
      <c r="I149" s="106">
        <v>44707.0</v>
      </c>
      <c r="J149" s="141"/>
      <c r="K149" s="141"/>
      <c r="L149" s="159" t="s">
        <v>3878</v>
      </c>
      <c r="M149" s="141"/>
      <c r="N149" s="141"/>
      <c r="O149" s="141"/>
      <c r="P149" s="141"/>
      <c r="Q149" s="141"/>
      <c r="R149" s="141"/>
      <c r="S149" s="141"/>
      <c r="T149" s="141"/>
      <c r="U149" s="141"/>
      <c r="V149" s="141"/>
      <c r="W149" s="141"/>
      <c r="X149" s="141"/>
      <c r="Y149" s="141"/>
      <c r="Z149" s="141"/>
      <c r="AA149" s="141"/>
      <c r="AB149" s="141"/>
      <c r="AC149" s="141"/>
      <c r="AD149" s="141"/>
      <c r="AE149" s="142"/>
    </row>
    <row r="150">
      <c r="A150" s="152">
        <v>141.0</v>
      </c>
      <c r="B150" s="109" t="s">
        <v>897</v>
      </c>
      <c r="C150" s="143" t="s">
        <v>18</v>
      </c>
      <c r="D150" s="84" t="s">
        <v>3817</v>
      </c>
      <c r="E150" s="161" t="s">
        <v>3817</v>
      </c>
      <c r="F150" s="84" t="s">
        <v>20</v>
      </c>
      <c r="G150" s="141"/>
      <c r="H150" s="167">
        <v>44680.0</v>
      </c>
      <c r="I150" s="106"/>
      <c r="J150" s="141"/>
      <c r="K150" s="141"/>
      <c r="L150" s="109" t="s">
        <v>3879</v>
      </c>
      <c r="M150" s="141"/>
      <c r="N150" s="141"/>
      <c r="O150" s="141"/>
      <c r="P150" s="141"/>
      <c r="Q150" s="141"/>
      <c r="R150" s="141"/>
      <c r="S150" s="141"/>
      <c r="T150" s="141"/>
      <c r="U150" s="141"/>
      <c r="V150" s="141"/>
      <c r="W150" s="141"/>
      <c r="X150" s="141"/>
      <c r="Y150" s="141"/>
      <c r="Z150" s="141"/>
      <c r="AA150" s="141"/>
      <c r="AB150" s="141"/>
      <c r="AC150" s="141"/>
      <c r="AD150" s="141"/>
      <c r="AE150" s="142"/>
    </row>
    <row r="151">
      <c r="A151" s="84">
        <v>142.0</v>
      </c>
      <c r="B151" s="84" t="s">
        <v>899</v>
      </c>
      <c r="C151" s="143" t="s">
        <v>560</v>
      </c>
      <c r="D151" s="84" t="s">
        <v>900</v>
      </c>
      <c r="E151" s="161" t="s">
        <v>900</v>
      </c>
      <c r="F151" s="84" t="s">
        <v>20</v>
      </c>
      <c r="G151" s="141"/>
      <c r="H151" s="106">
        <v>44680.0</v>
      </c>
      <c r="I151" s="106"/>
      <c r="J151" s="141"/>
      <c r="K151" s="141"/>
      <c r="L151" s="159" t="s">
        <v>3880</v>
      </c>
      <c r="M151" s="141"/>
      <c r="N151" s="141"/>
      <c r="O151" s="141"/>
      <c r="P151" s="141"/>
      <c r="Q151" s="141"/>
      <c r="R151" s="141"/>
      <c r="S151" s="141"/>
      <c r="T151" s="141"/>
      <c r="U151" s="141"/>
      <c r="V151" s="141"/>
      <c r="W151" s="141"/>
      <c r="X151" s="141"/>
      <c r="Y151" s="141"/>
      <c r="Z151" s="141"/>
      <c r="AA151" s="141"/>
      <c r="AB151" s="141"/>
      <c r="AC151" s="141"/>
      <c r="AD151" s="141"/>
      <c r="AE151" s="142"/>
    </row>
    <row r="152">
      <c r="A152" s="152">
        <v>143.0</v>
      </c>
      <c r="B152" s="84" t="s">
        <v>905</v>
      </c>
      <c r="C152" s="143" t="s">
        <v>18</v>
      </c>
      <c r="D152" s="84" t="s">
        <v>508</v>
      </c>
      <c r="E152" s="161" t="s">
        <v>508</v>
      </c>
      <c r="F152" s="84" t="s">
        <v>20</v>
      </c>
      <c r="G152" s="141"/>
      <c r="H152" s="106">
        <v>44597.0</v>
      </c>
      <c r="I152" s="84" t="s">
        <v>3881</v>
      </c>
      <c r="J152" s="141"/>
      <c r="K152" s="141"/>
      <c r="L152" s="159" t="s">
        <v>3882</v>
      </c>
      <c r="M152" s="141"/>
      <c r="N152" s="141"/>
      <c r="O152" s="141"/>
      <c r="P152" s="141"/>
      <c r="Q152" s="141"/>
      <c r="R152" s="141"/>
      <c r="S152" s="141"/>
      <c r="T152" s="141"/>
      <c r="U152" s="141"/>
      <c r="V152" s="141"/>
      <c r="W152" s="141"/>
      <c r="X152" s="141"/>
      <c r="Y152" s="141"/>
      <c r="Z152" s="141"/>
      <c r="AA152" s="141"/>
      <c r="AB152" s="141"/>
      <c r="AC152" s="141"/>
      <c r="AD152" s="141"/>
      <c r="AE152" s="142"/>
    </row>
    <row r="153">
      <c r="A153" s="152">
        <v>144.0</v>
      </c>
      <c r="B153" s="84" t="s">
        <v>912</v>
      </c>
      <c r="C153" s="143" t="s">
        <v>560</v>
      </c>
      <c r="D153" s="84" t="s">
        <v>900</v>
      </c>
      <c r="E153" s="161" t="s">
        <v>900</v>
      </c>
      <c r="F153" s="84" t="s">
        <v>656</v>
      </c>
      <c r="G153" s="141"/>
      <c r="H153" s="106">
        <v>44625.0</v>
      </c>
      <c r="I153" s="106"/>
      <c r="J153" s="141"/>
      <c r="K153" s="141"/>
      <c r="L153" s="174" t="s">
        <v>3883</v>
      </c>
      <c r="M153" s="141"/>
      <c r="N153" s="141"/>
      <c r="O153" s="141"/>
      <c r="P153" s="141"/>
      <c r="Q153" s="141"/>
      <c r="R153" s="141"/>
      <c r="S153" s="141"/>
      <c r="T153" s="141"/>
      <c r="U153" s="141"/>
      <c r="V153" s="141"/>
      <c r="W153" s="141"/>
      <c r="X153" s="141"/>
      <c r="Y153" s="141"/>
      <c r="Z153" s="141"/>
      <c r="AA153" s="141"/>
      <c r="AB153" s="141"/>
      <c r="AC153" s="141"/>
      <c r="AD153" s="141"/>
      <c r="AE153" s="142"/>
    </row>
    <row r="154">
      <c r="A154" s="84">
        <v>145.0</v>
      </c>
      <c r="B154" s="84" t="s">
        <v>918</v>
      </c>
      <c r="C154" s="143" t="s">
        <v>18</v>
      </c>
      <c r="D154" s="84" t="s">
        <v>158</v>
      </c>
      <c r="E154" s="161" t="s">
        <v>3817</v>
      </c>
      <c r="F154" s="84" t="s">
        <v>53</v>
      </c>
      <c r="G154" s="141"/>
      <c r="H154" s="167">
        <v>44625.0</v>
      </c>
      <c r="I154" s="106"/>
      <c r="J154" s="141"/>
      <c r="K154" s="141"/>
      <c r="L154" s="159" t="s">
        <v>3884</v>
      </c>
      <c r="M154" s="141"/>
      <c r="N154" s="141"/>
      <c r="O154" s="141"/>
      <c r="P154" s="141"/>
      <c r="Q154" s="141"/>
      <c r="R154" s="141"/>
      <c r="S154" s="141"/>
      <c r="T154" s="141"/>
      <c r="U154" s="141"/>
      <c r="V154" s="141"/>
      <c r="W154" s="141"/>
      <c r="X154" s="141"/>
      <c r="Y154" s="141"/>
      <c r="Z154" s="141"/>
      <c r="AA154" s="141"/>
      <c r="AB154" s="141"/>
      <c r="AC154" s="141"/>
      <c r="AD154" s="141"/>
      <c r="AE154" s="142"/>
    </row>
    <row r="155">
      <c r="A155" s="152">
        <v>146.0</v>
      </c>
      <c r="B155" s="84" t="s">
        <v>922</v>
      </c>
      <c r="C155" s="143" t="s">
        <v>18</v>
      </c>
      <c r="D155" s="84" t="s">
        <v>114</v>
      </c>
      <c r="E155" s="161" t="s">
        <v>114</v>
      </c>
      <c r="F155" s="84" t="s">
        <v>20</v>
      </c>
      <c r="G155" s="141"/>
      <c r="H155" s="167">
        <v>44656.0</v>
      </c>
      <c r="I155" s="106"/>
      <c r="J155" s="141"/>
      <c r="K155" s="141"/>
      <c r="L155" s="159" t="s">
        <v>3885</v>
      </c>
      <c r="M155" s="141"/>
      <c r="N155" s="141"/>
      <c r="O155" s="141"/>
      <c r="P155" s="141"/>
      <c r="Q155" s="141"/>
      <c r="R155" s="141"/>
      <c r="S155" s="141"/>
      <c r="T155" s="141"/>
      <c r="U155" s="141"/>
      <c r="V155" s="141"/>
      <c r="W155" s="141"/>
      <c r="X155" s="141"/>
      <c r="Y155" s="141"/>
      <c r="Z155" s="141"/>
      <c r="AA155" s="141"/>
      <c r="AB155" s="141"/>
      <c r="AC155" s="141"/>
      <c r="AD155" s="141"/>
      <c r="AE155" s="142"/>
    </row>
    <row r="156">
      <c r="A156" s="152">
        <v>147.0</v>
      </c>
      <c r="B156" s="84" t="s">
        <v>925</v>
      </c>
      <c r="C156" s="143" t="s">
        <v>18</v>
      </c>
      <c r="D156" s="84" t="s">
        <v>508</v>
      </c>
      <c r="E156" s="161" t="s">
        <v>508</v>
      </c>
      <c r="F156" s="84" t="s">
        <v>20</v>
      </c>
      <c r="G156" s="141"/>
      <c r="H156" s="106">
        <v>44685.0</v>
      </c>
      <c r="I156" s="106">
        <v>44740.0</v>
      </c>
      <c r="J156" s="141"/>
      <c r="K156" s="141"/>
      <c r="L156" s="159" t="s">
        <v>3886</v>
      </c>
      <c r="M156" s="141"/>
      <c r="N156" s="141"/>
      <c r="O156" s="141"/>
      <c r="P156" s="141"/>
      <c r="Q156" s="141"/>
      <c r="R156" s="141"/>
      <c r="S156" s="141"/>
      <c r="T156" s="141"/>
      <c r="U156" s="141"/>
      <c r="V156" s="141"/>
      <c r="W156" s="141"/>
      <c r="X156" s="141"/>
      <c r="Y156" s="141"/>
      <c r="Z156" s="141"/>
      <c r="AA156" s="141"/>
      <c r="AB156" s="141"/>
      <c r="AC156" s="141"/>
      <c r="AD156" s="141"/>
      <c r="AE156" s="142"/>
    </row>
    <row r="157">
      <c r="A157" s="84">
        <v>148.0</v>
      </c>
      <c r="B157" s="84" t="s">
        <v>935</v>
      </c>
      <c r="C157" s="143" t="s">
        <v>560</v>
      </c>
      <c r="D157" s="84" t="s">
        <v>900</v>
      </c>
      <c r="E157" s="161" t="s">
        <v>900</v>
      </c>
      <c r="F157" s="84" t="s">
        <v>987</v>
      </c>
      <c r="G157" s="141"/>
      <c r="H157" s="106">
        <v>44686.0</v>
      </c>
      <c r="I157" s="106"/>
      <c r="J157" s="141"/>
      <c r="K157" s="141"/>
      <c r="L157" s="159" t="s">
        <v>3887</v>
      </c>
      <c r="M157" s="141"/>
      <c r="N157" s="141"/>
      <c r="O157" s="141"/>
      <c r="P157" s="141"/>
      <c r="Q157" s="141"/>
      <c r="R157" s="141"/>
      <c r="S157" s="141"/>
      <c r="T157" s="141"/>
      <c r="U157" s="141"/>
      <c r="V157" s="141"/>
      <c r="W157" s="141"/>
      <c r="X157" s="141"/>
      <c r="Y157" s="141"/>
      <c r="Z157" s="141"/>
      <c r="AA157" s="141"/>
      <c r="AB157" s="141"/>
      <c r="AC157" s="141"/>
      <c r="AD157" s="141"/>
      <c r="AE157" s="142"/>
    </row>
    <row r="158">
      <c r="A158" s="152">
        <v>149.0</v>
      </c>
      <c r="B158" s="84" t="s">
        <v>937</v>
      </c>
      <c r="C158" s="143" t="s">
        <v>18</v>
      </c>
      <c r="D158" s="84" t="s">
        <v>158</v>
      </c>
      <c r="E158" s="161" t="s">
        <v>3817</v>
      </c>
      <c r="F158" s="84" t="s">
        <v>20</v>
      </c>
      <c r="G158" s="141"/>
      <c r="H158" s="106">
        <v>44686.0</v>
      </c>
      <c r="I158" s="106"/>
      <c r="J158" s="141"/>
      <c r="K158" s="141"/>
      <c r="L158" s="159" t="s">
        <v>3888</v>
      </c>
      <c r="M158" s="141"/>
      <c r="N158" s="141"/>
      <c r="O158" s="141"/>
      <c r="P158" s="141"/>
      <c r="Q158" s="141"/>
      <c r="R158" s="141"/>
      <c r="S158" s="141"/>
      <c r="T158" s="141"/>
      <c r="U158" s="141"/>
      <c r="V158" s="141"/>
      <c r="W158" s="141"/>
      <c r="X158" s="141"/>
      <c r="Y158" s="141"/>
      <c r="Z158" s="141"/>
      <c r="AA158" s="141"/>
      <c r="AB158" s="141"/>
      <c r="AC158" s="141"/>
      <c r="AD158" s="141"/>
      <c r="AE158" s="142"/>
    </row>
    <row r="159">
      <c r="A159" s="152">
        <v>150.0</v>
      </c>
      <c r="B159" s="84" t="s">
        <v>940</v>
      </c>
      <c r="C159" s="143" t="s">
        <v>18</v>
      </c>
      <c r="D159" s="84" t="s">
        <v>114</v>
      </c>
      <c r="E159" s="161" t="s">
        <v>114</v>
      </c>
      <c r="F159" s="84" t="s">
        <v>28</v>
      </c>
      <c r="G159" s="141"/>
      <c r="H159" s="106">
        <v>44687.0</v>
      </c>
      <c r="I159" s="106"/>
      <c r="J159" s="141"/>
      <c r="K159" s="141"/>
      <c r="L159" s="159" t="s">
        <v>3889</v>
      </c>
      <c r="M159" s="141"/>
      <c r="N159" s="141"/>
      <c r="O159" s="141"/>
      <c r="P159" s="141"/>
      <c r="Q159" s="141"/>
      <c r="R159" s="141"/>
      <c r="S159" s="141"/>
      <c r="T159" s="141"/>
      <c r="U159" s="141"/>
      <c r="V159" s="141"/>
      <c r="W159" s="141"/>
      <c r="X159" s="141"/>
      <c r="Y159" s="141"/>
      <c r="Z159" s="141"/>
      <c r="AA159" s="141"/>
      <c r="AB159" s="141"/>
      <c r="AC159" s="141"/>
      <c r="AD159" s="141"/>
      <c r="AE159" s="142"/>
    </row>
    <row r="160">
      <c r="A160" s="84">
        <v>151.0</v>
      </c>
      <c r="B160" s="84" t="s">
        <v>943</v>
      </c>
      <c r="C160" s="143" t="s">
        <v>18</v>
      </c>
      <c r="D160" s="84" t="s">
        <v>3</v>
      </c>
      <c r="E160" s="161" t="s">
        <v>3</v>
      </c>
      <c r="F160" s="84" t="s">
        <v>20</v>
      </c>
      <c r="G160" s="141"/>
      <c r="H160" s="106">
        <v>44687.0</v>
      </c>
      <c r="I160" s="106">
        <v>44693.0</v>
      </c>
      <c r="J160" s="141"/>
      <c r="K160" s="141"/>
      <c r="L160" s="159" t="s">
        <v>3890</v>
      </c>
      <c r="M160" s="141"/>
      <c r="N160" s="141"/>
      <c r="O160" s="141"/>
      <c r="P160" s="141"/>
      <c r="Q160" s="141"/>
      <c r="R160" s="141"/>
      <c r="S160" s="141"/>
      <c r="T160" s="141"/>
      <c r="U160" s="141"/>
      <c r="V160" s="141"/>
      <c r="W160" s="141"/>
      <c r="X160" s="141"/>
      <c r="Y160" s="141"/>
      <c r="Z160" s="141"/>
      <c r="AA160" s="141"/>
      <c r="AB160" s="141"/>
      <c r="AC160" s="141"/>
      <c r="AD160" s="141"/>
      <c r="AE160" s="142"/>
    </row>
    <row r="161">
      <c r="A161" s="152">
        <v>152.0</v>
      </c>
      <c r="B161" s="84" t="s">
        <v>956</v>
      </c>
      <c r="C161" s="143" t="s">
        <v>560</v>
      </c>
      <c r="D161" s="84" t="s">
        <v>900</v>
      </c>
      <c r="E161" s="161" t="s">
        <v>900</v>
      </c>
      <c r="F161" s="84" t="s">
        <v>20</v>
      </c>
      <c r="G161" s="141"/>
      <c r="H161" s="106">
        <v>44690.0</v>
      </c>
      <c r="I161" s="106"/>
      <c r="J161" s="141"/>
      <c r="K161" s="141"/>
      <c r="L161" s="159" t="s">
        <v>3891</v>
      </c>
      <c r="M161" s="141"/>
      <c r="N161" s="141"/>
      <c r="O161" s="141"/>
      <c r="P161" s="141"/>
      <c r="Q161" s="141"/>
      <c r="R161" s="141"/>
      <c r="S161" s="141"/>
      <c r="T161" s="141"/>
      <c r="U161" s="141"/>
      <c r="V161" s="141"/>
      <c r="W161" s="141"/>
      <c r="X161" s="141"/>
      <c r="Y161" s="141"/>
      <c r="Z161" s="141"/>
      <c r="AA161" s="141"/>
      <c r="AB161" s="141"/>
      <c r="AC161" s="141"/>
      <c r="AD161" s="141"/>
      <c r="AE161" s="142"/>
    </row>
    <row r="162">
      <c r="A162" s="152">
        <v>153.0</v>
      </c>
      <c r="B162" s="84" t="s">
        <v>952</v>
      </c>
      <c r="C162" s="143" t="s">
        <v>560</v>
      </c>
      <c r="D162" s="84" t="s">
        <v>114</v>
      </c>
      <c r="E162" s="161" t="s">
        <v>114</v>
      </c>
      <c r="F162" s="84" t="s">
        <v>43</v>
      </c>
      <c r="G162" s="141"/>
      <c r="H162" s="106">
        <v>44690.0</v>
      </c>
      <c r="I162" s="106"/>
      <c r="J162" s="141"/>
      <c r="K162" s="141"/>
      <c r="L162" s="159" t="s">
        <v>3892</v>
      </c>
      <c r="M162" s="141"/>
      <c r="N162" s="141"/>
      <c r="O162" s="141"/>
      <c r="P162" s="141"/>
      <c r="Q162" s="141"/>
      <c r="R162" s="141"/>
      <c r="S162" s="141"/>
      <c r="T162" s="141"/>
      <c r="U162" s="141"/>
      <c r="V162" s="141"/>
      <c r="W162" s="141"/>
      <c r="X162" s="141"/>
      <c r="Y162" s="141"/>
      <c r="Z162" s="141"/>
      <c r="AA162" s="141"/>
      <c r="AB162" s="141"/>
      <c r="AC162" s="141"/>
      <c r="AD162" s="141"/>
      <c r="AE162" s="142"/>
    </row>
    <row r="163">
      <c r="A163" s="84">
        <v>154.0</v>
      </c>
      <c r="B163" s="84" t="s">
        <v>968</v>
      </c>
      <c r="C163" s="143" t="s">
        <v>560</v>
      </c>
      <c r="D163" s="84" t="s">
        <v>3</v>
      </c>
      <c r="E163" s="161" t="s">
        <v>3</v>
      </c>
      <c r="F163" s="84" t="s">
        <v>20</v>
      </c>
      <c r="G163" s="141"/>
      <c r="H163" s="106">
        <v>44692.0</v>
      </c>
      <c r="I163" s="106">
        <v>44749.0</v>
      </c>
      <c r="J163" s="141"/>
      <c r="K163" s="141"/>
      <c r="L163" s="159" t="s">
        <v>3893</v>
      </c>
      <c r="M163" s="141"/>
      <c r="N163" s="141"/>
      <c r="O163" s="141"/>
      <c r="P163" s="141"/>
      <c r="Q163" s="141"/>
      <c r="R163" s="141"/>
      <c r="S163" s="141"/>
      <c r="T163" s="141"/>
      <c r="U163" s="141"/>
      <c r="V163" s="141"/>
      <c r="W163" s="141"/>
      <c r="X163" s="141"/>
      <c r="Y163" s="141"/>
      <c r="Z163" s="141"/>
      <c r="AA163" s="141"/>
      <c r="AB163" s="141"/>
      <c r="AC163" s="141"/>
      <c r="AD163" s="141"/>
      <c r="AE163" s="142"/>
    </row>
    <row r="164">
      <c r="A164" s="152">
        <v>155.0</v>
      </c>
      <c r="B164" s="84" t="s">
        <v>970</v>
      </c>
      <c r="C164" s="143" t="s">
        <v>18</v>
      </c>
      <c r="D164" s="84" t="s">
        <v>3</v>
      </c>
      <c r="E164" s="161" t="s">
        <v>3</v>
      </c>
      <c r="F164" s="84" t="s">
        <v>20</v>
      </c>
      <c r="G164" s="141"/>
      <c r="H164" s="106">
        <v>44692.0</v>
      </c>
      <c r="I164" s="106">
        <v>44720.0</v>
      </c>
      <c r="J164" s="141"/>
      <c r="K164" s="141"/>
      <c r="L164" s="159" t="s">
        <v>3894</v>
      </c>
      <c r="M164" s="141"/>
      <c r="N164" s="141"/>
      <c r="O164" s="141"/>
      <c r="P164" s="141"/>
      <c r="Q164" s="141"/>
      <c r="R164" s="141"/>
      <c r="S164" s="141"/>
      <c r="T164" s="141"/>
      <c r="U164" s="141"/>
      <c r="V164" s="141"/>
      <c r="W164" s="141"/>
      <c r="X164" s="141"/>
      <c r="Y164" s="141"/>
      <c r="Z164" s="141"/>
      <c r="AA164" s="141"/>
      <c r="AB164" s="141"/>
      <c r="AC164" s="141"/>
      <c r="AD164" s="141"/>
      <c r="AE164" s="142"/>
    </row>
    <row r="165">
      <c r="A165" s="152">
        <v>156.0</v>
      </c>
      <c r="B165" s="84" t="s">
        <v>975</v>
      </c>
      <c r="C165" s="143" t="s">
        <v>560</v>
      </c>
      <c r="D165" s="84" t="s">
        <v>508</v>
      </c>
      <c r="E165" s="161" t="s">
        <v>508</v>
      </c>
      <c r="F165" s="84" t="s">
        <v>20</v>
      </c>
      <c r="G165" s="141"/>
      <c r="H165" s="106">
        <v>44692.0</v>
      </c>
      <c r="I165" s="106"/>
      <c r="J165" s="141"/>
      <c r="K165" s="141"/>
      <c r="L165" s="159" t="s">
        <v>3895</v>
      </c>
      <c r="M165" s="141"/>
      <c r="N165" s="141"/>
      <c r="O165" s="141"/>
      <c r="P165" s="141"/>
      <c r="Q165" s="141"/>
      <c r="R165" s="141"/>
      <c r="S165" s="141"/>
      <c r="T165" s="141"/>
      <c r="U165" s="141"/>
      <c r="V165" s="141"/>
      <c r="W165" s="141"/>
      <c r="X165" s="141"/>
      <c r="Y165" s="141"/>
      <c r="Z165" s="141"/>
      <c r="AA165" s="141"/>
      <c r="AB165" s="141"/>
      <c r="AC165" s="141"/>
      <c r="AD165" s="141"/>
      <c r="AE165" s="142"/>
    </row>
    <row r="166">
      <c r="A166" s="84">
        <v>157.0</v>
      </c>
      <c r="B166" s="84" t="s">
        <v>981</v>
      </c>
      <c r="C166" s="143" t="s">
        <v>18</v>
      </c>
      <c r="D166" s="84" t="s">
        <v>3</v>
      </c>
      <c r="E166" s="161" t="s">
        <v>3</v>
      </c>
      <c r="F166" s="84" t="s">
        <v>20</v>
      </c>
      <c r="G166" s="141"/>
      <c r="H166" s="106">
        <v>44693.0</v>
      </c>
      <c r="I166" s="106">
        <v>44725.0</v>
      </c>
      <c r="J166" s="141"/>
      <c r="K166" s="141"/>
      <c r="L166" s="159" t="s">
        <v>3896</v>
      </c>
      <c r="M166" s="141"/>
      <c r="N166" s="141"/>
      <c r="O166" s="141"/>
      <c r="P166" s="141"/>
      <c r="Q166" s="141"/>
      <c r="R166" s="141"/>
      <c r="S166" s="141"/>
      <c r="T166" s="141"/>
      <c r="U166" s="141"/>
      <c r="V166" s="141"/>
      <c r="W166" s="141"/>
      <c r="X166" s="141"/>
      <c r="Y166" s="141"/>
      <c r="Z166" s="141"/>
      <c r="AA166" s="141"/>
      <c r="AB166" s="141"/>
      <c r="AC166" s="141"/>
      <c r="AD166" s="141"/>
      <c r="AE166" s="142"/>
    </row>
    <row r="167">
      <c r="A167" s="152">
        <v>158.0</v>
      </c>
      <c r="B167" s="109" t="s">
        <v>985</v>
      </c>
      <c r="C167" s="143" t="s">
        <v>18</v>
      </c>
      <c r="D167" s="84" t="s">
        <v>25</v>
      </c>
      <c r="E167" s="161" t="s">
        <v>25</v>
      </c>
      <c r="F167" s="84" t="s">
        <v>370</v>
      </c>
      <c r="G167" s="141"/>
      <c r="H167" s="106">
        <v>44693.0</v>
      </c>
      <c r="I167" s="106"/>
      <c r="J167" s="141"/>
      <c r="K167" s="141"/>
      <c r="L167" s="159" t="s">
        <v>3897</v>
      </c>
      <c r="M167" s="141"/>
      <c r="N167" s="141"/>
      <c r="O167" s="141"/>
      <c r="P167" s="141"/>
      <c r="Q167" s="141"/>
      <c r="R167" s="141"/>
      <c r="S167" s="141"/>
      <c r="T167" s="141"/>
      <c r="U167" s="141"/>
      <c r="V167" s="141"/>
      <c r="W167" s="141"/>
      <c r="X167" s="141"/>
      <c r="Y167" s="141"/>
      <c r="Z167" s="141"/>
      <c r="AA167" s="141"/>
      <c r="AB167" s="141"/>
      <c r="AC167" s="141"/>
      <c r="AD167" s="141"/>
      <c r="AE167" s="142"/>
    </row>
    <row r="168">
      <c r="A168" s="152">
        <v>159.0</v>
      </c>
      <c r="B168" s="164" t="s">
        <v>993</v>
      </c>
      <c r="C168" s="143" t="s">
        <v>18</v>
      </c>
      <c r="D168" s="84" t="s">
        <v>3</v>
      </c>
      <c r="E168" s="161" t="s">
        <v>3</v>
      </c>
      <c r="F168" s="84" t="s">
        <v>20</v>
      </c>
      <c r="G168" s="141"/>
      <c r="H168" s="106">
        <v>44694.0</v>
      </c>
      <c r="I168" s="106">
        <v>44707.0</v>
      </c>
      <c r="J168" s="141"/>
      <c r="K168" s="141"/>
      <c r="L168" s="159" t="s">
        <v>3898</v>
      </c>
      <c r="M168" s="141"/>
      <c r="N168" s="141"/>
      <c r="O168" s="141"/>
      <c r="P168" s="141"/>
      <c r="Q168" s="141"/>
      <c r="R168" s="141"/>
      <c r="S168" s="141"/>
      <c r="T168" s="141"/>
      <c r="U168" s="141"/>
      <c r="V168" s="141"/>
      <c r="W168" s="141"/>
      <c r="X168" s="141"/>
      <c r="Y168" s="141"/>
      <c r="Z168" s="141"/>
      <c r="AA168" s="141"/>
      <c r="AB168" s="141"/>
      <c r="AC168" s="141"/>
      <c r="AD168" s="141"/>
      <c r="AE168" s="142"/>
    </row>
    <row r="169">
      <c r="A169" s="84">
        <v>160.0</v>
      </c>
      <c r="B169" s="164" t="s">
        <v>999</v>
      </c>
      <c r="C169" s="143" t="s">
        <v>18</v>
      </c>
      <c r="D169" s="84" t="s">
        <v>508</v>
      </c>
      <c r="E169" s="161" t="s">
        <v>508</v>
      </c>
      <c r="F169" s="84" t="s">
        <v>20</v>
      </c>
      <c r="G169" s="141"/>
      <c r="H169" s="106">
        <v>44694.0</v>
      </c>
      <c r="I169" s="106"/>
      <c r="J169" s="141"/>
      <c r="K169" s="141"/>
      <c r="L169" s="159" t="s">
        <v>3899</v>
      </c>
      <c r="M169" s="141"/>
      <c r="N169" s="141"/>
      <c r="O169" s="141"/>
      <c r="P169" s="141"/>
      <c r="Q169" s="141"/>
      <c r="R169" s="141"/>
      <c r="S169" s="141"/>
      <c r="T169" s="141"/>
      <c r="U169" s="141"/>
      <c r="V169" s="141"/>
      <c r="W169" s="141"/>
      <c r="X169" s="141"/>
      <c r="Y169" s="141"/>
      <c r="Z169" s="141"/>
      <c r="AA169" s="141"/>
      <c r="AB169" s="141"/>
      <c r="AC169" s="141"/>
      <c r="AD169" s="141"/>
      <c r="AE169" s="142"/>
    </row>
    <row r="170">
      <c r="A170" s="152">
        <v>161.0</v>
      </c>
      <c r="B170" s="164" t="s">
        <v>1005</v>
      </c>
      <c r="C170" s="143" t="s">
        <v>18</v>
      </c>
      <c r="D170" s="84" t="s">
        <v>3</v>
      </c>
      <c r="E170" s="161" t="s">
        <v>3</v>
      </c>
      <c r="F170" s="84" t="s">
        <v>20</v>
      </c>
      <c r="G170" s="141"/>
      <c r="H170" s="106">
        <v>44697.0</v>
      </c>
      <c r="I170" s="106">
        <v>44853.0</v>
      </c>
      <c r="J170" s="141"/>
      <c r="K170" s="141"/>
      <c r="L170" s="159" t="s">
        <v>3900</v>
      </c>
      <c r="M170" s="141"/>
      <c r="N170" s="141"/>
      <c r="O170" s="141"/>
      <c r="P170" s="141"/>
      <c r="Q170" s="141"/>
      <c r="R170" s="141"/>
      <c r="S170" s="141"/>
      <c r="T170" s="141"/>
      <c r="U170" s="141"/>
      <c r="V170" s="141"/>
      <c r="W170" s="141"/>
      <c r="X170" s="141"/>
      <c r="Y170" s="141"/>
      <c r="Z170" s="141"/>
      <c r="AA170" s="141"/>
      <c r="AB170" s="141"/>
      <c r="AC170" s="141"/>
      <c r="AD170" s="141"/>
      <c r="AE170" s="142"/>
    </row>
    <row r="171">
      <c r="A171" s="152">
        <v>162.0</v>
      </c>
      <c r="B171" s="164" t="s">
        <v>1013</v>
      </c>
      <c r="C171" s="143" t="s">
        <v>18</v>
      </c>
      <c r="D171" s="84" t="s">
        <v>3</v>
      </c>
      <c r="E171" s="161" t="s">
        <v>3</v>
      </c>
      <c r="F171" s="84" t="s">
        <v>20</v>
      </c>
      <c r="G171" s="141"/>
      <c r="H171" s="106">
        <v>44698.0</v>
      </c>
      <c r="I171" s="106">
        <v>44740.0</v>
      </c>
      <c r="J171" s="141"/>
      <c r="K171" s="141"/>
      <c r="L171" s="159" t="s">
        <v>3901</v>
      </c>
      <c r="M171" s="141"/>
      <c r="N171" s="141"/>
      <c r="O171" s="141"/>
      <c r="P171" s="141"/>
      <c r="Q171" s="141"/>
      <c r="R171" s="141"/>
      <c r="S171" s="141"/>
      <c r="T171" s="141"/>
      <c r="U171" s="141"/>
      <c r="V171" s="141"/>
      <c r="W171" s="141"/>
      <c r="X171" s="141"/>
      <c r="Y171" s="141"/>
      <c r="Z171" s="141"/>
      <c r="AA171" s="141"/>
      <c r="AB171" s="141"/>
      <c r="AC171" s="141"/>
      <c r="AD171" s="141"/>
      <c r="AE171" s="142"/>
    </row>
    <row r="172">
      <c r="A172" s="84">
        <v>163.0</v>
      </c>
      <c r="B172" s="164" t="s">
        <v>1020</v>
      </c>
      <c r="C172" s="143" t="s">
        <v>18</v>
      </c>
      <c r="D172" s="84" t="s">
        <v>114</v>
      </c>
      <c r="E172" s="161" t="s">
        <v>3</v>
      </c>
      <c r="F172" s="84" t="s">
        <v>20</v>
      </c>
      <c r="G172" s="141"/>
      <c r="H172" s="106">
        <v>44698.0</v>
      </c>
      <c r="I172" s="106">
        <v>44721.0</v>
      </c>
      <c r="J172" s="141"/>
      <c r="K172" s="141"/>
      <c r="L172" s="159" t="s">
        <v>3902</v>
      </c>
      <c r="M172" s="141"/>
      <c r="N172" s="141"/>
      <c r="O172" s="141"/>
      <c r="P172" s="141"/>
      <c r="Q172" s="141"/>
      <c r="R172" s="141"/>
      <c r="S172" s="141"/>
      <c r="T172" s="141"/>
      <c r="U172" s="141"/>
      <c r="V172" s="141"/>
      <c r="W172" s="141"/>
      <c r="X172" s="141"/>
      <c r="Y172" s="141"/>
      <c r="Z172" s="141"/>
      <c r="AA172" s="141"/>
      <c r="AB172" s="141"/>
      <c r="AC172" s="141"/>
      <c r="AD172" s="141"/>
      <c r="AE172" s="142"/>
    </row>
    <row r="173">
      <c r="A173" s="152">
        <v>164.0</v>
      </c>
      <c r="B173" s="164" t="s">
        <v>1023</v>
      </c>
      <c r="C173" s="143" t="s">
        <v>18</v>
      </c>
      <c r="D173" s="84" t="s">
        <v>3</v>
      </c>
      <c r="E173" s="161" t="s">
        <v>3</v>
      </c>
      <c r="F173" s="84" t="s">
        <v>53</v>
      </c>
      <c r="G173" s="141"/>
      <c r="H173" s="106">
        <v>44698.0</v>
      </c>
      <c r="I173" s="106">
        <v>44740.0</v>
      </c>
      <c r="J173" s="141"/>
      <c r="K173" s="141"/>
      <c r="L173" s="159" t="s">
        <v>3903</v>
      </c>
      <c r="M173" s="141"/>
      <c r="N173" s="141"/>
      <c r="O173" s="141"/>
      <c r="P173" s="141"/>
      <c r="Q173" s="141"/>
      <c r="R173" s="141"/>
      <c r="S173" s="141"/>
      <c r="T173" s="141"/>
      <c r="U173" s="141"/>
      <c r="V173" s="141"/>
      <c r="W173" s="141"/>
      <c r="X173" s="141"/>
      <c r="Y173" s="141"/>
      <c r="Z173" s="141"/>
      <c r="AA173" s="141"/>
      <c r="AB173" s="141"/>
      <c r="AC173" s="141"/>
      <c r="AD173" s="141"/>
      <c r="AE173" s="142"/>
    </row>
    <row r="174">
      <c r="A174" s="152">
        <v>165.0</v>
      </c>
      <c r="B174" s="84" t="s">
        <v>1015</v>
      </c>
      <c r="C174" s="143" t="s">
        <v>18</v>
      </c>
      <c r="D174" s="84" t="s">
        <v>25</v>
      </c>
      <c r="E174" s="161" t="s">
        <v>158</v>
      </c>
      <c r="F174" s="84" t="s">
        <v>20</v>
      </c>
      <c r="G174" s="141"/>
      <c r="H174" s="106">
        <v>44698.0</v>
      </c>
      <c r="I174" s="106"/>
      <c r="J174" s="141"/>
      <c r="K174" s="141"/>
      <c r="L174" s="159" t="s">
        <v>3904</v>
      </c>
      <c r="M174" s="141"/>
      <c r="N174" s="141"/>
      <c r="O174" s="141"/>
      <c r="P174" s="141"/>
      <c r="Q174" s="141"/>
      <c r="R174" s="141"/>
      <c r="S174" s="141"/>
      <c r="T174" s="141"/>
      <c r="U174" s="141"/>
      <c r="V174" s="141"/>
      <c r="W174" s="141"/>
      <c r="X174" s="141"/>
      <c r="Y174" s="141"/>
      <c r="Z174" s="141"/>
      <c r="AA174" s="141"/>
      <c r="AB174" s="141"/>
      <c r="AC174" s="141"/>
      <c r="AD174" s="141"/>
      <c r="AE174" s="142"/>
    </row>
    <row r="175">
      <c r="A175" s="84">
        <v>166.0</v>
      </c>
      <c r="B175" s="84" t="s">
        <v>1026</v>
      </c>
      <c r="C175" s="143" t="s">
        <v>18</v>
      </c>
      <c r="D175" s="84" t="s">
        <v>900</v>
      </c>
      <c r="E175" s="161" t="s">
        <v>900</v>
      </c>
      <c r="F175" s="84" t="s">
        <v>46</v>
      </c>
      <c r="G175" s="141"/>
      <c r="H175" s="106">
        <v>44698.0</v>
      </c>
      <c r="I175" s="106"/>
      <c r="J175" s="141"/>
      <c r="K175" s="141"/>
      <c r="L175" s="159" t="s">
        <v>3905</v>
      </c>
      <c r="M175" s="141"/>
      <c r="N175" s="141"/>
      <c r="O175" s="141"/>
      <c r="P175" s="141"/>
      <c r="Q175" s="141"/>
      <c r="R175" s="141"/>
      <c r="S175" s="141"/>
      <c r="T175" s="141"/>
      <c r="U175" s="141"/>
      <c r="V175" s="141"/>
      <c r="W175" s="141"/>
      <c r="X175" s="141"/>
      <c r="Y175" s="141"/>
      <c r="Z175" s="141"/>
      <c r="AA175" s="141"/>
      <c r="AB175" s="141"/>
      <c r="AC175" s="141"/>
      <c r="AD175" s="141"/>
      <c r="AE175" s="142"/>
    </row>
    <row r="176">
      <c r="A176" s="152">
        <v>167.0</v>
      </c>
      <c r="B176" s="84" t="s">
        <v>1034</v>
      </c>
      <c r="C176" s="143" t="s">
        <v>18</v>
      </c>
      <c r="D176" s="84" t="s">
        <v>3</v>
      </c>
      <c r="E176" s="161" t="s">
        <v>3</v>
      </c>
      <c r="F176" s="84" t="s">
        <v>20</v>
      </c>
      <c r="G176" s="141"/>
      <c r="H176" s="106">
        <v>44699.0</v>
      </c>
      <c r="I176" s="106">
        <v>44713.0</v>
      </c>
      <c r="J176" s="141"/>
      <c r="K176" s="141"/>
      <c r="L176" s="159" t="s">
        <v>3906</v>
      </c>
      <c r="M176" s="141"/>
      <c r="N176" s="141"/>
      <c r="O176" s="141"/>
      <c r="P176" s="141"/>
      <c r="Q176" s="141"/>
      <c r="R176" s="141"/>
      <c r="S176" s="141"/>
      <c r="T176" s="141"/>
      <c r="U176" s="141"/>
      <c r="V176" s="141"/>
      <c r="W176" s="141"/>
      <c r="X176" s="141"/>
      <c r="Y176" s="141"/>
      <c r="Z176" s="141"/>
      <c r="AA176" s="141"/>
      <c r="AB176" s="141"/>
      <c r="AC176" s="141"/>
      <c r="AD176" s="141"/>
      <c r="AE176" s="142"/>
    </row>
    <row r="177">
      <c r="A177" s="152">
        <v>168.0</v>
      </c>
      <c r="B177" s="84" t="s">
        <v>1044</v>
      </c>
      <c r="C177" s="143" t="s">
        <v>18</v>
      </c>
      <c r="D177" s="84" t="s">
        <v>3</v>
      </c>
      <c r="E177" s="161" t="s">
        <v>3</v>
      </c>
      <c r="F177" s="84" t="s">
        <v>20</v>
      </c>
      <c r="G177" s="141"/>
      <c r="H177" s="106">
        <v>44700.0</v>
      </c>
      <c r="I177" s="106">
        <v>44707.0</v>
      </c>
      <c r="J177" s="141"/>
      <c r="K177" s="141"/>
      <c r="L177" s="159" t="s">
        <v>3907</v>
      </c>
      <c r="M177" s="141"/>
      <c r="N177" s="141"/>
      <c r="O177" s="141"/>
      <c r="P177" s="141"/>
      <c r="Q177" s="141"/>
      <c r="R177" s="141"/>
      <c r="S177" s="141"/>
      <c r="T177" s="141"/>
      <c r="U177" s="141"/>
      <c r="V177" s="141"/>
      <c r="W177" s="141"/>
      <c r="X177" s="141"/>
      <c r="Y177" s="141"/>
      <c r="Z177" s="141"/>
      <c r="AA177" s="141"/>
      <c r="AB177" s="141"/>
      <c r="AC177" s="141"/>
      <c r="AD177" s="141"/>
      <c r="AE177" s="142"/>
    </row>
    <row r="178">
      <c r="A178" s="84">
        <v>169.0</v>
      </c>
      <c r="B178" s="84" t="s">
        <v>1049</v>
      </c>
      <c r="C178" s="143" t="s">
        <v>18</v>
      </c>
      <c r="D178" s="84" t="s">
        <v>508</v>
      </c>
      <c r="E178" s="161" t="s">
        <v>508</v>
      </c>
      <c r="F178" s="84" t="s">
        <v>53</v>
      </c>
      <c r="G178" s="141"/>
      <c r="H178" s="106">
        <v>44700.0</v>
      </c>
      <c r="I178" s="106"/>
      <c r="J178" s="141"/>
      <c r="K178" s="141"/>
      <c r="L178" s="159" t="s">
        <v>3908</v>
      </c>
      <c r="M178" s="141"/>
      <c r="N178" s="141"/>
      <c r="O178" s="141"/>
      <c r="P178" s="141"/>
      <c r="Q178" s="141"/>
      <c r="R178" s="141"/>
      <c r="S178" s="141"/>
      <c r="T178" s="141"/>
      <c r="U178" s="141"/>
      <c r="V178" s="141"/>
      <c r="W178" s="141"/>
      <c r="X178" s="141"/>
      <c r="Y178" s="141"/>
      <c r="Z178" s="141"/>
      <c r="AA178" s="141"/>
      <c r="AB178" s="141"/>
      <c r="AC178" s="141"/>
      <c r="AD178" s="141"/>
      <c r="AE178" s="142"/>
    </row>
    <row r="179">
      <c r="A179" s="152">
        <v>170.0</v>
      </c>
      <c r="B179" s="84" t="s">
        <v>1054</v>
      </c>
      <c r="C179" s="143" t="s">
        <v>18</v>
      </c>
      <c r="D179" s="84" t="s">
        <v>158</v>
      </c>
      <c r="E179" s="161" t="s">
        <v>158</v>
      </c>
      <c r="F179" s="84" t="s">
        <v>53</v>
      </c>
      <c r="G179" s="141"/>
      <c r="H179" s="106">
        <v>44700.0</v>
      </c>
      <c r="I179" s="106"/>
      <c r="J179" s="141"/>
      <c r="K179" s="141"/>
      <c r="L179" s="159" t="s">
        <v>3909</v>
      </c>
      <c r="M179" s="141"/>
      <c r="N179" s="141"/>
      <c r="O179" s="141"/>
      <c r="P179" s="141"/>
      <c r="Q179" s="141"/>
      <c r="R179" s="141"/>
      <c r="S179" s="141"/>
      <c r="T179" s="141"/>
      <c r="U179" s="141"/>
      <c r="V179" s="141"/>
      <c r="W179" s="141"/>
      <c r="X179" s="141"/>
      <c r="Y179" s="141"/>
      <c r="Z179" s="141"/>
      <c r="AA179" s="141"/>
      <c r="AB179" s="141"/>
      <c r="AC179" s="141"/>
      <c r="AD179" s="141"/>
      <c r="AE179" s="142"/>
    </row>
    <row r="180">
      <c r="A180" s="152">
        <v>171.0</v>
      </c>
      <c r="B180" s="84" t="s">
        <v>1057</v>
      </c>
      <c r="C180" s="143" t="s">
        <v>18</v>
      </c>
      <c r="D180" s="84" t="s">
        <v>3</v>
      </c>
      <c r="E180" s="161" t="s">
        <v>3</v>
      </c>
      <c r="F180" s="84" t="s">
        <v>20</v>
      </c>
      <c r="G180" s="141"/>
      <c r="H180" s="106">
        <v>44701.0</v>
      </c>
      <c r="I180" s="106">
        <v>44720.0</v>
      </c>
      <c r="J180" s="141"/>
      <c r="K180" s="141"/>
      <c r="L180" s="159" t="s">
        <v>3910</v>
      </c>
      <c r="M180" s="141"/>
      <c r="N180" s="141"/>
      <c r="O180" s="141"/>
      <c r="P180" s="141"/>
      <c r="Q180" s="141"/>
      <c r="R180" s="141"/>
      <c r="S180" s="141"/>
      <c r="T180" s="141"/>
      <c r="U180" s="141"/>
      <c r="V180" s="141"/>
      <c r="W180" s="141"/>
      <c r="X180" s="141"/>
      <c r="Y180" s="141"/>
      <c r="Z180" s="141"/>
      <c r="AA180" s="141"/>
      <c r="AB180" s="141"/>
      <c r="AC180" s="141"/>
      <c r="AD180" s="141"/>
      <c r="AE180" s="142"/>
    </row>
    <row r="181">
      <c r="A181" s="84">
        <v>172.0</v>
      </c>
      <c r="B181" s="84" t="s">
        <v>1059</v>
      </c>
      <c r="C181" s="143" t="s">
        <v>560</v>
      </c>
      <c r="D181" s="84" t="s">
        <v>25</v>
      </c>
      <c r="E181" s="161" t="s">
        <v>25</v>
      </c>
      <c r="F181" s="84" t="s">
        <v>20</v>
      </c>
      <c r="G181" s="141"/>
      <c r="H181" s="106">
        <v>44701.0</v>
      </c>
      <c r="I181" s="106"/>
      <c r="J181" s="141"/>
      <c r="K181" s="141"/>
      <c r="L181" s="159" t="s">
        <v>3911</v>
      </c>
      <c r="M181" s="141"/>
      <c r="N181" s="141"/>
      <c r="O181" s="141"/>
      <c r="P181" s="141"/>
      <c r="Q181" s="141"/>
      <c r="R181" s="141"/>
      <c r="S181" s="141"/>
      <c r="T181" s="141"/>
      <c r="U181" s="141"/>
      <c r="V181" s="141"/>
      <c r="W181" s="141"/>
      <c r="X181" s="141"/>
      <c r="Y181" s="141"/>
      <c r="Z181" s="141"/>
      <c r="AA181" s="141"/>
      <c r="AB181" s="141"/>
      <c r="AC181" s="141"/>
      <c r="AD181" s="141"/>
      <c r="AE181" s="142"/>
    </row>
    <row r="182">
      <c r="A182" s="152">
        <v>173.0</v>
      </c>
      <c r="B182" s="84" t="s">
        <v>1063</v>
      </c>
      <c r="C182" s="143" t="s">
        <v>18</v>
      </c>
      <c r="D182" s="84" t="s">
        <v>900</v>
      </c>
      <c r="E182" s="161" t="s">
        <v>900</v>
      </c>
      <c r="F182" s="84" t="s">
        <v>310</v>
      </c>
      <c r="G182" s="141"/>
      <c r="H182" s="106">
        <v>44701.0</v>
      </c>
      <c r="I182" s="106"/>
      <c r="J182" s="141"/>
      <c r="K182" s="141"/>
      <c r="L182" s="159" t="s">
        <v>3912</v>
      </c>
      <c r="M182" s="141"/>
      <c r="N182" s="141"/>
      <c r="O182" s="141"/>
      <c r="P182" s="141"/>
      <c r="Q182" s="141"/>
      <c r="R182" s="141"/>
      <c r="S182" s="141"/>
      <c r="T182" s="141"/>
      <c r="U182" s="141"/>
      <c r="V182" s="141"/>
      <c r="W182" s="141"/>
      <c r="X182" s="141"/>
      <c r="Y182" s="141"/>
      <c r="Z182" s="141"/>
      <c r="AA182" s="141"/>
      <c r="AB182" s="141"/>
      <c r="AC182" s="141"/>
      <c r="AD182" s="141"/>
      <c r="AE182" s="142"/>
    </row>
    <row r="183">
      <c r="A183" s="152">
        <v>174.0</v>
      </c>
      <c r="B183" s="84" t="s">
        <v>1072</v>
      </c>
      <c r="C183" s="143" t="s">
        <v>18</v>
      </c>
      <c r="D183" s="84" t="s">
        <v>900</v>
      </c>
      <c r="E183" s="161" t="s">
        <v>900</v>
      </c>
      <c r="F183" s="84" t="s">
        <v>987</v>
      </c>
      <c r="G183" s="141"/>
      <c r="H183" s="106">
        <v>44701.0</v>
      </c>
      <c r="I183" s="106"/>
      <c r="J183" s="141"/>
      <c r="K183" s="141"/>
      <c r="L183" s="159" t="s">
        <v>3913</v>
      </c>
      <c r="M183" s="141"/>
      <c r="N183" s="141"/>
      <c r="O183" s="141"/>
      <c r="P183" s="141"/>
      <c r="Q183" s="141"/>
      <c r="R183" s="141"/>
      <c r="S183" s="141"/>
      <c r="T183" s="141"/>
      <c r="U183" s="141"/>
      <c r="V183" s="141"/>
      <c r="W183" s="141"/>
      <c r="X183" s="141"/>
      <c r="Y183" s="141"/>
      <c r="Z183" s="141"/>
      <c r="AA183" s="141"/>
      <c r="AB183" s="141"/>
      <c r="AC183" s="141"/>
      <c r="AD183" s="141"/>
      <c r="AE183" s="142"/>
    </row>
    <row r="184">
      <c r="A184" s="84">
        <v>175.0</v>
      </c>
      <c r="B184" s="84" t="s">
        <v>1079</v>
      </c>
      <c r="C184" s="143" t="s">
        <v>18</v>
      </c>
      <c r="D184" s="84" t="s">
        <v>3</v>
      </c>
      <c r="E184" s="161" t="s">
        <v>3</v>
      </c>
      <c r="F184" s="84" t="s">
        <v>20</v>
      </c>
      <c r="G184" s="141"/>
      <c r="H184" s="106">
        <v>44705.0</v>
      </c>
      <c r="I184" s="106">
        <v>44727.0</v>
      </c>
      <c r="J184" s="141"/>
      <c r="K184" s="141"/>
      <c r="L184" s="159" t="s">
        <v>3914</v>
      </c>
      <c r="M184" s="141"/>
      <c r="N184" s="141"/>
      <c r="O184" s="141"/>
      <c r="P184" s="141"/>
      <c r="Q184" s="141"/>
      <c r="R184" s="141"/>
      <c r="S184" s="141"/>
      <c r="T184" s="141"/>
      <c r="U184" s="141"/>
      <c r="V184" s="141"/>
      <c r="W184" s="141"/>
      <c r="X184" s="141"/>
      <c r="Y184" s="141"/>
      <c r="Z184" s="141"/>
      <c r="AA184" s="141"/>
      <c r="AB184" s="141"/>
      <c r="AC184" s="141"/>
      <c r="AD184" s="141"/>
      <c r="AE184" s="142"/>
    </row>
    <row r="185">
      <c r="A185" s="152">
        <v>176.0</v>
      </c>
      <c r="B185" s="84" t="s">
        <v>1083</v>
      </c>
      <c r="C185" s="143" t="s">
        <v>18</v>
      </c>
      <c r="D185" s="84" t="s">
        <v>158</v>
      </c>
      <c r="E185" s="161" t="s">
        <v>158</v>
      </c>
      <c r="F185" s="84" t="s">
        <v>20</v>
      </c>
      <c r="G185" s="141"/>
      <c r="H185" s="167">
        <v>44705.0</v>
      </c>
      <c r="I185" s="106"/>
      <c r="J185" s="141"/>
      <c r="K185" s="141"/>
      <c r="L185" s="159" t="s">
        <v>3915</v>
      </c>
      <c r="M185" s="141"/>
      <c r="N185" s="141"/>
      <c r="O185" s="141"/>
      <c r="P185" s="141"/>
      <c r="Q185" s="141"/>
      <c r="R185" s="141"/>
      <c r="S185" s="141"/>
      <c r="T185" s="141"/>
      <c r="U185" s="141"/>
      <c r="V185" s="141"/>
      <c r="W185" s="141"/>
      <c r="X185" s="141"/>
      <c r="Y185" s="141"/>
      <c r="Z185" s="141"/>
      <c r="AA185" s="141"/>
      <c r="AB185" s="141"/>
      <c r="AC185" s="141"/>
      <c r="AD185" s="141"/>
      <c r="AE185" s="142"/>
    </row>
    <row r="186">
      <c r="A186" s="152">
        <v>177.0</v>
      </c>
      <c r="B186" s="109" t="s">
        <v>1088</v>
      </c>
      <c r="C186" s="143" t="s">
        <v>18</v>
      </c>
      <c r="D186" s="84" t="s">
        <v>3</v>
      </c>
      <c r="E186" s="161" t="s">
        <v>3</v>
      </c>
      <c r="F186" s="84" t="s">
        <v>20</v>
      </c>
      <c r="G186" s="141"/>
      <c r="H186" s="167">
        <v>44706.0</v>
      </c>
      <c r="I186" s="106">
        <v>44727.0</v>
      </c>
      <c r="J186" s="141"/>
      <c r="K186" s="141"/>
      <c r="L186" s="159" t="s">
        <v>3916</v>
      </c>
      <c r="M186" s="141"/>
      <c r="N186" s="141"/>
      <c r="O186" s="141"/>
      <c r="P186" s="141"/>
      <c r="Q186" s="141"/>
      <c r="R186" s="141"/>
      <c r="S186" s="141"/>
      <c r="T186" s="141"/>
      <c r="U186" s="141"/>
      <c r="V186" s="141"/>
      <c r="W186" s="141"/>
      <c r="X186" s="141"/>
      <c r="Y186" s="141"/>
      <c r="Z186" s="141"/>
      <c r="AA186" s="141"/>
      <c r="AB186" s="141"/>
      <c r="AC186" s="141"/>
      <c r="AD186" s="141"/>
      <c r="AE186" s="142"/>
    </row>
    <row r="187">
      <c r="A187" s="84">
        <v>178.0</v>
      </c>
      <c r="B187" s="109" t="s">
        <v>1091</v>
      </c>
      <c r="C187" s="143" t="s">
        <v>18</v>
      </c>
      <c r="D187" s="84" t="s">
        <v>508</v>
      </c>
      <c r="E187" s="161" t="s">
        <v>508</v>
      </c>
      <c r="F187" s="84" t="s">
        <v>20</v>
      </c>
      <c r="G187" s="141"/>
      <c r="H187" s="167">
        <v>44706.0</v>
      </c>
      <c r="I187" s="106">
        <v>44740.0</v>
      </c>
      <c r="J187" s="141"/>
      <c r="K187" s="141"/>
      <c r="L187" s="159" t="s">
        <v>3917</v>
      </c>
      <c r="M187" s="141"/>
      <c r="N187" s="141"/>
      <c r="O187" s="141"/>
      <c r="P187" s="141"/>
      <c r="Q187" s="141"/>
      <c r="R187" s="141"/>
      <c r="S187" s="141"/>
      <c r="T187" s="141"/>
      <c r="U187" s="141"/>
      <c r="V187" s="141"/>
      <c r="W187" s="141"/>
      <c r="X187" s="141"/>
      <c r="Y187" s="141"/>
      <c r="Z187" s="141"/>
      <c r="AA187" s="141"/>
      <c r="AB187" s="141"/>
      <c r="AC187" s="141"/>
      <c r="AD187" s="141"/>
      <c r="AE187" s="142"/>
    </row>
    <row r="188">
      <c r="A188" s="152">
        <v>179.0</v>
      </c>
      <c r="B188" s="109" t="s">
        <v>1094</v>
      </c>
      <c r="C188" s="143" t="s">
        <v>18</v>
      </c>
      <c r="D188" s="84" t="s">
        <v>3</v>
      </c>
      <c r="E188" s="161" t="s">
        <v>3</v>
      </c>
      <c r="F188" s="84" t="s">
        <v>20</v>
      </c>
      <c r="G188" s="141"/>
      <c r="H188" s="167">
        <v>44706.0</v>
      </c>
      <c r="I188" s="167">
        <v>44740.0</v>
      </c>
      <c r="J188" s="141"/>
      <c r="K188" s="141"/>
      <c r="L188" s="159" t="s">
        <v>3918</v>
      </c>
      <c r="M188" s="141"/>
      <c r="N188" s="141"/>
      <c r="O188" s="141"/>
      <c r="P188" s="141"/>
      <c r="Q188" s="141"/>
      <c r="R188" s="141"/>
      <c r="S188" s="141"/>
      <c r="T188" s="141"/>
      <c r="U188" s="141"/>
      <c r="V188" s="141"/>
      <c r="W188" s="141"/>
      <c r="X188" s="141"/>
      <c r="Y188" s="141"/>
      <c r="Z188" s="141"/>
      <c r="AA188" s="141"/>
      <c r="AB188" s="141"/>
      <c r="AC188" s="141"/>
      <c r="AD188" s="141"/>
      <c r="AE188" s="142"/>
    </row>
    <row r="189">
      <c r="A189" s="152">
        <v>180.0</v>
      </c>
      <c r="B189" s="109" t="s">
        <v>1103</v>
      </c>
      <c r="C189" s="143" t="s">
        <v>560</v>
      </c>
      <c r="D189" s="84" t="s">
        <v>508</v>
      </c>
      <c r="E189" s="161" t="s">
        <v>508</v>
      </c>
      <c r="F189" s="84" t="s">
        <v>20</v>
      </c>
      <c r="G189" s="141"/>
      <c r="H189" s="167">
        <v>44707.0</v>
      </c>
      <c r="I189" s="167">
        <v>44810.0</v>
      </c>
      <c r="J189" s="141"/>
      <c r="K189" s="141"/>
      <c r="L189" s="159" t="s">
        <v>3919</v>
      </c>
      <c r="M189" s="141"/>
      <c r="N189" s="141"/>
      <c r="O189" s="141"/>
      <c r="P189" s="141"/>
      <c r="Q189" s="141"/>
      <c r="R189" s="141"/>
      <c r="S189" s="141"/>
      <c r="T189" s="141"/>
      <c r="U189" s="141"/>
      <c r="V189" s="141"/>
      <c r="W189" s="141"/>
      <c r="X189" s="141"/>
      <c r="Y189" s="141"/>
      <c r="Z189" s="141"/>
      <c r="AA189" s="141"/>
      <c r="AB189" s="141"/>
      <c r="AC189" s="141"/>
      <c r="AD189" s="141"/>
      <c r="AE189" s="142"/>
    </row>
    <row r="190">
      <c r="A190" s="84">
        <v>181.0</v>
      </c>
      <c r="B190" s="109" t="s">
        <v>1105</v>
      </c>
      <c r="C190" s="143" t="s">
        <v>560</v>
      </c>
      <c r="D190" s="84" t="s">
        <v>900</v>
      </c>
      <c r="E190" s="161" t="s">
        <v>900</v>
      </c>
      <c r="F190" s="84" t="s">
        <v>370</v>
      </c>
      <c r="G190" s="141"/>
      <c r="H190" s="106">
        <v>44707.0</v>
      </c>
      <c r="I190" s="106"/>
      <c r="J190" s="141"/>
      <c r="K190" s="141"/>
      <c r="L190" s="159" t="s">
        <v>3920</v>
      </c>
      <c r="M190" s="141"/>
      <c r="N190" s="141"/>
      <c r="O190" s="141"/>
      <c r="P190" s="141"/>
      <c r="Q190" s="141"/>
      <c r="R190" s="141"/>
      <c r="S190" s="141"/>
      <c r="T190" s="141"/>
      <c r="U190" s="141"/>
      <c r="V190" s="141"/>
      <c r="W190" s="141"/>
      <c r="X190" s="141"/>
      <c r="Y190" s="141"/>
      <c r="Z190" s="141"/>
      <c r="AA190" s="141"/>
      <c r="AB190" s="141"/>
      <c r="AC190" s="141"/>
      <c r="AD190" s="141"/>
      <c r="AE190" s="142"/>
    </row>
    <row r="191">
      <c r="A191" s="152">
        <v>182.0</v>
      </c>
      <c r="B191" s="164" t="s">
        <v>1112</v>
      </c>
      <c r="C191" s="143" t="s">
        <v>560</v>
      </c>
      <c r="D191" s="84" t="s">
        <v>3</v>
      </c>
      <c r="E191" s="84" t="s">
        <v>3</v>
      </c>
      <c r="F191" s="84" t="s">
        <v>20</v>
      </c>
      <c r="G191" s="141"/>
      <c r="H191" s="106">
        <v>44708.0</v>
      </c>
      <c r="I191" s="106">
        <v>44736.0</v>
      </c>
      <c r="J191" s="141"/>
      <c r="K191" s="141"/>
      <c r="L191" s="161" t="s">
        <v>3921</v>
      </c>
      <c r="M191" s="141"/>
      <c r="N191" s="141"/>
      <c r="O191" s="141"/>
      <c r="P191" s="141"/>
      <c r="Q191" s="141"/>
      <c r="R191" s="141"/>
      <c r="S191" s="141"/>
      <c r="T191" s="141"/>
      <c r="U191" s="141"/>
      <c r="V191" s="141"/>
      <c r="W191" s="141"/>
      <c r="X191" s="141"/>
      <c r="Y191" s="141"/>
      <c r="Z191" s="141"/>
      <c r="AA191" s="141"/>
      <c r="AB191" s="141"/>
      <c r="AC191" s="141"/>
      <c r="AD191" s="141"/>
      <c r="AE191" s="142"/>
    </row>
    <row r="192">
      <c r="A192" s="152">
        <v>183.0</v>
      </c>
      <c r="B192" s="164" t="s">
        <v>1123</v>
      </c>
      <c r="C192" s="143" t="s">
        <v>18</v>
      </c>
      <c r="D192" s="84" t="s">
        <v>114</v>
      </c>
      <c r="E192" s="84" t="s">
        <v>114</v>
      </c>
      <c r="F192" s="84" t="s">
        <v>46</v>
      </c>
      <c r="G192" s="141"/>
      <c r="H192" s="106">
        <v>44711.0</v>
      </c>
      <c r="I192" s="106"/>
      <c r="J192" s="141"/>
      <c r="K192" s="141"/>
      <c r="L192" s="161" t="s">
        <v>3922</v>
      </c>
      <c r="M192" s="141"/>
      <c r="N192" s="141"/>
      <c r="O192" s="141"/>
      <c r="P192" s="141"/>
      <c r="Q192" s="141"/>
      <c r="R192" s="141"/>
      <c r="S192" s="141"/>
      <c r="T192" s="141"/>
      <c r="U192" s="141"/>
      <c r="V192" s="141"/>
      <c r="W192" s="141"/>
      <c r="X192" s="141"/>
      <c r="Y192" s="141"/>
      <c r="Z192" s="141"/>
      <c r="AA192" s="141"/>
      <c r="AB192" s="141"/>
      <c r="AC192" s="141"/>
      <c r="AD192" s="141"/>
      <c r="AE192" s="142"/>
    </row>
    <row r="193">
      <c r="A193" s="84">
        <v>184.0</v>
      </c>
      <c r="B193" s="164" t="s">
        <v>1127</v>
      </c>
      <c r="C193" s="143" t="s">
        <v>18</v>
      </c>
      <c r="D193" s="84" t="s">
        <v>3</v>
      </c>
      <c r="E193" s="84" t="s">
        <v>3</v>
      </c>
      <c r="F193" s="84" t="s">
        <v>20</v>
      </c>
      <c r="G193" s="141"/>
      <c r="H193" s="106">
        <v>44711.0</v>
      </c>
      <c r="I193" s="106">
        <v>44740.0</v>
      </c>
      <c r="J193" s="141"/>
      <c r="K193" s="141"/>
      <c r="L193" s="161" t="s">
        <v>3923</v>
      </c>
      <c r="M193" s="141"/>
      <c r="N193" s="141"/>
      <c r="O193" s="141"/>
      <c r="P193" s="141"/>
      <c r="Q193" s="141"/>
      <c r="R193" s="141"/>
      <c r="S193" s="141"/>
      <c r="T193" s="141"/>
      <c r="U193" s="141"/>
      <c r="V193" s="141"/>
      <c r="W193" s="141"/>
      <c r="X193" s="141"/>
      <c r="Y193" s="141"/>
      <c r="Z193" s="141"/>
      <c r="AA193" s="141"/>
      <c r="AB193" s="141"/>
      <c r="AC193" s="141"/>
      <c r="AD193" s="141"/>
      <c r="AE193" s="142"/>
    </row>
    <row r="194">
      <c r="A194" s="152">
        <v>185.0</v>
      </c>
      <c r="B194" s="164" t="s">
        <v>1129</v>
      </c>
      <c r="C194" s="143" t="s">
        <v>18</v>
      </c>
      <c r="D194" s="84" t="s">
        <v>3</v>
      </c>
      <c r="E194" s="84" t="s">
        <v>3</v>
      </c>
      <c r="F194" s="84" t="s">
        <v>20</v>
      </c>
      <c r="G194" s="141"/>
      <c r="H194" s="106">
        <v>44711.0</v>
      </c>
      <c r="I194" s="106">
        <v>44740.0</v>
      </c>
      <c r="J194" s="141"/>
      <c r="K194" s="141"/>
      <c r="L194" s="161" t="s">
        <v>3924</v>
      </c>
      <c r="M194" s="141"/>
      <c r="N194" s="141"/>
      <c r="O194" s="141"/>
      <c r="P194" s="141"/>
      <c r="Q194" s="141"/>
      <c r="R194" s="141"/>
      <c r="S194" s="141"/>
      <c r="T194" s="141"/>
      <c r="U194" s="141"/>
      <c r="V194" s="141"/>
      <c r="W194" s="141"/>
      <c r="X194" s="141"/>
      <c r="Y194" s="141"/>
      <c r="Z194" s="141"/>
      <c r="AA194" s="141"/>
      <c r="AB194" s="141"/>
      <c r="AC194" s="141"/>
      <c r="AD194" s="141"/>
      <c r="AE194" s="142"/>
    </row>
    <row r="195">
      <c r="A195" s="152">
        <v>186.0</v>
      </c>
      <c r="B195" s="164" t="s">
        <v>1139</v>
      </c>
      <c r="C195" s="143" t="s">
        <v>18</v>
      </c>
      <c r="D195" s="84" t="s">
        <v>114</v>
      </c>
      <c r="E195" s="84" t="s">
        <v>114</v>
      </c>
      <c r="F195" s="84" t="s">
        <v>28</v>
      </c>
      <c r="G195" s="141"/>
      <c r="H195" s="106">
        <v>44712.0</v>
      </c>
      <c r="I195" s="106"/>
      <c r="J195" s="141"/>
      <c r="K195" s="141"/>
      <c r="L195" s="161" t="s">
        <v>3925</v>
      </c>
      <c r="M195" s="141"/>
      <c r="N195" s="141"/>
      <c r="O195" s="141"/>
      <c r="P195" s="141"/>
      <c r="Q195" s="141"/>
      <c r="R195" s="141"/>
      <c r="S195" s="141"/>
      <c r="T195" s="141"/>
      <c r="U195" s="141"/>
      <c r="V195" s="141"/>
      <c r="W195" s="141"/>
      <c r="X195" s="141"/>
      <c r="Y195" s="141"/>
      <c r="Z195" s="141"/>
      <c r="AA195" s="141"/>
      <c r="AB195" s="141"/>
      <c r="AC195" s="141"/>
      <c r="AD195" s="141"/>
      <c r="AE195" s="142"/>
    </row>
    <row r="196">
      <c r="A196" s="84">
        <v>187.0</v>
      </c>
      <c r="B196" s="164" t="s">
        <v>1143</v>
      </c>
      <c r="C196" s="143" t="s">
        <v>560</v>
      </c>
      <c r="D196" s="84" t="s">
        <v>508</v>
      </c>
      <c r="E196" s="84" t="s">
        <v>508</v>
      </c>
      <c r="F196" s="84" t="s">
        <v>20</v>
      </c>
      <c r="G196" s="141"/>
      <c r="H196" s="106">
        <v>44712.0</v>
      </c>
      <c r="I196" s="106"/>
      <c r="J196" s="141"/>
      <c r="K196" s="141"/>
      <c r="L196" s="161" t="s">
        <v>3926</v>
      </c>
      <c r="M196" s="141"/>
      <c r="N196" s="141"/>
      <c r="O196" s="141"/>
      <c r="P196" s="141"/>
      <c r="Q196" s="141"/>
      <c r="R196" s="141"/>
      <c r="S196" s="141"/>
      <c r="T196" s="141"/>
      <c r="U196" s="141"/>
      <c r="V196" s="141"/>
      <c r="W196" s="141"/>
      <c r="X196" s="141"/>
      <c r="Y196" s="141"/>
      <c r="Z196" s="141"/>
      <c r="AA196" s="141"/>
      <c r="AB196" s="141"/>
      <c r="AC196" s="141"/>
      <c r="AD196" s="141"/>
      <c r="AE196" s="142"/>
    </row>
    <row r="197">
      <c r="A197" s="152">
        <v>188.0</v>
      </c>
      <c r="B197" s="164" t="s">
        <v>1158</v>
      </c>
      <c r="C197" s="143" t="s">
        <v>18</v>
      </c>
      <c r="D197" s="84" t="s">
        <v>114</v>
      </c>
      <c r="E197" s="84" t="s">
        <v>3</v>
      </c>
      <c r="F197" s="84" t="s">
        <v>20</v>
      </c>
      <c r="G197" s="141"/>
      <c r="H197" s="106">
        <v>44713.0</v>
      </c>
      <c r="I197" s="106">
        <v>44722.0</v>
      </c>
      <c r="J197" s="141"/>
      <c r="K197" s="141"/>
      <c r="L197" s="161" t="s">
        <v>3927</v>
      </c>
      <c r="M197" s="141"/>
      <c r="N197" s="141"/>
      <c r="O197" s="141"/>
      <c r="P197" s="141"/>
      <c r="Q197" s="141"/>
      <c r="R197" s="141"/>
      <c r="S197" s="141"/>
      <c r="T197" s="141"/>
      <c r="U197" s="141"/>
      <c r="V197" s="141"/>
      <c r="W197" s="141"/>
      <c r="X197" s="141"/>
      <c r="Y197" s="141"/>
      <c r="Z197" s="141"/>
      <c r="AA197" s="141"/>
      <c r="AB197" s="141"/>
      <c r="AC197" s="141"/>
      <c r="AD197" s="141"/>
      <c r="AE197" s="142"/>
    </row>
    <row r="198">
      <c r="A198" s="152">
        <v>189.0</v>
      </c>
      <c r="B198" s="164" t="s">
        <v>1154</v>
      </c>
      <c r="C198" s="143" t="s">
        <v>18</v>
      </c>
      <c r="D198" s="84" t="s">
        <v>3</v>
      </c>
      <c r="E198" s="84" t="s">
        <v>3</v>
      </c>
      <c r="F198" s="84" t="s">
        <v>20</v>
      </c>
      <c r="G198" s="141"/>
      <c r="H198" s="106">
        <v>44713.0</v>
      </c>
      <c r="I198" s="106">
        <v>44742.0</v>
      </c>
      <c r="J198" s="141"/>
      <c r="K198" s="141"/>
      <c r="L198" s="161" t="s">
        <v>3928</v>
      </c>
      <c r="M198" s="141"/>
      <c r="N198" s="141"/>
      <c r="O198" s="141"/>
      <c r="P198" s="141"/>
      <c r="Q198" s="141"/>
      <c r="R198" s="141"/>
      <c r="S198" s="141"/>
      <c r="T198" s="141"/>
      <c r="U198" s="141"/>
      <c r="V198" s="141"/>
      <c r="W198" s="141"/>
      <c r="X198" s="141"/>
      <c r="Y198" s="141"/>
      <c r="Z198" s="141"/>
      <c r="AA198" s="141"/>
      <c r="AB198" s="141"/>
      <c r="AC198" s="141"/>
      <c r="AD198" s="141"/>
      <c r="AE198" s="142"/>
    </row>
    <row r="199">
      <c r="A199" s="84">
        <v>190.0</v>
      </c>
      <c r="B199" s="164" t="s">
        <v>1161</v>
      </c>
      <c r="C199" s="143" t="s">
        <v>18</v>
      </c>
      <c r="D199" s="84" t="s">
        <v>3</v>
      </c>
      <c r="E199" s="84" t="s">
        <v>3</v>
      </c>
      <c r="F199" s="84" t="s">
        <v>20</v>
      </c>
      <c r="G199" s="141"/>
      <c r="H199" s="106">
        <v>44713.0</v>
      </c>
      <c r="I199" s="106">
        <v>44732.0</v>
      </c>
      <c r="J199" s="141"/>
      <c r="K199" s="141"/>
      <c r="L199" s="161" t="s">
        <v>3929</v>
      </c>
      <c r="M199" s="141"/>
      <c r="N199" s="141"/>
      <c r="O199" s="141"/>
      <c r="P199" s="141"/>
      <c r="Q199" s="141"/>
      <c r="R199" s="141"/>
      <c r="S199" s="141"/>
      <c r="T199" s="141"/>
      <c r="U199" s="141"/>
      <c r="V199" s="141"/>
      <c r="W199" s="141"/>
      <c r="X199" s="141"/>
      <c r="Y199" s="141"/>
      <c r="Z199" s="141"/>
      <c r="AA199" s="141"/>
      <c r="AB199" s="141"/>
      <c r="AC199" s="141"/>
      <c r="AD199" s="141"/>
      <c r="AE199" s="142"/>
    </row>
    <row r="200">
      <c r="A200" s="152">
        <v>191.0</v>
      </c>
      <c r="B200" s="164" t="s">
        <v>1170</v>
      </c>
      <c r="C200" s="143" t="s">
        <v>18</v>
      </c>
      <c r="D200" s="84" t="s">
        <v>3</v>
      </c>
      <c r="E200" s="84" t="s">
        <v>3</v>
      </c>
      <c r="F200" s="84" t="s">
        <v>20</v>
      </c>
      <c r="G200" s="141"/>
      <c r="H200" s="106">
        <v>44714.0</v>
      </c>
      <c r="I200" s="106">
        <v>44719.0</v>
      </c>
      <c r="J200" s="141"/>
      <c r="K200" s="141"/>
      <c r="L200" s="161" t="s">
        <v>3930</v>
      </c>
      <c r="M200" s="141"/>
      <c r="N200" s="141"/>
      <c r="O200" s="141"/>
      <c r="P200" s="141"/>
      <c r="Q200" s="141"/>
      <c r="R200" s="141"/>
      <c r="S200" s="141"/>
      <c r="T200" s="141"/>
      <c r="U200" s="141"/>
      <c r="V200" s="141"/>
      <c r="W200" s="141"/>
      <c r="X200" s="141"/>
      <c r="Y200" s="141"/>
      <c r="Z200" s="141"/>
      <c r="AA200" s="141"/>
      <c r="AB200" s="141"/>
      <c r="AC200" s="141"/>
      <c r="AD200" s="141"/>
      <c r="AE200" s="142"/>
    </row>
    <row r="201">
      <c r="A201" s="152">
        <v>192.0</v>
      </c>
      <c r="B201" s="164" t="s">
        <v>1172</v>
      </c>
      <c r="C201" s="143" t="s">
        <v>18</v>
      </c>
      <c r="D201" s="84" t="s">
        <v>3</v>
      </c>
      <c r="E201" s="84" t="s">
        <v>3</v>
      </c>
      <c r="F201" s="84" t="s">
        <v>53</v>
      </c>
      <c r="G201" s="141"/>
      <c r="H201" s="106">
        <v>44714.0</v>
      </c>
      <c r="I201" s="106"/>
      <c r="J201" s="141"/>
      <c r="K201" s="141"/>
      <c r="L201" s="161" t="s">
        <v>3931</v>
      </c>
      <c r="M201" s="141"/>
      <c r="N201" s="141"/>
      <c r="O201" s="141"/>
      <c r="P201" s="141"/>
      <c r="Q201" s="141"/>
      <c r="R201" s="141"/>
      <c r="S201" s="141"/>
      <c r="T201" s="141"/>
      <c r="U201" s="141"/>
      <c r="V201" s="141"/>
      <c r="W201" s="141"/>
      <c r="X201" s="141"/>
      <c r="Y201" s="141"/>
      <c r="Z201" s="141"/>
      <c r="AA201" s="141"/>
      <c r="AB201" s="141"/>
      <c r="AC201" s="141"/>
      <c r="AD201" s="141"/>
      <c r="AE201" s="142"/>
    </row>
    <row r="202">
      <c r="A202" s="84">
        <v>193.0</v>
      </c>
      <c r="B202" s="84" t="s">
        <v>1179</v>
      </c>
      <c r="C202" s="143" t="s">
        <v>18</v>
      </c>
      <c r="D202" s="84" t="s">
        <v>114</v>
      </c>
      <c r="E202" s="161" t="s">
        <v>114</v>
      </c>
      <c r="F202" s="84" t="s">
        <v>20</v>
      </c>
      <c r="G202" s="141"/>
      <c r="H202" s="106">
        <v>44715.0</v>
      </c>
      <c r="I202" s="106"/>
      <c r="J202" s="141"/>
      <c r="K202" s="141"/>
      <c r="L202" s="159" t="s">
        <v>3932</v>
      </c>
      <c r="M202" s="141"/>
      <c r="N202" s="141"/>
      <c r="O202" s="141"/>
      <c r="P202" s="141"/>
      <c r="Q202" s="141"/>
      <c r="R202" s="141"/>
      <c r="S202" s="141"/>
      <c r="T202" s="141"/>
      <c r="U202" s="141"/>
      <c r="V202" s="141"/>
      <c r="W202" s="141"/>
      <c r="X202" s="141"/>
      <c r="Y202" s="141"/>
      <c r="Z202" s="141"/>
      <c r="AA202" s="141"/>
      <c r="AB202" s="141"/>
      <c r="AC202" s="141"/>
      <c r="AD202" s="141"/>
      <c r="AE202" s="142"/>
    </row>
    <row r="203">
      <c r="A203" s="152">
        <v>194.0</v>
      </c>
      <c r="B203" s="84" t="s">
        <v>1191</v>
      </c>
      <c r="C203" s="143" t="s">
        <v>18</v>
      </c>
      <c r="D203" s="84" t="s">
        <v>900</v>
      </c>
      <c r="E203" s="161" t="s">
        <v>900</v>
      </c>
      <c r="F203" s="84" t="s">
        <v>53</v>
      </c>
      <c r="G203" s="141"/>
      <c r="H203" s="106">
        <v>44718.0</v>
      </c>
      <c r="I203" s="106"/>
      <c r="J203" s="141"/>
      <c r="K203" s="141"/>
      <c r="L203" s="159" t="s">
        <v>3933</v>
      </c>
      <c r="M203" s="141"/>
      <c r="N203" s="141"/>
      <c r="O203" s="141"/>
      <c r="P203" s="141"/>
      <c r="Q203" s="141"/>
      <c r="R203" s="141"/>
      <c r="S203" s="141"/>
      <c r="T203" s="141"/>
      <c r="U203" s="141"/>
      <c r="V203" s="141"/>
      <c r="W203" s="141"/>
      <c r="X203" s="141"/>
      <c r="Y203" s="141"/>
      <c r="Z203" s="141"/>
      <c r="AA203" s="141"/>
      <c r="AB203" s="141"/>
      <c r="AC203" s="141"/>
      <c r="AD203" s="141"/>
      <c r="AE203" s="142"/>
    </row>
    <row r="204">
      <c r="A204" s="152">
        <v>195.0</v>
      </c>
      <c r="B204" s="109" t="s">
        <v>1193</v>
      </c>
      <c r="C204" s="143" t="s">
        <v>560</v>
      </c>
      <c r="D204" s="84" t="s">
        <v>158</v>
      </c>
      <c r="E204" s="161" t="s">
        <v>158</v>
      </c>
      <c r="F204" s="84" t="s">
        <v>32</v>
      </c>
      <c r="G204" s="141"/>
      <c r="H204" s="167">
        <v>44718.0</v>
      </c>
      <c r="I204" s="106"/>
      <c r="J204" s="141"/>
      <c r="K204" s="141"/>
      <c r="L204" s="159" t="s">
        <v>3934</v>
      </c>
      <c r="M204" s="141"/>
      <c r="N204" s="141"/>
      <c r="O204" s="141"/>
      <c r="P204" s="141"/>
      <c r="Q204" s="141"/>
      <c r="R204" s="141"/>
      <c r="S204" s="141"/>
      <c r="T204" s="141"/>
      <c r="U204" s="141"/>
      <c r="V204" s="141"/>
      <c r="W204" s="141"/>
      <c r="X204" s="141"/>
      <c r="Y204" s="141"/>
      <c r="Z204" s="141"/>
      <c r="AA204" s="141"/>
      <c r="AB204" s="141"/>
      <c r="AC204" s="141"/>
      <c r="AD204" s="141"/>
      <c r="AE204" s="142"/>
    </row>
    <row r="205">
      <c r="A205" s="84">
        <v>196.0</v>
      </c>
      <c r="B205" s="164" t="s">
        <v>1196</v>
      </c>
      <c r="C205" s="143" t="s">
        <v>18</v>
      </c>
      <c r="D205" s="84" t="s">
        <v>3</v>
      </c>
      <c r="E205" s="84" t="s">
        <v>3</v>
      </c>
      <c r="F205" s="84" t="s">
        <v>20</v>
      </c>
      <c r="G205" s="141"/>
      <c r="H205" s="106">
        <v>44718.0</v>
      </c>
      <c r="I205" s="106">
        <v>44776.0</v>
      </c>
      <c r="J205" s="141"/>
      <c r="K205" s="141"/>
      <c r="L205" s="159" t="s">
        <v>3935</v>
      </c>
      <c r="M205" s="141"/>
      <c r="N205" s="141"/>
      <c r="O205" s="141"/>
      <c r="P205" s="141"/>
      <c r="Q205" s="141"/>
      <c r="R205" s="141"/>
      <c r="S205" s="141"/>
      <c r="T205" s="141"/>
      <c r="U205" s="141"/>
      <c r="V205" s="141"/>
      <c r="W205" s="141"/>
      <c r="X205" s="141"/>
      <c r="Y205" s="141"/>
      <c r="Z205" s="141"/>
      <c r="AA205" s="141"/>
      <c r="AB205" s="141"/>
      <c r="AC205" s="141"/>
      <c r="AD205" s="141"/>
      <c r="AE205" s="142"/>
    </row>
    <row r="206">
      <c r="A206" s="152">
        <v>197.0</v>
      </c>
      <c r="B206" s="164" t="s">
        <v>1198</v>
      </c>
      <c r="C206" s="143" t="s">
        <v>18</v>
      </c>
      <c r="D206" s="84" t="s">
        <v>3</v>
      </c>
      <c r="E206" s="84" t="s">
        <v>3</v>
      </c>
      <c r="F206" s="84" t="s">
        <v>20</v>
      </c>
      <c r="G206" s="141"/>
      <c r="H206" s="106">
        <v>44718.0</v>
      </c>
      <c r="I206" s="106">
        <v>44761.0</v>
      </c>
      <c r="J206" s="141"/>
      <c r="K206" s="141"/>
      <c r="L206" s="159" t="s">
        <v>3936</v>
      </c>
      <c r="M206" s="141"/>
      <c r="N206" s="141"/>
      <c r="O206" s="141"/>
      <c r="P206" s="141"/>
      <c r="Q206" s="141"/>
      <c r="R206" s="141"/>
      <c r="S206" s="141"/>
      <c r="T206" s="141"/>
      <c r="U206" s="141"/>
      <c r="V206" s="141"/>
      <c r="W206" s="141"/>
      <c r="X206" s="141"/>
      <c r="Y206" s="141"/>
      <c r="Z206" s="141"/>
      <c r="AA206" s="141"/>
      <c r="AB206" s="141"/>
      <c r="AC206" s="141"/>
      <c r="AD206" s="141"/>
      <c r="AE206" s="142"/>
    </row>
    <row r="207">
      <c r="A207" s="152">
        <v>198.0</v>
      </c>
      <c r="B207" s="164" t="s">
        <v>1205</v>
      </c>
      <c r="C207" s="143" t="s">
        <v>18</v>
      </c>
      <c r="D207" s="84" t="s">
        <v>900</v>
      </c>
      <c r="E207" s="84" t="s">
        <v>900</v>
      </c>
      <c r="F207" s="84" t="s">
        <v>53</v>
      </c>
      <c r="G207" s="141"/>
      <c r="H207" s="106">
        <v>44719.0</v>
      </c>
      <c r="I207" s="106"/>
      <c r="J207" s="141"/>
      <c r="K207" s="141"/>
      <c r="L207" s="159" t="s">
        <v>3937</v>
      </c>
      <c r="M207" s="141"/>
      <c r="N207" s="141"/>
      <c r="O207" s="141"/>
      <c r="P207" s="141"/>
      <c r="Q207" s="141"/>
      <c r="R207" s="141"/>
      <c r="S207" s="141"/>
      <c r="T207" s="141"/>
      <c r="U207" s="141"/>
      <c r="V207" s="141"/>
      <c r="W207" s="141"/>
      <c r="X207" s="141"/>
      <c r="Y207" s="141"/>
      <c r="Z207" s="141"/>
      <c r="AA207" s="141"/>
      <c r="AB207" s="141"/>
      <c r="AC207" s="141"/>
      <c r="AD207" s="141"/>
      <c r="AE207" s="142"/>
    </row>
    <row r="208">
      <c r="A208" s="84">
        <v>199.0</v>
      </c>
      <c r="B208" s="109" t="s">
        <v>1211</v>
      </c>
      <c r="C208" s="143" t="s">
        <v>560</v>
      </c>
      <c r="D208" s="84" t="s">
        <v>158</v>
      </c>
      <c r="E208" s="161" t="s">
        <v>158</v>
      </c>
      <c r="F208" s="84" t="s">
        <v>20</v>
      </c>
      <c r="G208" s="141"/>
      <c r="H208" s="167">
        <v>44719.0</v>
      </c>
      <c r="I208" s="106"/>
      <c r="J208" s="141"/>
      <c r="K208" s="141"/>
      <c r="L208" s="159" t="s">
        <v>3938</v>
      </c>
      <c r="M208" s="141"/>
      <c r="N208" s="141"/>
      <c r="O208" s="141"/>
      <c r="P208" s="141"/>
      <c r="Q208" s="141"/>
      <c r="R208" s="141"/>
      <c r="S208" s="141"/>
      <c r="T208" s="141"/>
      <c r="U208" s="141"/>
      <c r="V208" s="141"/>
      <c r="W208" s="141"/>
      <c r="X208" s="141"/>
      <c r="Y208" s="141"/>
      <c r="Z208" s="141"/>
      <c r="AA208" s="141"/>
      <c r="AB208" s="141"/>
      <c r="AC208" s="141"/>
      <c r="AD208" s="141"/>
      <c r="AE208" s="142"/>
    </row>
    <row r="209">
      <c r="A209" s="152">
        <v>200.0</v>
      </c>
      <c r="B209" s="109" t="s">
        <v>1218</v>
      </c>
      <c r="C209" s="143" t="s">
        <v>18</v>
      </c>
      <c r="D209" s="84" t="s">
        <v>508</v>
      </c>
      <c r="E209" s="161" t="s">
        <v>508</v>
      </c>
      <c r="F209" s="84" t="s">
        <v>20</v>
      </c>
      <c r="G209" s="141"/>
      <c r="H209" s="167">
        <v>44720.0</v>
      </c>
      <c r="I209" s="106"/>
      <c r="J209" s="141"/>
      <c r="K209" s="141"/>
      <c r="L209" s="159" t="s">
        <v>3939</v>
      </c>
      <c r="M209" s="141"/>
      <c r="N209" s="141"/>
      <c r="O209" s="141"/>
      <c r="P209" s="141"/>
      <c r="Q209" s="141"/>
      <c r="R209" s="141"/>
      <c r="S209" s="141"/>
      <c r="T209" s="141"/>
      <c r="U209" s="141"/>
      <c r="V209" s="141"/>
      <c r="W209" s="141"/>
      <c r="X209" s="141"/>
      <c r="Y209" s="141"/>
      <c r="Z209" s="141"/>
      <c r="AA209" s="141"/>
      <c r="AB209" s="141"/>
      <c r="AC209" s="141"/>
      <c r="AD209" s="141"/>
      <c r="AE209" s="142"/>
    </row>
    <row r="210">
      <c r="A210" s="152">
        <v>201.0</v>
      </c>
      <c r="B210" s="109" t="s">
        <v>1240</v>
      </c>
      <c r="C210" s="143" t="s">
        <v>18</v>
      </c>
      <c r="D210" s="84" t="s">
        <v>900</v>
      </c>
      <c r="E210" s="161" t="s">
        <v>900</v>
      </c>
      <c r="F210" s="84" t="s">
        <v>341</v>
      </c>
      <c r="G210" s="141"/>
      <c r="H210" s="167">
        <v>44722.0</v>
      </c>
      <c r="I210" s="106"/>
      <c r="J210" s="141"/>
      <c r="K210" s="141"/>
      <c r="L210" s="159" t="s">
        <v>3940</v>
      </c>
      <c r="M210" s="141"/>
      <c r="N210" s="141"/>
      <c r="O210" s="141"/>
      <c r="P210" s="141"/>
      <c r="Q210" s="141"/>
      <c r="R210" s="141"/>
      <c r="S210" s="141"/>
      <c r="T210" s="141"/>
      <c r="U210" s="141"/>
      <c r="V210" s="141"/>
      <c r="W210" s="141"/>
      <c r="X210" s="141"/>
      <c r="Y210" s="141"/>
      <c r="Z210" s="141"/>
      <c r="AA210" s="141"/>
      <c r="AB210" s="141"/>
      <c r="AC210" s="141"/>
      <c r="AD210" s="141"/>
      <c r="AE210" s="142"/>
    </row>
    <row r="211">
      <c r="A211" s="84">
        <v>202.0</v>
      </c>
      <c r="B211" s="109" t="s">
        <v>1234</v>
      </c>
      <c r="C211" s="143" t="s">
        <v>18</v>
      </c>
      <c r="D211" s="84" t="s">
        <v>3</v>
      </c>
      <c r="E211" s="161" t="s">
        <v>3</v>
      </c>
      <c r="F211" s="84" t="s">
        <v>20</v>
      </c>
      <c r="G211" s="141"/>
      <c r="H211" s="167">
        <v>44722.0</v>
      </c>
      <c r="I211" s="106">
        <v>44749.0</v>
      </c>
      <c r="J211" s="141"/>
      <c r="K211" s="141"/>
      <c r="L211" s="159" t="s">
        <v>3941</v>
      </c>
      <c r="M211" s="141"/>
      <c r="N211" s="141"/>
      <c r="O211" s="141"/>
      <c r="P211" s="141"/>
      <c r="Q211" s="141"/>
      <c r="R211" s="141"/>
      <c r="S211" s="141"/>
      <c r="T211" s="141"/>
      <c r="U211" s="141"/>
      <c r="V211" s="141"/>
      <c r="W211" s="141"/>
      <c r="X211" s="141"/>
      <c r="Y211" s="141"/>
      <c r="Z211" s="141"/>
      <c r="AA211" s="141"/>
      <c r="AB211" s="141"/>
      <c r="AC211" s="141"/>
      <c r="AD211" s="141"/>
      <c r="AE211" s="142"/>
    </row>
    <row r="212">
      <c r="A212" s="152">
        <v>203.0</v>
      </c>
      <c r="B212" s="84" t="s">
        <v>1249</v>
      </c>
      <c r="C212" s="143" t="s">
        <v>18</v>
      </c>
      <c r="D212" s="84" t="s">
        <v>900</v>
      </c>
      <c r="E212" s="161" t="s">
        <v>900</v>
      </c>
      <c r="F212" s="84" t="s">
        <v>46</v>
      </c>
      <c r="G212" s="141"/>
      <c r="H212" s="106">
        <v>44725.0</v>
      </c>
      <c r="I212" s="106"/>
      <c r="J212" s="141"/>
      <c r="K212" s="141"/>
      <c r="L212" s="159" t="s">
        <v>3942</v>
      </c>
      <c r="M212" s="141"/>
      <c r="N212" s="141"/>
      <c r="O212" s="141"/>
      <c r="P212" s="141"/>
      <c r="Q212" s="141"/>
      <c r="R212" s="141"/>
      <c r="S212" s="141"/>
      <c r="T212" s="141"/>
      <c r="U212" s="141"/>
      <c r="V212" s="141"/>
      <c r="W212" s="141"/>
      <c r="X212" s="141"/>
      <c r="Y212" s="141"/>
      <c r="Z212" s="141"/>
      <c r="AA212" s="141"/>
      <c r="AB212" s="141"/>
      <c r="AC212" s="141"/>
      <c r="AD212" s="141"/>
      <c r="AE212" s="142"/>
    </row>
    <row r="213">
      <c r="A213" s="152">
        <v>204.0</v>
      </c>
      <c r="B213" s="109" t="s">
        <v>1245</v>
      </c>
      <c r="C213" s="143" t="s">
        <v>560</v>
      </c>
      <c r="D213" s="84" t="s">
        <v>3</v>
      </c>
      <c r="E213" s="161" t="s">
        <v>3</v>
      </c>
      <c r="F213" s="84" t="s">
        <v>20</v>
      </c>
      <c r="G213" s="141"/>
      <c r="H213" s="106">
        <v>44732.0</v>
      </c>
      <c r="I213" s="106">
        <v>44789.0</v>
      </c>
      <c r="J213" s="141"/>
      <c r="K213" s="141"/>
      <c r="L213" s="159" t="s">
        <v>3943</v>
      </c>
      <c r="M213" s="141"/>
      <c r="N213" s="141"/>
      <c r="O213" s="141"/>
      <c r="P213" s="141"/>
      <c r="Q213" s="141"/>
      <c r="R213" s="141"/>
      <c r="S213" s="141"/>
      <c r="T213" s="141"/>
      <c r="U213" s="141"/>
      <c r="V213" s="141"/>
      <c r="W213" s="141"/>
      <c r="X213" s="141"/>
      <c r="Y213" s="141"/>
      <c r="Z213" s="141"/>
      <c r="AA213" s="141"/>
      <c r="AB213" s="141"/>
      <c r="AC213" s="141"/>
      <c r="AD213" s="141"/>
      <c r="AE213" s="142"/>
    </row>
    <row r="214">
      <c r="A214" s="84">
        <v>205.0</v>
      </c>
      <c r="B214" s="164" t="s">
        <v>1262</v>
      </c>
      <c r="C214" s="143" t="s">
        <v>18</v>
      </c>
      <c r="D214" s="84" t="s">
        <v>3</v>
      </c>
      <c r="E214" s="161" t="s">
        <v>3</v>
      </c>
      <c r="F214" s="84" t="s">
        <v>20</v>
      </c>
      <c r="G214" s="141"/>
      <c r="H214" s="106">
        <v>44726.0</v>
      </c>
      <c r="I214" s="106">
        <v>44749.0</v>
      </c>
      <c r="J214" s="141"/>
      <c r="K214" s="141"/>
      <c r="L214" s="159" t="s">
        <v>3944</v>
      </c>
      <c r="M214" s="141"/>
      <c r="N214" s="141"/>
      <c r="O214" s="141"/>
      <c r="P214" s="141"/>
      <c r="Q214" s="141"/>
      <c r="R214" s="141"/>
      <c r="S214" s="141"/>
      <c r="T214" s="141"/>
      <c r="U214" s="141"/>
      <c r="V214" s="141"/>
      <c r="W214" s="141"/>
      <c r="X214" s="141"/>
      <c r="Y214" s="141"/>
      <c r="Z214" s="141"/>
      <c r="AA214" s="141"/>
      <c r="AB214" s="141"/>
      <c r="AC214" s="141"/>
      <c r="AD214" s="141"/>
      <c r="AE214" s="142"/>
    </row>
    <row r="215">
      <c r="A215" s="152">
        <v>206.0</v>
      </c>
      <c r="B215" s="84" t="s">
        <v>1269</v>
      </c>
      <c r="C215" s="143" t="s">
        <v>18</v>
      </c>
      <c r="D215" s="84" t="s">
        <v>114</v>
      </c>
      <c r="E215" s="161" t="s">
        <v>114</v>
      </c>
      <c r="F215" s="84" t="s">
        <v>20</v>
      </c>
      <c r="G215" s="141"/>
      <c r="H215" s="106">
        <v>44727.0</v>
      </c>
      <c r="I215" s="106"/>
      <c r="J215" s="141"/>
      <c r="K215" s="141"/>
      <c r="L215" s="159" t="s">
        <v>3945</v>
      </c>
      <c r="M215" s="141"/>
      <c r="N215" s="141"/>
      <c r="O215" s="141"/>
      <c r="P215" s="141"/>
      <c r="Q215" s="141"/>
      <c r="R215" s="141"/>
      <c r="S215" s="141"/>
      <c r="T215" s="141"/>
      <c r="U215" s="141"/>
      <c r="V215" s="141"/>
      <c r="W215" s="141"/>
      <c r="X215" s="141"/>
      <c r="Y215" s="141"/>
      <c r="Z215" s="141"/>
      <c r="AA215" s="141"/>
      <c r="AB215" s="141"/>
      <c r="AC215" s="141"/>
      <c r="AD215" s="141"/>
      <c r="AE215" s="142"/>
    </row>
    <row r="216">
      <c r="A216" s="152">
        <v>207.0</v>
      </c>
      <c r="B216" s="84" t="s">
        <v>1279</v>
      </c>
      <c r="C216" s="143" t="s">
        <v>18</v>
      </c>
      <c r="D216" s="84" t="s">
        <v>508</v>
      </c>
      <c r="E216" s="161" t="s">
        <v>508</v>
      </c>
      <c r="F216" s="84" t="s">
        <v>20</v>
      </c>
      <c r="G216" s="141"/>
      <c r="H216" s="106">
        <v>44728.0</v>
      </c>
      <c r="I216" s="106">
        <v>44740.0</v>
      </c>
      <c r="J216" s="141"/>
      <c r="K216" s="141"/>
      <c r="L216" s="159" t="s">
        <v>3946</v>
      </c>
      <c r="M216" s="141"/>
      <c r="N216" s="141"/>
      <c r="O216" s="141"/>
      <c r="P216" s="141"/>
      <c r="Q216" s="141"/>
      <c r="R216" s="141"/>
      <c r="S216" s="141"/>
      <c r="T216" s="141"/>
      <c r="U216" s="141"/>
      <c r="V216" s="141"/>
      <c r="W216" s="141"/>
      <c r="X216" s="141"/>
      <c r="Y216" s="141"/>
      <c r="Z216" s="141"/>
      <c r="AA216" s="141"/>
      <c r="AB216" s="141"/>
      <c r="AC216" s="141"/>
      <c r="AD216" s="141"/>
      <c r="AE216" s="142"/>
    </row>
    <row r="217">
      <c r="A217" s="84">
        <v>208.0</v>
      </c>
      <c r="B217" s="109" t="s">
        <v>1287</v>
      </c>
      <c r="C217" s="143" t="s">
        <v>18</v>
      </c>
      <c r="D217" s="84" t="s">
        <v>158</v>
      </c>
      <c r="E217" s="161" t="s">
        <v>158</v>
      </c>
      <c r="F217" s="84" t="s">
        <v>28</v>
      </c>
      <c r="G217" s="141"/>
      <c r="H217" s="167">
        <v>44728.0</v>
      </c>
      <c r="I217" s="106"/>
      <c r="J217" s="141"/>
      <c r="K217" s="141"/>
      <c r="L217" s="159" t="s">
        <v>3947</v>
      </c>
      <c r="M217" s="141"/>
      <c r="N217" s="141"/>
      <c r="O217" s="141"/>
      <c r="P217" s="141"/>
      <c r="Q217" s="141"/>
      <c r="R217" s="141"/>
      <c r="S217" s="141"/>
      <c r="T217" s="141"/>
      <c r="U217" s="141"/>
      <c r="V217" s="141"/>
      <c r="W217" s="141"/>
      <c r="X217" s="141"/>
      <c r="Y217" s="141"/>
      <c r="Z217" s="141"/>
      <c r="AA217" s="141"/>
      <c r="AB217" s="141"/>
      <c r="AC217" s="141"/>
      <c r="AD217" s="141"/>
      <c r="AE217" s="142"/>
    </row>
    <row r="218">
      <c r="A218" s="152">
        <v>209.0</v>
      </c>
      <c r="B218" s="84" t="s">
        <v>1285</v>
      </c>
      <c r="C218" s="143" t="s">
        <v>18</v>
      </c>
      <c r="D218" s="84" t="s">
        <v>508</v>
      </c>
      <c r="E218" s="161" t="s">
        <v>508</v>
      </c>
      <c r="F218" s="84" t="s">
        <v>53</v>
      </c>
      <c r="G218" s="141"/>
      <c r="H218" s="106">
        <v>44728.0</v>
      </c>
      <c r="I218" s="106"/>
      <c r="J218" s="141"/>
      <c r="K218" s="141"/>
      <c r="L218" s="159" t="s">
        <v>3948</v>
      </c>
      <c r="M218" s="141"/>
      <c r="N218" s="141"/>
      <c r="O218" s="141"/>
      <c r="P218" s="141"/>
      <c r="Q218" s="141"/>
      <c r="R218" s="141"/>
      <c r="S218" s="141"/>
      <c r="T218" s="141"/>
      <c r="U218" s="141"/>
      <c r="V218" s="141"/>
      <c r="W218" s="141"/>
      <c r="X218" s="141"/>
      <c r="Y218" s="141"/>
      <c r="Z218" s="141"/>
      <c r="AA218" s="141"/>
      <c r="AB218" s="141"/>
      <c r="AC218" s="141"/>
      <c r="AD218" s="141"/>
      <c r="AE218" s="142"/>
    </row>
    <row r="219">
      <c r="A219" s="152">
        <v>210.0</v>
      </c>
      <c r="B219" s="84" t="s">
        <v>1293</v>
      </c>
      <c r="C219" s="143" t="s">
        <v>18</v>
      </c>
      <c r="D219" s="84" t="s">
        <v>900</v>
      </c>
      <c r="E219" s="161" t="s">
        <v>3</v>
      </c>
      <c r="F219" s="84" t="s">
        <v>53</v>
      </c>
      <c r="G219" s="141"/>
      <c r="H219" s="106">
        <v>44728.0</v>
      </c>
      <c r="I219" s="106"/>
      <c r="J219" s="141"/>
      <c r="K219" s="141"/>
      <c r="L219" s="159" t="s">
        <v>3949</v>
      </c>
      <c r="M219" s="141"/>
      <c r="N219" s="141"/>
      <c r="O219" s="141"/>
      <c r="P219" s="141"/>
      <c r="Q219" s="141"/>
      <c r="R219" s="141"/>
      <c r="S219" s="141"/>
      <c r="T219" s="141"/>
      <c r="U219" s="141"/>
      <c r="V219" s="141"/>
      <c r="W219" s="141"/>
      <c r="X219" s="141"/>
      <c r="Y219" s="141"/>
      <c r="Z219" s="141"/>
      <c r="AA219" s="141"/>
      <c r="AB219" s="141"/>
      <c r="AC219" s="141"/>
      <c r="AD219" s="141"/>
      <c r="AE219" s="142"/>
    </row>
    <row r="220">
      <c r="A220" s="84">
        <v>211.0</v>
      </c>
      <c r="B220" s="84" t="s">
        <v>1301</v>
      </c>
      <c r="C220" s="143" t="s">
        <v>18</v>
      </c>
      <c r="D220" s="84" t="s">
        <v>508</v>
      </c>
      <c r="E220" s="161" t="s">
        <v>508</v>
      </c>
      <c r="F220" s="84" t="s">
        <v>20</v>
      </c>
      <c r="G220" s="141"/>
      <c r="H220" s="106">
        <v>44728.0</v>
      </c>
      <c r="I220" s="106"/>
      <c r="J220" s="141"/>
      <c r="K220" s="141"/>
      <c r="L220" s="159" t="s">
        <v>3950</v>
      </c>
      <c r="M220" s="141"/>
      <c r="N220" s="141"/>
      <c r="O220" s="141"/>
      <c r="P220" s="141"/>
      <c r="Q220" s="141"/>
      <c r="R220" s="141"/>
      <c r="S220" s="141"/>
      <c r="T220" s="141"/>
      <c r="U220" s="141"/>
      <c r="V220" s="141"/>
      <c r="W220" s="141"/>
      <c r="X220" s="141"/>
      <c r="Y220" s="141"/>
      <c r="Z220" s="141"/>
      <c r="AA220" s="141"/>
      <c r="AB220" s="141"/>
      <c r="AC220" s="141"/>
      <c r="AD220" s="141"/>
      <c r="AE220" s="142"/>
    </row>
    <row r="221">
      <c r="A221" s="152">
        <v>212.0</v>
      </c>
      <c r="B221" s="84" t="s">
        <v>1314</v>
      </c>
      <c r="C221" s="143" t="s">
        <v>18</v>
      </c>
      <c r="D221" s="84" t="s">
        <v>900</v>
      </c>
      <c r="E221" s="161" t="s">
        <v>900</v>
      </c>
      <c r="F221" s="84" t="s">
        <v>43</v>
      </c>
      <c r="G221" s="141"/>
      <c r="H221" s="106">
        <v>44732.0</v>
      </c>
      <c r="I221" s="106"/>
      <c r="J221" s="141"/>
      <c r="K221" s="141"/>
      <c r="L221" s="159" t="s">
        <v>3951</v>
      </c>
      <c r="M221" s="141"/>
      <c r="N221" s="141"/>
      <c r="O221" s="141"/>
      <c r="P221" s="141"/>
      <c r="Q221" s="141"/>
      <c r="R221" s="141"/>
      <c r="S221" s="141"/>
      <c r="T221" s="141"/>
      <c r="U221" s="141"/>
      <c r="V221" s="141"/>
      <c r="W221" s="141"/>
      <c r="X221" s="141"/>
      <c r="Y221" s="141"/>
      <c r="Z221" s="141"/>
      <c r="AA221" s="141"/>
      <c r="AB221" s="141"/>
      <c r="AC221" s="141"/>
      <c r="AD221" s="141"/>
      <c r="AE221" s="142"/>
    </row>
    <row r="222">
      <c r="A222" s="152">
        <v>213.0</v>
      </c>
      <c r="B222" s="84" t="s">
        <v>1320</v>
      </c>
      <c r="C222" s="143" t="s">
        <v>560</v>
      </c>
      <c r="D222" s="84" t="s">
        <v>158</v>
      </c>
      <c r="E222" s="161" t="s">
        <v>158</v>
      </c>
      <c r="F222" s="84" t="s">
        <v>20</v>
      </c>
      <c r="G222" s="141"/>
      <c r="H222" s="106">
        <v>44733.0</v>
      </c>
      <c r="I222" s="106"/>
      <c r="J222" s="141"/>
      <c r="K222" s="84" t="s">
        <v>1051</v>
      </c>
      <c r="L222" s="159" t="s">
        <v>3952</v>
      </c>
      <c r="M222" s="141"/>
      <c r="N222" s="141"/>
      <c r="O222" s="141"/>
      <c r="P222" s="141"/>
      <c r="Q222" s="141"/>
      <c r="R222" s="141"/>
      <c r="S222" s="141"/>
      <c r="T222" s="141"/>
      <c r="U222" s="141"/>
      <c r="V222" s="141"/>
      <c r="W222" s="141"/>
      <c r="X222" s="141"/>
      <c r="Y222" s="141"/>
      <c r="Z222" s="141"/>
      <c r="AA222" s="141"/>
      <c r="AB222" s="141"/>
      <c r="AC222" s="141"/>
      <c r="AD222" s="141"/>
      <c r="AE222" s="142"/>
    </row>
    <row r="223">
      <c r="A223" s="84">
        <v>214.0</v>
      </c>
      <c r="B223" s="84" t="s">
        <v>1322</v>
      </c>
      <c r="C223" s="143" t="s">
        <v>18</v>
      </c>
      <c r="D223" s="84" t="s">
        <v>3</v>
      </c>
      <c r="E223" s="161" t="s">
        <v>3</v>
      </c>
      <c r="F223" s="84" t="s">
        <v>53</v>
      </c>
      <c r="G223" s="141"/>
      <c r="H223" s="106">
        <v>44733.0</v>
      </c>
      <c r="I223" s="106"/>
      <c r="J223" s="141"/>
      <c r="K223" s="141"/>
      <c r="L223" s="159" t="s">
        <v>3953</v>
      </c>
      <c r="M223" s="141"/>
      <c r="N223" s="141"/>
      <c r="O223" s="141"/>
      <c r="P223" s="141"/>
      <c r="Q223" s="141"/>
      <c r="R223" s="141"/>
      <c r="S223" s="141"/>
      <c r="T223" s="141"/>
      <c r="U223" s="141"/>
      <c r="V223" s="141"/>
      <c r="W223" s="141"/>
      <c r="X223" s="141"/>
      <c r="Y223" s="141"/>
      <c r="Z223" s="141"/>
      <c r="AA223" s="141"/>
      <c r="AB223" s="141"/>
      <c r="AC223" s="141"/>
      <c r="AD223" s="141"/>
      <c r="AE223" s="142"/>
    </row>
    <row r="224">
      <c r="A224" s="152">
        <v>215.0</v>
      </c>
      <c r="B224" s="84" t="s">
        <v>1336</v>
      </c>
      <c r="C224" s="143" t="s">
        <v>18</v>
      </c>
      <c r="D224" s="84" t="s">
        <v>900</v>
      </c>
      <c r="E224" s="161" t="s">
        <v>900</v>
      </c>
      <c r="F224" s="84" t="s">
        <v>656</v>
      </c>
      <c r="G224" s="141"/>
      <c r="H224" s="106">
        <v>44734.0</v>
      </c>
      <c r="I224" s="106"/>
      <c r="J224" s="141"/>
      <c r="K224" s="141"/>
      <c r="L224" s="159" t="s">
        <v>3954</v>
      </c>
      <c r="M224" s="141"/>
      <c r="N224" s="141"/>
      <c r="O224" s="141"/>
      <c r="P224" s="141"/>
      <c r="Q224" s="141"/>
      <c r="R224" s="141"/>
      <c r="S224" s="141"/>
      <c r="T224" s="141"/>
      <c r="U224" s="141"/>
      <c r="V224" s="141"/>
      <c r="W224" s="141"/>
      <c r="X224" s="141"/>
      <c r="Y224" s="141"/>
      <c r="Z224" s="141"/>
      <c r="AA224" s="141"/>
      <c r="AB224" s="141"/>
      <c r="AC224" s="141"/>
      <c r="AD224" s="141"/>
      <c r="AE224" s="142"/>
    </row>
    <row r="225">
      <c r="A225" s="152">
        <v>216.0</v>
      </c>
      <c r="B225" s="84" t="s">
        <v>1345</v>
      </c>
      <c r="C225" s="143" t="s">
        <v>18</v>
      </c>
      <c r="D225" s="84" t="s">
        <v>1346</v>
      </c>
      <c r="E225" s="161" t="s">
        <v>1346</v>
      </c>
      <c r="F225" s="84" t="s">
        <v>53</v>
      </c>
      <c r="G225" s="141"/>
      <c r="H225" s="106">
        <v>44735.0</v>
      </c>
      <c r="I225" s="106"/>
      <c r="J225" s="141"/>
      <c r="K225" s="141"/>
      <c r="L225" s="159" t="s">
        <v>3955</v>
      </c>
      <c r="M225" s="141"/>
      <c r="N225" s="141"/>
      <c r="O225" s="141"/>
      <c r="P225" s="141"/>
      <c r="Q225" s="141"/>
      <c r="R225" s="141"/>
      <c r="S225" s="141"/>
      <c r="T225" s="141"/>
      <c r="U225" s="141"/>
      <c r="V225" s="141"/>
      <c r="W225" s="141"/>
      <c r="X225" s="141"/>
      <c r="Y225" s="141"/>
      <c r="Z225" s="141"/>
      <c r="AA225" s="141"/>
      <c r="AB225" s="141"/>
      <c r="AC225" s="141"/>
      <c r="AD225" s="141"/>
      <c r="AE225" s="142"/>
    </row>
    <row r="226">
      <c r="A226" s="84">
        <v>217.0</v>
      </c>
      <c r="B226" s="84" t="s">
        <v>1348</v>
      </c>
      <c r="C226" s="143" t="s">
        <v>18</v>
      </c>
      <c r="D226" s="84" t="s">
        <v>3</v>
      </c>
      <c r="E226" s="161" t="s">
        <v>3</v>
      </c>
      <c r="F226" s="84" t="s">
        <v>20</v>
      </c>
      <c r="G226" s="141"/>
      <c r="H226" s="106">
        <v>44735.0</v>
      </c>
      <c r="I226" s="106">
        <v>44803.0</v>
      </c>
      <c r="J226" s="141"/>
      <c r="K226" s="141"/>
      <c r="L226" s="159" t="s">
        <v>3956</v>
      </c>
      <c r="M226" s="141"/>
      <c r="N226" s="141"/>
      <c r="O226" s="141"/>
      <c r="P226" s="141"/>
      <c r="Q226" s="141"/>
      <c r="R226" s="141"/>
      <c r="S226" s="141"/>
      <c r="T226" s="141"/>
      <c r="U226" s="141"/>
      <c r="V226" s="141"/>
      <c r="W226" s="141"/>
      <c r="X226" s="141"/>
      <c r="Y226" s="141"/>
      <c r="Z226" s="141"/>
      <c r="AA226" s="141"/>
      <c r="AB226" s="141"/>
      <c r="AC226" s="141"/>
      <c r="AD226" s="141"/>
      <c r="AE226" s="142"/>
    </row>
    <row r="227">
      <c r="A227" s="152">
        <v>218.0</v>
      </c>
      <c r="B227" s="84" t="s">
        <v>1355</v>
      </c>
      <c r="C227" s="143" t="s">
        <v>18</v>
      </c>
      <c r="D227" s="84" t="s">
        <v>900</v>
      </c>
      <c r="E227" s="161" t="s">
        <v>900</v>
      </c>
      <c r="F227" s="84" t="s">
        <v>43</v>
      </c>
      <c r="G227" s="141"/>
      <c r="H227" s="106">
        <v>44736.0</v>
      </c>
      <c r="I227" s="106"/>
      <c r="J227" s="141"/>
      <c r="K227" s="141"/>
      <c r="L227" s="159" t="s">
        <v>3957</v>
      </c>
      <c r="M227" s="141"/>
      <c r="N227" s="141"/>
      <c r="O227" s="141"/>
      <c r="P227" s="141"/>
      <c r="Q227" s="141"/>
      <c r="R227" s="141"/>
      <c r="S227" s="141"/>
      <c r="T227" s="141"/>
      <c r="U227" s="141"/>
      <c r="V227" s="141"/>
      <c r="W227" s="141"/>
      <c r="X227" s="141"/>
      <c r="Y227" s="141"/>
      <c r="Z227" s="141"/>
      <c r="AA227" s="141"/>
      <c r="AB227" s="141"/>
      <c r="AC227" s="141"/>
      <c r="AD227" s="141"/>
      <c r="AE227" s="142"/>
    </row>
    <row r="228">
      <c r="A228" s="152">
        <v>219.0</v>
      </c>
      <c r="B228" s="164" t="s">
        <v>1363</v>
      </c>
      <c r="C228" s="143" t="s">
        <v>18</v>
      </c>
      <c r="D228" s="84" t="s">
        <v>3</v>
      </c>
      <c r="E228" s="84" t="s">
        <v>3</v>
      </c>
      <c r="F228" s="84" t="s">
        <v>20</v>
      </c>
      <c r="G228" s="141"/>
      <c r="H228" s="106">
        <v>44736.0</v>
      </c>
      <c r="I228" s="106">
        <v>44763.0</v>
      </c>
      <c r="J228" s="141"/>
      <c r="K228" s="141"/>
      <c r="L228" s="159" t="s">
        <v>3958</v>
      </c>
      <c r="M228" s="141"/>
      <c r="N228" s="141"/>
      <c r="O228" s="141"/>
      <c r="P228" s="141"/>
      <c r="Q228" s="141"/>
      <c r="R228" s="141"/>
      <c r="S228" s="141"/>
      <c r="T228" s="141"/>
      <c r="U228" s="141"/>
      <c r="V228" s="141"/>
      <c r="W228" s="141"/>
      <c r="X228" s="141"/>
      <c r="Y228" s="141"/>
      <c r="Z228" s="141"/>
      <c r="AA228" s="141"/>
      <c r="AB228" s="141"/>
      <c r="AC228" s="141"/>
      <c r="AD228" s="141"/>
      <c r="AE228" s="142"/>
    </row>
    <row r="229">
      <c r="A229" s="84">
        <v>220.0</v>
      </c>
      <c r="B229" s="164" t="s">
        <v>1367</v>
      </c>
      <c r="C229" s="143" t="s">
        <v>18</v>
      </c>
      <c r="D229" s="84" t="s">
        <v>3</v>
      </c>
      <c r="E229" s="84" t="s">
        <v>3</v>
      </c>
      <c r="F229" s="84" t="s">
        <v>20</v>
      </c>
      <c r="G229" s="141"/>
      <c r="H229" s="106">
        <v>44739.0</v>
      </c>
      <c r="I229" s="106">
        <v>44740.0</v>
      </c>
      <c r="J229" s="141"/>
      <c r="K229" s="141"/>
      <c r="L229" s="159" t="s">
        <v>3959</v>
      </c>
      <c r="M229" s="141"/>
      <c r="N229" s="141"/>
      <c r="O229" s="141"/>
      <c r="P229" s="141"/>
      <c r="Q229" s="141"/>
      <c r="R229" s="141"/>
      <c r="S229" s="141"/>
      <c r="T229" s="141"/>
      <c r="U229" s="141"/>
      <c r="V229" s="141"/>
      <c r="W229" s="141"/>
      <c r="X229" s="141"/>
      <c r="Y229" s="141"/>
      <c r="Z229" s="141"/>
      <c r="AA229" s="141"/>
      <c r="AB229" s="141"/>
      <c r="AC229" s="141"/>
      <c r="AD229" s="141"/>
      <c r="AE229" s="142"/>
    </row>
    <row r="230">
      <c r="A230" s="152">
        <v>221.0</v>
      </c>
      <c r="B230" s="164" t="s">
        <v>1374</v>
      </c>
      <c r="C230" s="143" t="s">
        <v>18</v>
      </c>
      <c r="D230" s="84" t="s">
        <v>3</v>
      </c>
      <c r="E230" s="84" t="s">
        <v>3</v>
      </c>
      <c r="F230" s="84" t="s">
        <v>20</v>
      </c>
      <c r="G230" s="141"/>
      <c r="H230" s="106">
        <v>44739.0</v>
      </c>
      <c r="I230" s="106">
        <v>44749.0</v>
      </c>
      <c r="J230" s="141"/>
      <c r="K230" s="141"/>
      <c r="L230" s="159" t="s">
        <v>3960</v>
      </c>
      <c r="M230" s="141"/>
      <c r="N230" s="141"/>
      <c r="O230" s="141"/>
      <c r="P230" s="141"/>
      <c r="Q230" s="141"/>
      <c r="R230" s="141"/>
      <c r="S230" s="141"/>
      <c r="T230" s="141"/>
      <c r="U230" s="141"/>
      <c r="V230" s="141"/>
      <c r="W230" s="141"/>
      <c r="X230" s="141"/>
      <c r="Y230" s="141"/>
      <c r="Z230" s="141"/>
      <c r="AA230" s="141"/>
      <c r="AB230" s="141"/>
      <c r="AC230" s="141"/>
      <c r="AD230" s="141"/>
      <c r="AE230" s="142"/>
    </row>
    <row r="231">
      <c r="A231" s="152">
        <v>222.0</v>
      </c>
      <c r="B231" s="109" t="s">
        <v>1372</v>
      </c>
      <c r="C231" s="143" t="s">
        <v>18</v>
      </c>
      <c r="D231" s="84" t="s">
        <v>158</v>
      </c>
      <c r="E231" s="161" t="s">
        <v>158</v>
      </c>
      <c r="F231" s="84" t="s">
        <v>28</v>
      </c>
      <c r="G231" s="141"/>
      <c r="H231" s="167">
        <v>44739.0</v>
      </c>
      <c r="I231" s="106"/>
      <c r="J231" s="141"/>
      <c r="K231" s="141"/>
      <c r="L231" s="159" t="s">
        <v>3961</v>
      </c>
      <c r="M231" s="141"/>
      <c r="N231" s="141"/>
      <c r="O231" s="141"/>
      <c r="P231" s="141"/>
      <c r="Q231" s="141"/>
      <c r="R231" s="141"/>
      <c r="S231" s="141"/>
      <c r="T231" s="141"/>
      <c r="U231" s="141"/>
      <c r="V231" s="141"/>
      <c r="W231" s="141"/>
      <c r="X231" s="141"/>
      <c r="Y231" s="141"/>
      <c r="Z231" s="141"/>
      <c r="AA231" s="141"/>
      <c r="AB231" s="141"/>
      <c r="AC231" s="141"/>
      <c r="AD231" s="141"/>
      <c r="AE231" s="142"/>
    </row>
    <row r="232">
      <c r="A232" s="84">
        <v>223.0</v>
      </c>
      <c r="B232" s="84" t="s">
        <v>1379</v>
      </c>
      <c r="C232" s="143" t="s">
        <v>18</v>
      </c>
      <c r="D232" s="84" t="s">
        <v>900</v>
      </c>
      <c r="E232" s="161" t="s">
        <v>900</v>
      </c>
      <c r="F232" s="84" t="s">
        <v>310</v>
      </c>
      <c r="G232" s="141"/>
      <c r="H232" s="106">
        <v>44739.0</v>
      </c>
      <c r="I232" s="106"/>
      <c r="J232" s="141"/>
      <c r="K232" s="141"/>
      <c r="L232" s="159" t="s">
        <v>3962</v>
      </c>
      <c r="M232" s="141"/>
      <c r="N232" s="141"/>
      <c r="O232" s="141"/>
      <c r="P232" s="141"/>
      <c r="Q232" s="141"/>
      <c r="R232" s="141"/>
      <c r="S232" s="141"/>
      <c r="T232" s="141"/>
      <c r="U232" s="141"/>
      <c r="V232" s="141"/>
      <c r="W232" s="141"/>
      <c r="X232" s="141"/>
      <c r="Y232" s="141"/>
      <c r="Z232" s="141"/>
      <c r="AA232" s="141"/>
      <c r="AB232" s="141"/>
      <c r="AC232" s="141"/>
      <c r="AD232" s="141"/>
      <c r="AE232" s="142"/>
    </row>
    <row r="233">
      <c r="A233" s="152">
        <v>224.0</v>
      </c>
      <c r="B233" s="84" t="s">
        <v>1381</v>
      </c>
      <c r="C233" s="143" t="s">
        <v>18</v>
      </c>
      <c r="D233" s="84" t="s">
        <v>900</v>
      </c>
      <c r="E233" s="161" t="s">
        <v>900</v>
      </c>
      <c r="F233" s="84" t="s">
        <v>310</v>
      </c>
      <c r="G233" s="141"/>
      <c r="H233" s="106">
        <v>44739.0</v>
      </c>
      <c r="I233" s="106"/>
      <c r="J233" s="141"/>
      <c r="K233" s="141"/>
      <c r="L233" s="159" t="s">
        <v>3963</v>
      </c>
      <c r="M233" s="141"/>
      <c r="N233" s="141"/>
      <c r="O233" s="141"/>
      <c r="P233" s="141"/>
      <c r="Q233" s="141"/>
      <c r="R233" s="141"/>
      <c r="S233" s="141"/>
      <c r="T233" s="141"/>
      <c r="U233" s="141"/>
      <c r="V233" s="141"/>
      <c r="W233" s="141"/>
      <c r="X233" s="141"/>
      <c r="Y233" s="141"/>
      <c r="Z233" s="141"/>
      <c r="AA233" s="141"/>
      <c r="AB233" s="141"/>
      <c r="AC233" s="141"/>
      <c r="AD233" s="141"/>
      <c r="AE233" s="142"/>
    </row>
    <row r="234">
      <c r="A234" s="152">
        <v>225.0</v>
      </c>
      <c r="B234" s="84" t="s">
        <v>1386</v>
      </c>
      <c r="C234" s="143" t="s">
        <v>18</v>
      </c>
      <c r="D234" s="84" t="s">
        <v>3</v>
      </c>
      <c r="E234" s="161" t="s">
        <v>3</v>
      </c>
      <c r="F234" s="84" t="s">
        <v>20</v>
      </c>
      <c r="G234" s="141"/>
      <c r="H234" s="106">
        <v>44740.0</v>
      </c>
      <c r="I234" s="106">
        <v>44749.0</v>
      </c>
      <c r="J234" s="141"/>
      <c r="K234" s="141"/>
      <c r="L234" s="159" t="s">
        <v>3964</v>
      </c>
      <c r="M234" s="141"/>
      <c r="N234" s="141"/>
      <c r="O234" s="141"/>
      <c r="P234" s="141"/>
      <c r="Q234" s="141"/>
      <c r="R234" s="141"/>
      <c r="S234" s="141"/>
      <c r="T234" s="141"/>
      <c r="U234" s="141"/>
      <c r="V234" s="141"/>
      <c r="W234" s="141"/>
      <c r="X234" s="141"/>
      <c r="Y234" s="141"/>
      <c r="Z234" s="141"/>
      <c r="AA234" s="141"/>
      <c r="AB234" s="141"/>
      <c r="AC234" s="141"/>
      <c r="AD234" s="141"/>
      <c r="AE234" s="142"/>
    </row>
    <row r="235">
      <c r="A235" s="84">
        <v>226.0</v>
      </c>
      <c r="B235" s="84" t="s">
        <v>1388</v>
      </c>
      <c r="C235" s="143" t="s">
        <v>18</v>
      </c>
      <c r="D235" s="84" t="s">
        <v>3</v>
      </c>
      <c r="E235" s="161" t="s">
        <v>3</v>
      </c>
      <c r="F235" s="84" t="s">
        <v>53</v>
      </c>
      <c r="G235" s="141"/>
      <c r="H235" s="106">
        <v>44740.0</v>
      </c>
      <c r="I235" s="106"/>
      <c r="J235" s="141"/>
      <c r="K235" s="141"/>
      <c r="L235" s="159" t="s">
        <v>3965</v>
      </c>
      <c r="M235" s="141"/>
      <c r="N235" s="141"/>
      <c r="O235" s="141"/>
      <c r="P235" s="141"/>
      <c r="Q235" s="141"/>
      <c r="R235" s="141"/>
      <c r="S235" s="141"/>
      <c r="T235" s="141"/>
      <c r="U235" s="141"/>
      <c r="V235" s="141"/>
      <c r="W235" s="141"/>
      <c r="X235" s="141"/>
      <c r="Y235" s="141"/>
      <c r="Z235" s="141"/>
      <c r="AA235" s="141"/>
      <c r="AB235" s="141"/>
      <c r="AC235" s="141"/>
      <c r="AD235" s="141"/>
      <c r="AE235" s="142"/>
    </row>
    <row r="236">
      <c r="A236" s="152">
        <v>227.0</v>
      </c>
      <c r="B236" s="84" t="s">
        <v>1392</v>
      </c>
      <c r="C236" s="143" t="s">
        <v>18</v>
      </c>
      <c r="D236" s="84" t="s">
        <v>900</v>
      </c>
      <c r="E236" s="161" t="s">
        <v>3</v>
      </c>
      <c r="F236" s="84" t="s">
        <v>20</v>
      </c>
      <c r="G236" s="141"/>
      <c r="H236" s="106">
        <v>44740.0</v>
      </c>
      <c r="I236" s="106">
        <v>44782.0</v>
      </c>
      <c r="J236" s="141"/>
      <c r="K236" s="141"/>
      <c r="L236" s="159" t="s">
        <v>3966</v>
      </c>
      <c r="M236" s="141"/>
      <c r="N236" s="141"/>
      <c r="O236" s="141"/>
      <c r="P236" s="141"/>
      <c r="Q236" s="141"/>
      <c r="R236" s="141"/>
      <c r="S236" s="141"/>
      <c r="T236" s="141"/>
      <c r="U236" s="141"/>
      <c r="V236" s="141"/>
      <c r="W236" s="141"/>
      <c r="X236" s="141"/>
      <c r="Y236" s="141"/>
      <c r="Z236" s="141"/>
      <c r="AA236" s="141"/>
      <c r="AB236" s="141"/>
      <c r="AC236" s="141"/>
      <c r="AD236" s="141"/>
      <c r="AE236" s="142"/>
    </row>
    <row r="237">
      <c r="A237" s="152">
        <v>228.0</v>
      </c>
      <c r="B237" s="70" t="s">
        <v>1396</v>
      </c>
      <c r="C237" s="143" t="s">
        <v>18</v>
      </c>
      <c r="D237" s="84" t="s">
        <v>158</v>
      </c>
      <c r="E237" s="161" t="s">
        <v>158</v>
      </c>
      <c r="F237" s="84" t="s">
        <v>28</v>
      </c>
      <c r="G237" s="141"/>
      <c r="H237" s="175">
        <v>44740.0</v>
      </c>
      <c r="I237" s="106"/>
      <c r="J237" s="141"/>
      <c r="K237" s="141"/>
      <c r="L237" s="159" t="s">
        <v>3967</v>
      </c>
      <c r="M237" s="141"/>
      <c r="N237" s="141"/>
      <c r="O237" s="141"/>
      <c r="P237" s="141"/>
      <c r="Q237" s="141"/>
      <c r="R237" s="141"/>
      <c r="S237" s="141"/>
      <c r="T237" s="141"/>
      <c r="U237" s="141"/>
      <c r="V237" s="141"/>
      <c r="W237" s="141"/>
      <c r="X237" s="141"/>
      <c r="Y237" s="141"/>
      <c r="Z237" s="141"/>
      <c r="AA237" s="141"/>
      <c r="AB237" s="141"/>
      <c r="AC237" s="141"/>
      <c r="AD237" s="141"/>
      <c r="AE237" s="142"/>
    </row>
    <row r="238">
      <c r="A238" s="84">
        <v>229.0</v>
      </c>
      <c r="B238" s="70" t="s">
        <v>1402</v>
      </c>
      <c r="C238" s="143" t="s">
        <v>18</v>
      </c>
      <c r="D238" s="84" t="s">
        <v>508</v>
      </c>
      <c r="E238" s="161" t="s">
        <v>508</v>
      </c>
      <c r="F238" s="84" t="s">
        <v>53</v>
      </c>
      <c r="G238" s="141"/>
      <c r="H238" s="175">
        <v>44741.0</v>
      </c>
      <c r="I238" s="106"/>
      <c r="J238" s="141"/>
      <c r="K238" s="141"/>
      <c r="L238" s="159" t="s">
        <v>3968</v>
      </c>
      <c r="M238" s="141"/>
      <c r="N238" s="141"/>
      <c r="O238" s="141"/>
      <c r="P238" s="141"/>
      <c r="Q238" s="141"/>
      <c r="R238" s="141"/>
      <c r="S238" s="141"/>
      <c r="T238" s="141"/>
      <c r="U238" s="141"/>
      <c r="V238" s="141"/>
      <c r="W238" s="141"/>
      <c r="X238" s="141"/>
      <c r="Y238" s="141"/>
      <c r="Z238" s="141"/>
      <c r="AA238" s="141"/>
      <c r="AB238" s="141"/>
      <c r="AC238" s="141"/>
      <c r="AD238" s="141"/>
      <c r="AE238" s="142"/>
    </row>
    <row r="239">
      <c r="A239" s="152">
        <v>230.0</v>
      </c>
      <c r="B239" s="84" t="s">
        <v>1404</v>
      </c>
      <c r="C239" s="143" t="s">
        <v>18</v>
      </c>
      <c r="D239" s="84" t="s">
        <v>900</v>
      </c>
      <c r="E239" s="161" t="s">
        <v>900</v>
      </c>
      <c r="F239" s="84" t="s">
        <v>43</v>
      </c>
      <c r="G239" s="141"/>
      <c r="H239" s="106">
        <v>44741.0</v>
      </c>
      <c r="I239" s="106"/>
      <c r="J239" s="141"/>
      <c r="K239" s="141"/>
      <c r="L239" s="159" t="s">
        <v>3969</v>
      </c>
      <c r="M239" s="141"/>
      <c r="N239" s="141"/>
      <c r="O239" s="141"/>
      <c r="P239" s="141"/>
      <c r="Q239" s="141"/>
      <c r="R239" s="141"/>
      <c r="S239" s="141"/>
      <c r="T239" s="141"/>
      <c r="U239" s="141"/>
      <c r="V239" s="141"/>
      <c r="W239" s="141"/>
      <c r="X239" s="141"/>
      <c r="Y239" s="141"/>
      <c r="Z239" s="141"/>
      <c r="AA239" s="141"/>
      <c r="AB239" s="141"/>
      <c r="AC239" s="141"/>
      <c r="AD239" s="141"/>
      <c r="AE239" s="142"/>
    </row>
    <row r="240">
      <c r="A240" s="152">
        <v>231.0</v>
      </c>
      <c r="B240" s="84" t="s">
        <v>1413</v>
      </c>
      <c r="C240" s="143" t="s">
        <v>560</v>
      </c>
      <c r="D240" s="84" t="s">
        <v>508</v>
      </c>
      <c r="E240" s="161" t="s">
        <v>508</v>
      </c>
      <c r="F240" s="84" t="s">
        <v>20</v>
      </c>
      <c r="G240" s="141"/>
      <c r="H240" s="106">
        <v>44742.0</v>
      </c>
      <c r="I240" s="106">
        <v>44810.0</v>
      </c>
      <c r="J240" s="141"/>
      <c r="K240" s="141"/>
      <c r="L240" s="159" t="s">
        <v>3970</v>
      </c>
      <c r="M240" s="141"/>
      <c r="N240" s="141"/>
      <c r="O240" s="141"/>
      <c r="P240" s="141"/>
      <c r="Q240" s="141"/>
      <c r="R240" s="141"/>
      <c r="S240" s="141"/>
      <c r="T240" s="141"/>
      <c r="U240" s="141"/>
      <c r="V240" s="141"/>
      <c r="W240" s="141"/>
      <c r="X240" s="141"/>
      <c r="Y240" s="141"/>
      <c r="Z240" s="141"/>
      <c r="AA240" s="141"/>
      <c r="AB240" s="141"/>
      <c r="AC240" s="141"/>
      <c r="AD240" s="141"/>
      <c r="AE240" s="142"/>
    </row>
    <row r="241">
      <c r="A241" s="84">
        <v>232.0</v>
      </c>
      <c r="B241" s="104" t="s">
        <v>1417</v>
      </c>
      <c r="C241" s="143" t="s">
        <v>18</v>
      </c>
      <c r="D241" s="84" t="s">
        <v>3</v>
      </c>
      <c r="E241" s="84" t="s">
        <v>3</v>
      </c>
      <c r="F241" s="84" t="s">
        <v>20</v>
      </c>
      <c r="G241" s="141"/>
      <c r="H241" s="106">
        <v>44742.0</v>
      </c>
      <c r="I241" s="176">
        <v>44767.0</v>
      </c>
      <c r="J241" s="141"/>
      <c r="K241" s="141"/>
      <c r="L241" s="159" t="s">
        <v>3971</v>
      </c>
      <c r="M241" s="141"/>
      <c r="N241" s="141"/>
      <c r="O241" s="141"/>
      <c r="P241" s="141"/>
      <c r="Q241" s="141"/>
      <c r="R241" s="141"/>
      <c r="S241" s="141"/>
      <c r="T241" s="141"/>
      <c r="U241" s="141"/>
      <c r="V241" s="141"/>
      <c r="W241" s="141"/>
      <c r="X241" s="141"/>
      <c r="Y241" s="141"/>
      <c r="Z241" s="141"/>
      <c r="AA241" s="141"/>
      <c r="AB241" s="141"/>
      <c r="AC241" s="141"/>
      <c r="AD241" s="141"/>
      <c r="AE241" s="142"/>
    </row>
    <row r="242">
      <c r="A242" s="152">
        <v>233.0</v>
      </c>
      <c r="B242" s="104" t="s">
        <v>1422</v>
      </c>
      <c r="C242" s="143" t="s">
        <v>18</v>
      </c>
      <c r="D242" s="84" t="s">
        <v>508</v>
      </c>
      <c r="E242" s="84" t="s">
        <v>508</v>
      </c>
      <c r="F242" s="84" t="s">
        <v>28</v>
      </c>
      <c r="G242" s="141"/>
      <c r="H242" s="106">
        <v>44743.0</v>
      </c>
      <c r="I242" s="106"/>
      <c r="J242" s="141"/>
      <c r="K242" s="141"/>
      <c r="L242" s="159" t="s">
        <v>3972</v>
      </c>
      <c r="M242" s="141"/>
      <c r="N242" s="141"/>
      <c r="O242" s="141"/>
      <c r="P242" s="141"/>
      <c r="Q242" s="141"/>
      <c r="R242" s="141"/>
      <c r="S242" s="141"/>
      <c r="T242" s="141"/>
      <c r="U242" s="141"/>
      <c r="V242" s="141"/>
      <c r="W242" s="141"/>
      <c r="X242" s="141"/>
      <c r="Y242" s="141"/>
      <c r="Z242" s="141"/>
      <c r="AA242" s="141"/>
      <c r="AB242" s="141"/>
      <c r="AC242" s="141"/>
      <c r="AD242" s="141"/>
      <c r="AE242" s="142"/>
    </row>
    <row r="243">
      <c r="A243" s="152">
        <v>234.0</v>
      </c>
      <c r="B243" s="104" t="s">
        <v>1425</v>
      </c>
      <c r="C243" s="143" t="s">
        <v>18</v>
      </c>
      <c r="D243" s="84" t="s">
        <v>3</v>
      </c>
      <c r="E243" s="84" t="s">
        <v>3</v>
      </c>
      <c r="F243" s="84" t="s">
        <v>53</v>
      </c>
      <c r="G243" s="141"/>
      <c r="H243" s="106">
        <v>44743.0</v>
      </c>
      <c r="I243" s="106"/>
      <c r="J243" s="141"/>
      <c r="K243" s="141"/>
      <c r="L243" s="159" t="s">
        <v>3973</v>
      </c>
      <c r="M243" s="141"/>
      <c r="N243" s="141"/>
      <c r="O243" s="141"/>
      <c r="P243" s="141"/>
      <c r="Q243" s="141"/>
      <c r="R243" s="141"/>
      <c r="S243" s="141"/>
      <c r="T243" s="141"/>
      <c r="U243" s="141"/>
      <c r="V243" s="141"/>
      <c r="W243" s="141"/>
      <c r="X243" s="141"/>
      <c r="Y243" s="141"/>
      <c r="Z243" s="141"/>
      <c r="AA243" s="141"/>
      <c r="AB243" s="141"/>
      <c r="AC243" s="141"/>
      <c r="AD243" s="141"/>
      <c r="AE243" s="142"/>
    </row>
    <row r="244">
      <c r="A244" s="84">
        <v>235.0</v>
      </c>
      <c r="B244" s="104" t="s">
        <v>1431</v>
      </c>
      <c r="C244" s="143" t="s">
        <v>18</v>
      </c>
      <c r="D244" s="84" t="s">
        <v>508</v>
      </c>
      <c r="E244" s="84" t="s">
        <v>508</v>
      </c>
      <c r="F244" s="84" t="s">
        <v>20</v>
      </c>
      <c r="G244" s="141"/>
      <c r="H244" s="106">
        <v>44746.0</v>
      </c>
      <c r="I244" s="106"/>
      <c r="J244" s="141"/>
      <c r="K244" s="141"/>
      <c r="L244" s="159" t="s">
        <v>3974</v>
      </c>
      <c r="M244" s="141"/>
      <c r="N244" s="141"/>
      <c r="O244" s="141"/>
      <c r="P244" s="141"/>
      <c r="Q244" s="141"/>
      <c r="R244" s="141"/>
      <c r="S244" s="141"/>
      <c r="T244" s="141"/>
      <c r="U244" s="141"/>
      <c r="V244" s="141"/>
      <c r="W244" s="141"/>
      <c r="X244" s="141"/>
      <c r="Y244" s="141"/>
      <c r="Z244" s="141"/>
      <c r="AA244" s="141"/>
      <c r="AB244" s="141"/>
      <c r="AC244" s="141"/>
      <c r="AD244" s="141"/>
      <c r="AE244" s="142"/>
    </row>
    <row r="245">
      <c r="A245" s="152">
        <v>236.0</v>
      </c>
      <c r="B245" s="104" t="s">
        <v>1435</v>
      </c>
      <c r="C245" s="143" t="s">
        <v>560</v>
      </c>
      <c r="D245" s="84" t="s">
        <v>3</v>
      </c>
      <c r="E245" s="84" t="s">
        <v>3</v>
      </c>
      <c r="F245" s="84" t="s">
        <v>32</v>
      </c>
      <c r="G245" s="141"/>
      <c r="H245" s="106">
        <v>44743.0</v>
      </c>
      <c r="I245" s="106"/>
      <c r="J245" s="141"/>
      <c r="K245" s="141"/>
      <c r="L245" s="159" t="s">
        <v>3975</v>
      </c>
      <c r="M245" s="141"/>
      <c r="N245" s="141"/>
      <c r="O245" s="141"/>
      <c r="P245" s="141"/>
      <c r="Q245" s="141"/>
      <c r="R245" s="141"/>
      <c r="S245" s="141"/>
      <c r="T245" s="141"/>
      <c r="U245" s="141"/>
      <c r="V245" s="141"/>
      <c r="W245" s="141"/>
      <c r="X245" s="141"/>
      <c r="Y245" s="141"/>
      <c r="Z245" s="141"/>
      <c r="AA245" s="141"/>
      <c r="AB245" s="141"/>
      <c r="AC245" s="141"/>
      <c r="AD245" s="141"/>
      <c r="AE245" s="142"/>
    </row>
    <row r="246">
      <c r="A246" s="152">
        <v>237.0</v>
      </c>
      <c r="B246" s="104" t="s">
        <v>1443</v>
      </c>
      <c r="C246" s="143" t="s">
        <v>18</v>
      </c>
      <c r="D246" s="84" t="s">
        <v>508</v>
      </c>
      <c r="E246" s="84" t="s">
        <v>508</v>
      </c>
      <c r="F246" s="84" t="s">
        <v>20</v>
      </c>
      <c r="G246" s="141"/>
      <c r="H246" s="106">
        <v>44747.0</v>
      </c>
      <c r="I246" s="106"/>
      <c r="J246" s="141"/>
      <c r="K246" s="141"/>
      <c r="L246" s="159" t="s">
        <v>3976</v>
      </c>
      <c r="M246" s="141"/>
      <c r="N246" s="141"/>
      <c r="O246" s="141"/>
      <c r="P246" s="141"/>
      <c r="Q246" s="141"/>
      <c r="R246" s="141"/>
      <c r="S246" s="141"/>
      <c r="T246" s="141"/>
      <c r="U246" s="141"/>
      <c r="V246" s="141"/>
      <c r="W246" s="141"/>
      <c r="X246" s="141"/>
      <c r="Y246" s="141"/>
      <c r="Z246" s="141"/>
      <c r="AA246" s="141"/>
      <c r="AB246" s="141"/>
      <c r="AC246" s="141"/>
      <c r="AD246" s="141"/>
      <c r="AE246" s="142"/>
    </row>
    <row r="247">
      <c r="A247" s="84">
        <v>238.0</v>
      </c>
      <c r="B247" s="104" t="s">
        <v>1462</v>
      </c>
      <c r="C247" s="143" t="s">
        <v>18</v>
      </c>
      <c r="D247" s="84" t="s">
        <v>3</v>
      </c>
      <c r="E247" s="84" t="s">
        <v>3</v>
      </c>
      <c r="F247" s="84" t="s">
        <v>20</v>
      </c>
      <c r="G247" s="141"/>
      <c r="H247" s="106">
        <v>44749.0</v>
      </c>
      <c r="I247" s="106">
        <v>44750.0</v>
      </c>
      <c r="J247" s="141"/>
      <c r="K247" s="141"/>
      <c r="L247" s="159" t="s">
        <v>3977</v>
      </c>
      <c r="M247" s="141"/>
      <c r="N247" s="141"/>
      <c r="O247" s="141"/>
      <c r="P247" s="141"/>
      <c r="Q247" s="141"/>
      <c r="R247" s="141"/>
      <c r="S247" s="141"/>
      <c r="T247" s="141"/>
      <c r="U247" s="141"/>
      <c r="V247" s="141"/>
      <c r="W247" s="141"/>
      <c r="X247" s="141"/>
      <c r="Y247" s="141"/>
      <c r="Z247" s="141"/>
      <c r="AA247" s="141"/>
      <c r="AB247" s="141"/>
      <c r="AC247" s="141"/>
      <c r="AD247" s="141"/>
      <c r="AE247" s="142"/>
    </row>
    <row r="248">
      <c r="A248" s="152">
        <v>239.0</v>
      </c>
      <c r="B248" s="104" t="s">
        <v>1468</v>
      </c>
      <c r="C248" s="143" t="s">
        <v>18</v>
      </c>
      <c r="D248" s="84" t="s">
        <v>3</v>
      </c>
      <c r="E248" s="84" t="s">
        <v>3</v>
      </c>
      <c r="F248" s="84" t="s">
        <v>20</v>
      </c>
      <c r="G248" s="141"/>
      <c r="H248" s="106">
        <v>44750.0</v>
      </c>
      <c r="I248" s="106"/>
      <c r="J248" s="141"/>
      <c r="K248" s="141"/>
      <c r="L248" s="159" t="s">
        <v>3978</v>
      </c>
      <c r="M248" s="141"/>
      <c r="N248" s="141"/>
      <c r="O248" s="141"/>
      <c r="P248" s="141"/>
      <c r="Q248" s="141"/>
      <c r="R248" s="141"/>
      <c r="S248" s="141"/>
      <c r="T248" s="141"/>
      <c r="U248" s="141"/>
      <c r="V248" s="141"/>
      <c r="W248" s="141"/>
      <c r="X248" s="141"/>
      <c r="Y248" s="141"/>
      <c r="Z248" s="141"/>
      <c r="AA248" s="141"/>
      <c r="AB248" s="141"/>
      <c r="AC248" s="141"/>
      <c r="AD248" s="141"/>
      <c r="AE248" s="142"/>
    </row>
    <row r="249">
      <c r="A249" s="152">
        <v>240.0</v>
      </c>
      <c r="B249" s="104" t="s">
        <v>1477</v>
      </c>
      <c r="C249" s="143" t="s">
        <v>18</v>
      </c>
      <c r="D249" s="84" t="s">
        <v>508</v>
      </c>
      <c r="E249" s="84" t="s">
        <v>508</v>
      </c>
      <c r="F249" s="84" t="s">
        <v>1281</v>
      </c>
      <c r="G249" s="141"/>
      <c r="H249" s="106">
        <v>44753.0</v>
      </c>
      <c r="I249" s="106"/>
      <c r="J249" s="141"/>
      <c r="K249" s="141"/>
      <c r="L249" s="159" t="s">
        <v>3979</v>
      </c>
      <c r="M249" s="141"/>
      <c r="N249" s="141"/>
      <c r="O249" s="141"/>
      <c r="P249" s="141"/>
      <c r="Q249" s="141"/>
      <c r="R249" s="141"/>
      <c r="S249" s="141"/>
      <c r="T249" s="141"/>
      <c r="U249" s="141"/>
      <c r="V249" s="141"/>
      <c r="W249" s="141"/>
      <c r="X249" s="141"/>
      <c r="Y249" s="141"/>
      <c r="Z249" s="141"/>
      <c r="AA249" s="141"/>
      <c r="AB249" s="141"/>
      <c r="AC249" s="141"/>
      <c r="AD249" s="141"/>
      <c r="AE249" s="142"/>
    </row>
    <row r="250">
      <c r="A250" s="84">
        <v>241.0</v>
      </c>
      <c r="B250" s="104" t="s">
        <v>1486</v>
      </c>
      <c r="C250" s="143" t="s">
        <v>560</v>
      </c>
      <c r="D250" s="84" t="s">
        <v>900</v>
      </c>
      <c r="E250" s="84" t="s">
        <v>900</v>
      </c>
      <c r="F250" s="84" t="s">
        <v>20</v>
      </c>
      <c r="G250" s="141"/>
      <c r="H250" s="106">
        <v>44754.0</v>
      </c>
      <c r="I250" s="106"/>
      <c r="J250" s="141"/>
      <c r="K250" s="141"/>
      <c r="L250" s="159" t="s">
        <v>3980</v>
      </c>
      <c r="M250" s="141"/>
      <c r="N250" s="141"/>
      <c r="O250" s="141"/>
      <c r="P250" s="141"/>
      <c r="Q250" s="141"/>
      <c r="R250" s="141"/>
      <c r="S250" s="141"/>
      <c r="T250" s="141"/>
      <c r="U250" s="141"/>
      <c r="V250" s="141"/>
      <c r="W250" s="141"/>
      <c r="X250" s="141"/>
      <c r="Y250" s="141"/>
      <c r="Z250" s="141"/>
      <c r="AA250" s="141"/>
      <c r="AB250" s="141"/>
      <c r="AC250" s="141"/>
      <c r="AD250" s="141"/>
      <c r="AE250" s="142"/>
    </row>
    <row r="251">
      <c r="A251" s="152">
        <v>242.0</v>
      </c>
      <c r="B251" s="104" t="s">
        <v>1491</v>
      </c>
      <c r="C251" s="143" t="s">
        <v>560</v>
      </c>
      <c r="D251" s="84" t="s">
        <v>3</v>
      </c>
      <c r="E251" s="84" t="s">
        <v>3</v>
      </c>
      <c r="F251" s="84" t="s">
        <v>20</v>
      </c>
      <c r="G251" s="141"/>
      <c r="H251" s="106">
        <v>44755.0</v>
      </c>
      <c r="I251" s="106">
        <v>44761.0</v>
      </c>
      <c r="J251" s="141"/>
      <c r="K251" s="141"/>
      <c r="L251" s="159" t="s">
        <v>3981</v>
      </c>
      <c r="M251" s="141"/>
      <c r="N251" s="141"/>
      <c r="O251" s="141"/>
      <c r="P251" s="141"/>
      <c r="Q251" s="141"/>
      <c r="R251" s="141"/>
      <c r="S251" s="141"/>
      <c r="T251" s="141"/>
      <c r="U251" s="141"/>
      <c r="V251" s="141"/>
      <c r="W251" s="141"/>
      <c r="X251" s="141"/>
      <c r="Y251" s="141"/>
      <c r="Z251" s="141"/>
      <c r="AA251" s="141"/>
      <c r="AB251" s="141"/>
      <c r="AC251" s="141"/>
      <c r="AD251" s="141"/>
      <c r="AE251" s="142"/>
    </row>
    <row r="252">
      <c r="A252" s="152">
        <v>243.0</v>
      </c>
      <c r="B252" s="104" t="s">
        <v>1498</v>
      </c>
      <c r="C252" s="143" t="s">
        <v>18</v>
      </c>
      <c r="D252" s="84" t="s">
        <v>508</v>
      </c>
      <c r="E252" s="84" t="s">
        <v>508</v>
      </c>
      <c r="F252" s="84" t="s">
        <v>20</v>
      </c>
      <c r="G252" s="141"/>
      <c r="H252" s="106">
        <v>44755.0</v>
      </c>
      <c r="I252" s="106">
        <v>44767.0</v>
      </c>
      <c r="J252" s="141"/>
      <c r="K252" s="141"/>
      <c r="L252" s="159" t="s">
        <v>3982</v>
      </c>
      <c r="M252" s="141"/>
      <c r="N252" s="141"/>
      <c r="O252" s="141"/>
      <c r="P252" s="141"/>
      <c r="Q252" s="141"/>
      <c r="R252" s="141"/>
      <c r="S252" s="141"/>
      <c r="T252" s="141"/>
      <c r="U252" s="141"/>
      <c r="V252" s="141"/>
      <c r="W252" s="141"/>
      <c r="X252" s="141"/>
      <c r="Y252" s="141"/>
      <c r="Z252" s="141"/>
      <c r="AA252" s="141"/>
      <c r="AB252" s="141"/>
      <c r="AC252" s="141"/>
      <c r="AD252" s="141"/>
      <c r="AE252" s="142"/>
    </row>
    <row r="253">
      <c r="A253" s="84">
        <v>244.0</v>
      </c>
      <c r="B253" s="104" t="s">
        <v>1500</v>
      </c>
      <c r="C253" s="143" t="s">
        <v>18</v>
      </c>
      <c r="D253" s="84" t="s">
        <v>3</v>
      </c>
      <c r="E253" s="84" t="s">
        <v>3</v>
      </c>
      <c r="F253" s="84" t="s">
        <v>53</v>
      </c>
      <c r="G253" s="141"/>
      <c r="H253" s="106">
        <v>44756.0</v>
      </c>
      <c r="I253" s="106"/>
      <c r="J253" s="141"/>
      <c r="K253" s="141"/>
      <c r="L253" s="159" t="s">
        <v>3983</v>
      </c>
      <c r="M253" s="141"/>
      <c r="N253" s="141"/>
      <c r="O253" s="141"/>
      <c r="P253" s="141"/>
      <c r="Q253" s="141"/>
      <c r="R253" s="141"/>
      <c r="S253" s="141"/>
      <c r="T253" s="141"/>
      <c r="U253" s="141"/>
      <c r="V253" s="141"/>
      <c r="W253" s="141"/>
      <c r="X253" s="141"/>
      <c r="Y253" s="141"/>
      <c r="Z253" s="141"/>
      <c r="AA253" s="141"/>
      <c r="AB253" s="141"/>
      <c r="AC253" s="141"/>
      <c r="AD253" s="141"/>
      <c r="AE253" s="142"/>
    </row>
    <row r="254">
      <c r="A254" s="152">
        <v>245.0</v>
      </c>
      <c r="B254" s="70" t="s">
        <v>1504</v>
      </c>
      <c r="C254" s="143" t="s">
        <v>637</v>
      </c>
      <c r="D254" s="84" t="s">
        <v>158</v>
      </c>
      <c r="E254" s="161" t="s">
        <v>158</v>
      </c>
      <c r="F254" s="84" t="s">
        <v>20</v>
      </c>
      <c r="G254" s="141"/>
      <c r="H254" s="175">
        <v>44755.0</v>
      </c>
      <c r="I254" s="106"/>
      <c r="J254" s="141"/>
      <c r="K254" s="141"/>
      <c r="L254" s="159" t="s">
        <v>3984</v>
      </c>
      <c r="M254" s="141"/>
      <c r="N254" s="141"/>
      <c r="O254" s="141"/>
      <c r="P254" s="141"/>
      <c r="Q254" s="141"/>
      <c r="R254" s="141"/>
      <c r="S254" s="141"/>
      <c r="T254" s="141"/>
      <c r="U254" s="141"/>
      <c r="V254" s="141"/>
      <c r="W254" s="141"/>
      <c r="X254" s="141"/>
      <c r="Y254" s="141"/>
      <c r="Z254" s="141"/>
      <c r="AA254" s="141"/>
      <c r="AB254" s="141"/>
      <c r="AC254" s="141"/>
      <c r="AD254" s="141"/>
      <c r="AE254" s="142"/>
    </row>
    <row r="255">
      <c r="A255" s="152">
        <v>246.0</v>
      </c>
      <c r="B255" s="104" t="s">
        <v>1506</v>
      </c>
      <c r="C255" s="143" t="s">
        <v>18</v>
      </c>
      <c r="D255" s="84" t="s">
        <v>1346</v>
      </c>
      <c r="E255" s="161" t="s">
        <v>1346</v>
      </c>
      <c r="F255" s="84" t="s">
        <v>20</v>
      </c>
      <c r="G255" s="141"/>
      <c r="H255" s="106">
        <v>44756.0</v>
      </c>
      <c r="I255" s="106"/>
      <c r="J255" s="141"/>
      <c r="K255" s="141"/>
      <c r="L255" s="159" t="s">
        <v>3985</v>
      </c>
      <c r="M255" s="141"/>
      <c r="N255" s="141"/>
      <c r="O255" s="141"/>
      <c r="P255" s="141"/>
      <c r="Q255" s="141"/>
      <c r="R255" s="141"/>
      <c r="S255" s="141"/>
      <c r="T255" s="141"/>
      <c r="U255" s="141"/>
      <c r="V255" s="141"/>
      <c r="W255" s="141"/>
      <c r="X255" s="141"/>
      <c r="Y255" s="141"/>
      <c r="Z255" s="141"/>
      <c r="AA255" s="141"/>
      <c r="AB255" s="141"/>
      <c r="AC255" s="141"/>
      <c r="AD255" s="141"/>
      <c r="AE255" s="142"/>
    </row>
    <row r="256">
      <c r="A256" s="84">
        <v>247.0</v>
      </c>
      <c r="B256" s="70" t="s">
        <v>1511</v>
      </c>
      <c r="C256" s="143" t="s">
        <v>560</v>
      </c>
      <c r="D256" s="84" t="s">
        <v>508</v>
      </c>
      <c r="E256" s="161" t="s">
        <v>508</v>
      </c>
      <c r="F256" s="84" t="s">
        <v>20</v>
      </c>
      <c r="G256" s="141"/>
      <c r="H256" s="175">
        <v>44830.0</v>
      </c>
      <c r="I256" s="106"/>
      <c r="J256" s="141"/>
      <c r="K256" s="141"/>
      <c r="L256" s="70" t="s">
        <v>3986</v>
      </c>
      <c r="M256" s="141"/>
      <c r="N256" s="141"/>
      <c r="O256" s="141"/>
      <c r="P256" s="141"/>
      <c r="Q256" s="141"/>
      <c r="R256" s="141"/>
      <c r="S256" s="141"/>
      <c r="T256" s="141"/>
      <c r="U256" s="141"/>
      <c r="V256" s="141"/>
      <c r="W256" s="141"/>
      <c r="X256" s="141"/>
      <c r="Y256" s="141"/>
      <c r="Z256" s="141"/>
      <c r="AA256" s="141"/>
      <c r="AB256" s="141"/>
      <c r="AC256" s="141"/>
      <c r="AD256" s="141"/>
      <c r="AE256" s="142"/>
    </row>
    <row r="257">
      <c r="A257" s="152">
        <v>248.0</v>
      </c>
      <c r="B257" s="104" t="s">
        <v>1515</v>
      </c>
      <c r="C257" s="143" t="s">
        <v>18</v>
      </c>
      <c r="D257" s="84" t="s">
        <v>508</v>
      </c>
      <c r="E257" s="84" t="s">
        <v>508</v>
      </c>
      <c r="F257" s="84" t="s">
        <v>20</v>
      </c>
      <c r="G257" s="141"/>
      <c r="H257" s="106">
        <v>44757.0</v>
      </c>
      <c r="I257" s="106">
        <v>44767.0</v>
      </c>
      <c r="J257" s="141"/>
      <c r="K257" s="141"/>
      <c r="L257" s="159" t="s">
        <v>3987</v>
      </c>
      <c r="M257" s="141"/>
      <c r="N257" s="141"/>
      <c r="O257" s="141"/>
      <c r="P257" s="141"/>
      <c r="Q257" s="141"/>
      <c r="R257" s="141"/>
      <c r="S257" s="141"/>
      <c r="T257" s="141"/>
      <c r="U257" s="141"/>
      <c r="V257" s="141"/>
      <c r="W257" s="141"/>
      <c r="X257" s="141"/>
      <c r="Y257" s="141"/>
      <c r="Z257" s="141"/>
      <c r="AA257" s="141"/>
      <c r="AB257" s="141"/>
      <c r="AC257" s="141"/>
      <c r="AD257" s="141"/>
      <c r="AE257" s="142"/>
    </row>
    <row r="258">
      <c r="A258" s="152">
        <v>249.0</v>
      </c>
      <c r="B258" s="104" t="s">
        <v>1521</v>
      </c>
      <c r="C258" s="143" t="s">
        <v>18</v>
      </c>
      <c r="D258" s="84" t="s">
        <v>1346</v>
      </c>
      <c r="E258" s="161" t="s">
        <v>1346</v>
      </c>
      <c r="F258" s="84" t="s">
        <v>20</v>
      </c>
      <c r="G258" s="141"/>
      <c r="H258" s="106">
        <v>44760.0</v>
      </c>
      <c r="I258" s="106"/>
      <c r="J258" s="141"/>
      <c r="K258" s="141"/>
      <c r="L258" s="161" t="s">
        <v>3988</v>
      </c>
      <c r="M258" s="141"/>
      <c r="N258" s="141"/>
      <c r="O258" s="141"/>
      <c r="P258" s="141"/>
      <c r="Q258" s="141"/>
      <c r="R258" s="141"/>
      <c r="S258" s="141"/>
      <c r="T258" s="141"/>
      <c r="U258" s="141"/>
      <c r="V258" s="141"/>
      <c r="W258" s="141"/>
      <c r="X258" s="141"/>
      <c r="Y258" s="141"/>
      <c r="Z258" s="141"/>
      <c r="AA258" s="141"/>
      <c r="AB258" s="141"/>
      <c r="AC258" s="141"/>
      <c r="AD258" s="141"/>
      <c r="AE258" s="142"/>
    </row>
    <row r="259">
      <c r="A259" s="84">
        <v>250.0</v>
      </c>
      <c r="B259" s="104" t="s">
        <v>1526</v>
      </c>
      <c r="C259" s="143" t="s">
        <v>560</v>
      </c>
      <c r="D259" s="84" t="s">
        <v>508</v>
      </c>
      <c r="E259" s="84" t="s">
        <v>508</v>
      </c>
      <c r="F259" s="84" t="s">
        <v>987</v>
      </c>
      <c r="G259" s="141"/>
      <c r="H259" s="106">
        <v>44761.0</v>
      </c>
      <c r="I259" s="106">
        <v>44883.0</v>
      </c>
      <c r="J259" s="141"/>
      <c r="K259" s="141"/>
      <c r="L259" s="159" t="s">
        <v>3989</v>
      </c>
      <c r="M259" s="141"/>
      <c r="N259" s="141"/>
      <c r="O259" s="141"/>
      <c r="P259" s="141"/>
      <c r="Q259" s="141"/>
      <c r="R259" s="141"/>
      <c r="S259" s="141"/>
      <c r="T259" s="141"/>
      <c r="U259" s="141"/>
      <c r="V259" s="141"/>
      <c r="W259" s="141"/>
      <c r="X259" s="141"/>
      <c r="Y259" s="141"/>
      <c r="Z259" s="141"/>
      <c r="AA259" s="141"/>
      <c r="AB259" s="141"/>
      <c r="AC259" s="141"/>
      <c r="AD259" s="141"/>
      <c r="AE259" s="142"/>
    </row>
    <row r="260">
      <c r="A260" s="152">
        <v>251.0</v>
      </c>
      <c r="B260" s="104" t="s">
        <v>1534</v>
      </c>
      <c r="C260" s="143" t="s">
        <v>18</v>
      </c>
      <c r="D260" s="84" t="s">
        <v>3</v>
      </c>
      <c r="E260" s="84" t="s">
        <v>3</v>
      </c>
      <c r="F260" s="84" t="s">
        <v>20</v>
      </c>
      <c r="G260" s="141"/>
      <c r="H260" s="106">
        <v>44762.0</v>
      </c>
      <c r="I260" s="106">
        <v>44783.0</v>
      </c>
      <c r="J260" s="141"/>
      <c r="K260" s="141"/>
      <c r="L260" s="159" t="s">
        <v>3990</v>
      </c>
      <c r="M260" s="141"/>
      <c r="N260" s="141"/>
      <c r="O260" s="141"/>
      <c r="P260" s="141"/>
      <c r="Q260" s="141"/>
      <c r="R260" s="141"/>
      <c r="S260" s="141"/>
      <c r="T260" s="141"/>
      <c r="U260" s="141"/>
      <c r="V260" s="141"/>
      <c r="W260" s="141"/>
      <c r="X260" s="141"/>
      <c r="Y260" s="141"/>
      <c r="Z260" s="141"/>
      <c r="AA260" s="141"/>
      <c r="AB260" s="141"/>
      <c r="AC260" s="141"/>
      <c r="AD260" s="141"/>
      <c r="AE260" s="142"/>
    </row>
    <row r="261">
      <c r="A261" s="152">
        <v>252.0</v>
      </c>
      <c r="B261" s="104" t="s">
        <v>1541</v>
      </c>
      <c r="C261" s="143" t="s">
        <v>560</v>
      </c>
      <c r="D261" s="84" t="s">
        <v>158</v>
      </c>
      <c r="E261" s="84" t="s">
        <v>158</v>
      </c>
      <c r="F261" s="84" t="s">
        <v>43</v>
      </c>
      <c r="G261" s="141"/>
      <c r="H261" s="106">
        <v>44763.0</v>
      </c>
      <c r="I261" s="106"/>
      <c r="J261" s="141"/>
      <c r="K261" s="141"/>
      <c r="L261" s="159" t="s">
        <v>3991</v>
      </c>
      <c r="M261" s="141"/>
      <c r="N261" s="141"/>
      <c r="O261" s="141"/>
      <c r="P261" s="141"/>
      <c r="Q261" s="141"/>
      <c r="R261" s="141"/>
      <c r="S261" s="141"/>
      <c r="T261" s="141"/>
      <c r="U261" s="141"/>
      <c r="V261" s="141"/>
      <c r="W261" s="141"/>
      <c r="X261" s="141"/>
      <c r="Y261" s="141"/>
      <c r="Z261" s="141"/>
      <c r="AA261" s="141"/>
      <c r="AB261" s="141"/>
      <c r="AC261" s="141"/>
      <c r="AD261" s="141"/>
      <c r="AE261" s="142"/>
    </row>
    <row r="262">
      <c r="A262" s="84">
        <v>253.0</v>
      </c>
      <c r="B262" s="104" t="s">
        <v>1549</v>
      </c>
      <c r="C262" s="143" t="s">
        <v>18</v>
      </c>
      <c r="D262" s="84" t="s">
        <v>1346</v>
      </c>
      <c r="E262" s="161" t="s">
        <v>1346</v>
      </c>
      <c r="F262" s="84" t="s">
        <v>53</v>
      </c>
      <c r="G262" s="141"/>
      <c r="H262" s="106">
        <v>44764.0</v>
      </c>
      <c r="I262" s="106"/>
      <c r="J262" s="141"/>
      <c r="K262" s="141"/>
      <c r="L262" s="177" t="s">
        <v>3992</v>
      </c>
      <c r="M262" s="141"/>
      <c r="N262" s="141"/>
      <c r="O262" s="141"/>
      <c r="P262" s="141"/>
      <c r="Q262" s="141"/>
      <c r="R262" s="141"/>
      <c r="S262" s="141"/>
      <c r="T262" s="141"/>
      <c r="U262" s="141"/>
      <c r="V262" s="141"/>
      <c r="W262" s="141"/>
      <c r="X262" s="141"/>
      <c r="Y262" s="141"/>
      <c r="Z262" s="141"/>
      <c r="AA262" s="141"/>
      <c r="AB262" s="141"/>
      <c r="AC262" s="141"/>
      <c r="AD262" s="141"/>
      <c r="AE262" s="142"/>
    </row>
    <row r="263">
      <c r="A263" s="152">
        <v>254.0</v>
      </c>
      <c r="B263" s="104" t="s">
        <v>1551</v>
      </c>
      <c r="C263" s="143" t="s">
        <v>18</v>
      </c>
      <c r="D263" s="84" t="s">
        <v>3</v>
      </c>
      <c r="E263" s="84" t="s">
        <v>3</v>
      </c>
      <c r="F263" s="84" t="s">
        <v>20</v>
      </c>
      <c r="G263" s="141"/>
      <c r="H263" s="106">
        <v>44764.0</v>
      </c>
      <c r="I263" s="106"/>
      <c r="J263" s="141"/>
      <c r="K263" s="141"/>
      <c r="L263" s="159" t="s">
        <v>3993</v>
      </c>
      <c r="M263" s="141"/>
      <c r="N263" s="141"/>
      <c r="O263" s="141"/>
      <c r="P263" s="141"/>
      <c r="Q263" s="141"/>
      <c r="R263" s="141"/>
      <c r="S263" s="141"/>
      <c r="T263" s="141"/>
      <c r="U263" s="141"/>
      <c r="V263" s="141"/>
      <c r="W263" s="141"/>
      <c r="X263" s="141"/>
      <c r="Y263" s="141"/>
      <c r="Z263" s="141"/>
      <c r="AA263" s="141"/>
      <c r="AB263" s="141"/>
      <c r="AC263" s="141"/>
      <c r="AD263" s="141"/>
      <c r="AE263" s="142"/>
    </row>
    <row r="264">
      <c r="A264" s="152">
        <v>255.0</v>
      </c>
      <c r="B264" s="84" t="s">
        <v>1560</v>
      </c>
      <c r="C264" s="143" t="s">
        <v>18</v>
      </c>
      <c r="D264" s="84" t="s">
        <v>900</v>
      </c>
      <c r="E264" s="161" t="s">
        <v>900</v>
      </c>
      <c r="F264" s="84" t="s">
        <v>379</v>
      </c>
      <c r="G264" s="141"/>
      <c r="H264" s="106">
        <v>44767.0</v>
      </c>
      <c r="I264" s="106">
        <v>44767.0</v>
      </c>
      <c r="J264" s="141"/>
      <c r="K264" s="141"/>
      <c r="L264" s="174" t="s">
        <v>3994</v>
      </c>
      <c r="M264" s="141"/>
      <c r="N264" s="141"/>
      <c r="O264" s="141"/>
      <c r="P264" s="141"/>
      <c r="Q264" s="141"/>
      <c r="R264" s="141"/>
      <c r="S264" s="141"/>
      <c r="T264" s="141"/>
      <c r="U264" s="141"/>
      <c r="V264" s="141"/>
      <c r="W264" s="141"/>
      <c r="X264" s="141"/>
      <c r="Y264" s="141"/>
      <c r="Z264" s="141"/>
      <c r="AA264" s="141"/>
      <c r="AB264" s="141"/>
      <c r="AC264" s="141"/>
      <c r="AD264" s="141"/>
      <c r="AE264" s="142"/>
    </row>
    <row r="265">
      <c r="A265" s="84">
        <v>256.0</v>
      </c>
      <c r="B265" s="104" t="s">
        <v>1565</v>
      </c>
      <c r="C265" s="143" t="s">
        <v>18</v>
      </c>
      <c r="D265" s="84" t="s">
        <v>3</v>
      </c>
      <c r="E265" s="84" t="s">
        <v>3</v>
      </c>
      <c r="F265" s="84" t="s">
        <v>20</v>
      </c>
      <c r="G265" s="141"/>
      <c r="H265" s="106">
        <v>44768.0</v>
      </c>
      <c r="I265" s="106">
        <v>44769.0</v>
      </c>
      <c r="J265" s="141"/>
      <c r="K265" s="141"/>
      <c r="L265" s="159" t="s">
        <v>3995</v>
      </c>
      <c r="M265" s="141"/>
      <c r="N265" s="141"/>
      <c r="O265" s="141"/>
      <c r="P265" s="141"/>
      <c r="Q265" s="141"/>
      <c r="R265" s="141"/>
      <c r="S265" s="141"/>
      <c r="T265" s="141"/>
      <c r="U265" s="141"/>
      <c r="V265" s="141"/>
      <c r="W265" s="141"/>
      <c r="X265" s="141"/>
      <c r="Y265" s="141"/>
      <c r="Z265" s="141"/>
      <c r="AA265" s="141"/>
      <c r="AB265" s="141"/>
      <c r="AC265" s="141"/>
      <c r="AD265" s="141"/>
      <c r="AE265" s="142"/>
    </row>
    <row r="266">
      <c r="A266" s="152">
        <v>257.0</v>
      </c>
      <c r="B266" s="104" t="s">
        <v>1568</v>
      </c>
      <c r="C266" s="143" t="s">
        <v>560</v>
      </c>
      <c r="D266" s="84" t="s">
        <v>508</v>
      </c>
      <c r="E266" s="84" t="s">
        <v>508</v>
      </c>
      <c r="F266" s="84" t="s">
        <v>43</v>
      </c>
      <c r="G266" s="141"/>
      <c r="H266" s="106">
        <v>44768.0</v>
      </c>
      <c r="I266" s="106"/>
      <c r="J266" s="141"/>
      <c r="K266" s="141"/>
      <c r="L266" s="159" t="s">
        <v>3996</v>
      </c>
      <c r="M266" s="141"/>
      <c r="N266" s="141"/>
      <c r="O266" s="141"/>
      <c r="P266" s="141"/>
      <c r="Q266" s="141"/>
      <c r="R266" s="141"/>
      <c r="S266" s="141"/>
      <c r="T266" s="141"/>
      <c r="U266" s="141"/>
      <c r="V266" s="141"/>
      <c r="W266" s="141"/>
      <c r="X266" s="141"/>
      <c r="Y266" s="141"/>
      <c r="Z266" s="141"/>
      <c r="AA266" s="141"/>
      <c r="AB266" s="141"/>
      <c r="AC266" s="141"/>
      <c r="AD266" s="141"/>
      <c r="AE266" s="142"/>
    </row>
    <row r="267">
      <c r="A267" s="152">
        <v>258.0</v>
      </c>
      <c r="B267" s="104" t="s">
        <v>1570</v>
      </c>
      <c r="C267" s="143" t="s">
        <v>18</v>
      </c>
      <c r="D267" s="84" t="s">
        <v>1346</v>
      </c>
      <c r="E267" s="161" t="s">
        <v>1346</v>
      </c>
      <c r="F267" s="84" t="s">
        <v>20</v>
      </c>
      <c r="G267" s="141"/>
      <c r="H267" s="106">
        <v>44768.0</v>
      </c>
      <c r="I267" s="106">
        <v>44771.0</v>
      </c>
      <c r="J267" s="141"/>
      <c r="K267" s="141"/>
      <c r="L267" s="159" t="s">
        <v>3997</v>
      </c>
      <c r="M267" s="141"/>
      <c r="N267" s="141"/>
      <c r="O267" s="141"/>
      <c r="P267" s="141"/>
      <c r="Q267" s="141"/>
      <c r="R267" s="141"/>
      <c r="S267" s="141"/>
      <c r="T267" s="141"/>
      <c r="U267" s="141"/>
      <c r="V267" s="141"/>
      <c r="W267" s="141"/>
      <c r="X267" s="141"/>
      <c r="Y267" s="141"/>
      <c r="Z267" s="141"/>
      <c r="AA267" s="141"/>
      <c r="AB267" s="141"/>
      <c r="AC267" s="141"/>
      <c r="AD267" s="141"/>
      <c r="AE267" s="142"/>
    </row>
    <row r="268">
      <c r="A268" s="84">
        <v>259.0</v>
      </c>
      <c r="B268" s="84" t="s">
        <v>1572</v>
      </c>
      <c r="C268" s="143" t="s">
        <v>560</v>
      </c>
      <c r="D268" s="84" t="s">
        <v>900</v>
      </c>
      <c r="E268" s="161" t="s">
        <v>900</v>
      </c>
      <c r="F268" s="84" t="s">
        <v>20</v>
      </c>
      <c r="G268" s="141"/>
      <c r="H268" s="106">
        <v>44768.0</v>
      </c>
      <c r="I268" s="106">
        <v>44805.0</v>
      </c>
      <c r="J268" s="141"/>
      <c r="K268" s="141"/>
      <c r="L268" s="159" t="s">
        <v>3998</v>
      </c>
      <c r="M268" s="141"/>
      <c r="N268" s="141"/>
      <c r="O268" s="141"/>
      <c r="P268" s="141"/>
      <c r="Q268" s="141"/>
      <c r="R268" s="141"/>
      <c r="S268" s="141"/>
      <c r="T268" s="141"/>
      <c r="U268" s="141"/>
      <c r="V268" s="141"/>
      <c r="W268" s="141"/>
      <c r="X268" s="141"/>
      <c r="Y268" s="141"/>
      <c r="Z268" s="141"/>
      <c r="AA268" s="141"/>
      <c r="AB268" s="141"/>
      <c r="AC268" s="141"/>
      <c r="AD268" s="141"/>
      <c r="AE268" s="142"/>
    </row>
    <row r="269">
      <c r="A269" s="152">
        <v>260.0</v>
      </c>
      <c r="B269" s="104" t="s">
        <v>1575</v>
      </c>
      <c r="C269" s="143" t="s">
        <v>18</v>
      </c>
      <c r="D269" s="84" t="s">
        <v>3</v>
      </c>
      <c r="E269" s="84" t="s">
        <v>3</v>
      </c>
      <c r="F269" s="84" t="s">
        <v>20</v>
      </c>
      <c r="G269" s="141"/>
      <c r="H269" s="106">
        <v>44769.0</v>
      </c>
      <c r="I269" s="106">
        <v>44790.0</v>
      </c>
      <c r="J269" s="141"/>
      <c r="K269" s="141"/>
      <c r="L269" s="159" t="s">
        <v>3999</v>
      </c>
      <c r="M269" s="141"/>
      <c r="N269" s="141"/>
      <c r="O269" s="141"/>
      <c r="P269" s="141"/>
      <c r="Q269" s="141"/>
      <c r="R269" s="141"/>
      <c r="S269" s="141"/>
      <c r="T269" s="141"/>
      <c r="U269" s="141"/>
      <c r="V269" s="141"/>
      <c r="W269" s="141"/>
      <c r="X269" s="141"/>
      <c r="Y269" s="141"/>
      <c r="Z269" s="141"/>
      <c r="AA269" s="141"/>
      <c r="AB269" s="141"/>
      <c r="AC269" s="141"/>
      <c r="AD269" s="141"/>
      <c r="AE269" s="142"/>
    </row>
    <row r="270">
      <c r="A270" s="152">
        <v>261.0</v>
      </c>
      <c r="B270" s="104" t="s">
        <v>1582</v>
      </c>
      <c r="C270" s="143" t="s">
        <v>18</v>
      </c>
      <c r="D270" s="84" t="s">
        <v>3</v>
      </c>
      <c r="E270" s="84" t="s">
        <v>900</v>
      </c>
      <c r="F270" s="84" t="s">
        <v>370</v>
      </c>
      <c r="G270" s="141"/>
      <c r="H270" s="106">
        <v>44770.0</v>
      </c>
      <c r="I270" s="106"/>
      <c r="J270" s="141"/>
      <c r="K270" s="141"/>
      <c r="L270" s="159" t="s">
        <v>4000</v>
      </c>
      <c r="M270" s="141"/>
      <c r="N270" s="141"/>
      <c r="O270" s="141"/>
      <c r="P270" s="141"/>
      <c r="Q270" s="141"/>
      <c r="R270" s="141"/>
      <c r="S270" s="141"/>
      <c r="T270" s="141"/>
      <c r="U270" s="141"/>
      <c r="V270" s="141"/>
      <c r="W270" s="141"/>
      <c r="X270" s="141"/>
      <c r="Y270" s="141"/>
      <c r="Z270" s="141"/>
      <c r="AA270" s="141"/>
      <c r="AB270" s="141"/>
      <c r="AC270" s="141"/>
      <c r="AD270" s="141"/>
      <c r="AE270" s="142"/>
    </row>
    <row r="271">
      <c r="A271" s="84">
        <v>262.0</v>
      </c>
      <c r="B271" s="104" t="s">
        <v>1595</v>
      </c>
      <c r="C271" s="143" t="s">
        <v>18</v>
      </c>
      <c r="D271" s="84" t="s">
        <v>3</v>
      </c>
      <c r="E271" s="84" t="s">
        <v>3</v>
      </c>
      <c r="F271" s="84" t="s">
        <v>987</v>
      </c>
      <c r="G271" s="141"/>
      <c r="H271" s="106">
        <v>44771.0</v>
      </c>
      <c r="I271" s="106"/>
      <c r="J271" s="141"/>
      <c r="K271" s="141"/>
      <c r="L271" s="159" t="s">
        <v>4001</v>
      </c>
      <c r="M271" s="141"/>
      <c r="N271" s="141"/>
      <c r="O271" s="141"/>
      <c r="P271" s="141"/>
      <c r="Q271" s="141"/>
      <c r="R271" s="141"/>
      <c r="S271" s="141"/>
      <c r="T271" s="141"/>
      <c r="U271" s="141"/>
      <c r="V271" s="141"/>
      <c r="W271" s="141"/>
      <c r="X271" s="141"/>
      <c r="Y271" s="141"/>
      <c r="Z271" s="141"/>
      <c r="AA271" s="141"/>
      <c r="AB271" s="141"/>
      <c r="AC271" s="141"/>
      <c r="AD271" s="141"/>
      <c r="AE271" s="142"/>
    </row>
    <row r="272">
      <c r="A272" s="152">
        <v>263.0</v>
      </c>
      <c r="B272" s="104" t="s">
        <v>1604</v>
      </c>
      <c r="C272" s="143" t="s">
        <v>18</v>
      </c>
      <c r="D272" s="84" t="s">
        <v>114</v>
      </c>
      <c r="E272" s="84" t="s">
        <v>114</v>
      </c>
      <c r="F272" s="84" t="s">
        <v>28</v>
      </c>
      <c r="G272" s="141"/>
      <c r="H272" s="106">
        <v>44776.0</v>
      </c>
      <c r="I272" s="106"/>
      <c r="J272" s="141"/>
      <c r="K272" s="141"/>
      <c r="L272" s="159" t="s">
        <v>4002</v>
      </c>
      <c r="M272" s="141"/>
      <c r="N272" s="141"/>
      <c r="O272" s="141"/>
      <c r="P272" s="141"/>
      <c r="Q272" s="141"/>
      <c r="R272" s="141"/>
      <c r="S272" s="141"/>
      <c r="T272" s="141"/>
      <c r="U272" s="141"/>
      <c r="V272" s="141"/>
      <c r="W272" s="141"/>
      <c r="X272" s="141"/>
      <c r="Y272" s="141"/>
      <c r="Z272" s="141"/>
      <c r="AA272" s="141"/>
      <c r="AB272" s="141"/>
      <c r="AC272" s="141"/>
      <c r="AD272" s="141"/>
      <c r="AE272" s="142"/>
    </row>
    <row r="273">
      <c r="A273" s="152">
        <v>264.0</v>
      </c>
      <c r="B273" s="104" t="s">
        <v>1607</v>
      </c>
      <c r="C273" s="143" t="s">
        <v>18</v>
      </c>
      <c r="D273" s="84" t="s">
        <v>508</v>
      </c>
      <c r="E273" s="84" t="s">
        <v>508</v>
      </c>
      <c r="F273" s="84" t="s">
        <v>20</v>
      </c>
      <c r="G273" s="141"/>
      <c r="H273" s="106">
        <v>44776.0</v>
      </c>
      <c r="I273" s="106"/>
      <c r="J273" s="141"/>
      <c r="K273" s="141"/>
      <c r="L273" s="159" t="s">
        <v>4003</v>
      </c>
      <c r="M273" s="141"/>
      <c r="N273" s="141"/>
      <c r="O273" s="141"/>
      <c r="P273" s="141"/>
      <c r="Q273" s="141"/>
      <c r="R273" s="141"/>
      <c r="S273" s="141"/>
      <c r="T273" s="141"/>
      <c r="U273" s="141"/>
      <c r="V273" s="141"/>
      <c r="W273" s="141"/>
      <c r="X273" s="141"/>
      <c r="Y273" s="141"/>
      <c r="Z273" s="141"/>
      <c r="AA273" s="141"/>
      <c r="AB273" s="141"/>
      <c r="AC273" s="141"/>
      <c r="AD273" s="141"/>
      <c r="AE273" s="142"/>
    </row>
    <row r="274">
      <c r="A274" s="84">
        <v>265.0</v>
      </c>
      <c r="B274" s="70" t="s">
        <v>1611</v>
      </c>
      <c r="C274" s="143" t="s">
        <v>18</v>
      </c>
      <c r="D274" s="84" t="s">
        <v>158</v>
      </c>
      <c r="E274" s="161" t="s">
        <v>158</v>
      </c>
      <c r="F274" s="84" t="s">
        <v>20</v>
      </c>
      <c r="G274" s="141"/>
      <c r="H274" s="175">
        <v>44776.0</v>
      </c>
      <c r="I274" s="106"/>
      <c r="J274" s="141"/>
      <c r="K274" s="141"/>
      <c r="L274" s="178" t="s">
        <v>4004</v>
      </c>
      <c r="M274" s="141"/>
      <c r="N274" s="141"/>
      <c r="O274" s="141"/>
      <c r="P274" s="141"/>
      <c r="Q274" s="141"/>
      <c r="R274" s="141"/>
      <c r="S274" s="141"/>
      <c r="T274" s="141"/>
      <c r="U274" s="141"/>
      <c r="V274" s="141"/>
      <c r="W274" s="141"/>
      <c r="X274" s="141"/>
      <c r="Y274" s="141"/>
      <c r="Z274" s="141"/>
      <c r="AA274" s="141"/>
      <c r="AB274" s="141"/>
      <c r="AC274" s="141"/>
      <c r="AD274" s="141"/>
      <c r="AE274" s="142"/>
    </row>
    <row r="275">
      <c r="A275" s="152">
        <v>266.0</v>
      </c>
      <c r="B275" s="104" t="s">
        <v>1618</v>
      </c>
      <c r="C275" s="143" t="s">
        <v>18</v>
      </c>
      <c r="D275" s="84" t="s">
        <v>1346</v>
      </c>
      <c r="E275" s="161" t="s">
        <v>1346</v>
      </c>
      <c r="F275" s="84" t="s">
        <v>20</v>
      </c>
      <c r="G275" s="141"/>
      <c r="H275" s="175">
        <v>44777.0</v>
      </c>
      <c r="I275" s="106"/>
      <c r="J275" s="141"/>
      <c r="K275" s="141"/>
      <c r="L275" s="60" t="s">
        <v>4005</v>
      </c>
      <c r="M275" s="141"/>
      <c r="N275" s="141"/>
      <c r="O275" s="141"/>
      <c r="P275" s="141"/>
      <c r="Q275" s="141"/>
      <c r="R275" s="141"/>
      <c r="S275" s="141"/>
      <c r="T275" s="141"/>
      <c r="U275" s="141"/>
      <c r="V275" s="141"/>
      <c r="W275" s="141"/>
      <c r="X275" s="141"/>
      <c r="Y275" s="141"/>
      <c r="Z275" s="141"/>
      <c r="AA275" s="141"/>
      <c r="AB275" s="141"/>
      <c r="AC275" s="141"/>
      <c r="AD275" s="141"/>
      <c r="AE275" s="142"/>
    </row>
    <row r="276">
      <c r="A276" s="152">
        <v>267.0</v>
      </c>
      <c r="B276" s="104" t="s">
        <v>1620</v>
      </c>
      <c r="C276" s="143" t="s">
        <v>18</v>
      </c>
      <c r="D276" s="84" t="s">
        <v>3</v>
      </c>
      <c r="E276" s="84" t="s">
        <v>3</v>
      </c>
      <c r="F276" s="84" t="s">
        <v>20</v>
      </c>
      <c r="G276" s="141"/>
      <c r="H276" s="175">
        <v>44778.0</v>
      </c>
      <c r="I276" s="175">
        <v>44803.0</v>
      </c>
      <c r="J276" s="141"/>
      <c r="K276" s="141"/>
      <c r="L276" s="159" t="s">
        <v>4006</v>
      </c>
      <c r="M276" s="141"/>
      <c r="N276" s="141"/>
      <c r="O276" s="141"/>
      <c r="P276" s="141"/>
      <c r="Q276" s="141"/>
      <c r="R276" s="141"/>
      <c r="S276" s="141"/>
      <c r="T276" s="141"/>
      <c r="U276" s="141"/>
      <c r="V276" s="141"/>
      <c r="W276" s="141"/>
      <c r="X276" s="141"/>
      <c r="Y276" s="141"/>
      <c r="Z276" s="141"/>
      <c r="AA276" s="141"/>
      <c r="AB276" s="141"/>
      <c r="AC276" s="141"/>
      <c r="AD276" s="141"/>
      <c r="AE276" s="142"/>
    </row>
    <row r="277">
      <c r="A277" s="84">
        <v>268.0</v>
      </c>
      <c r="B277" s="104" t="s">
        <v>1622</v>
      </c>
      <c r="C277" s="143" t="s">
        <v>18</v>
      </c>
      <c r="D277" s="84" t="s">
        <v>3</v>
      </c>
      <c r="E277" s="84" t="s">
        <v>3</v>
      </c>
      <c r="F277" s="84" t="s">
        <v>20</v>
      </c>
      <c r="G277" s="141"/>
      <c r="H277" s="175">
        <v>44778.0</v>
      </c>
      <c r="I277" s="175">
        <v>44790.0</v>
      </c>
      <c r="J277" s="141"/>
      <c r="K277" s="141"/>
      <c r="L277" s="159" t="s">
        <v>4007</v>
      </c>
      <c r="M277" s="141"/>
      <c r="N277" s="141"/>
      <c r="O277" s="141"/>
      <c r="P277" s="141"/>
      <c r="Q277" s="141"/>
      <c r="R277" s="141"/>
      <c r="S277" s="141"/>
      <c r="T277" s="141"/>
      <c r="U277" s="141"/>
      <c r="V277" s="141"/>
      <c r="W277" s="141"/>
      <c r="X277" s="141"/>
      <c r="Y277" s="141"/>
      <c r="Z277" s="141"/>
      <c r="AA277" s="141"/>
      <c r="AB277" s="141"/>
      <c r="AC277" s="141"/>
      <c r="AD277" s="141"/>
      <c r="AE277" s="142"/>
    </row>
    <row r="278">
      <c r="A278" s="152">
        <v>269.0</v>
      </c>
      <c r="B278" s="104" t="s">
        <v>1640</v>
      </c>
      <c r="C278" s="143" t="s">
        <v>18</v>
      </c>
      <c r="D278" s="84" t="s">
        <v>3</v>
      </c>
      <c r="E278" s="84" t="s">
        <v>3</v>
      </c>
      <c r="F278" s="84" t="s">
        <v>20</v>
      </c>
      <c r="G278" s="141"/>
      <c r="H278" s="106">
        <v>44782.0</v>
      </c>
      <c r="I278" s="106">
        <v>44824.0</v>
      </c>
      <c r="J278" s="141"/>
      <c r="K278" s="141"/>
      <c r="L278" s="159" t="s">
        <v>4008</v>
      </c>
      <c r="M278" s="141"/>
      <c r="N278" s="141"/>
      <c r="O278" s="141"/>
      <c r="P278" s="141"/>
      <c r="Q278" s="141"/>
      <c r="R278" s="141"/>
      <c r="S278" s="141"/>
      <c r="T278" s="141"/>
      <c r="U278" s="141"/>
      <c r="V278" s="141"/>
      <c r="W278" s="141"/>
      <c r="X278" s="141"/>
      <c r="Y278" s="141"/>
      <c r="Z278" s="141"/>
      <c r="AA278" s="141"/>
      <c r="AB278" s="141"/>
      <c r="AC278" s="141"/>
      <c r="AD278" s="141"/>
      <c r="AE278" s="142"/>
    </row>
    <row r="279">
      <c r="A279" s="152">
        <v>270.0</v>
      </c>
      <c r="B279" s="104" t="s">
        <v>1644</v>
      </c>
      <c r="C279" s="143" t="s">
        <v>18</v>
      </c>
      <c r="D279" s="84" t="s">
        <v>3</v>
      </c>
      <c r="E279" s="84" t="s">
        <v>3</v>
      </c>
      <c r="F279" s="84" t="s">
        <v>20</v>
      </c>
      <c r="G279" s="141"/>
      <c r="H279" s="106">
        <v>44783.0</v>
      </c>
      <c r="I279" s="106">
        <v>44810.0</v>
      </c>
      <c r="J279" s="141"/>
      <c r="K279" s="141"/>
      <c r="L279" s="60" t="s">
        <v>4009</v>
      </c>
      <c r="M279" s="141"/>
      <c r="N279" s="141"/>
      <c r="O279" s="141"/>
      <c r="P279" s="141"/>
      <c r="Q279" s="141"/>
      <c r="R279" s="141"/>
      <c r="S279" s="141"/>
      <c r="T279" s="141"/>
      <c r="U279" s="141"/>
      <c r="V279" s="141"/>
      <c r="W279" s="141"/>
      <c r="X279" s="141"/>
      <c r="Y279" s="141"/>
      <c r="Z279" s="141"/>
      <c r="AA279" s="141"/>
      <c r="AB279" s="141"/>
      <c r="AC279" s="141"/>
      <c r="AD279" s="141"/>
      <c r="AE279" s="142"/>
    </row>
    <row r="280">
      <c r="A280" s="84">
        <v>271.0</v>
      </c>
      <c r="B280" s="104" t="s">
        <v>1658</v>
      </c>
      <c r="C280" s="143" t="s">
        <v>18</v>
      </c>
      <c r="D280" s="84" t="s">
        <v>3</v>
      </c>
      <c r="E280" s="84" t="s">
        <v>3</v>
      </c>
      <c r="F280" s="84" t="s">
        <v>20</v>
      </c>
      <c r="G280" s="141"/>
      <c r="H280" s="106">
        <v>44790.0</v>
      </c>
      <c r="I280" s="106"/>
      <c r="J280" s="141"/>
      <c r="K280" s="141"/>
      <c r="L280" s="159" t="s">
        <v>4010</v>
      </c>
      <c r="M280" s="141"/>
      <c r="N280" s="141"/>
      <c r="O280" s="141"/>
      <c r="P280" s="141"/>
      <c r="Q280" s="141"/>
      <c r="R280" s="141"/>
      <c r="S280" s="141"/>
      <c r="T280" s="141"/>
      <c r="U280" s="141"/>
      <c r="V280" s="141"/>
      <c r="W280" s="141"/>
      <c r="X280" s="141"/>
      <c r="Y280" s="141"/>
      <c r="Z280" s="141"/>
      <c r="AA280" s="141"/>
      <c r="AB280" s="141"/>
      <c r="AC280" s="141"/>
      <c r="AD280" s="141"/>
      <c r="AE280" s="142"/>
    </row>
    <row r="281">
      <c r="A281" s="152">
        <v>272.0</v>
      </c>
      <c r="B281" s="84" t="s">
        <v>1668</v>
      </c>
      <c r="C281" s="143" t="s">
        <v>18</v>
      </c>
      <c r="D281" s="84" t="s">
        <v>3</v>
      </c>
      <c r="E281" s="84" t="s">
        <v>3</v>
      </c>
      <c r="F281" s="84" t="s">
        <v>20</v>
      </c>
      <c r="G281" s="141"/>
      <c r="H281" s="106">
        <v>44791.0</v>
      </c>
      <c r="I281" s="106">
        <v>44805.0</v>
      </c>
      <c r="J281" s="141"/>
      <c r="K281" s="141"/>
      <c r="L281" s="159" t="s">
        <v>4011</v>
      </c>
      <c r="M281" s="141"/>
      <c r="N281" s="141"/>
      <c r="O281" s="141"/>
      <c r="P281" s="141"/>
      <c r="Q281" s="141"/>
      <c r="R281" s="141"/>
      <c r="S281" s="141"/>
      <c r="T281" s="141"/>
      <c r="U281" s="141"/>
      <c r="V281" s="141"/>
      <c r="W281" s="141"/>
      <c r="X281" s="141"/>
      <c r="Y281" s="141"/>
      <c r="Z281" s="141"/>
      <c r="AA281" s="141"/>
      <c r="AB281" s="141"/>
      <c r="AC281" s="141"/>
      <c r="AD281" s="141"/>
      <c r="AE281" s="142"/>
    </row>
    <row r="282">
      <c r="A282" s="152">
        <v>273.0</v>
      </c>
      <c r="B282" s="104" t="s">
        <v>1675</v>
      </c>
      <c r="C282" s="143" t="s">
        <v>18</v>
      </c>
      <c r="D282" s="84" t="s">
        <v>3</v>
      </c>
      <c r="E282" s="84" t="s">
        <v>3</v>
      </c>
      <c r="F282" s="84" t="s">
        <v>20</v>
      </c>
      <c r="G282" s="141"/>
      <c r="H282" s="106">
        <v>44792.0</v>
      </c>
      <c r="I282" s="106">
        <v>44805.0</v>
      </c>
      <c r="J282" s="141"/>
      <c r="K282" s="141"/>
      <c r="L282" s="159" t="s">
        <v>4012</v>
      </c>
      <c r="M282" s="141"/>
      <c r="N282" s="141"/>
      <c r="O282" s="141"/>
      <c r="P282" s="141"/>
      <c r="Q282" s="141"/>
      <c r="R282" s="141"/>
      <c r="S282" s="141"/>
      <c r="T282" s="141"/>
      <c r="U282" s="141"/>
      <c r="V282" s="141"/>
      <c r="W282" s="141"/>
      <c r="X282" s="141"/>
      <c r="Y282" s="141"/>
      <c r="Z282" s="141"/>
      <c r="AA282" s="141"/>
      <c r="AB282" s="141"/>
      <c r="AC282" s="141"/>
      <c r="AD282" s="141"/>
      <c r="AE282" s="142"/>
    </row>
    <row r="283">
      <c r="A283" s="84">
        <v>274.0</v>
      </c>
      <c r="B283" s="104" t="s">
        <v>1677</v>
      </c>
      <c r="C283" s="143" t="s">
        <v>18</v>
      </c>
      <c r="D283" s="84" t="s">
        <v>3</v>
      </c>
      <c r="E283" s="84" t="s">
        <v>3</v>
      </c>
      <c r="F283" s="84" t="s">
        <v>20</v>
      </c>
      <c r="G283" s="141"/>
      <c r="H283" s="106">
        <v>44792.0</v>
      </c>
      <c r="I283" s="106">
        <v>44792.0</v>
      </c>
      <c r="J283" s="141"/>
      <c r="K283" s="141"/>
      <c r="L283" s="159" t="s">
        <v>4013</v>
      </c>
      <c r="M283" s="141"/>
      <c r="N283" s="141"/>
      <c r="O283" s="141"/>
      <c r="P283" s="141"/>
      <c r="Q283" s="141"/>
      <c r="R283" s="141"/>
      <c r="S283" s="141"/>
      <c r="T283" s="141"/>
      <c r="U283" s="141"/>
      <c r="V283" s="141"/>
      <c r="W283" s="141"/>
      <c r="X283" s="141"/>
      <c r="Y283" s="141"/>
      <c r="Z283" s="141"/>
      <c r="AA283" s="141"/>
      <c r="AB283" s="141"/>
      <c r="AC283" s="141"/>
      <c r="AD283" s="141"/>
      <c r="AE283" s="142"/>
    </row>
    <row r="284">
      <c r="A284" s="152">
        <v>275.0</v>
      </c>
      <c r="B284" s="104" t="s">
        <v>1679</v>
      </c>
      <c r="C284" s="143" t="s">
        <v>18</v>
      </c>
      <c r="D284" s="84" t="s">
        <v>3</v>
      </c>
      <c r="E284" s="84" t="s">
        <v>3</v>
      </c>
      <c r="F284" s="84" t="s">
        <v>20</v>
      </c>
      <c r="G284" s="141"/>
      <c r="H284" s="106">
        <v>44792.0</v>
      </c>
      <c r="I284" s="106"/>
      <c r="J284" s="141"/>
      <c r="K284" s="141"/>
      <c r="L284" s="159" t="s">
        <v>4014</v>
      </c>
      <c r="M284" s="141"/>
      <c r="N284" s="141"/>
      <c r="O284" s="141"/>
      <c r="P284" s="141"/>
      <c r="Q284" s="141"/>
      <c r="R284" s="141"/>
      <c r="S284" s="141"/>
      <c r="T284" s="141"/>
      <c r="U284" s="141"/>
      <c r="V284" s="141"/>
      <c r="W284" s="141"/>
      <c r="X284" s="141"/>
      <c r="Y284" s="141"/>
      <c r="Z284" s="141"/>
      <c r="AA284" s="141"/>
      <c r="AB284" s="141"/>
      <c r="AC284" s="141"/>
      <c r="AD284" s="141"/>
      <c r="AE284" s="142"/>
    </row>
    <row r="285">
      <c r="A285" s="152">
        <v>276.0</v>
      </c>
      <c r="B285" s="104" t="s">
        <v>1691</v>
      </c>
      <c r="C285" s="143" t="s">
        <v>18</v>
      </c>
      <c r="D285" s="84" t="s">
        <v>158</v>
      </c>
      <c r="E285" s="161" t="s">
        <v>158</v>
      </c>
      <c r="F285" s="84" t="s">
        <v>20</v>
      </c>
      <c r="G285" s="141"/>
      <c r="H285" s="176">
        <v>44796.0</v>
      </c>
      <c r="I285" s="106"/>
      <c r="J285" s="141"/>
      <c r="K285" s="141"/>
      <c r="L285" s="70" t="s">
        <v>4015</v>
      </c>
      <c r="M285" s="141"/>
      <c r="N285" s="141"/>
      <c r="O285" s="141"/>
      <c r="P285" s="141"/>
      <c r="Q285" s="141"/>
      <c r="R285" s="141"/>
      <c r="S285" s="141"/>
      <c r="T285" s="141"/>
      <c r="U285" s="141"/>
      <c r="V285" s="141"/>
      <c r="W285" s="141"/>
      <c r="X285" s="141"/>
      <c r="Y285" s="141"/>
      <c r="Z285" s="141"/>
      <c r="AA285" s="141"/>
      <c r="AB285" s="141"/>
      <c r="AC285" s="141"/>
      <c r="AD285" s="141"/>
      <c r="AE285" s="142"/>
    </row>
    <row r="286">
      <c r="A286" s="84">
        <v>277.0</v>
      </c>
      <c r="B286" s="104" t="s">
        <v>1699</v>
      </c>
      <c r="C286" s="143" t="s">
        <v>560</v>
      </c>
      <c r="D286" s="84" t="s">
        <v>3</v>
      </c>
      <c r="E286" s="84" t="s">
        <v>3</v>
      </c>
      <c r="F286" s="84" t="s">
        <v>20</v>
      </c>
      <c r="G286" s="141"/>
      <c r="H286" s="106">
        <v>44797.0</v>
      </c>
      <c r="I286" s="106"/>
      <c r="J286" s="141"/>
      <c r="K286" s="141"/>
      <c r="L286" s="159" t="s">
        <v>4016</v>
      </c>
      <c r="M286" s="141"/>
      <c r="N286" s="141"/>
      <c r="O286" s="141"/>
      <c r="P286" s="141"/>
      <c r="Q286" s="141"/>
      <c r="R286" s="141"/>
      <c r="S286" s="141"/>
      <c r="T286" s="141"/>
      <c r="U286" s="141"/>
      <c r="V286" s="141"/>
      <c r="W286" s="141"/>
      <c r="X286" s="141"/>
      <c r="Y286" s="141"/>
      <c r="Z286" s="141"/>
      <c r="AA286" s="141"/>
      <c r="AB286" s="141"/>
      <c r="AC286" s="141"/>
      <c r="AD286" s="141"/>
      <c r="AE286" s="142"/>
    </row>
    <row r="287">
      <c r="A287" s="152">
        <v>278.0</v>
      </c>
      <c r="B287" s="104" t="s">
        <v>1702</v>
      </c>
      <c r="C287" s="143" t="s">
        <v>560</v>
      </c>
      <c r="D287" s="84" t="s">
        <v>3</v>
      </c>
      <c r="E287" s="84" t="s">
        <v>3</v>
      </c>
      <c r="F287" s="84" t="s">
        <v>20</v>
      </c>
      <c r="G287" s="141"/>
      <c r="H287" s="106">
        <v>44797.0</v>
      </c>
      <c r="I287" s="106">
        <v>44817.0</v>
      </c>
      <c r="J287" s="141"/>
      <c r="K287" s="141"/>
      <c r="L287" s="159" t="s">
        <v>4017</v>
      </c>
      <c r="M287" s="141"/>
      <c r="N287" s="141"/>
      <c r="O287" s="141"/>
      <c r="P287" s="141"/>
      <c r="Q287" s="141"/>
      <c r="R287" s="141"/>
      <c r="S287" s="141"/>
      <c r="T287" s="141"/>
      <c r="U287" s="141"/>
      <c r="V287" s="141"/>
      <c r="W287" s="141"/>
      <c r="X287" s="141"/>
      <c r="Y287" s="141"/>
      <c r="Z287" s="141"/>
      <c r="AA287" s="141"/>
      <c r="AB287" s="141"/>
      <c r="AC287" s="141"/>
      <c r="AD287" s="141"/>
      <c r="AE287" s="142"/>
    </row>
    <row r="288">
      <c r="A288" s="152">
        <v>279.0</v>
      </c>
      <c r="B288" s="84" t="s">
        <v>1696</v>
      </c>
      <c r="C288" s="143" t="s">
        <v>18</v>
      </c>
      <c r="D288" s="84" t="s">
        <v>1346</v>
      </c>
      <c r="E288" s="161" t="s">
        <v>1346</v>
      </c>
      <c r="F288" s="84" t="s">
        <v>20</v>
      </c>
      <c r="G288" s="141"/>
      <c r="H288" s="106">
        <v>44797.0</v>
      </c>
      <c r="I288" s="106"/>
      <c r="J288" s="141"/>
      <c r="K288" s="141"/>
      <c r="L288" s="159" t="s">
        <v>4018</v>
      </c>
      <c r="M288" s="141"/>
      <c r="N288" s="141"/>
      <c r="O288" s="141"/>
      <c r="P288" s="141"/>
      <c r="Q288" s="141"/>
      <c r="R288" s="141"/>
      <c r="S288" s="141"/>
      <c r="T288" s="141"/>
      <c r="U288" s="141"/>
      <c r="V288" s="141"/>
      <c r="W288" s="141"/>
      <c r="X288" s="141"/>
      <c r="Y288" s="141"/>
      <c r="Z288" s="141"/>
      <c r="AA288" s="141"/>
      <c r="AB288" s="141"/>
      <c r="AC288" s="141"/>
      <c r="AD288" s="141"/>
      <c r="AE288" s="142"/>
    </row>
    <row r="289">
      <c r="A289" s="84">
        <v>280.0</v>
      </c>
      <c r="B289" s="104" t="s">
        <v>1710</v>
      </c>
      <c r="C289" s="143" t="s">
        <v>18</v>
      </c>
      <c r="D289" s="84" t="s">
        <v>158</v>
      </c>
      <c r="E289" s="161" t="s">
        <v>158</v>
      </c>
      <c r="F289" s="84" t="s">
        <v>28</v>
      </c>
      <c r="G289" s="141"/>
      <c r="H289" s="106"/>
      <c r="I289" s="106"/>
      <c r="J289" s="141"/>
      <c r="K289" s="141"/>
      <c r="L289" s="70" t="s">
        <v>4019</v>
      </c>
      <c r="M289" s="141"/>
      <c r="N289" s="141"/>
      <c r="O289" s="141"/>
      <c r="P289" s="141"/>
      <c r="Q289" s="141"/>
      <c r="R289" s="141"/>
      <c r="S289" s="141"/>
      <c r="T289" s="141"/>
      <c r="U289" s="141"/>
      <c r="V289" s="141"/>
      <c r="W289" s="141"/>
      <c r="X289" s="141"/>
      <c r="Y289" s="141"/>
      <c r="Z289" s="141"/>
      <c r="AA289" s="141"/>
      <c r="AB289" s="141"/>
      <c r="AC289" s="141"/>
      <c r="AD289" s="141"/>
      <c r="AE289" s="142"/>
    </row>
    <row r="290">
      <c r="A290" s="152">
        <v>281.0</v>
      </c>
      <c r="B290" s="104" t="s">
        <v>1715</v>
      </c>
      <c r="C290" s="143" t="s">
        <v>560</v>
      </c>
      <c r="D290" s="84" t="s">
        <v>3</v>
      </c>
      <c r="E290" s="84" t="s">
        <v>3</v>
      </c>
      <c r="F290" s="84" t="s">
        <v>20</v>
      </c>
      <c r="G290" s="141"/>
      <c r="H290" s="106">
        <v>44799.0</v>
      </c>
      <c r="I290" s="106">
        <v>44832.0</v>
      </c>
      <c r="J290" s="141"/>
      <c r="K290" s="141"/>
      <c r="L290" s="159" t="s">
        <v>4020</v>
      </c>
      <c r="M290" s="141"/>
      <c r="N290" s="141"/>
      <c r="O290" s="141"/>
      <c r="P290" s="141"/>
      <c r="Q290" s="141"/>
      <c r="R290" s="141"/>
      <c r="S290" s="141"/>
      <c r="T290" s="141"/>
      <c r="U290" s="141"/>
      <c r="V290" s="141"/>
      <c r="W290" s="141"/>
      <c r="X290" s="141"/>
      <c r="Y290" s="141"/>
      <c r="Z290" s="141"/>
      <c r="AA290" s="141"/>
      <c r="AB290" s="141"/>
      <c r="AC290" s="141"/>
      <c r="AD290" s="141"/>
      <c r="AE290" s="142"/>
    </row>
    <row r="291">
      <c r="A291" s="152">
        <v>282.0</v>
      </c>
      <c r="B291" s="104" t="s">
        <v>1725</v>
      </c>
      <c r="C291" s="143" t="s">
        <v>18</v>
      </c>
      <c r="D291" s="84" t="s">
        <v>1346</v>
      </c>
      <c r="E291" s="161" t="s">
        <v>1346</v>
      </c>
      <c r="F291" s="84" t="s">
        <v>28</v>
      </c>
      <c r="G291" s="141"/>
      <c r="H291" s="106">
        <v>44802.0</v>
      </c>
      <c r="I291" s="106"/>
      <c r="J291" s="141"/>
      <c r="K291" s="141"/>
      <c r="L291" s="159" t="s">
        <v>4021</v>
      </c>
      <c r="M291" s="141"/>
      <c r="N291" s="141"/>
      <c r="O291" s="141"/>
      <c r="P291" s="141"/>
      <c r="Q291" s="141"/>
      <c r="R291" s="141"/>
      <c r="S291" s="141"/>
      <c r="T291" s="141"/>
      <c r="U291" s="141"/>
      <c r="V291" s="141"/>
      <c r="W291" s="141"/>
      <c r="X291" s="141"/>
      <c r="Y291" s="141"/>
      <c r="Z291" s="141"/>
      <c r="AA291" s="141"/>
      <c r="AB291" s="141"/>
      <c r="AC291" s="141"/>
      <c r="AD291" s="141"/>
      <c r="AE291" s="142"/>
    </row>
    <row r="292">
      <c r="A292" s="84">
        <v>283.0</v>
      </c>
      <c r="B292" s="104" t="s">
        <v>1713</v>
      </c>
      <c r="C292" s="143" t="s">
        <v>18</v>
      </c>
      <c r="D292" s="84" t="s">
        <v>158</v>
      </c>
      <c r="E292" s="161" t="s">
        <v>158</v>
      </c>
      <c r="F292" s="84" t="s">
        <v>20</v>
      </c>
      <c r="G292" s="141"/>
      <c r="H292" s="106">
        <v>44802.0</v>
      </c>
      <c r="I292" s="106"/>
      <c r="J292" s="141"/>
      <c r="K292" s="141"/>
      <c r="L292" s="179" t="s">
        <v>4022</v>
      </c>
      <c r="M292" s="141"/>
      <c r="N292" s="141"/>
      <c r="O292" s="141"/>
      <c r="P292" s="141"/>
      <c r="Q292" s="141"/>
      <c r="R292" s="141"/>
      <c r="S292" s="141"/>
      <c r="T292" s="141"/>
      <c r="U292" s="141"/>
      <c r="V292" s="141"/>
      <c r="W292" s="141"/>
      <c r="X292" s="141"/>
      <c r="Y292" s="141"/>
      <c r="Z292" s="141"/>
      <c r="AA292" s="141"/>
      <c r="AB292" s="141"/>
      <c r="AC292" s="141"/>
      <c r="AD292" s="141"/>
      <c r="AE292" s="142"/>
    </row>
    <row r="293">
      <c r="A293" s="152">
        <v>284.0</v>
      </c>
      <c r="B293" s="104" t="s">
        <v>1736</v>
      </c>
      <c r="C293" s="143" t="s">
        <v>18</v>
      </c>
      <c r="D293" s="84" t="s">
        <v>1790</v>
      </c>
      <c r="E293" s="84" t="s">
        <v>1790</v>
      </c>
      <c r="F293" s="84" t="s">
        <v>20</v>
      </c>
      <c r="G293" s="141"/>
      <c r="H293" s="106">
        <v>44804.0</v>
      </c>
      <c r="I293" s="106">
        <v>44903.0</v>
      </c>
      <c r="J293" s="141"/>
      <c r="K293" s="141"/>
      <c r="L293" s="159" t="s">
        <v>4023</v>
      </c>
      <c r="M293" s="141"/>
      <c r="N293" s="141"/>
      <c r="O293" s="141"/>
      <c r="P293" s="141"/>
      <c r="Q293" s="141"/>
      <c r="R293" s="141"/>
      <c r="S293" s="141"/>
      <c r="T293" s="141"/>
      <c r="U293" s="141"/>
      <c r="V293" s="141"/>
      <c r="W293" s="141"/>
      <c r="X293" s="141"/>
      <c r="Y293" s="141"/>
      <c r="Z293" s="141"/>
      <c r="AA293" s="141"/>
      <c r="AB293" s="141"/>
      <c r="AC293" s="141"/>
      <c r="AD293" s="141"/>
      <c r="AE293" s="142"/>
    </row>
    <row r="294">
      <c r="A294" s="152">
        <v>285.0</v>
      </c>
      <c r="B294" s="84" t="s">
        <v>1747</v>
      </c>
      <c r="C294" s="143" t="s">
        <v>18</v>
      </c>
      <c r="D294" s="84" t="s">
        <v>900</v>
      </c>
      <c r="E294" s="161" t="s">
        <v>900</v>
      </c>
      <c r="F294" s="84" t="s">
        <v>53</v>
      </c>
      <c r="G294" s="141"/>
      <c r="H294" s="106">
        <v>44806.0</v>
      </c>
      <c r="I294" s="106"/>
      <c r="J294" s="141"/>
      <c r="K294" s="141"/>
      <c r="L294" s="159" t="s">
        <v>4024</v>
      </c>
      <c r="M294" s="141"/>
      <c r="N294" s="141"/>
      <c r="O294" s="141"/>
      <c r="P294" s="141"/>
      <c r="Q294" s="141"/>
      <c r="R294" s="141"/>
      <c r="S294" s="141"/>
      <c r="T294" s="141"/>
      <c r="U294" s="141"/>
      <c r="V294" s="141"/>
      <c r="W294" s="141"/>
      <c r="X294" s="141"/>
      <c r="Y294" s="141"/>
      <c r="Z294" s="141"/>
      <c r="AA294" s="141"/>
      <c r="AB294" s="141"/>
      <c r="AC294" s="141"/>
      <c r="AD294" s="141"/>
      <c r="AE294" s="142"/>
    </row>
    <row r="295">
      <c r="A295" s="84">
        <v>286.0</v>
      </c>
      <c r="B295" s="84" t="s">
        <v>1751</v>
      </c>
      <c r="C295" s="143" t="s">
        <v>560</v>
      </c>
      <c r="D295" s="84" t="s">
        <v>3</v>
      </c>
      <c r="E295" s="84" t="s">
        <v>3</v>
      </c>
      <c r="F295" s="84" t="s">
        <v>20</v>
      </c>
      <c r="G295" s="141"/>
      <c r="H295" s="106">
        <v>44809.0</v>
      </c>
      <c r="I295" s="106">
        <v>44832.0</v>
      </c>
      <c r="J295" s="141"/>
      <c r="K295" s="141"/>
      <c r="L295" s="159" t="s">
        <v>4025</v>
      </c>
      <c r="M295" s="141"/>
      <c r="N295" s="141"/>
      <c r="O295" s="141"/>
      <c r="P295" s="141"/>
      <c r="Q295" s="141"/>
      <c r="R295" s="141"/>
      <c r="S295" s="141"/>
      <c r="T295" s="141"/>
      <c r="U295" s="141"/>
      <c r="V295" s="141"/>
      <c r="W295" s="141"/>
      <c r="X295" s="141"/>
      <c r="Y295" s="141"/>
      <c r="Z295" s="141"/>
      <c r="AA295" s="141"/>
      <c r="AB295" s="141"/>
      <c r="AC295" s="141"/>
      <c r="AD295" s="141"/>
      <c r="AE295" s="142"/>
    </row>
    <row r="296">
      <c r="A296" s="152">
        <v>287.0</v>
      </c>
      <c r="B296" s="104" t="s">
        <v>1753</v>
      </c>
      <c r="C296" s="143" t="s">
        <v>18</v>
      </c>
      <c r="D296" s="84" t="s">
        <v>1346</v>
      </c>
      <c r="E296" s="161" t="s">
        <v>1346</v>
      </c>
      <c r="F296" s="84" t="s">
        <v>20</v>
      </c>
      <c r="G296" s="141"/>
      <c r="H296" s="106">
        <v>44809.0</v>
      </c>
      <c r="I296" s="106"/>
      <c r="J296" s="141"/>
      <c r="K296" s="141"/>
      <c r="L296" s="159" t="s">
        <v>4026</v>
      </c>
      <c r="M296" s="141"/>
      <c r="N296" s="141"/>
      <c r="O296" s="141"/>
      <c r="P296" s="141"/>
      <c r="Q296" s="141"/>
      <c r="R296" s="141"/>
      <c r="S296" s="141"/>
      <c r="T296" s="141"/>
      <c r="U296" s="141"/>
      <c r="V296" s="141"/>
      <c r="W296" s="141"/>
      <c r="X296" s="141"/>
      <c r="Y296" s="141"/>
      <c r="Z296" s="141"/>
      <c r="AA296" s="141"/>
      <c r="AB296" s="141"/>
      <c r="AC296" s="141"/>
      <c r="AD296" s="141"/>
      <c r="AE296" s="142"/>
    </row>
    <row r="297">
      <c r="A297" s="152">
        <v>288.0</v>
      </c>
      <c r="B297" s="104" t="s">
        <v>1756</v>
      </c>
      <c r="C297" s="143" t="s">
        <v>18</v>
      </c>
      <c r="D297" s="84" t="s">
        <v>158</v>
      </c>
      <c r="E297" s="161" t="s">
        <v>158</v>
      </c>
      <c r="F297" s="84" t="s">
        <v>43</v>
      </c>
      <c r="G297" s="141"/>
      <c r="H297" s="176">
        <v>44809.0</v>
      </c>
      <c r="I297" s="106"/>
      <c r="J297" s="141"/>
      <c r="K297" s="141"/>
      <c r="L297" s="60" t="s">
        <v>4027</v>
      </c>
      <c r="M297" s="141"/>
      <c r="N297" s="141"/>
      <c r="O297" s="141"/>
      <c r="P297" s="141"/>
      <c r="Q297" s="141"/>
      <c r="R297" s="141"/>
      <c r="S297" s="141"/>
      <c r="T297" s="141"/>
      <c r="U297" s="141"/>
      <c r="V297" s="141"/>
      <c r="W297" s="141"/>
      <c r="X297" s="141"/>
      <c r="Y297" s="141"/>
      <c r="Z297" s="141"/>
      <c r="AA297" s="141"/>
      <c r="AB297" s="141"/>
      <c r="AC297" s="141"/>
      <c r="AD297" s="141"/>
      <c r="AE297" s="142"/>
    </row>
    <row r="298">
      <c r="A298" s="84">
        <v>289.0</v>
      </c>
      <c r="B298" s="70" t="s">
        <v>1660</v>
      </c>
      <c r="C298" s="143" t="s">
        <v>18</v>
      </c>
      <c r="D298" s="84" t="s">
        <v>114</v>
      </c>
      <c r="E298" s="161" t="s">
        <v>114</v>
      </c>
      <c r="F298" s="84" t="s">
        <v>53</v>
      </c>
      <c r="G298" s="141"/>
      <c r="H298" s="176">
        <v>44790.0</v>
      </c>
      <c r="I298" s="176">
        <v>44791.0</v>
      </c>
      <c r="J298" s="141"/>
      <c r="K298" s="141"/>
      <c r="L298" s="60" t="s">
        <v>1666</v>
      </c>
      <c r="M298" s="141"/>
      <c r="N298" s="141"/>
      <c r="O298" s="141"/>
      <c r="P298" s="141"/>
      <c r="Q298" s="141"/>
      <c r="R298" s="141"/>
      <c r="S298" s="141"/>
      <c r="T298" s="141"/>
      <c r="U298" s="141"/>
      <c r="V298" s="141"/>
      <c r="W298" s="141"/>
      <c r="X298" s="141"/>
      <c r="Y298" s="141"/>
      <c r="Z298" s="141"/>
      <c r="AA298" s="141"/>
      <c r="AB298" s="141"/>
      <c r="AC298" s="141"/>
      <c r="AD298" s="141"/>
      <c r="AE298" s="142"/>
    </row>
    <row r="299">
      <c r="A299" s="152">
        <v>290.0</v>
      </c>
      <c r="B299" s="104" t="s">
        <v>1772</v>
      </c>
      <c r="C299" s="143" t="s">
        <v>560</v>
      </c>
      <c r="D299" s="84" t="s">
        <v>3</v>
      </c>
      <c r="E299" s="84" t="s">
        <v>3</v>
      </c>
      <c r="F299" s="84" t="s">
        <v>20</v>
      </c>
      <c r="G299" s="141"/>
      <c r="H299" s="106">
        <v>44813.0</v>
      </c>
      <c r="I299" s="106">
        <v>44817.0</v>
      </c>
      <c r="J299" s="141"/>
      <c r="K299" s="141"/>
      <c r="L299" s="159" t="s">
        <v>4028</v>
      </c>
      <c r="M299" s="141"/>
      <c r="N299" s="141"/>
      <c r="O299" s="141"/>
      <c r="P299" s="141"/>
      <c r="Q299" s="141"/>
      <c r="R299" s="141"/>
      <c r="S299" s="141"/>
      <c r="T299" s="141"/>
      <c r="U299" s="141"/>
      <c r="V299" s="141"/>
      <c r="W299" s="141"/>
      <c r="X299" s="141"/>
      <c r="Y299" s="141"/>
      <c r="Z299" s="141"/>
      <c r="AA299" s="141"/>
      <c r="AB299" s="141"/>
      <c r="AC299" s="141"/>
      <c r="AD299" s="141"/>
      <c r="AE299" s="142"/>
    </row>
    <row r="300">
      <c r="A300" s="152">
        <v>291.0</v>
      </c>
      <c r="B300" s="84" t="s">
        <v>1783</v>
      </c>
      <c r="C300" s="143" t="s">
        <v>18</v>
      </c>
      <c r="D300" s="84" t="s">
        <v>1346</v>
      </c>
      <c r="E300" s="161" t="s">
        <v>1346</v>
      </c>
      <c r="F300" s="84" t="s">
        <v>28</v>
      </c>
      <c r="G300" s="141"/>
      <c r="H300" s="106">
        <v>44816.0</v>
      </c>
      <c r="I300" s="106"/>
      <c r="J300" s="141"/>
      <c r="K300" s="141"/>
      <c r="L300" s="159" t="s">
        <v>4029</v>
      </c>
      <c r="M300" s="141"/>
      <c r="N300" s="141"/>
      <c r="O300" s="141"/>
      <c r="P300" s="141"/>
      <c r="Q300" s="141"/>
      <c r="R300" s="141"/>
      <c r="S300" s="141"/>
      <c r="T300" s="141"/>
      <c r="U300" s="141"/>
      <c r="V300" s="141"/>
      <c r="W300" s="141"/>
      <c r="X300" s="141"/>
      <c r="Y300" s="141"/>
      <c r="Z300" s="141"/>
      <c r="AA300" s="141"/>
      <c r="AB300" s="141"/>
      <c r="AC300" s="141"/>
      <c r="AD300" s="141"/>
      <c r="AE300" s="142"/>
    </row>
    <row r="301">
      <c r="A301" s="84">
        <v>292.0</v>
      </c>
      <c r="B301" s="104" t="s">
        <v>1780</v>
      </c>
      <c r="C301" s="143" t="s">
        <v>18</v>
      </c>
      <c r="D301" s="84" t="s">
        <v>3</v>
      </c>
      <c r="E301" s="84" t="s">
        <v>3</v>
      </c>
      <c r="F301" s="84" t="s">
        <v>20</v>
      </c>
      <c r="G301" s="141"/>
      <c r="H301" s="106">
        <v>44816.0</v>
      </c>
      <c r="I301" s="106">
        <v>44817.0</v>
      </c>
      <c r="J301" s="141"/>
      <c r="K301" s="141"/>
      <c r="L301" s="159" t="s">
        <v>4030</v>
      </c>
      <c r="M301" s="141"/>
      <c r="N301" s="141"/>
      <c r="O301" s="141"/>
      <c r="P301" s="141"/>
      <c r="Q301" s="141"/>
      <c r="R301" s="141"/>
      <c r="S301" s="141"/>
      <c r="T301" s="141"/>
      <c r="U301" s="141"/>
      <c r="V301" s="141"/>
      <c r="W301" s="141"/>
      <c r="X301" s="141"/>
      <c r="Y301" s="141"/>
      <c r="Z301" s="141"/>
      <c r="AA301" s="141"/>
      <c r="AB301" s="141"/>
      <c r="AC301" s="141"/>
      <c r="AD301" s="141"/>
      <c r="AE301" s="142"/>
    </row>
    <row r="302" ht="15.75" customHeight="1">
      <c r="A302" s="152">
        <v>293.0</v>
      </c>
      <c r="B302" s="104" t="s">
        <v>1789</v>
      </c>
      <c r="C302" s="143" t="s">
        <v>18</v>
      </c>
      <c r="D302" s="84" t="s">
        <v>1790</v>
      </c>
      <c r="E302" s="84" t="s">
        <v>1790</v>
      </c>
      <c r="F302" s="84" t="s">
        <v>20</v>
      </c>
      <c r="G302" s="141"/>
      <c r="H302" s="106">
        <v>44816.0</v>
      </c>
      <c r="I302" s="106">
        <v>44838.0</v>
      </c>
      <c r="J302" s="141"/>
      <c r="K302" s="141"/>
      <c r="L302" s="60" t="s">
        <v>4031</v>
      </c>
      <c r="M302" s="141"/>
      <c r="N302" s="141"/>
      <c r="O302" s="141"/>
      <c r="P302" s="141"/>
      <c r="Q302" s="141"/>
      <c r="R302" s="141"/>
      <c r="S302" s="141"/>
      <c r="T302" s="141"/>
      <c r="U302" s="141"/>
      <c r="V302" s="141"/>
      <c r="W302" s="141"/>
      <c r="X302" s="141"/>
      <c r="Y302" s="141"/>
      <c r="Z302" s="141"/>
      <c r="AA302" s="141"/>
      <c r="AB302" s="141"/>
      <c r="AC302" s="141"/>
      <c r="AD302" s="141"/>
      <c r="AE302" s="142"/>
    </row>
    <row r="303">
      <c r="A303" s="152">
        <v>294.0</v>
      </c>
      <c r="B303" s="70" t="s">
        <v>1796</v>
      </c>
      <c r="C303" s="143" t="s">
        <v>1797</v>
      </c>
      <c r="D303" s="84" t="s">
        <v>900</v>
      </c>
      <c r="E303" s="161" t="s">
        <v>900</v>
      </c>
      <c r="F303" s="84" t="s">
        <v>20</v>
      </c>
      <c r="G303" s="141"/>
      <c r="H303" s="106">
        <v>44817.0</v>
      </c>
      <c r="I303" s="106"/>
      <c r="J303" s="141"/>
      <c r="K303" s="141"/>
      <c r="L303" s="159" t="s">
        <v>4032</v>
      </c>
      <c r="M303" s="141"/>
      <c r="N303" s="141"/>
      <c r="O303" s="141"/>
      <c r="P303" s="141"/>
      <c r="Q303" s="141"/>
      <c r="R303" s="141"/>
      <c r="S303" s="141"/>
      <c r="T303" s="141"/>
      <c r="U303" s="141"/>
      <c r="V303" s="141"/>
      <c r="W303" s="141"/>
      <c r="X303" s="141"/>
      <c r="Y303" s="141"/>
      <c r="Z303" s="141"/>
      <c r="AA303" s="141"/>
      <c r="AB303" s="141"/>
      <c r="AC303" s="141"/>
      <c r="AD303" s="141"/>
      <c r="AE303" s="142"/>
    </row>
    <row r="304">
      <c r="A304" s="84">
        <v>295.0</v>
      </c>
      <c r="B304" s="104" t="s">
        <v>1803</v>
      </c>
      <c r="C304" s="143" t="s">
        <v>18</v>
      </c>
      <c r="D304" s="84" t="s">
        <v>158</v>
      </c>
      <c r="E304" s="161" t="s">
        <v>158</v>
      </c>
      <c r="F304" s="84" t="s">
        <v>20</v>
      </c>
      <c r="G304" s="141"/>
      <c r="H304" s="106">
        <v>44818.0</v>
      </c>
      <c r="I304" s="106"/>
      <c r="J304" s="141"/>
      <c r="K304" s="141"/>
      <c r="L304" s="180" t="s">
        <v>4033</v>
      </c>
      <c r="M304" s="141"/>
      <c r="N304" s="141"/>
      <c r="O304" s="141"/>
      <c r="P304" s="141"/>
      <c r="Q304" s="141"/>
      <c r="R304" s="141"/>
      <c r="S304" s="141"/>
      <c r="T304" s="141"/>
      <c r="U304" s="141"/>
      <c r="V304" s="141"/>
      <c r="W304" s="141"/>
      <c r="X304" s="141"/>
      <c r="Y304" s="141"/>
      <c r="Z304" s="141"/>
      <c r="AA304" s="141"/>
      <c r="AB304" s="141"/>
      <c r="AC304" s="141"/>
      <c r="AD304" s="141"/>
      <c r="AE304" s="142"/>
    </row>
    <row r="305">
      <c r="A305" s="152">
        <v>296.0</v>
      </c>
      <c r="B305" s="84" t="s">
        <v>1807</v>
      </c>
      <c r="C305" s="143" t="s">
        <v>18</v>
      </c>
      <c r="D305" s="84" t="s">
        <v>900</v>
      </c>
      <c r="E305" s="161" t="s">
        <v>900</v>
      </c>
      <c r="F305" s="84" t="s">
        <v>43</v>
      </c>
      <c r="G305" s="141"/>
      <c r="H305" s="106">
        <v>44818.0</v>
      </c>
      <c r="I305" s="106"/>
      <c r="J305" s="141"/>
      <c r="K305" s="141"/>
      <c r="L305" s="159" t="s">
        <v>4034</v>
      </c>
      <c r="M305" s="141"/>
      <c r="N305" s="141"/>
      <c r="O305" s="141"/>
      <c r="P305" s="141"/>
      <c r="Q305" s="141"/>
      <c r="R305" s="141"/>
      <c r="S305" s="141"/>
      <c r="T305" s="141"/>
      <c r="U305" s="141"/>
      <c r="V305" s="141"/>
      <c r="W305" s="141"/>
      <c r="X305" s="141"/>
      <c r="Y305" s="141"/>
      <c r="Z305" s="141"/>
      <c r="AA305" s="141"/>
      <c r="AB305" s="141"/>
      <c r="AC305" s="141"/>
      <c r="AD305" s="141"/>
      <c r="AE305" s="142"/>
    </row>
    <row r="306">
      <c r="A306" s="152">
        <v>297.0</v>
      </c>
      <c r="B306" s="84" t="s">
        <v>1809</v>
      </c>
      <c r="C306" s="143" t="s">
        <v>18</v>
      </c>
      <c r="D306" s="84" t="s">
        <v>900</v>
      </c>
      <c r="E306" s="161" t="s">
        <v>900</v>
      </c>
      <c r="F306" s="84" t="s">
        <v>310</v>
      </c>
      <c r="G306" s="141"/>
      <c r="H306" s="106">
        <v>44818.0</v>
      </c>
      <c r="I306" s="106"/>
      <c r="J306" s="141"/>
      <c r="K306" s="141"/>
      <c r="L306" s="159" t="s">
        <v>4035</v>
      </c>
      <c r="M306" s="141"/>
      <c r="N306" s="141"/>
      <c r="O306" s="141"/>
      <c r="P306" s="141"/>
      <c r="Q306" s="141"/>
      <c r="R306" s="141"/>
      <c r="S306" s="141"/>
      <c r="T306" s="141"/>
      <c r="U306" s="141"/>
      <c r="V306" s="141"/>
      <c r="W306" s="141"/>
      <c r="X306" s="141"/>
      <c r="Y306" s="141"/>
      <c r="Z306" s="141"/>
      <c r="AA306" s="141"/>
      <c r="AB306" s="141"/>
      <c r="AC306" s="141"/>
      <c r="AD306" s="141"/>
      <c r="AE306" s="142"/>
    </row>
    <row r="307">
      <c r="A307" s="84">
        <v>298.0</v>
      </c>
      <c r="B307" s="84" t="s">
        <v>1811</v>
      </c>
      <c r="C307" s="143" t="s">
        <v>18</v>
      </c>
      <c r="D307" s="84" t="s">
        <v>900</v>
      </c>
      <c r="E307" s="161" t="s">
        <v>900</v>
      </c>
      <c r="F307" s="84" t="s">
        <v>310</v>
      </c>
      <c r="G307" s="141"/>
      <c r="H307" s="106">
        <v>44818.0</v>
      </c>
      <c r="I307" s="106"/>
      <c r="J307" s="141"/>
      <c r="K307" s="141"/>
      <c r="L307" s="159" t="s">
        <v>4035</v>
      </c>
      <c r="M307" s="141"/>
      <c r="N307" s="141"/>
      <c r="O307" s="141"/>
      <c r="P307" s="141"/>
      <c r="Q307" s="141"/>
      <c r="R307" s="141"/>
      <c r="S307" s="141"/>
      <c r="T307" s="141"/>
      <c r="U307" s="141"/>
      <c r="V307" s="141"/>
      <c r="W307" s="141"/>
      <c r="X307" s="141"/>
      <c r="Y307" s="141"/>
      <c r="Z307" s="141"/>
      <c r="AA307" s="141"/>
      <c r="AB307" s="141"/>
      <c r="AC307" s="141"/>
      <c r="AD307" s="141"/>
      <c r="AE307" s="142"/>
    </row>
    <row r="308">
      <c r="A308" s="152">
        <v>299.0</v>
      </c>
      <c r="B308" s="84" t="s">
        <v>1812</v>
      </c>
      <c r="C308" s="143" t="s">
        <v>637</v>
      </c>
      <c r="D308" s="84" t="s">
        <v>900</v>
      </c>
      <c r="E308" s="161" t="s">
        <v>900</v>
      </c>
      <c r="F308" s="84" t="s">
        <v>20</v>
      </c>
      <c r="G308" s="141"/>
      <c r="H308" s="106"/>
      <c r="I308" s="106"/>
      <c r="J308" s="141"/>
      <c r="K308" s="141"/>
      <c r="L308" s="159" t="s">
        <v>4036</v>
      </c>
      <c r="M308" s="141"/>
      <c r="N308" s="141"/>
      <c r="O308" s="141"/>
      <c r="P308" s="141"/>
      <c r="Q308" s="141"/>
      <c r="R308" s="141"/>
      <c r="S308" s="141"/>
      <c r="T308" s="141"/>
      <c r="U308" s="141"/>
      <c r="V308" s="141"/>
      <c r="W308" s="141"/>
      <c r="X308" s="141"/>
      <c r="Y308" s="141"/>
      <c r="Z308" s="141"/>
      <c r="AA308" s="141"/>
      <c r="AB308" s="141"/>
      <c r="AC308" s="141"/>
      <c r="AD308" s="141"/>
      <c r="AE308" s="142"/>
    </row>
    <row r="309">
      <c r="A309" s="152">
        <v>300.0</v>
      </c>
      <c r="B309" s="104" t="s">
        <v>1819</v>
      </c>
      <c r="C309" s="143" t="s">
        <v>1797</v>
      </c>
      <c r="D309" s="84" t="s">
        <v>3</v>
      </c>
      <c r="E309" s="84" t="s">
        <v>3</v>
      </c>
      <c r="F309" s="84" t="s">
        <v>41</v>
      </c>
      <c r="G309" s="141"/>
      <c r="H309" s="106">
        <v>44818.0</v>
      </c>
      <c r="I309" s="106"/>
      <c r="J309" s="141"/>
      <c r="K309" s="141"/>
      <c r="L309" s="159" t="s">
        <v>4037</v>
      </c>
      <c r="M309" s="141"/>
      <c r="N309" s="141"/>
      <c r="O309" s="141"/>
      <c r="P309" s="141"/>
      <c r="Q309" s="141"/>
      <c r="R309" s="141"/>
      <c r="S309" s="141"/>
      <c r="T309" s="141"/>
      <c r="U309" s="141"/>
      <c r="V309" s="141"/>
      <c r="W309" s="141"/>
      <c r="X309" s="141"/>
      <c r="Y309" s="141"/>
      <c r="Z309" s="141"/>
      <c r="AA309" s="141"/>
      <c r="AB309" s="141"/>
      <c r="AC309" s="141"/>
      <c r="AD309" s="141"/>
      <c r="AE309" s="142"/>
    </row>
    <row r="310">
      <c r="A310" s="84">
        <v>301.0</v>
      </c>
      <c r="B310" s="104" t="s">
        <v>1822</v>
      </c>
      <c r="C310" s="143" t="s">
        <v>18</v>
      </c>
      <c r="D310" s="84" t="s">
        <v>1346</v>
      </c>
      <c r="E310" s="161" t="s">
        <v>1346</v>
      </c>
      <c r="F310" s="84" t="s">
        <v>20</v>
      </c>
      <c r="G310" s="141"/>
      <c r="H310" s="106">
        <v>44820.0</v>
      </c>
      <c r="I310" s="106"/>
      <c r="J310" s="141"/>
      <c r="K310" s="141"/>
      <c r="L310" s="159" t="s">
        <v>4038</v>
      </c>
      <c r="M310" s="141"/>
      <c r="N310" s="141"/>
      <c r="O310" s="141"/>
      <c r="P310" s="141"/>
      <c r="Q310" s="141"/>
      <c r="R310" s="141"/>
      <c r="S310" s="141"/>
      <c r="T310" s="141"/>
      <c r="U310" s="141"/>
      <c r="V310" s="141"/>
      <c r="W310" s="141"/>
      <c r="X310" s="141"/>
      <c r="Y310" s="141"/>
      <c r="Z310" s="141"/>
      <c r="AA310" s="141"/>
      <c r="AB310" s="141"/>
      <c r="AC310" s="141"/>
      <c r="AD310" s="141"/>
      <c r="AE310" s="142"/>
    </row>
    <row r="311">
      <c r="A311" s="152">
        <v>302.0</v>
      </c>
      <c r="B311" s="104" t="s">
        <v>1827</v>
      </c>
      <c r="C311" s="143" t="s">
        <v>18</v>
      </c>
      <c r="D311" s="84" t="s">
        <v>508</v>
      </c>
      <c r="E311" s="84" t="s">
        <v>508</v>
      </c>
      <c r="F311" s="84" t="s">
        <v>20</v>
      </c>
      <c r="G311" s="141"/>
      <c r="H311" s="106">
        <v>44820.0</v>
      </c>
      <c r="I311" s="106"/>
      <c r="J311" s="141"/>
      <c r="K311" s="141"/>
      <c r="L311" s="159" t="s">
        <v>4039</v>
      </c>
      <c r="M311" s="141"/>
      <c r="N311" s="141"/>
      <c r="O311" s="141"/>
      <c r="P311" s="141"/>
      <c r="Q311" s="141"/>
      <c r="R311" s="141"/>
      <c r="S311" s="141"/>
      <c r="T311" s="141"/>
      <c r="U311" s="141"/>
      <c r="V311" s="141"/>
      <c r="W311" s="141"/>
      <c r="X311" s="141"/>
      <c r="Y311" s="141"/>
      <c r="Z311" s="141"/>
      <c r="AA311" s="141"/>
      <c r="AB311" s="141"/>
      <c r="AC311" s="141"/>
      <c r="AD311" s="141"/>
      <c r="AE311" s="142"/>
    </row>
    <row r="312">
      <c r="A312" s="152">
        <v>303.0</v>
      </c>
      <c r="B312" s="104" t="s">
        <v>1829</v>
      </c>
      <c r="C312" s="143" t="s">
        <v>18</v>
      </c>
      <c r="D312" s="84" t="s">
        <v>3</v>
      </c>
      <c r="E312" s="84" t="s">
        <v>3</v>
      </c>
      <c r="F312" s="84" t="s">
        <v>53</v>
      </c>
      <c r="G312" s="141"/>
      <c r="H312" s="106">
        <v>44820.0</v>
      </c>
      <c r="I312" s="106"/>
      <c r="J312" s="141"/>
      <c r="K312" s="141"/>
      <c r="L312" s="159" t="s">
        <v>4040</v>
      </c>
      <c r="M312" s="141"/>
      <c r="N312" s="141"/>
      <c r="O312" s="141"/>
      <c r="P312" s="141"/>
      <c r="Q312" s="141"/>
      <c r="R312" s="141"/>
      <c r="S312" s="141"/>
      <c r="T312" s="141"/>
      <c r="U312" s="141"/>
      <c r="V312" s="141"/>
      <c r="W312" s="141"/>
      <c r="X312" s="141"/>
      <c r="Y312" s="141"/>
      <c r="Z312" s="141"/>
      <c r="AA312" s="141"/>
      <c r="AB312" s="141"/>
      <c r="AC312" s="141"/>
      <c r="AD312" s="141"/>
      <c r="AE312" s="142"/>
    </row>
    <row r="313">
      <c r="A313" s="84">
        <v>304.0</v>
      </c>
      <c r="B313" s="104" t="s">
        <v>1844</v>
      </c>
      <c r="C313" s="143" t="s">
        <v>18</v>
      </c>
      <c r="D313" s="84" t="s">
        <v>508</v>
      </c>
      <c r="E313" s="84" t="s">
        <v>508</v>
      </c>
      <c r="F313" s="84" t="s">
        <v>53</v>
      </c>
      <c r="G313" s="141"/>
      <c r="H313" s="106">
        <v>44825.0</v>
      </c>
      <c r="I313" s="106">
        <v>44852.0</v>
      </c>
      <c r="J313" s="141"/>
      <c r="K313" s="141"/>
      <c r="L313" s="159" t="s">
        <v>4041</v>
      </c>
      <c r="M313" s="141"/>
      <c r="N313" s="141"/>
      <c r="O313" s="141"/>
      <c r="P313" s="141"/>
      <c r="Q313" s="141"/>
      <c r="R313" s="141"/>
      <c r="S313" s="141"/>
      <c r="T313" s="141"/>
      <c r="U313" s="141"/>
      <c r="V313" s="141"/>
      <c r="W313" s="141"/>
      <c r="X313" s="141"/>
      <c r="Y313" s="141"/>
      <c r="Z313" s="141"/>
      <c r="AA313" s="141"/>
      <c r="AB313" s="141"/>
      <c r="AC313" s="141"/>
      <c r="AD313" s="141"/>
      <c r="AE313" s="142"/>
    </row>
    <row r="314">
      <c r="A314" s="152">
        <v>305.0</v>
      </c>
      <c r="B314" s="104" t="s">
        <v>1892</v>
      </c>
      <c r="C314" s="143" t="s">
        <v>560</v>
      </c>
      <c r="D314" s="84" t="s">
        <v>158</v>
      </c>
      <c r="E314" s="161" t="s">
        <v>158</v>
      </c>
      <c r="F314" s="84" t="s">
        <v>1255</v>
      </c>
      <c r="G314" s="141"/>
      <c r="H314" s="106">
        <v>44825.0</v>
      </c>
      <c r="I314" s="106"/>
      <c r="J314" s="141"/>
      <c r="K314" s="141"/>
      <c r="L314" s="60" t="s">
        <v>4042</v>
      </c>
      <c r="M314" s="141"/>
      <c r="N314" s="141"/>
      <c r="O314" s="141"/>
      <c r="P314" s="141"/>
      <c r="Q314" s="141"/>
      <c r="R314" s="141"/>
      <c r="S314" s="141"/>
      <c r="T314" s="141"/>
      <c r="U314" s="141"/>
      <c r="V314" s="141"/>
      <c r="W314" s="141"/>
      <c r="X314" s="141"/>
      <c r="Y314" s="141"/>
      <c r="Z314" s="141"/>
      <c r="AA314" s="141"/>
      <c r="AB314" s="141"/>
      <c r="AC314" s="141"/>
      <c r="AD314" s="141"/>
      <c r="AE314" s="142"/>
    </row>
    <row r="315">
      <c r="A315" s="152">
        <v>306.0</v>
      </c>
      <c r="B315" s="84" t="s">
        <v>1851</v>
      </c>
      <c r="C315" s="143" t="s">
        <v>18</v>
      </c>
      <c r="D315" s="84" t="s">
        <v>900</v>
      </c>
      <c r="E315" s="161" t="s">
        <v>900</v>
      </c>
      <c r="F315" s="84" t="s">
        <v>28</v>
      </c>
      <c r="G315" s="141"/>
      <c r="H315" s="106">
        <v>44825.0</v>
      </c>
      <c r="I315" s="106"/>
      <c r="J315" s="141"/>
      <c r="K315" s="141"/>
      <c r="L315" s="159" t="s">
        <v>4043</v>
      </c>
      <c r="M315" s="141"/>
      <c r="N315" s="141"/>
      <c r="O315" s="141"/>
      <c r="P315" s="141"/>
      <c r="Q315" s="141"/>
      <c r="R315" s="141"/>
      <c r="S315" s="141"/>
      <c r="T315" s="141"/>
      <c r="U315" s="141"/>
      <c r="V315" s="141"/>
      <c r="W315" s="141"/>
      <c r="X315" s="141"/>
      <c r="Y315" s="141"/>
      <c r="Z315" s="141"/>
      <c r="AA315" s="141"/>
      <c r="AB315" s="141"/>
      <c r="AC315" s="141"/>
      <c r="AD315" s="141"/>
      <c r="AE315" s="142"/>
    </row>
    <row r="316">
      <c r="A316" s="84">
        <v>307.0</v>
      </c>
      <c r="B316" s="84" t="s">
        <v>1853</v>
      </c>
      <c r="C316" s="143" t="s">
        <v>18</v>
      </c>
      <c r="D316" s="84" t="s">
        <v>1790</v>
      </c>
      <c r="E316" s="84" t="s">
        <v>1790</v>
      </c>
      <c r="F316" s="84" t="s">
        <v>53</v>
      </c>
      <c r="G316" s="141"/>
      <c r="H316" s="106">
        <v>44826.0</v>
      </c>
      <c r="I316" s="106">
        <v>44826.0</v>
      </c>
      <c r="J316" s="141"/>
      <c r="K316" s="141"/>
      <c r="L316" s="60" t="s">
        <v>1854</v>
      </c>
      <c r="M316" s="141"/>
      <c r="N316" s="141"/>
      <c r="O316" s="141"/>
      <c r="P316" s="141"/>
      <c r="Q316" s="141"/>
      <c r="R316" s="141"/>
      <c r="S316" s="141"/>
      <c r="T316" s="141"/>
      <c r="U316" s="141"/>
      <c r="V316" s="141"/>
      <c r="W316" s="141"/>
      <c r="X316" s="141"/>
      <c r="Y316" s="141"/>
      <c r="Z316" s="141"/>
      <c r="AA316" s="141"/>
      <c r="AB316" s="141"/>
      <c r="AC316" s="141"/>
      <c r="AD316" s="141"/>
      <c r="AE316" s="142"/>
    </row>
    <row r="317">
      <c r="A317" s="152">
        <v>308.0</v>
      </c>
      <c r="B317" s="104" t="s">
        <v>1862</v>
      </c>
      <c r="C317" s="143" t="s">
        <v>18</v>
      </c>
      <c r="D317" s="84" t="s">
        <v>1346</v>
      </c>
      <c r="E317" s="161" t="s">
        <v>1346</v>
      </c>
      <c r="F317" s="84" t="s">
        <v>987</v>
      </c>
      <c r="G317" s="141"/>
      <c r="H317" s="106">
        <v>44827.0</v>
      </c>
      <c r="I317" s="106"/>
      <c r="J317" s="141"/>
      <c r="K317" s="141"/>
      <c r="L317" s="159" t="s">
        <v>4044</v>
      </c>
      <c r="M317" s="141"/>
      <c r="N317" s="141"/>
      <c r="O317" s="141"/>
      <c r="P317" s="141"/>
      <c r="Q317" s="141"/>
      <c r="R317" s="141"/>
      <c r="S317" s="141"/>
      <c r="T317" s="141"/>
      <c r="U317" s="141"/>
      <c r="V317" s="141"/>
      <c r="W317" s="141"/>
      <c r="X317" s="141"/>
      <c r="Y317" s="141"/>
      <c r="Z317" s="141"/>
      <c r="AA317" s="141"/>
      <c r="AB317" s="141"/>
      <c r="AC317" s="141"/>
      <c r="AD317" s="141"/>
      <c r="AE317" s="142"/>
    </row>
    <row r="318">
      <c r="A318" s="152">
        <v>309.0</v>
      </c>
      <c r="B318" s="104" t="s">
        <v>1864</v>
      </c>
      <c r="C318" s="143" t="s">
        <v>18</v>
      </c>
      <c r="D318" s="84" t="s">
        <v>1790</v>
      </c>
      <c r="E318" s="84" t="s">
        <v>1790</v>
      </c>
      <c r="F318" s="84" t="s">
        <v>20</v>
      </c>
      <c r="G318" s="141"/>
      <c r="H318" s="106">
        <v>44827.0</v>
      </c>
      <c r="I318" s="106">
        <v>44838.0</v>
      </c>
      <c r="J318" s="141"/>
      <c r="K318" s="141"/>
      <c r="L318" s="159" t="s">
        <v>4045</v>
      </c>
      <c r="M318" s="141"/>
      <c r="N318" s="141"/>
      <c r="O318" s="141"/>
      <c r="P318" s="141"/>
      <c r="Q318" s="141"/>
      <c r="R318" s="141"/>
      <c r="S318" s="141"/>
      <c r="T318" s="141"/>
      <c r="U318" s="141"/>
      <c r="V318" s="141"/>
      <c r="W318" s="141"/>
      <c r="X318" s="141"/>
      <c r="Y318" s="141"/>
      <c r="Z318" s="141"/>
      <c r="AA318" s="141"/>
      <c r="AB318" s="141"/>
      <c r="AC318" s="141"/>
      <c r="AD318" s="141"/>
      <c r="AE318" s="142"/>
    </row>
    <row r="319">
      <c r="A319" s="84">
        <v>310.0</v>
      </c>
      <c r="B319" s="104" t="s">
        <v>1868</v>
      </c>
      <c r="C319" s="143" t="s">
        <v>18</v>
      </c>
      <c r="D319" s="84" t="s">
        <v>158</v>
      </c>
      <c r="E319" s="161" t="s">
        <v>158</v>
      </c>
      <c r="F319" s="84" t="s">
        <v>20</v>
      </c>
      <c r="G319" s="141"/>
      <c r="H319" s="106">
        <v>44827.0</v>
      </c>
      <c r="I319" s="106"/>
      <c r="J319" s="141"/>
      <c r="K319" s="141"/>
      <c r="L319" s="60" t="s">
        <v>4046</v>
      </c>
      <c r="M319" s="141"/>
      <c r="N319" s="141"/>
      <c r="O319" s="141"/>
      <c r="P319" s="141"/>
      <c r="Q319" s="141"/>
      <c r="R319" s="141"/>
      <c r="S319" s="141"/>
      <c r="T319" s="141"/>
      <c r="U319" s="141"/>
      <c r="V319" s="141"/>
      <c r="W319" s="141"/>
      <c r="X319" s="141"/>
      <c r="Y319" s="141"/>
      <c r="Z319" s="141"/>
      <c r="AA319" s="141"/>
      <c r="AB319" s="141"/>
      <c r="AC319" s="141"/>
      <c r="AD319" s="141"/>
      <c r="AE319" s="142"/>
    </row>
    <row r="320">
      <c r="A320" s="152">
        <v>311.0</v>
      </c>
      <c r="B320" s="84" t="s">
        <v>1878</v>
      </c>
      <c r="C320" s="143" t="s">
        <v>18</v>
      </c>
      <c r="D320" s="84" t="s">
        <v>900</v>
      </c>
      <c r="E320" s="161" t="s">
        <v>900</v>
      </c>
      <c r="F320" s="84" t="s">
        <v>46</v>
      </c>
      <c r="G320" s="141"/>
      <c r="H320" s="106">
        <v>44830.0</v>
      </c>
      <c r="I320" s="106"/>
      <c r="J320" s="141"/>
      <c r="K320" s="141"/>
      <c r="L320" s="159" t="s">
        <v>4047</v>
      </c>
      <c r="M320" s="141"/>
      <c r="N320" s="141"/>
      <c r="O320" s="141"/>
      <c r="P320" s="141"/>
      <c r="Q320" s="141"/>
      <c r="R320" s="141"/>
      <c r="S320" s="141"/>
      <c r="T320" s="141"/>
      <c r="U320" s="141"/>
      <c r="V320" s="141"/>
      <c r="W320" s="141"/>
      <c r="X320" s="141"/>
      <c r="Y320" s="141"/>
      <c r="Z320" s="141"/>
      <c r="AA320" s="141"/>
      <c r="AB320" s="141"/>
      <c r="AC320" s="141"/>
      <c r="AD320" s="141"/>
      <c r="AE320" s="142"/>
    </row>
    <row r="321">
      <c r="A321" s="152">
        <v>312.0</v>
      </c>
      <c r="B321" s="84" t="s">
        <v>1885</v>
      </c>
      <c r="C321" s="143" t="s">
        <v>18</v>
      </c>
      <c r="D321" s="84" t="s">
        <v>900</v>
      </c>
      <c r="E321" s="161" t="s">
        <v>900</v>
      </c>
      <c r="F321" s="84" t="s">
        <v>20</v>
      </c>
      <c r="G321" s="141"/>
      <c r="H321" s="106">
        <v>44832.0</v>
      </c>
      <c r="I321" s="106"/>
      <c r="J321" s="141"/>
      <c r="K321" s="141"/>
      <c r="L321" s="159" t="s">
        <v>4048</v>
      </c>
      <c r="M321" s="141"/>
      <c r="N321" s="141"/>
      <c r="O321" s="141"/>
      <c r="P321" s="141"/>
      <c r="Q321" s="141"/>
      <c r="R321" s="141"/>
      <c r="S321" s="141"/>
      <c r="T321" s="141"/>
      <c r="U321" s="141"/>
      <c r="V321" s="141"/>
      <c r="W321" s="141"/>
      <c r="X321" s="141"/>
      <c r="Y321" s="141"/>
      <c r="Z321" s="141"/>
      <c r="AA321" s="141"/>
      <c r="AB321" s="141"/>
      <c r="AC321" s="141"/>
      <c r="AD321" s="141"/>
      <c r="AE321" s="142"/>
    </row>
    <row r="322">
      <c r="A322" s="84">
        <v>313.0</v>
      </c>
      <c r="B322" s="84" t="s">
        <v>1887</v>
      </c>
      <c r="C322" s="143" t="s">
        <v>18</v>
      </c>
      <c r="D322" s="84" t="s">
        <v>900</v>
      </c>
      <c r="E322" s="161" t="s">
        <v>900</v>
      </c>
      <c r="F322" s="84" t="s">
        <v>20</v>
      </c>
      <c r="G322" s="141"/>
      <c r="H322" s="106">
        <v>44832.0</v>
      </c>
      <c r="I322" s="106"/>
      <c r="J322" s="141"/>
      <c r="K322" s="141"/>
      <c r="L322" s="159" t="s">
        <v>4049</v>
      </c>
      <c r="M322" s="141"/>
      <c r="N322" s="141"/>
      <c r="O322" s="141"/>
      <c r="P322" s="141"/>
      <c r="Q322" s="141"/>
      <c r="R322" s="141"/>
      <c r="S322" s="141"/>
      <c r="T322" s="141"/>
      <c r="U322" s="141"/>
      <c r="V322" s="141"/>
      <c r="W322" s="141"/>
      <c r="X322" s="141"/>
      <c r="Y322" s="141"/>
      <c r="Z322" s="141"/>
      <c r="AA322" s="141"/>
      <c r="AB322" s="141"/>
      <c r="AC322" s="141"/>
      <c r="AD322" s="141"/>
      <c r="AE322" s="142"/>
    </row>
    <row r="323">
      <c r="A323" s="152">
        <v>314.0</v>
      </c>
      <c r="B323" s="104" t="s">
        <v>1889</v>
      </c>
      <c r="C323" s="143" t="s">
        <v>18</v>
      </c>
      <c r="D323" s="84" t="s">
        <v>1790</v>
      </c>
      <c r="E323" s="84" t="s">
        <v>1790</v>
      </c>
      <c r="F323" s="84" t="s">
        <v>20</v>
      </c>
      <c r="G323" s="141"/>
      <c r="H323" s="106">
        <v>44832.0</v>
      </c>
      <c r="I323" s="106">
        <v>44848.0</v>
      </c>
      <c r="J323" s="141"/>
      <c r="K323" s="141"/>
      <c r="L323" s="159" t="s">
        <v>4050</v>
      </c>
      <c r="M323" s="141"/>
      <c r="N323" s="141"/>
      <c r="O323" s="141"/>
      <c r="P323" s="141"/>
      <c r="Q323" s="141"/>
      <c r="R323" s="141"/>
      <c r="S323" s="141"/>
      <c r="T323" s="141"/>
      <c r="U323" s="141"/>
      <c r="V323" s="141"/>
      <c r="W323" s="141"/>
      <c r="X323" s="141"/>
      <c r="Y323" s="141"/>
      <c r="Z323" s="141"/>
      <c r="AA323" s="141"/>
      <c r="AB323" s="141"/>
      <c r="AC323" s="141"/>
      <c r="AD323" s="141"/>
      <c r="AE323" s="142"/>
    </row>
    <row r="324">
      <c r="A324" s="152">
        <v>315.0</v>
      </c>
      <c r="B324" s="10" t="s">
        <v>1903</v>
      </c>
      <c r="C324" s="143" t="s">
        <v>18</v>
      </c>
      <c r="D324" s="84" t="s">
        <v>3</v>
      </c>
      <c r="E324" s="84" t="s">
        <v>3</v>
      </c>
      <c r="F324" s="84" t="s">
        <v>20</v>
      </c>
      <c r="G324" s="141"/>
      <c r="H324" s="106">
        <v>44834.0</v>
      </c>
      <c r="I324" s="106">
        <v>44845.0</v>
      </c>
      <c r="J324" s="141"/>
      <c r="K324" s="141"/>
      <c r="L324" s="159" t="s">
        <v>4051</v>
      </c>
      <c r="M324" s="141"/>
      <c r="N324" s="141"/>
      <c r="O324" s="141"/>
      <c r="P324" s="141"/>
      <c r="Q324" s="141"/>
      <c r="R324" s="141"/>
      <c r="S324" s="141"/>
      <c r="T324" s="141"/>
      <c r="U324" s="141"/>
      <c r="V324" s="141"/>
      <c r="W324" s="141"/>
      <c r="X324" s="141"/>
      <c r="Y324" s="141"/>
      <c r="Z324" s="141"/>
      <c r="AA324" s="141"/>
      <c r="AB324" s="141"/>
      <c r="AC324" s="141"/>
      <c r="AD324" s="141"/>
      <c r="AE324" s="142"/>
    </row>
    <row r="325">
      <c r="A325" s="84">
        <v>316.0</v>
      </c>
      <c r="B325" s="10" t="s">
        <v>1905</v>
      </c>
      <c r="C325" s="143" t="s">
        <v>18</v>
      </c>
      <c r="D325" s="84" t="s">
        <v>3</v>
      </c>
      <c r="E325" s="84" t="s">
        <v>3</v>
      </c>
      <c r="F325" s="84" t="s">
        <v>20</v>
      </c>
      <c r="G325" s="141"/>
      <c r="H325" s="106">
        <v>44837.0</v>
      </c>
      <c r="I325" s="106">
        <v>44847.0</v>
      </c>
      <c r="J325" s="141"/>
      <c r="K325" s="141"/>
      <c r="L325" s="159" t="s">
        <v>4052</v>
      </c>
      <c r="M325" s="141"/>
      <c r="N325" s="141"/>
      <c r="O325" s="141"/>
      <c r="P325" s="141"/>
      <c r="Q325" s="141"/>
      <c r="R325" s="141"/>
      <c r="S325" s="141"/>
      <c r="T325" s="141"/>
      <c r="U325" s="141"/>
      <c r="V325" s="141"/>
      <c r="W325" s="141"/>
      <c r="X325" s="141"/>
      <c r="Y325" s="141"/>
      <c r="Z325" s="141"/>
      <c r="AA325" s="141"/>
      <c r="AB325" s="141"/>
      <c r="AC325" s="141"/>
      <c r="AD325" s="141"/>
      <c r="AE325" s="142"/>
    </row>
    <row r="326">
      <c r="A326" s="152">
        <v>317.0</v>
      </c>
      <c r="B326" s="10" t="s">
        <v>1919</v>
      </c>
      <c r="C326" s="143" t="s">
        <v>18</v>
      </c>
      <c r="D326" s="84" t="s">
        <v>1346</v>
      </c>
      <c r="E326" s="84" t="s">
        <v>1346</v>
      </c>
      <c r="F326" s="84" t="s">
        <v>20</v>
      </c>
      <c r="G326" s="141"/>
      <c r="H326" s="106">
        <v>44837.0</v>
      </c>
      <c r="I326" s="106"/>
      <c r="J326" s="141"/>
      <c r="K326" s="141"/>
      <c r="L326" s="159" t="s">
        <v>4053</v>
      </c>
      <c r="M326" s="141"/>
      <c r="N326" s="141"/>
      <c r="O326" s="141"/>
      <c r="P326" s="141"/>
      <c r="Q326" s="141"/>
      <c r="R326" s="141"/>
      <c r="S326" s="141"/>
      <c r="T326" s="141"/>
      <c r="U326" s="141"/>
      <c r="V326" s="141"/>
      <c r="W326" s="141"/>
      <c r="X326" s="141"/>
      <c r="Y326" s="141"/>
      <c r="Z326" s="141"/>
      <c r="AA326" s="141"/>
      <c r="AB326" s="141"/>
      <c r="AC326" s="141"/>
      <c r="AD326" s="141"/>
      <c r="AE326" s="142"/>
    </row>
    <row r="327">
      <c r="A327" s="152">
        <v>318.0</v>
      </c>
      <c r="B327" s="104" t="s">
        <v>1923</v>
      </c>
      <c r="C327" s="143" t="s">
        <v>18</v>
      </c>
      <c r="D327" s="84" t="s">
        <v>1790</v>
      </c>
      <c r="E327" s="84" t="s">
        <v>1790</v>
      </c>
      <c r="F327" s="84" t="s">
        <v>53</v>
      </c>
      <c r="G327" s="141"/>
      <c r="H327" s="106">
        <v>44838.0</v>
      </c>
      <c r="I327" s="106">
        <v>44848.0</v>
      </c>
      <c r="J327" s="141"/>
      <c r="K327" s="141"/>
      <c r="L327" s="159" t="s">
        <v>4054</v>
      </c>
      <c r="M327" s="141"/>
      <c r="N327" s="141"/>
      <c r="O327" s="141"/>
      <c r="P327" s="141"/>
      <c r="Q327" s="141"/>
      <c r="R327" s="141"/>
      <c r="S327" s="141"/>
      <c r="T327" s="141"/>
      <c r="U327" s="141"/>
      <c r="V327" s="141"/>
      <c r="W327" s="141"/>
      <c r="X327" s="141"/>
      <c r="Y327" s="141"/>
      <c r="Z327" s="141"/>
      <c r="AA327" s="141"/>
      <c r="AB327" s="141"/>
      <c r="AC327" s="141"/>
      <c r="AD327" s="141"/>
      <c r="AE327" s="142"/>
    </row>
    <row r="328">
      <c r="A328" s="84">
        <v>319.0</v>
      </c>
      <c r="B328" s="84" t="s">
        <v>1927</v>
      </c>
      <c r="C328" s="143" t="s">
        <v>637</v>
      </c>
      <c r="D328" s="84" t="s">
        <v>900</v>
      </c>
      <c r="E328" s="161" t="s">
        <v>900</v>
      </c>
      <c r="F328" s="84" t="s">
        <v>20</v>
      </c>
      <c r="G328" s="141"/>
      <c r="H328" s="106">
        <v>44838.0</v>
      </c>
      <c r="I328" s="106">
        <v>44838.0</v>
      </c>
      <c r="J328" s="141"/>
      <c r="K328" s="141"/>
      <c r="L328" s="159" t="s">
        <v>1928</v>
      </c>
      <c r="M328" s="141"/>
      <c r="N328" s="141"/>
      <c r="O328" s="141"/>
      <c r="P328" s="141"/>
      <c r="Q328" s="141"/>
      <c r="R328" s="141"/>
      <c r="S328" s="141"/>
      <c r="T328" s="141"/>
      <c r="U328" s="141"/>
      <c r="V328" s="141"/>
      <c r="W328" s="141"/>
      <c r="X328" s="141"/>
      <c r="Y328" s="141"/>
      <c r="Z328" s="141"/>
      <c r="AA328" s="141"/>
      <c r="AB328" s="141"/>
      <c r="AC328" s="141"/>
      <c r="AD328" s="141"/>
      <c r="AE328" s="142"/>
    </row>
    <row r="329">
      <c r="A329" s="152">
        <v>320.0</v>
      </c>
      <c r="B329" s="10" t="s">
        <v>1931</v>
      </c>
      <c r="C329" s="143" t="s">
        <v>18</v>
      </c>
      <c r="D329" s="84" t="s">
        <v>1346</v>
      </c>
      <c r="E329" s="84" t="s">
        <v>158</v>
      </c>
      <c r="F329" s="84" t="s">
        <v>20</v>
      </c>
      <c r="G329" s="141"/>
      <c r="H329" s="106">
        <v>44840.0</v>
      </c>
      <c r="I329" s="106"/>
      <c r="J329" s="141"/>
      <c r="K329" s="141"/>
      <c r="L329" s="159" t="s">
        <v>4055</v>
      </c>
      <c r="M329" s="141"/>
      <c r="N329" s="141"/>
      <c r="O329" s="141"/>
      <c r="P329" s="141"/>
      <c r="Q329" s="141"/>
      <c r="R329" s="141"/>
      <c r="S329" s="141"/>
      <c r="T329" s="141"/>
      <c r="U329" s="141"/>
      <c r="V329" s="141"/>
      <c r="W329" s="141"/>
      <c r="X329" s="141"/>
      <c r="Y329" s="141"/>
      <c r="Z329" s="141"/>
      <c r="AA329" s="141"/>
      <c r="AB329" s="141"/>
      <c r="AC329" s="141"/>
      <c r="AD329" s="141"/>
      <c r="AE329" s="142"/>
    </row>
    <row r="330">
      <c r="A330" s="152">
        <v>321.0</v>
      </c>
      <c r="B330" s="84" t="s">
        <v>1936</v>
      </c>
      <c r="C330" s="143" t="s">
        <v>18</v>
      </c>
      <c r="D330" s="84" t="s">
        <v>900</v>
      </c>
      <c r="E330" s="161" t="s">
        <v>900</v>
      </c>
      <c r="F330" s="84" t="s">
        <v>46</v>
      </c>
      <c r="G330" s="141"/>
      <c r="H330" s="106">
        <v>44840.0</v>
      </c>
      <c r="I330" s="106"/>
      <c r="J330" s="141"/>
      <c r="K330" s="141"/>
      <c r="L330" s="159" t="s">
        <v>4056</v>
      </c>
      <c r="M330" s="141"/>
      <c r="N330" s="141"/>
      <c r="O330" s="141"/>
      <c r="P330" s="141"/>
      <c r="Q330" s="141"/>
      <c r="R330" s="141"/>
      <c r="S330" s="141"/>
      <c r="T330" s="141"/>
      <c r="U330" s="141"/>
      <c r="V330" s="141"/>
      <c r="W330" s="141"/>
      <c r="X330" s="141"/>
      <c r="Y330" s="141"/>
      <c r="Z330" s="141"/>
      <c r="AA330" s="141"/>
      <c r="AB330" s="141"/>
      <c r="AC330" s="141"/>
      <c r="AD330" s="141"/>
      <c r="AE330" s="142"/>
    </row>
    <row r="331">
      <c r="A331" s="84">
        <v>322.0</v>
      </c>
      <c r="B331" s="10" t="s">
        <v>1938</v>
      </c>
      <c r="C331" s="143" t="s">
        <v>18</v>
      </c>
      <c r="D331" s="84" t="s">
        <v>3</v>
      </c>
      <c r="E331" s="84" t="s">
        <v>3</v>
      </c>
      <c r="F331" s="84" t="s">
        <v>20</v>
      </c>
      <c r="G331" s="141"/>
      <c r="H331" s="106">
        <v>44841.0</v>
      </c>
      <c r="I331" s="106"/>
      <c r="J331" s="141"/>
      <c r="K331" s="141"/>
      <c r="L331" s="159" t="s">
        <v>1939</v>
      </c>
      <c r="M331" s="141"/>
      <c r="N331" s="141"/>
      <c r="O331" s="141"/>
      <c r="P331" s="141"/>
      <c r="Q331" s="141"/>
      <c r="R331" s="141"/>
      <c r="S331" s="141"/>
      <c r="T331" s="141"/>
      <c r="U331" s="141"/>
      <c r="V331" s="141"/>
      <c r="W331" s="141"/>
      <c r="X331" s="141"/>
      <c r="Y331" s="141"/>
      <c r="Z331" s="141"/>
      <c r="AA331" s="141"/>
      <c r="AB331" s="141"/>
      <c r="AC331" s="141"/>
      <c r="AD331" s="141"/>
      <c r="AE331" s="142"/>
    </row>
    <row r="332">
      <c r="A332" s="152">
        <v>323.0</v>
      </c>
      <c r="B332" s="104" t="s">
        <v>1942</v>
      </c>
      <c r="C332" s="143" t="s">
        <v>18</v>
      </c>
      <c r="D332" s="84" t="s">
        <v>508</v>
      </c>
      <c r="E332" s="84" t="s">
        <v>508</v>
      </c>
      <c r="F332" s="84" t="s">
        <v>53</v>
      </c>
      <c r="G332" s="141"/>
      <c r="H332" s="106">
        <v>44841.0</v>
      </c>
      <c r="I332" s="106"/>
      <c r="J332" s="141"/>
      <c r="K332" s="141"/>
      <c r="L332" s="159" t="s">
        <v>4057</v>
      </c>
      <c r="M332" s="141"/>
      <c r="N332" s="141"/>
      <c r="O332" s="141"/>
      <c r="P332" s="141"/>
      <c r="Q332" s="141"/>
      <c r="R332" s="141"/>
      <c r="S332" s="141"/>
      <c r="T332" s="141"/>
      <c r="U332" s="141"/>
      <c r="V332" s="141"/>
      <c r="W332" s="141"/>
      <c r="X332" s="141"/>
      <c r="Y332" s="141"/>
      <c r="Z332" s="141"/>
      <c r="AA332" s="141"/>
      <c r="AB332" s="141"/>
      <c r="AC332" s="141"/>
      <c r="AD332" s="141"/>
      <c r="AE332" s="142"/>
    </row>
    <row r="333">
      <c r="A333" s="152">
        <v>324.0</v>
      </c>
      <c r="B333" s="10" t="s">
        <v>1947</v>
      </c>
      <c r="C333" s="143" t="s">
        <v>18</v>
      </c>
      <c r="D333" s="84" t="s">
        <v>3</v>
      </c>
      <c r="E333" s="84" t="s">
        <v>3</v>
      </c>
      <c r="F333" s="84" t="s">
        <v>53</v>
      </c>
      <c r="G333" s="141"/>
      <c r="H333" s="106">
        <v>44841.0</v>
      </c>
      <c r="I333" s="106"/>
      <c r="J333" s="141"/>
      <c r="K333" s="141"/>
      <c r="L333" s="159" t="s">
        <v>4058</v>
      </c>
      <c r="M333" s="141"/>
      <c r="N333" s="141"/>
      <c r="O333" s="141"/>
      <c r="P333" s="141"/>
      <c r="Q333" s="141"/>
      <c r="R333" s="141"/>
      <c r="S333" s="141"/>
      <c r="T333" s="141"/>
      <c r="U333" s="141"/>
      <c r="V333" s="141"/>
      <c r="W333" s="141"/>
      <c r="X333" s="141"/>
      <c r="Y333" s="141"/>
      <c r="Z333" s="141"/>
      <c r="AA333" s="141"/>
      <c r="AB333" s="141"/>
      <c r="AC333" s="141"/>
      <c r="AD333" s="141"/>
      <c r="AE333" s="142"/>
    </row>
    <row r="334">
      <c r="A334" s="84">
        <v>325.0</v>
      </c>
      <c r="B334" s="84" t="s">
        <v>1945</v>
      </c>
      <c r="C334" s="143" t="s">
        <v>18</v>
      </c>
      <c r="D334" s="84" t="s">
        <v>900</v>
      </c>
      <c r="E334" s="161" t="s">
        <v>900</v>
      </c>
      <c r="F334" s="84" t="s">
        <v>20</v>
      </c>
      <c r="G334" s="141"/>
      <c r="H334" s="106">
        <v>44841.0</v>
      </c>
      <c r="I334" s="106"/>
      <c r="J334" s="141"/>
      <c r="K334" s="141"/>
      <c r="L334" s="159" t="s">
        <v>4059</v>
      </c>
      <c r="M334" s="141"/>
      <c r="N334" s="141"/>
      <c r="O334" s="141"/>
      <c r="P334" s="141"/>
      <c r="Q334" s="141"/>
      <c r="R334" s="141"/>
      <c r="S334" s="141"/>
      <c r="T334" s="141"/>
      <c r="U334" s="141"/>
      <c r="V334" s="141"/>
      <c r="W334" s="141"/>
      <c r="X334" s="141"/>
      <c r="Y334" s="141"/>
      <c r="Z334" s="141"/>
      <c r="AA334" s="141"/>
      <c r="AB334" s="141"/>
      <c r="AC334" s="141"/>
      <c r="AD334" s="141"/>
      <c r="AE334" s="142"/>
    </row>
    <row r="335">
      <c r="A335" s="152">
        <v>326.0</v>
      </c>
      <c r="B335" s="181" t="s">
        <v>1950</v>
      </c>
      <c r="C335" s="143" t="s">
        <v>18</v>
      </c>
      <c r="D335" s="84" t="s">
        <v>1790</v>
      </c>
      <c r="E335" s="84" t="s">
        <v>3</v>
      </c>
      <c r="F335" s="84" t="s">
        <v>20</v>
      </c>
      <c r="G335" s="141"/>
      <c r="H335" s="106">
        <v>44844.0</v>
      </c>
      <c r="I335" s="106"/>
      <c r="J335" s="141"/>
      <c r="K335" s="141"/>
      <c r="L335" s="159" t="s">
        <v>4060</v>
      </c>
      <c r="M335" s="141"/>
      <c r="N335" s="141"/>
      <c r="O335" s="141"/>
      <c r="P335" s="141"/>
      <c r="Q335" s="141"/>
      <c r="R335" s="141"/>
      <c r="S335" s="141"/>
      <c r="T335" s="141"/>
      <c r="U335" s="141"/>
      <c r="V335" s="141"/>
      <c r="W335" s="141"/>
      <c r="X335" s="141"/>
      <c r="Y335" s="141"/>
      <c r="Z335" s="141"/>
      <c r="AA335" s="141"/>
      <c r="AB335" s="141"/>
      <c r="AC335" s="141"/>
      <c r="AD335" s="141"/>
      <c r="AE335" s="142"/>
    </row>
    <row r="336">
      <c r="A336" s="152">
        <v>327.0</v>
      </c>
      <c r="B336" s="84" t="s">
        <v>1966</v>
      </c>
      <c r="C336" s="143" t="s">
        <v>18</v>
      </c>
      <c r="D336" s="84" t="s">
        <v>3</v>
      </c>
      <c r="E336" s="84" t="s">
        <v>3</v>
      </c>
      <c r="F336" s="84" t="s">
        <v>53</v>
      </c>
      <c r="G336" s="141"/>
      <c r="H336" s="106">
        <v>44846.0</v>
      </c>
      <c r="I336" s="106"/>
      <c r="J336" s="141"/>
      <c r="K336" s="141"/>
      <c r="L336" s="159" t="s">
        <v>4061</v>
      </c>
      <c r="M336" s="141"/>
      <c r="N336" s="141"/>
      <c r="O336" s="141"/>
      <c r="P336" s="141"/>
      <c r="Q336" s="141"/>
      <c r="R336" s="141"/>
      <c r="S336" s="141"/>
      <c r="T336" s="141"/>
      <c r="U336" s="141"/>
      <c r="V336" s="141"/>
      <c r="W336" s="141"/>
      <c r="X336" s="141"/>
      <c r="Y336" s="141"/>
      <c r="Z336" s="141"/>
      <c r="AA336" s="141"/>
      <c r="AB336" s="141"/>
      <c r="AC336" s="141"/>
      <c r="AD336" s="141"/>
      <c r="AE336" s="142"/>
    </row>
    <row r="337">
      <c r="A337" s="84">
        <v>328.0</v>
      </c>
      <c r="B337" s="104" t="s">
        <v>1980</v>
      </c>
      <c r="C337" s="143" t="s">
        <v>18</v>
      </c>
      <c r="D337" s="84" t="s">
        <v>508</v>
      </c>
      <c r="E337" s="84" t="s">
        <v>508</v>
      </c>
      <c r="F337" s="84" t="s">
        <v>20</v>
      </c>
      <c r="G337" s="141"/>
      <c r="H337" s="106">
        <v>44848.0</v>
      </c>
      <c r="I337" s="106"/>
      <c r="J337" s="141"/>
      <c r="K337" s="141"/>
      <c r="L337" s="159" t="s">
        <v>4062</v>
      </c>
      <c r="M337" s="141"/>
      <c r="N337" s="141"/>
      <c r="O337" s="141"/>
      <c r="P337" s="141"/>
      <c r="Q337" s="141"/>
      <c r="R337" s="141"/>
      <c r="S337" s="141"/>
      <c r="T337" s="141"/>
      <c r="U337" s="141"/>
      <c r="V337" s="141"/>
      <c r="W337" s="141"/>
      <c r="X337" s="141"/>
      <c r="Y337" s="141"/>
      <c r="Z337" s="141"/>
      <c r="AA337" s="141"/>
      <c r="AB337" s="141"/>
      <c r="AC337" s="141"/>
      <c r="AD337" s="141"/>
      <c r="AE337" s="142"/>
    </row>
    <row r="338">
      <c r="A338" s="152">
        <v>329.0</v>
      </c>
      <c r="B338" s="10" t="s">
        <v>1984</v>
      </c>
      <c r="C338" s="143" t="s">
        <v>18</v>
      </c>
      <c r="D338" s="84" t="s">
        <v>3</v>
      </c>
      <c r="E338" s="84" t="s">
        <v>3</v>
      </c>
      <c r="F338" s="84" t="s">
        <v>20</v>
      </c>
      <c r="G338" s="141"/>
      <c r="H338" s="106">
        <v>44846.0</v>
      </c>
      <c r="I338" s="106">
        <v>44860.0</v>
      </c>
      <c r="J338" s="141"/>
      <c r="K338" s="141"/>
      <c r="L338" s="159" t="s">
        <v>1985</v>
      </c>
      <c r="M338" s="141"/>
      <c r="N338" s="141"/>
      <c r="O338" s="141"/>
      <c r="P338" s="141"/>
      <c r="Q338" s="141"/>
      <c r="R338" s="141"/>
      <c r="S338" s="141"/>
      <c r="T338" s="141"/>
      <c r="U338" s="141"/>
      <c r="V338" s="141"/>
      <c r="W338" s="141"/>
      <c r="X338" s="141"/>
      <c r="Y338" s="141"/>
      <c r="Z338" s="141"/>
      <c r="AA338" s="141"/>
      <c r="AB338" s="141"/>
      <c r="AC338" s="141"/>
      <c r="AD338" s="141"/>
      <c r="AE338" s="142"/>
    </row>
    <row r="339">
      <c r="A339" s="152">
        <v>330.0</v>
      </c>
      <c r="B339" s="10" t="s">
        <v>1986</v>
      </c>
      <c r="C339" s="143" t="s">
        <v>18</v>
      </c>
      <c r="D339" s="84" t="s">
        <v>158</v>
      </c>
      <c r="E339" s="161" t="s">
        <v>158</v>
      </c>
      <c r="F339" s="84" t="s">
        <v>53</v>
      </c>
      <c r="G339" s="141"/>
      <c r="H339" s="106">
        <v>44846.0</v>
      </c>
      <c r="I339" s="106"/>
      <c r="J339" s="141"/>
      <c r="K339" s="141"/>
      <c r="L339" s="17" t="s">
        <v>1987</v>
      </c>
      <c r="M339" s="141"/>
      <c r="N339" s="141"/>
      <c r="O339" s="141"/>
      <c r="P339" s="141"/>
      <c r="Q339" s="141"/>
      <c r="R339" s="141"/>
      <c r="S339" s="141"/>
      <c r="T339" s="141"/>
      <c r="U339" s="141"/>
      <c r="V339" s="141"/>
      <c r="W339" s="141"/>
      <c r="X339" s="141"/>
      <c r="Y339" s="141"/>
      <c r="Z339" s="141"/>
      <c r="AA339" s="141"/>
      <c r="AB339" s="141"/>
      <c r="AC339" s="141"/>
      <c r="AD339" s="141"/>
      <c r="AE339" s="142"/>
    </row>
    <row r="340">
      <c r="A340" s="84">
        <v>331.0</v>
      </c>
      <c r="B340" s="84" t="s">
        <v>1990</v>
      </c>
      <c r="C340" s="143" t="s">
        <v>18</v>
      </c>
      <c r="D340" s="84" t="s">
        <v>3</v>
      </c>
      <c r="E340" s="84" t="s">
        <v>3</v>
      </c>
      <c r="F340" s="84" t="s">
        <v>20</v>
      </c>
      <c r="G340" s="141"/>
      <c r="H340" s="106">
        <v>44851.0</v>
      </c>
      <c r="I340" s="106"/>
      <c r="J340" s="141"/>
      <c r="K340" s="141"/>
      <c r="L340" s="159" t="s">
        <v>1991</v>
      </c>
      <c r="M340" s="141"/>
      <c r="N340" s="141"/>
      <c r="O340" s="141"/>
      <c r="P340" s="141"/>
      <c r="Q340" s="141"/>
      <c r="R340" s="141"/>
      <c r="S340" s="141"/>
      <c r="T340" s="141"/>
      <c r="U340" s="141"/>
      <c r="V340" s="141"/>
      <c r="W340" s="141"/>
      <c r="X340" s="141"/>
      <c r="Y340" s="141"/>
      <c r="Z340" s="141"/>
      <c r="AA340" s="141"/>
      <c r="AB340" s="141"/>
      <c r="AC340" s="141"/>
      <c r="AD340" s="141"/>
      <c r="AE340" s="142"/>
    </row>
    <row r="341">
      <c r="A341" s="152">
        <v>332.0</v>
      </c>
      <c r="B341" s="104" t="s">
        <v>2002</v>
      </c>
      <c r="C341" s="143" t="s">
        <v>18</v>
      </c>
      <c r="D341" s="84" t="s">
        <v>508</v>
      </c>
      <c r="E341" s="84" t="s">
        <v>508</v>
      </c>
      <c r="F341" s="84" t="s">
        <v>20</v>
      </c>
      <c r="G341" s="141"/>
      <c r="H341" s="106">
        <v>44853.0</v>
      </c>
      <c r="I341" s="106">
        <v>44880.0</v>
      </c>
      <c r="J341" s="141"/>
      <c r="K341" s="141"/>
      <c r="L341" s="159" t="s">
        <v>4063</v>
      </c>
      <c r="M341" s="141"/>
      <c r="N341" s="141"/>
      <c r="O341" s="141"/>
      <c r="P341" s="141"/>
      <c r="Q341" s="141"/>
      <c r="R341" s="141"/>
      <c r="S341" s="141"/>
      <c r="T341" s="141"/>
      <c r="U341" s="141"/>
      <c r="V341" s="141"/>
      <c r="W341" s="141"/>
      <c r="X341" s="141"/>
      <c r="Y341" s="141"/>
      <c r="Z341" s="141"/>
      <c r="AA341" s="141"/>
      <c r="AB341" s="141"/>
      <c r="AC341" s="141"/>
      <c r="AD341" s="141"/>
      <c r="AE341" s="142"/>
    </row>
    <row r="342">
      <c r="A342" s="152">
        <v>333.0</v>
      </c>
      <c r="B342" s="84" t="s">
        <v>2009</v>
      </c>
      <c r="C342" s="143" t="s">
        <v>18</v>
      </c>
      <c r="D342" s="84" t="s">
        <v>1346</v>
      </c>
      <c r="E342" s="161" t="s">
        <v>1346</v>
      </c>
      <c r="F342" s="84" t="s">
        <v>43</v>
      </c>
      <c r="G342" s="141"/>
      <c r="H342" s="106">
        <v>44854.0</v>
      </c>
      <c r="I342" s="106"/>
      <c r="J342" s="141"/>
      <c r="K342" s="141"/>
      <c r="L342" s="159" t="s">
        <v>4064</v>
      </c>
      <c r="M342" s="141"/>
      <c r="N342" s="141"/>
      <c r="O342" s="141"/>
      <c r="P342" s="141"/>
      <c r="Q342" s="141"/>
      <c r="R342" s="141"/>
      <c r="S342" s="141"/>
      <c r="T342" s="141"/>
      <c r="U342" s="141"/>
      <c r="V342" s="141"/>
      <c r="W342" s="141"/>
      <c r="X342" s="141"/>
      <c r="Y342" s="141"/>
      <c r="Z342" s="141"/>
      <c r="AA342" s="141"/>
      <c r="AB342" s="141"/>
      <c r="AC342" s="141"/>
      <c r="AD342" s="141"/>
      <c r="AE342" s="142"/>
    </row>
    <row r="343">
      <c r="A343" s="84">
        <v>334.0</v>
      </c>
      <c r="B343" s="104" t="s">
        <v>2018</v>
      </c>
      <c r="C343" s="143" t="s">
        <v>18</v>
      </c>
      <c r="D343" s="84" t="s">
        <v>1790</v>
      </c>
      <c r="E343" s="84" t="s">
        <v>1790</v>
      </c>
      <c r="F343" s="84" t="s">
        <v>28</v>
      </c>
      <c r="G343" s="141"/>
      <c r="H343" s="106">
        <v>44855.0</v>
      </c>
      <c r="I343" s="106"/>
      <c r="J343" s="141"/>
      <c r="K343" s="141"/>
      <c r="L343" s="159" t="s">
        <v>4065</v>
      </c>
      <c r="M343" s="141"/>
      <c r="N343" s="141"/>
      <c r="O343" s="141"/>
      <c r="P343" s="141"/>
      <c r="Q343" s="141"/>
      <c r="R343" s="141"/>
      <c r="S343" s="141"/>
      <c r="T343" s="141"/>
      <c r="U343" s="141"/>
      <c r="V343" s="141"/>
      <c r="W343" s="141"/>
      <c r="X343" s="141"/>
      <c r="Y343" s="141"/>
      <c r="Z343" s="141"/>
      <c r="AA343" s="141"/>
      <c r="AB343" s="141"/>
      <c r="AC343" s="141"/>
      <c r="AD343" s="141"/>
      <c r="AE343" s="142"/>
    </row>
    <row r="344">
      <c r="A344" s="152">
        <v>335.0</v>
      </c>
      <c r="B344" s="84" t="s">
        <v>2020</v>
      </c>
      <c r="C344" s="143" t="s">
        <v>18</v>
      </c>
      <c r="D344" s="84" t="s">
        <v>3</v>
      </c>
      <c r="E344" s="84" t="s">
        <v>3</v>
      </c>
      <c r="F344" s="84" t="s">
        <v>20</v>
      </c>
      <c r="G344" s="141"/>
      <c r="H344" s="106">
        <v>44855.0</v>
      </c>
      <c r="I344" s="106"/>
      <c r="J344" s="141"/>
      <c r="K344" s="141"/>
      <c r="L344" s="159" t="s">
        <v>4066</v>
      </c>
      <c r="M344" s="141"/>
      <c r="N344" s="141"/>
      <c r="O344" s="141"/>
      <c r="P344" s="141"/>
      <c r="Q344" s="141"/>
      <c r="R344" s="141"/>
      <c r="S344" s="141"/>
      <c r="T344" s="141"/>
      <c r="U344" s="141"/>
      <c r="V344" s="141"/>
      <c r="W344" s="141"/>
      <c r="X344" s="141"/>
      <c r="Y344" s="141"/>
      <c r="Z344" s="141"/>
      <c r="AA344" s="141"/>
      <c r="AB344" s="141"/>
      <c r="AC344" s="141"/>
      <c r="AD344" s="141"/>
      <c r="AE344" s="142"/>
    </row>
    <row r="345">
      <c r="A345" s="152">
        <v>336.0</v>
      </c>
      <c r="B345" s="10" t="s">
        <v>1931</v>
      </c>
      <c r="C345" s="143" t="s">
        <v>18</v>
      </c>
      <c r="D345" s="84" t="s">
        <v>158</v>
      </c>
      <c r="E345" s="161" t="s">
        <v>158</v>
      </c>
      <c r="F345" s="84" t="s">
        <v>43</v>
      </c>
      <c r="G345" s="141"/>
      <c r="H345" s="106">
        <v>44855.0</v>
      </c>
      <c r="I345" s="106"/>
      <c r="J345" s="141"/>
      <c r="K345" s="141"/>
      <c r="L345" s="17" t="s">
        <v>4067</v>
      </c>
      <c r="M345" s="141"/>
      <c r="N345" s="141"/>
      <c r="O345" s="141"/>
      <c r="P345" s="141"/>
      <c r="Q345" s="141"/>
      <c r="R345" s="141"/>
      <c r="S345" s="141"/>
      <c r="T345" s="141"/>
      <c r="U345" s="141"/>
      <c r="V345" s="141"/>
      <c r="W345" s="141"/>
      <c r="X345" s="141"/>
      <c r="Y345" s="141"/>
      <c r="Z345" s="141"/>
      <c r="AA345" s="141"/>
      <c r="AB345" s="141"/>
      <c r="AC345" s="141"/>
      <c r="AD345" s="141"/>
      <c r="AE345" s="142"/>
    </row>
    <row r="346" ht="191.25" customHeight="1">
      <c r="A346" s="84">
        <v>337.0</v>
      </c>
      <c r="B346" s="104" t="s">
        <v>2026</v>
      </c>
      <c r="C346" s="143" t="s">
        <v>560</v>
      </c>
      <c r="D346" s="84" t="s">
        <v>1790</v>
      </c>
      <c r="E346" s="84" t="s">
        <v>1790</v>
      </c>
      <c r="F346" s="84" t="s">
        <v>53</v>
      </c>
      <c r="G346" s="141"/>
      <c r="H346" s="106">
        <v>44860.0</v>
      </c>
      <c r="I346" s="106">
        <v>44972.0</v>
      </c>
      <c r="J346" s="141"/>
      <c r="K346" s="84" t="s">
        <v>3734</v>
      </c>
      <c r="L346" s="174" t="s">
        <v>4068</v>
      </c>
      <c r="M346" s="141"/>
      <c r="N346" s="141"/>
      <c r="O346" s="141"/>
      <c r="P346" s="141"/>
      <c r="Q346" s="141"/>
      <c r="R346" s="141"/>
      <c r="S346" s="141"/>
      <c r="T346" s="141"/>
      <c r="U346" s="141"/>
      <c r="V346" s="141"/>
      <c r="W346" s="141"/>
      <c r="X346" s="141"/>
      <c r="Y346" s="141"/>
      <c r="Z346" s="141"/>
      <c r="AA346" s="141"/>
      <c r="AB346" s="141"/>
      <c r="AC346" s="141"/>
      <c r="AD346" s="141"/>
      <c r="AE346" s="142"/>
    </row>
    <row r="347">
      <c r="A347" s="152">
        <v>338.0</v>
      </c>
      <c r="B347" s="84" t="s">
        <v>2024</v>
      </c>
      <c r="C347" s="143" t="s">
        <v>18</v>
      </c>
      <c r="D347" s="84" t="s">
        <v>3</v>
      </c>
      <c r="E347" s="84" t="s">
        <v>3</v>
      </c>
      <c r="F347" s="84" t="s">
        <v>43</v>
      </c>
      <c r="G347" s="141"/>
      <c r="H347" s="106">
        <v>44860.0</v>
      </c>
      <c r="I347" s="106"/>
      <c r="J347" s="141"/>
      <c r="K347" s="141"/>
      <c r="L347" s="159" t="s">
        <v>4069</v>
      </c>
      <c r="M347" s="141"/>
      <c r="N347" s="141"/>
      <c r="O347" s="141"/>
      <c r="P347" s="141"/>
      <c r="Q347" s="141"/>
      <c r="R347" s="141"/>
      <c r="S347" s="141"/>
      <c r="T347" s="141"/>
      <c r="U347" s="141"/>
      <c r="V347" s="141"/>
      <c r="W347" s="141"/>
      <c r="X347" s="141"/>
      <c r="Y347" s="141"/>
      <c r="Z347" s="141"/>
      <c r="AA347" s="141"/>
      <c r="AB347" s="141"/>
      <c r="AC347" s="141"/>
      <c r="AD347" s="141"/>
      <c r="AE347" s="142"/>
    </row>
    <row r="348">
      <c r="A348" s="152">
        <v>339.0</v>
      </c>
      <c r="B348" s="84" t="s">
        <v>2038</v>
      </c>
      <c r="C348" s="143" t="s">
        <v>18</v>
      </c>
      <c r="D348" s="84" t="s">
        <v>1346</v>
      </c>
      <c r="E348" s="84" t="s">
        <v>1346</v>
      </c>
      <c r="F348" s="84" t="s">
        <v>41</v>
      </c>
      <c r="G348" s="141"/>
      <c r="H348" s="106">
        <v>44862.0</v>
      </c>
      <c r="I348" s="106"/>
      <c r="J348" s="141"/>
      <c r="K348" s="141"/>
      <c r="L348" s="159" t="s">
        <v>4070</v>
      </c>
      <c r="M348" s="141"/>
      <c r="N348" s="141"/>
      <c r="O348" s="141"/>
      <c r="P348" s="141"/>
      <c r="Q348" s="141"/>
      <c r="R348" s="141"/>
      <c r="S348" s="141"/>
      <c r="T348" s="141"/>
      <c r="U348" s="141"/>
      <c r="V348" s="141"/>
      <c r="W348" s="141"/>
      <c r="X348" s="141"/>
      <c r="Y348" s="141"/>
      <c r="Z348" s="141"/>
      <c r="AA348" s="141"/>
      <c r="AB348" s="141"/>
      <c r="AC348" s="141"/>
      <c r="AD348" s="141"/>
      <c r="AE348" s="142"/>
    </row>
    <row r="349">
      <c r="A349" s="84">
        <v>340.0</v>
      </c>
      <c r="B349" s="104" t="s">
        <v>2044</v>
      </c>
      <c r="C349" s="143" t="s">
        <v>18</v>
      </c>
      <c r="D349" s="84" t="s">
        <v>1790</v>
      </c>
      <c r="E349" s="84" t="s">
        <v>1790</v>
      </c>
      <c r="F349" s="84" t="s">
        <v>20</v>
      </c>
      <c r="G349" s="141"/>
      <c r="H349" s="106">
        <v>44862.0</v>
      </c>
      <c r="I349" s="106">
        <v>44865.0</v>
      </c>
      <c r="J349" s="141"/>
      <c r="K349" s="141"/>
      <c r="L349" s="159" t="s">
        <v>4071</v>
      </c>
      <c r="M349" s="141"/>
      <c r="N349" s="141"/>
      <c r="O349" s="141"/>
      <c r="P349" s="141"/>
      <c r="Q349" s="141"/>
      <c r="R349" s="141"/>
      <c r="S349" s="141"/>
      <c r="T349" s="141"/>
      <c r="U349" s="141"/>
      <c r="V349" s="141"/>
      <c r="W349" s="141"/>
      <c r="X349" s="141"/>
      <c r="Y349" s="141"/>
      <c r="Z349" s="141"/>
      <c r="AA349" s="141"/>
      <c r="AB349" s="141"/>
      <c r="AC349" s="141"/>
      <c r="AD349" s="141"/>
      <c r="AE349" s="142"/>
    </row>
    <row r="350">
      <c r="A350" s="152">
        <v>341.0</v>
      </c>
      <c r="B350" s="84" t="s">
        <v>2047</v>
      </c>
      <c r="C350" s="143" t="s">
        <v>18</v>
      </c>
      <c r="D350" s="84" t="s">
        <v>3</v>
      </c>
      <c r="E350" s="84" t="s">
        <v>3</v>
      </c>
      <c r="F350" s="84" t="s">
        <v>20</v>
      </c>
      <c r="G350" s="141"/>
      <c r="H350" s="106">
        <v>44862.0</v>
      </c>
      <c r="I350" s="106"/>
      <c r="J350" s="141"/>
      <c r="K350" s="141"/>
      <c r="L350" s="159" t="s">
        <v>4072</v>
      </c>
      <c r="M350" s="141"/>
      <c r="N350" s="141"/>
      <c r="O350" s="141"/>
      <c r="P350" s="141"/>
      <c r="Q350" s="141"/>
      <c r="R350" s="141"/>
      <c r="S350" s="141"/>
      <c r="T350" s="141"/>
      <c r="U350" s="141"/>
      <c r="V350" s="141"/>
      <c r="W350" s="141"/>
      <c r="X350" s="141"/>
      <c r="Y350" s="141"/>
      <c r="Z350" s="141"/>
      <c r="AA350" s="141"/>
      <c r="AB350" s="141"/>
      <c r="AC350" s="141"/>
      <c r="AD350" s="141"/>
      <c r="AE350" s="142"/>
    </row>
    <row r="351">
      <c r="A351" s="152">
        <v>342.0</v>
      </c>
      <c r="B351" s="84" t="s">
        <v>2042</v>
      </c>
      <c r="C351" s="143" t="s">
        <v>18</v>
      </c>
      <c r="D351" s="84" t="s">
        <v>900</v>
      </c>
      <c r="E351" s="161" t="s">
        <v>900</v>
      </c>
      <c r="F351" s="84" t="s">
        <v>43</v>
      </c>
      <c r="G351" s="141"/>
      <c r="H351" s="106">
        <v>44862.0</v>
      </c>
      <c r="I351" s="106"/>
      <c r="J351" s="141"/>
      <c r="K351" s="141"/>
      <c r="L351" s="159" t="s">
        <v>4073</v>
      </c>
      <c r="M351" s="141"/>
      <c r="N351" s="141"/>
      <c r="O351" s="141"/>
      <c r="P351" s="141"/>
      <c r="Q351" s="141"/>
      <c r="R351" s="141"/>
      <c r="S351" s="141"/>
      <c r="T351" s="141"/>
      <c r="U351" s="141"/>
      <c r="V351" s="141"/>
      <c r="W351" s="141"/>
      <c r="X351" s="141"/>
      <c r="Y351" s="141"/>
      <c r="Z351" s="141"/>
      <c r="AA351" s="141"/>
      <c r="AB351" s="141"/>
      <c r="AC351" s="141"/>
      <c r="AD351" s="141"/>
      <c r="AE351" s="142"/>
    </row>
    <row r="352">
      <c r="A352" s="84">
        <v>343.0</v>
      </c>
      <c r="B352" s="104" t="s">
        <v>2062</v>
      </c>
      <c r="C352" s="143" t="s">
        <v>18</v>
      </c>
      <c r="D352" s="84" t="s">
        <v>508</v>
      </c>
      <c r="E352" s="84" t="s">
        <v>508</v>
      </c>
      <c r="F352" s="84" t="s">
        <v>53</v>
      </c>
      <c r="G352" s="141"/>
      <c r="H352" s="106">
        <v>44866.0</v>
      </c>
      <c r="I352" s="106"/>
      <c r="J352" s="141"/>
      <c r="K352" s="141"/>
      <c r="L352" s="159" t="s">
        <v>4074</v>
      </c>
      <c r="M352" s="141"/>
      <c r="N352" s="141"/>
      <c r="O352" s="141"/>
      <c r="P352" s="141"/>
      <c r="Q352" s="141"/>
      <c r="R352" s="141"/>
      <c r="S352" s="141"/>
      <c r="T352" s="141"/>
      <c r="U352" s="141"/>
      <c r="V352" s="141"/>
      <c r="W352" s="141"/>
      <c r="X352" s="141"/>
      <c r="Y352" s="141"/>
      <c r="Z352" s="141"/>
      <c r="AA352" s="141"/>
      <c r="AB352" s="141"/>
      <c r="AC352" s="141"/>
      <c r="AD352" s="141"/>
      <c r="AE352" s="142"/>
    </row>
    <row r="353">
      <c r="A353" s="152">
        <v>344.0</v>
      </c>
      <c r="B353" s="84" t="s">
        <v>2080</v>
      </c>
      <c r="C353" s="143" t="s">
        <v>18</v>
      </c>
      <c r="D353" s="84" t="s">
        <v>900</v>
      </c>
      <c r="E353" s="161" t="s">
        <v>900</v>
      </c>
      <c r="F353" s="84" t="s">
        <v>20</v>
      </c>
      <c r="G353" s="141"/>
      <c r="H353" s="106">
        <v>44867.0</v>
      </c>
      <c r="I353" s="106"/>
      <c r="J353" s="141"/>
      <c r="K353" s="141"/>
      <c r="L353" s="159" t="s">
        <v>2081</v>
      </c>
      <c r="M353" s="141"/>
      <c r="N353" s="141"/>
      <c r="O353" s="141"/>
      <c r="P353" s="141"/>
      <c r="Q353" s="141"/>
      <c r="R353" s="141"/>
      <c r="S353" s="141"/>
      <c r="T353" s="141"/>
      <c r="U353" s="141"/>
      <c r="V353" s="141"/>
      <c r="W353" s="141"/>
      <c r="X353" s="141"/>
      <c r="Y353" s="141"/>
      <c r="Z353" s="141"/>
      <c r="AA353" s="141"/>
      <c r="AB353" s="141"/>
      <c r="AC353" s="141"/>
      <c r="AD353" s="141"/>
      <c r="AE353" s="142"/>
    </row>
    <row r="354">
      <c r="A354" s="152">
        <v>345.0</v>
      </c>
      <c r="B354" s="84" t="s">
        <v>2082</v>
      </c>
      <c r="C354" s="143" t="s">
        <v>18</v>
      </c>
      <c r="D354" s="84" t="s">
        <v>900</v>
      </c>
      <c r="E354" s="161" t="s">
        <v>900</v>
      </c>
      <c r="F354" s="84" t="s">
        <v>20</v>
      </c>
      <c r="G354" s="141"/>
      <c r="H354" s="106">
        <v>44867.0</v>
      </c>
      <c r="I354" s="106"/>
      <c r="J354" s="141"/>
      <c r="K354" s="141"/>
      <c r="L354" s="159" t="s">
        <v>4075</v>
      </c>
      <c r="M354" s="141"/>
      <c r="N354" s="141"/>
      <c r="O354" s="141"/>
      <c r="P354" s="141"/>
      <c r="Q354" s="141"/>
      <c r="R354" s="141"/>
      <c r="S354" s="141"/>
      <c r="T354" s="141"/>
      <c r="U354" s="141"/>
      <c r="V354" s="141"/>
      <c r="W354" s="141"/>
      <c r="X354" s="141"/>
      <c r="Y354" s="141"/>
      <c r="Z354" s="141"/>
      <c r="AA354" s="141"/>
      <c r="AB354" s="141"/>
      <c r="AC354" s="141"/>
      <c r="AD354" s="141"/>
      <c r="AE354" s="142"/>
    </row>
    <row r="355">
      <c r="A355" s="84">
        <v>346.0</v>
      </c>
      <c r="B355" s="10" t="s">
        <v>2087</v>
      </c>
      <c r="C355" s="143" t="s">
        <v>18</v>
      </c>
      <c r="D355" s="84" t="s">
        <v>3</v>
      </c>
      <c r="E355" s="84" t="s">
        <v>3</v>
      </c>
      <c r="F355" s="84" t="s">
        <v>43</v>
      </c>
      <c r="G355" s="141"/>
      <c r="H355" s="106">
        <v>44868.0</v>
      </c>
      <c r="I355" s="106"/>
      <c r="J355" s="141"/>
      <c r="K355" s="141"/>
      <c r="L355" s="159" t="s">
        <v>4076</v>
      </c>
      <c r="M355" s="141"/>
      <c r="N355" s="141"/>
      <c r="O355" s="141"/>
      <c r="P355" s="141"/>
      <c r="Q355" s="141"/>
      <c r="R355" s="141"/>
      <c r="S355" s="141"/>
      <c r="T355" s="141"/>
      <c r="U355" s="141"/>
      <c r="V355" s="141"/>
      <c r="W355" s="141"/>
      <c r="X355" s="141"/>
      <c r="Y355" s="141"/>
      <c r="Z355" s="141"/>
      <c r="AA355" s="141"/>
      <c r="AB355" s="141"/>
      <c r="AC355" s="141"/>
      <c r="AD355" s="141"/>
      <c r="AE355" s="142"/>
    </row>
    <row r="356">
      <c r="A356" s="152">
        <v>347.0</v>
      </c>
      <c r="B356" s="10" t="s">
        <v>2093</v>
      </c>
      <c r="C356" s="143" t="s">
        <v>18</v>
      </c>
      <c r="D356" s="84" t="s">
        <v>3</v>
      </c>
      <c r="E356" s="84" t="s">
        <v>3</v>
      </c>
      <c r="F356" s="84" t="s">
        <v>20</v>
      </c>
      <c r="G356" s="141"/>
      <c r="H356" s="106">
        <v>44869.0</v>
      </c>
      <c r="I356" s="106">
        <v>44869.0</v>
      </c>
      <c r="J356" s="141"/>
      <c r="K356" s="141"/>
      <c r="L356" s="159" t="s">
        <v>4077</v>
      </c>
      <c r="M356" s="141"/>
      <c r="N356" s="141"/>
      <c r="O356" s="141"/>
      <c r="P356" s="141"/>
      <c r="Q356" s="141"/>
      <c r="R356" s="141"/>
      <c r="S356" s="141"/>
      <c r="T356" s="141"/>
      <c r="U356" s="141"/>
      <c r="V356" s="141"/>
      <c r="W356" s="141"/>
      <c r="X356" s="141"/>
      <c r="Y356" s="141"/>
      <c r="Z356" s="141"/>
      <c r="AA356" s="141"/>
      <c r="AB356" s="141"/>
      <c r="AC356" s="141"/>
      <c r="AD356" s="141"/>
      <c r="AE356" s="142"/>
    </row>
    <row r="357">
      <c r="A357" s="152">
        <v>348.0</v>
      </c>
      <c r="B357" s="84" t="s">
        <v>2096</v>
      </c>
      <c r="C357" s="143" t="s">
        <v>18</v>
      </c>
      <c r="D357" s="84" t="s">
        <v>3</v>
      </c>
      <c r="E357" s="84" t="s">
        <v>3</v>
      </c>
      <c r="F357" s="84" t="s">
        <v>20</v>
      </c>
      <c r="G357" s="141"/>
      <c r="H357" s="106">
        <v>44869.0</v>
      </c>
      <c r="I357" s="106"/>
      <c r="J357" s="141"/>
      <c r="K357" s="141"/>
      <c r="L357" s="159" t="s">
        <v>4078</v>
      </c>
      <c r="M357" s="141"/>
      <c r="N357" s="141"/>
      <c r="O357" s="141"/>
      <c r="P357" s="141"/>
      <c r="Q357" s="141"/>
      <c r="R357" s="141"/>
      <c r="S357" s="141"/>
      <c r="T357" s="141"/>
      <c r="U357" s="141"/>
      <c r="V357" s="141"/>
      <c r="W357" s="141"/>
      <c r="X357" s="141"/>
      <c r="Y357" s="141"/>
      <c r="Z357" s="141"/>
      <c r="AA357" s="141"/>
      <c r="AB357" s="141"/>
      <c r="AC357" s="141"/>
      <c r="AD357" s="141"/>
      <c r="AE357" s="142"/>
    </row>
    <row r="358">
      <c r="A358" s="84">
        <v>349.0</v>
      </c>
      <c r="B358" s="104" t="s">
        <v>2111</v>
      </c>
      <c r="C358" s="143" t="s">
        <v>18</v>
      </c>
      <c r="D358" s="84" t="s">
        <v>508</v>
      </c>
      <c r="E358" s="84" t="s">
        <v>508</v>
      </c>
      <c r="F358" s="84" t="s">
        <v>20</v>
      </c>
      <c r="G358" s="141"/>
      <c r="H358" s="106">
        <v>44874.0</v>
      </c>
      <c r="I358" s="106"/>
      <c r="J358" s="141"/>
      <c r="K358" s="141"/>
      <c r="L358" s="159" t="s">
        <v>4079</v>
      </c>
      <c r="M358" s="141"/>
      <c r="N358" s="141"/>
      <c r="O358" s="141"/>
      <c r="P358" s="141"/>
      <c r="Q358" s="141"/>
      <c r="R358" s="141"/>
      <c r="S358" s="141"/>
      <c r="T358" s="141"/>
      <c r="U358" s="141"/>
      <c r="V358" s="141"/>
      <c r="W358" s="141"/>
      <c r="X358" s="141"/>
      <c r="Y358" s="141"/>
      <c r="Z358" s="141"/>
      <c r="AA358" s="141"/>
      <c r="AB358" s="141"/>
      <c r="AC358" s="141"/>
      <c r="AD358" s="141"/>
      <c r="AE358" s="142"/>
    </row>
    <row r="359">
      <c r="A359" s="152">
        <v>350.0</v>
      </c>
      <c r="B359" s="10" t="s">
        <v>2115</v>
      </c>
      <c r="C359" s="143" t="s">
        <v>560</v>
      </c>
      <c r="D359" s="84" t="s">
        <v>158</v>
      </c>
      <c r="E359" s="161" t="s">
        <v>158</v>
      </c>
      <c r="F359" s="84" t="s">
        <v>41</v>
      </c>
      <c r="G359" s="141"/>
      <c r="H359" s="106">
        <v>44874.0</v>
      </c>
      <c r="I359" s="106"/>
      <c r="J359" s="141"/>
      <c r="K359" s="141"/>
      <c r="L359" s="159" t="s">
        <v>4080</v>
      </c>
      <c r="M359" s="141"/>
      <c r="N359" s="141"/>
      <c r="O359" s="141"/>
      <c r="P359" s="141"/>
      <c r="Q359" s="141"/>
      <c r="R359" s="141"/>
      <c r="S359" s="141"/>
      <c r="T359" s="141"/>
      <c r="U359" s="141"/>
      <c r="V359" s="141"/>
      <c r="W359" s="141"/>
      <c r="X359" s="141"/>
      <c r="Y359" s="141"/>
      <c r="Z359" s="141"/>
      <c r="AA359" s="141"/>
      <c r="AB359" s="141"/>
      <c r="AC359" s="141"/>
      <c r="AD359" s="141"/>
      <c r="AE359" s="142"/>
    </row>
    <row r="360">
      <c r="A360" s="152">
        <v>351.0</v>
      </c>
      <c r="B360" s="10" t="s">
        <v>2122</v>
      </c>
      <c r="C360" s="143" t="s">
        <v>560</v>
      </c>
      <c r="D360" s="84" t="s">
        <v>3</v>
      </c>
      <c r="E360" s="84" t="s">
        <v>3</v>
      </c>
      <c r="F360" s="84" t="s">
        <v>20</v>
      </c>
      <c r="G360" s="141"/>
      <c r="H360" s="106">
        <v>44875.0</v>
      </c>
      <c r="I360" s="106"/>
      <c r="J360" s="141"/>
      <c r="K360" s="141"/>
      <c r="L360" s="159" t="s">
        <v>4081</v>
      </c>
      <c r="M360" s="141"/>
      <c r="N360" s="141"/>
      <c r="O360" s="141"/>
      <c r="P360" s="141"/>
      <c r="Q360" s="141"/>
      <c r="R360" s="141"/>
      <c r="S360" s="141"/>
      <c r="T360" s="141"/>
      <c r="U360" s="141"/>
      <c r="V360" s="141"/>
      <c r="W360" s="141"/>
      <c r="X360" s="141"/>
      <c r="Y360" s="141"/>
      <c r="Z360" s="141"/>
      <c r="AA360" s="141"/>
      <c r="AB360" s="141"/>
      <c r="AC360" s="141"/>
      <c r="AD360" s="141"/>
      <c r="AE360" s="142"/>
    </row>
    <row r="361">
      <c r="A361" s="84">
        <v>352.0</v>
      </c>
      <c r="B361" s="10" t="s">
        <v>2125</v>
      </c>
      <c r="C361" s="143" t="s">
        <v>18</v>
      </c>
      <c r="D361" s="84" t="s">
        <v>158</v>
      </c>
      <c r="E361" s="161" t="s">
        <v>158</v>
      </c>
      <c r="F361" s="84" t="s">
        <v>53</v>
      </c>
      <c r="G361" s="141"/>
      <c r="H361" s="18">
        <v>44875.0</v>
      </c>
      <c r="I361" s="106"/>
      <c r="J361" s="141"/>
      <c r="K361" s="141"/>
      <c r="L361" s="10" t="s">
        <v>4082</v>
      </c>
      <c r="M361" s="141"/>
      <c r="N361" s="141"/>
      <c r="O361" s="141"/>
      <c r="P361" s="141"/>
      <c r="Q361" s="141"/>
      <c r="R361" s="141"/>
      <c r="S361" s="141"/>
      <c r="T361" s="141"/>
      <c r="U361" s="141"/>
      <c r="V361" s="141"/>
      <c r="W361" s="141"/>
      <c r="X361" s="141"/>
      <c r="Y361" s="141"/>
      <c r="Z361" s="141"/>
      <c r="AA361" s="141"/>
      <c r="AB361" s="141"/>
      <c r="AC361" s="141"/>
      <c r="AD361" s="141"/>
      <c r="AE361" s="142"/>
    </row>
    <row r="362">
      <c r="A362" s="152">
        <v>353.0</v>
      </c>
      <c r="B362" s="104" t="s">
        <v>2139</v>
      </c>
      <c r="C362" s="143" t="s">
        <v>1797</v>
      </c>
      <c r="D362" s="84" t="s">
        <v>1790</v>
      </c>
      <c r="E362" s="84" t="s">
        <v>1790</v>
      </c>
      <c r="F362" s="84" t="s">
        <v>41</v>
      </c>
      <c r="G362" s="141"/>
      <c r="H362" s="106">
        <v>44815.0</v>
      </c>
      <c r="I362" s="106"/>
      <c r="J362" s="141"/>
      <c r="K362" s="141"/>
      <c r="L362" s="161" t="s">
        <v>4083</v>
      </c>
      <c r="M362" s="141"/>
      <c r="N362" s="141"/>
      <c r="O362" s="141"/>
      <c r="P362" s="141"/>
      <c r="Q362" s="141"/>
      <c r="R362" s="141"/>
      <c r="S362" s="141"/>
      <c r="T362" s="141"/>
      <c r="U362" s="141"/>
      <c r="V362" s="141"/>
      <c r="W362" s="141"/>
      <c r="X362" s="141"/>
      <c r="Y362" s="141"/>
      <c r="Z362" s="141"/>
      <c r="AA362" s="141"/>
      <c r="AB362" s="141"/>
      <c r="AC362" s="141"/>
      <c r="AD362" s="141"/>
      <c r="AE362" s="142"/>
    </row>
    <row r="363">
      <c r="A363" s="152">
        <v>354.0</v>
      </c>
      <c r="B363" s="84" t="s">
        <v>2146</v>
      </c>
      <c r="C363" s="143" t="s">
        <v>560</v>
      </c>
      <c r="D363" s="84" t="s">
        <v>900</v>
      </c>
      <c r="E363" s="161" t="s">
        <v>900</v>
      </c>
      <c r="F363" s="84" t="s">
        <v>341</v>
      </c>
      <c r="G363" s="141"/>
      <c r="H363" s="106"/>
      <c r="I363" s="106"/>
      <c r="J363" s="141"/>
      <c r="K363" s="141"/>
      <c r="L363" s="159" t="s">
        <v>4084</v>
      </c>
      <c r="M363" s="141"/>
      <c r="N363" s="141"/>
      <c r="O363" s="141"/>
      <c r="P363" s="141"/>
      <c r="Q363" s="141"/>
      <c r="R363" s="141"/>
      <c r="S363" s="141"/>
      <c r="T363" s="141"/>
      <c r="U363" s="141"/>
      <c r="V363" s="141"/>
      <c r="W363" s="141"/>
      <c r="X363" s="141"/>
      <c r="Y363" s="141"/>
      <c r="Z363" s="141"/>
      <c r="AA363" s="141"/>
      <c r="AB363" s="141"/>
      <c r="AC363" s="141"/>
      <c r="AD363" s="141"/>
      <c r="AE363" s="142"/>
    </row>
    <row r="364">
      <c r="A364" s="84">
        <v>355.0</v>
      </c>
      <c r="B364" s="104" t="s">
        <v>2148</v>
      </c>
      <c r="C364" s="143" t="s">
        <v>18</v>
      </c>
      <c r="D364" s="84" t="s">
        <v>508</v>
      </c>
      <c r="E364" s="84" t="s">
        <v>508</v>
      </c>
      <c r="F364" s="84" t="s">
        <v>20</v>
      </c>
      <c r="G364" s="141"/>
      <c r="H364" s="106">
        <v>44880.0</v>
      </c>
      <c r="I364" s="106">
        <v>44880.0</v>
      </c>
      <c r="J364" s="141"/>
      <c r="K364" s="141"/>
      <c r="L364" s="159" t="s">
        <v>4085</v>
      </c>
      <c r="M364" s="141"/>
      <c r="N364" s="141"/>
      <c r="O364" s="141"/>
      <c r="P364" s="141"/>
      <c r="Q364" s="141"/>
      <c r="R364" s="141"/>
      <c r="S364" s="141"/>
      <c r="T364" s="141"/>
      <c r="U364" s="141"/>
      <c r="V364" s="141"/>
      <c r="W364" s="141"/>
      <c r="X364" s="141"/>
      <c r="Y364" s="141"/>
      <c r="Z364" s="141"/>
      <c r="AA364" s="141"/>
      <c r="AB364" s="141"/>
      <c r="AC364" s="141"/>
      <c r="AD364" s="141"/>
      <c r="AE364" s="142"/>
    </row>
    <row r="365">
      <c r="A365" s="152">
        <v>356.0</v>
      </c>
      <c r="B365" s="104" t="s">
        <v>2151</v>
      </c>
      <c r="C365" s="143" t="s">
        <v>560</v>
      </c>
      <c r="D365" s="84" t="s">
        <v>508</v>
      </c>
      <c r="E365" s="84" t="s">
        <v>508</v>
      </c>
      <c r="F365" s="84" t="s">
        <v>3459</v>
      </c>
      <c r="G365" s="141"/>
      <c r="H365" s="106">
        <v>44880.0</v>
      </c>
      <c r="I365" s="106"/>
      <c r="J365" s="141"/>
      <c r="K365" s="141"/>
      <c r="L365" s="159" t="s">
        <v>4086</v>
      </c>
      <c r="M365" s="141"/>
      <c r="N365" s="141"/>
      <c r="O365" s="141"/>
      <c r="P365" s="141"/>
      <c r="Q365" s="141"/>
      <c r="R365" s="141"/>
      <c r="S365" s="141"/>
      <c r="T365" s="141"/>
      <c r="U365" s="141"/>
      <c r="V365" s="141"/>
      <c r="W365" s="141"/>
      <c r="X365" s="141"/>
      <c r="Y365" s="141"/>
      <c r="Z365" s="141"/>
      <c r="AA365" s="141"/>
      <c r="AB365" s="141"/>
      <c r="AC365" s="141"/>
      <c r="AD365" s="141"/>
      <c r="AE365" s="142"/>
    </row>
    <row r="366">
      <c r="A366" s="152">
        <v>357.0</v>
      </c>
      <c r="B366" s="104" t="s">
        <v>2159</v>
      </c>
      <c r="C366" s="143" t="s">
        <v>18</v>
      </c>
      <c r="D366" s="84" t="s">
        <v>1790</v>
      </c>
      <c r="E366" s="84" t="s">
        <v>3</v>
      </c>
      <c r="F366" s="84" t="s">
        <v>20</v>
      </c>
      <c r="G366" s="141"/>
      <c r="H366" s="106">
        <v>44881.0</v>
      </c>
      <c r="I366" s="106">
        <v>44903.0</v>
      </c>
      <c r="J366" s="141"/>
      <c r="K366" s="141"/>
      <c r="L366" s="17" t="s">
        <v>4087</v>
      </c>
      <c r="M366" s="141"/>
      <c r="N366" s="141"/>
      <c r="O366" s="141"/>
      <c r="P366" s="141"/>
      <c r="Q366" s="141"/>
      <c r="R366" s="141"/>
      <c r="S366" s="141"/>
      <c r="T366" s="141"/>
      <c r="U366" s="141"/>
      <c r="V366" s="141"/>
      <c r="W366" s="141"/>
      <c r="X366" s="141"/>
      <c r="Y366" s="141"/>
      <c r="Z366" s="141"/>
      <c r="AA366" s="141"/>
      <c r="AB366" s="141"/>
      <c r="AC366" s="141"/>
      <c r="AD366" s="141"/>
      <c r="AE366" s="142"/>
    </row>
    <row r="367">
      <c r="A367" s="84">
        <v>358.0</v>
      </c>
      <c r="B367" s="104" t="s">
        <v>2165</v>
      </c>
      <c r="C367" s="143" t="s">
        <v>1797</v>
      </c>
      <c r="D367" s="84" t="s">
        <v>508</v>
      </c>
      <c r="E367" s="84" t="s">
        <v>508</v>
      </c>
      <c r="F367" s="84" t="s">
        <v>41</v>
      </c>
      <c r="G367" s="141"/>
      <c r="H367" s="106">
        <v>44881.0</v>
      </c>
      <c r="I367" s="106"/>
      <c r="J367" s="141"/>
      <c r="K367" s="141"/>
      <c r="L367" s="159" t="s">
        <v>4088</v>
      </c>
      <c r="M367" s="141"/>
      <c r="N367" s="141"/>
      <c r="O367" s="141"/>
      <c r="P367" s="141"/>
      <c r="Q367" s="141"/>
      <c r="R367" s="141"/>
      <c r="S367" s="141"/>
      <c r="T367" s="141"/>
      <c r="U367" s="141"/>
      <c r="V367" s="141"/>
      <c r="W367" s="141"/>
      <c r="X367" s="141"/>
      <c r="Y367" s="141"/>
      <c r="Z367" s="141"/>
      <c r="AA367" s="141"/>
      <c r="AB367" s="141"/>
      <c r="AC367" s="141"/>
      <c r="AD367" s="141"/>
      <c r="AE367" s="142"/>
    </row>
    <row r="368">
      <c r="A368" s="152">
        <v>359.0</v>
      </c>
      <c r="B368" s="84" t="s">
        <v>2167</v>
      </c>
      <c r="C368" s="143" t="s">
        <v>1797</v>
      </c>
      <c r="D368" s="84" t="s">
        <v>900</v>
      </c>
      <c r="E368" s="161" t="s">
        <v>900</v>
      </c>
      <c r="F368" s="84" t="s">
        <v>41</v>
      </c>
      <c r="G368" s="141"/>
      <c r="H368" s="106">
        <v>44881.0</v>
      </c>
      <c r="I368" s="106"/>
      <c r="J368" s="141"/>
      <c r="K368" s="84" t="s">
        <v>4089</v>
      </c>
      <c r="L368" s="159" t="s">
        <v>4090</v>
      </c>
      <c r="M368" s="141"/>
      <c r="N368" s="141"/>
      <c r="O368" s="141"/>
      <c r="P368" s="141"/>
      <c r="Q368" s="141"/>
      <c r="R368" s="141"/>
      <c r="S368" s="141"/>
      <c r="T368" s="141"/>
      <c r="U368" s="141"/>
      <c r="V368" s="141"/>
      <c r="W368" s="141"/>
      <c r="X368" s="141"/>
      <c r="Y368" s="141"/>
      <c r="Z368" s="141"/>
      <c r="AA368" s="141"/>
      <c r="AB368" s="141"/>
      <c r="AC368" s="141"/>
      <c r="AD368" s="141"/>
      <c r="AE368" s="142"/>
    </row>
    <row r="369">
      <c r="A369" s="152">
        <v>360.0</v>
      </c>
      <c r="B369" s="104" t="s">
        <v>2170</v>
      </c>
      <c r="C369" s="143" t="s">
        <v>560</v>
      </c>
      <c r="D369" s="84" t="s">
        <v>508</v>
      </c>
      <c r="E369" s="84" t="s">
        <v>508</v>
      </c>
      <c r="F369" s="84" t="s">
        <v>20</v>
      </c>
      <c r="G369" s="141"/>
      <c r="H369" s="106">
        <v>44882.0</v>
      </c>
      <c r="I369" s="106">
        <v>45077.0</v>
      </c>
      <c r="J369" s="141"/>
      <c r="K369" s="141"/>
      <c r="L369" s="159" t="s">
        <v>4091</v>
      </c>
      <c r="M369" s="141"/>
      <c r="N369" s="141"/>
      <c r="O369" s="141"/>
      <c r="P369" s="141"/>
      <c r="Q369" s="141"/>
      <c r="R369" s="141"/>
      <c r="S369" s="141"/>
      <c r="T369" s="141"/>
      <c r="U369" s="141"/>
      <c r="V369" s="141"/>
      <c r="W369" s="141"/>
      <c r="X369" s="141"/>
      <c r="Y369" s="141"/>
      <c r="Z369" s="141"/>
      <c r="AA369" s="141"/>
      <c r="AB369" s="141"/>
      <c r="AC369" s="141"/>
      <c r="AD369" s="141"/>
      <c r="AE369" s="142"/>
    </row>
    <row r="370">
      <c r="A370" s="84">
        <v>361.0</v>
      </c>
      <c r="B370" s="104" t="s">
        <v>2172</v>
      </c>
      <c r="C370" s="143" t="s">
        <v>560</v>
      </c>
      <c r="D370" s="84" t="s">
        <v>508</v>
      </c>
      <c r="E370" s="84" t="s">
        <v>508</v>
      </c>
      <c r="F370" s="84" t="s">
        <v>987</v>
      </c>
      <c r="G370" s="141"/>
      <c r="H370" s="106">
        <v>44882.0</v>
      </c>
      <c r="I370" s="106"/>
      <c r="J370" s="141"/>
      <c r="K370" s="141"/>
      <c r="L370" s="159" t="s">
        <v>4092</v>
      </c>
      <c r="M370" s="141"/>
      <c r="N370" s="141"/>
      <c r="O370" s="141"/>
      <c r="P370" s="141"/>
      <c r="Q370" s="141"/>
      <c r="R370" s="141"/>
      <c r="S370" s="141"/>
      <c r="T370" s="141"/>
      <c r="U370" s="141"/>
      <c r="V370" s="141"/>
      <c r="W370" s="141"/>
      <c r="X370" s="141"/>
      <c r="Y370" s="141"/>
      <c r="Z370" s="141"/>
      <c r="AA370" s="141"/>
      <c r="AB370" s="141"/>
      <c r="AC370" s="141"/>
      <c r="AD370" s="141"/>
      <c r="AE370" s="142"/>
    </row>
    <row r="371">
      <c r="A371" s="152">
        <v>362.0</v>
      </c>
      <c r="B371" s="104" t="s">
        <v>2184</v>
      </c>
      <c r="C371" s="143" t="s">
        <v>18</v>
      </c>
      <c r="D371" s="84" t="s">
        <v>508</v>
      </c>
      <c r="E371" s="84" t="s">
        <v>508</v>
      </c>
      <c r="F371" s="84" t="s">
        <v>20</v>
      </c>
      <c r="G371" s="141"/>
      <c r="H371" s="106">
        <v>44883.0</v>
      </c>
      <c r="I371" s="106">
        <v>44914.0</v>
      </c>
      <c r="J371" s="141"/>
      <c r="K371" s="141"/>
      <c r="L371" s="159" t="s">
        <v>4093</v>
      </c>
      <c r="M371" s="141"/>
      <c r="N371" s="141"/>
      <c r="O371" s="141"/>
      <c r="P371" s="141"/>
      <c r="Q371" s="141"/>
      <c r="R371" s="141"/>
      <c r="S371" s="141"/>
      <c r="T371" s="141"/>
      <c r="U371" s="141"/>
      <c r="V371" s="141"/>
      <c r="W371" s="141"/>
      <c r="X371" s="141"/>
      <c r="Y371" s="141"/>
      <c r="Z371" s="141"/>
      <c r="AA371" s="141"/>
      <c r="AB371" s="141"/>
      <c r="AC371" s="141"/>
      <c r="AD371" s="141"/>
      <c r="AE371" s="142"/>
    </row>
    <row r="372">
      <c r="A372" s="152">
        <v>363.0</v>
      </c>
      <c r="B372" s="84" t="s">
        <v>2188</v>
      </c>
      <c r="C372" s="143" t="s">
        <v>18</v>
      </c>
      <c r="D372" s="84" t="s">
        <v>900</v>
      </c>
      <c r="E372" s="161" t="s">
        <v>900</v>
      </c>
      <c r="F372" s="84" t="s">
        <v>20</v>
      </c>
      <c r="G372" s="141"/>
      <c r="H372" s="106">
        <v>44883.0</v>
      </c>
      <c r="I372" s="106"/>
      <c r="J372" s="141"/>
      <c r="K372" s="141"/>
      <c r="L372" s="159" t="s">
        <v>4094</v>
      </c>
      <c r="M372" s="141"/>
      <c r="N372" s="141"/>
      <c r="O372" s="141"/>
      <c r="P372" s="141"/>
      <c r="Q372" s="141"/>
      <c r="R372" s="141"/>
      <c r="S372" s="141"/>
      <c r="T372" s="141"/>
      <c r="U372" s="141"/>
      <c r="V372" s="141"/>
      <c r="W372" s="141"/>
      <c r="X372" s="141"/>
      <c r="Y372" s="141"/>
      <c r="Z372" s="141"/>
      <c r="AA372" s="141"/>
      <c r="AB372" s="141"/>
      <c r="AC372" s="141"/>
      <c r="AD372" s="141"/>
      <c r="AE372" s="142"/>
    </row>
    <row r="373">
      <c r="A373" s="84">
        <v>364.0</v>
      </c>
      <c r="B373" s="10" t="s">
        <v>2191</v>
      </c>
      <c r="C373" s="143" t="s">
        <v>18</v>
      </c>
      <c r="D373" s="84" t="s">
        <v>3</v>
      </c>
      <c r="E373" s="84" t="s">
        <v>3</v>
      </c>
      <c r="F373" s="84" t="s">
        <v>20</v>
      </c>
      <c r="G373" s="141"/>
      <c r="H373" s="106">
        <v>44883.0</v>
      </c>
      <c r="I373" s="106"/>
      <c r="J373" s="141"/>
      <c r="K373" s="141"/>
      <c r="L373" s="159" t="s">
        <v>2192</v>
      </c>
      <c r="M373" s="141"/>
      <c r="N373" s="141"/>
      <c r="O373" s="141"/>
      <c r="P373" s="141"/>
      <c r="Q373" s="141"/>
      <c r="R373" s="141"/>
      <c r="S373" s="141"/>
      <c r="T373" s="141"/>
      <c r="U373" s="141"/>
      <c r="V373" s="141"/>
      <c r="W373" s="141"/>
      <c r="X373" s="141"/>
      <c r="Y373" s="141"/>
      <c r="Z373" s="141"/>
      <c r="AA373" s="141"/>
      <c r="AB373" s="141"/>
      <c r="AC373" s="141"/>
      <c r="AD373" s="141"/>
      <c r="AE373" s="142"/>
    </row>
    <row r="374">
      <c r="A374" s="152">
        <v>365.0</v>
      </c>
      <c r="B374" s="104" t="s">
        <v>2195</v>
      </c>
      <c r="C374" s="143" t="s">
        <v>18</v>
      </c>
      <c r="D374" s="84" t="s">
        <v>508</v>
      </c>
      <c r="E374" s="84" t="s">
        <v>508</v>
      </c>
      <c r="F374" s="84" t="s">
        <v>20</v>
      </c>
      <c r="G374" s="141"/>
      <c r="H374" s="106">
        <v>44886.0</v>
      </c>
      <c r="I374" s="106">
        <v>44909.0</v>
      </c>
      <c r="J374" s="141"/>
      <c r="K374" s="141"/>
      <c r="L374" s="159" t="s">
        <v>4095</v>
      </c>
      <c r="M374" s="141"/>
      <c r="N374" s="141"/>
      <c r="O374" s="141"/>
      <c r="P374" s="141"/>
      <c r="Q374" s="141"/>
      <c r="R374" s="141"/>
      <c r="S374" s="141"/>
      <c r="T374" s="141"/>
      <c r="U374" s="141"/>
      <c r="V374" s="141"/>
      <c r="W374" s="141"/>
      <c r="X374" s="141"/>
      <c r="Y374" s="141"/>
      <c r="Z374" s="141"/>
      <c r="AA374" s="141"/>
      <c r="AB374" s="141"/>
      <c r="AC374" s="141"/>
      <c r="AD374" s="141"/>
      <c r="AE374" s="142"/>
    </row>
    <row r="375">
      <c r="A375" s="152">
        <v>366.0</v>
      </c>
      <c r="B375" s="37" t="s">
        <v>2133</v>
      </c>
      <c r="C375" s="143" t="s">
        <v>18</v>
      </c>
      <c r="D375" s="84" t="s">
        <v>3</v>
      </c>
      <c r="E375" s="84" t="s">
        <v>3</v>
      </c>
      <c r="F375" s="84" t="s">
        <v>20</v>
      </c>
      <c r="G375" s="141"/>
      <c r="H375" s="106">
        <v>44886.0</v>
      </c>
      <c r="I375" s="106"/>
      <c r="J375" s="141"/>
      <c r="K375" s="141"/>
      <c r="L375" s="159" t="s">
        <v>2198</v>
      </c>
      <c r="M375" s="141"/>
      <c r="N375" s="141"/>
      <c r="O375" s="141"/>
      <c r="P375" s="141"/>
      <c r="Q375" s="141"/>
      <c r="R375" s="141"/>
      <c r="S375" s="141"/>
      <c r="T375" s="141"/>
      <c r="U375" s="141"/>
      <c r="V375" s="141"/>
      <c r="W375" s="141"/>
      <c r="X375" s="141"/>
      <c r="Y375" s="141"/>
      <c r="Z375" s="141"/>
      <c r="AA375" s="141"/>
      <c r="AB375" s="141"/>
      <c r="AC375" s="141"/>
      <c r="AD375" s="141"/>
      <c r="AE375" s="142"/>
    </row>
    <row r="376">
      <c r="A376" s="84">
        <v>367.0</v>
      </c>
      <c r="B376" s="10" t="s">
        <v>2206</v>
      </c>
      <c r="C376" s="143" t="s">
        <v>18</v>
      </c>
      <c r="D376" s="84" t="s">
        <v>3</v>
      </c>
      <c r="E376" s="84" t="s">
        <v>3</v>
      </c>
      <c r="F376" s="84" t="s">
        <v>20</v>
      </c>
      <c r="G376" s="141"/>
      <c r="H376" s="106">
        <v>44887.0</v>
      </c>
      <c r="I376" s="106"/>
      <c r="J376" s="141"/>
      <c r="K376" s="141"/>
      <c r="L376" s="159" t="s">
        <v>2207</v>
      </c>
      <c r="M376" s="141"/>
      <c r="N376" s="141"/>
      <c r="O376" s="141"/>
      <c r="P376" s="141"/>
      <c r="Q376" s="141"/>
      <c r="R376" s="141"/>
      <c r="S376" s="141"/>
      <c r="T376" s="141"/>
      <c r="U376" s="141"/>
      <c r="V376" s="141"/>
      <c r="W376" s="141"/>
      <c r="X376" s="141"/>
      <c r="Y376" s="141"/>
      <c r="Z376" s="141"/>
      <c r="AA376" s="141"/>
      <c r="AB376" s="141"/>
      <c r="AC376" s="141"/>
      <c r="AD376" s="141"/>
      <c r="AE376" s="142"/>
    </row>
    <row r="377">
      <c r="A377" s="152">
        <v>368.0</v>
      </c>
      <c r="B377" s="84" t="s">
        <v>2210</v>
      </c>
      <c r="C377" s="143" t="s">
        <v>18</v>
      </c>
      <c r="D377" s="84" t="s">
        <v>3</v>
      </c>
      <c r="E377" s="84" t="s">
        <v>3</v>
      </c>
      <c r="F377" s="84" t="s">
        <v>20</v>
      </c>
      <c r="G377" s="141"/>
      <c r="H377" s="106">
        <v>44887.0</v>
      </c>
      <c r="I377" s="106"/>
      <c r="J377" s="141"/>
      <c r="K377" s="141"/>
      <c r="L377" s="159" t="s">
        <v>2211</v>
      </c>
      <c r="M377" s="141"/>
      <c r="N377" s="141"/>
      <c r="O377" s="141"/>
      <c r="P377" s="141"/>
      <c r="Q377" s="141"/>
      <c r="R377" s="141"/>
      <c r="S377" s="141"/>
      <c r="T377" s="141"/>
      <c r="U377" s="141"/>
      <c r="V377" s="141"/>
      <c r="W377" s="141"/>
      <c r="X377" s="141"/>
      <c r="Y377" s="141"/>
      <c r="Z377" s="141"/>
      <c r="AA377" s="141"/>
      <c r="AB377" s="141"/>
      <c r="AC377" s="141"/>
      <c r="AD377" s="141"/>
      <c r="AE377" s="142"/>
    </row>
    <row r="378">
      <c r="A378" s="152">
        <v>369.0</v>
      </c>
      <c r="B378" s="104" t="s">
        <v>2208</v>
      </c>
      <c r="C378" s="143" t="s">
        <v>18</v>
      </c>
      <c r="D378" s="84" t="s">
        <v>508</v>
      </c>
      <c r="E378" s="84" t="s">
        <v>508</v>
      </c>
      <c r="F378" s="84" t="s">
        <v>28</v>
      </c>
      <c r="G378" s="141"/>
      <c r="H378" s="106">
        <v>44887.0</v>
      </c>
      <c r="I378" s="106"/>
      <c r="J378" s="141"/>
      <c r="K378" s="141"/>
      <c r="L378" s="159" t="s">
        <v>4096</v>
      </c>
      <c r="M378" s="141"/>
      <c r="N378" s="141"/>
      <c r="O378" s="141"/>
      <c r="P378" s="141"/>
      <c r="Q378" s="141"/>
      <c r="R378" s="141"/>
      <c r="S378" s="141"/>
      <c r="T378" s="141"/>
      <c r="U378" s="141"/>
      <c r="V378" s="141"/>
      <c r="W378" s="141"/>
      <c r="X378" s="141"/>
      <c r="Y378" s="141"/>
      <c r="Z378" s="141"/>
      <c r="AA378" s="141"/>
      <c r="AB378" s="141"/>
      <c r="AC378" s="141"/>
      <c r="AD378" s="141"/>
      <c r="AE378" s="142"/>
    </row>
    <row r="379">
      <c r="A379" s="84">
        <v>370.0</v>
      </c>
      <c r="B379" s="118" t="s">
        <v>2212</v>
      </c>
      <c r="C379" s="182" t="s">
        <v>18</v>
      </c>
      <c r="D379" s="183" t="s">
        <v>1790</v>
      </c>
      <c r="E379" s="183" t="s">
        <v>1790</v>
      </c>
      <c r="F379" s="118" t="s">
        <v>53</v>
      </c>
      <c r="G379" s="184"/>
      <c r="H379" s="185">
        <v>44883.0</v>
      </c>
      <c r="I379" s="186">
        <v>44897.0</v>
      </c>
      <c r="J379" s="184"/>
      <c r="K379" s="184"/>
      <c r="L379" s="187" t="s">
        <v>4097</v>
      </c>
      <c r="M379" s="184"/>
      <c r="N379" s="184"/>
      <c r="O379" s="184"/>
      <c r="P379" s="184"/>
      <c r="Q379" s="184"/>
      <c r="R379" s="184"/>
      <c r="S379" s="184"/>
      <c r="T379" s="184"/>
      <c r="U379" s="184"/>
      <c r="V379" s="184"/>
      <c r="W379" s="184"/>
      <c r="X379" s="184"/>
      <c r="Y379" s="184"/>
      <c r="Z379" s="184"/>
      <c r="AA379" s="184"/>
      <c r="AB379" s="184"/>
      <c r="AC379" s="184"/>
      <c r="AD379" s="184"/>
      <c r="AE379" s="36"/>
    </row>
    <row r="380">
      <c r="A380" s="152">
        <v>371.0</v>
      </c>
      <c r="B380" s="10" t="s">
        <v>2217</v>
      </c>
      <c r="C380" s="143" t="s">
        <v>18</v>
      </c>
      <c r="D380" s="84" t="s">
        <v>3</v>
      </c>
      <c r="E380" s="84" t="s">
        <v>3</v>
      </c>
      <c r="F380" s="84" t="s">
        <v>20</v>
      </c>
      <c r="G380" s="141"/>
      <c r="H380" s="106">
        <v>44888.0</v>
      </c>
      <c r="I380" s="106"/>
      <c r="J380" s="141"/>
      <c r="K380" s="141"/>
      <c r="L380" s="159" t="s">
        <v>2218</v>
      </c>
      <c r="M380" s="141"/>
      <c r="N380" s="141"/>
      <c r="O380" s="141"/>
      <c r="P380" s="141"/>
      <c r="Q380" s="141"/>
      <c r="R380" s="141"/>
      <c r="S380" s="141"/>
      <c r="T380" s="141"/>
      <c r="U380" s="141"/>
      <c r="V380" s="141"/>
      <c r="W380" s="141"/>
      <c r="X380" s="141"/>
      <c r="Y380" s="141"/>
      <c r="Z380" s="141"/>
      <c r="AA380" s="141"/>
      <c r="AB380" s="141"/>
      <c r="AC380" s="141"/>
      <c r="AD380" s="141"/>
      <c r="AE380" s="142"/>
    </row>
    <row r="381">
      <c r="A381" s="152">
        <v>372.0</v>
      </c>
      <c r="B381" s="84" t="s">
        <v>2222</v>
      </c>
      <c r="C381" s="143" t="s">
        <v>18</v>
      </c>
      <c r="D381" s="84" t="s">
        <v>900</v>
      </c>
      <c r="E381" s="161" t="s">
        <v>900</v>
      </c>
      <c r="F381" s="84" t="s">
        <v>20</v>
      </c>
      <c r="G381" s="141"/>
      <c r="H381" s="106">
        <v>44888.0</v>
      </c>
      <c r="I381" s="106"/>
      <c r="J381" s="141"/>
      <c r="K381" s="141"/>
      <c r="L381" s="159" t="s">
        <v>4098</v>
      </c>
      <c r="M381" s="141"/>
      <c r="N381" s="141"/>
      <c r="O381" s="141"/>
      <c r="P381" s="141"/>
      <c r="Q381" s="141"/>
      <c r="R381" s="141"/>
      <c r="S381" s="141"/>
      <c r="T381" s="141"/>
      <c r="U381" s="141"/>
      <c r="V381" s="141"/>
      <c r="W381" s="141"/>
      <c r="X381" s="141"/>
      <c r="Y381" s="141"/>
      <c r="Z381" s="141"/>
      <c r="AA381" s="141"/>
      <c r="AB381" s="141"/>
      <c r="AC381" s="141"/>
      <c r="AD381" s="141"/>
      <c r="AE381" s="142"/>
    </row>
    <row r="382">
      <c r="A382" s="84">
        <v>373.0</v>
      </c>
      <c r="B382" s="84" t="s">
        <v>2225</v>
      </c>
      <c r="C382" s="143" t="s">
        <v>18</v>
      </c>
      <c r="D382" s="84" t="s">
        <v>3</v>
      </c>
      <c r="E382" s="84" t="s">
        <v>3</v>
      </c>
      <c r="F382" s="84" t="s">
        <v>20</v>
      </c>
      <c r="G382" s="141"/>
      <c r="H382" s="106">
        <v>44889.0</v>
      </c>
      <c r="I382" s="106"/>
      <c r="J382" s="141"/>
      <c r="K382" s="141"/>
      <c r="L382" s="159" t="s">
        <v>2226</v>
      </c>
      <c r="M382" s="141"/>
      <c r="N382" s="141"/>
      <c r="O382" s="141"/>
      <c r="P382" s="141"/>
      <c r="Q382" s="141"/>
      <c r="R382" s="141"/>
      <c r="S382" s="141"/>
      <c r="T382" s="141"/>
      <c r="U382" s="141"/>
      <c r="V382" s="141"/>
      <c r="W382" s="141"/>
      <c r="X382" s="141"/>
      <c r="Y382" s="141"/>
      <c r="Z382" s="141"/>
      <c r="AA382" s="141"/>
      <c r="AB382" s="141"/>
      <c r="AC382" s="141"/>
      <c r="AD382" s="141"/>
      <c r="AE382" s="142"/>
    </row>
    <row r="383">
      <c r="A383" s="152">
        <v>374.0</v>
      </c>
      <c r="B383" s="118" t="s">
        <v>2229</v>
      </c>
      <c r="C383" s="182" t="s">
        <v>18</v>
      </c>
      <c r="D383" s="183" t="s">
        <v>1790</v>
      </c>
      <c r="E383" s="183" t="s">
        <v>1790</v>
      </c>
      <c r="F383" s="118" t="s">
        <v>20</v>
      </c>
      <c r="G383" s="184"/>
      <c r="H383" s="186">
        <v>44889.0</v>
      </c>
      <c r="I383" s="106">
        <v>44971.0</v>
      </c>
      <c r="J383" s="184"/>
      <c r="K383" s="184"/>
      <c r="L383" s="188" t="s">
        <v>4099</v>
      </c>
      <c r="M383" s="184"/>
      <c r="N383" s="184"/>
      <c r="O383" s="184"/>
      <c r="P383" s="184"/>
      <c r="Q383" s="184"/>
      <c r="R383" s="184"/>
      <c r="S383" s="184"/>
      <c r="T383" s="184"/>
      <c r="U383" s="184"/>
      <c r="V383" s="184"/>
      <c r="W383" s="184"/>
      <c r="X383" s="184"/>
      <c r="Y383" s="184"/>
      <c r="Z383" s="184"/>
      <c r="AA383" s="184"/>
      <c r="AB383" s="184"/>
      <c r="AC383" s="184"/>
      <c r="AD383" s="184"/>
      <c r="AE383" s="36"/>
    </row>
    <row r="384">
      <c r="A384" s="152">
        <v>375.0</v>
      </c>
      <c r="B384" s="118" t="s">
        <v>2235</v>
      </c>
      <c r="C384" s="143" t="s">
        <v>18</v>
      </c>
      <c r="D384" s="84" t="s">
        <v>3</v>
      </c>
      <c r="E384" s="84" t="s">
        <v>3</v>
      </c>
      <c r="F384" s="84" t="s">
        <v>20</v>
      </c>
      <c r="G384" s="141"/>
      <c r="H384" s="106">
        <v>44889.0</v>
      </c>
      <c r="I384" s="106"/>
      <c r="J384" s="141"/>
      <c r="K384" s="141"/>
      <c r="L384" s="159" t="s">
        <v>2236</v>
      </c>
      <c r="M384" s="141"/>
      <c r="N384" s="141"/>
      <c r="O384" s="141"/>
      <c r="P384" s="141"/>
      <c r="Q384" s="141"/>
      <c r="R384" s="141"/>
      <c r="S384" s="141"/>
      <c r="T384" s="141"/>
      <c r="U384" s="141"/>
      <c r="V384" s="141"/>
      <c r="W384" s="141"/>
      <c r="X384" s="141"/>
      <c r="Y384" s="141"/>
      <c r="Z384" s="141"/>
      <c r="AA384" s="141"/>
      <c r="AB384" s="141"/>
      <c r="AC384" s="141"/>
      <c r="AD384" s="141"/>
      <c r="AE384" s="142"/>
    </row>
    <row r="385">
      <c r="A385" s="84">
        <v>376.0</v>
      </c>
      <c r="B385" s="118" t="s">
        <v>2237</v>
      </c>
      <c r="C385" s="143" t="s">
        <v>18</v>
      </c>
      <c r="D385" s="84" t="s">
        <v>3</v>
      </c>
      <c r="E385" s="84" t="s">
        <v>3</v>
      </c>
      <c r="F385" s="84" t="s">
        <v>20</v>
      </c>
      <c r="G385" s="141"/>
      <c r="H385" s="106">
        <v>44889.0</v>
      </c>
      <c r="I385" s="106"/>
      <c r="J385" s="141"/>
      <c r="K385" s="141"/>
      <c r="L385" s="159" t="s">
        <v>2238</v>
      </c>
      <c r="M385" s="141"/>
      <c r="N385" s="141"/>
      <c r="O385" s="141"/>
      <c r="P385" s="141"/>
      <c r="Q385" s="141"/>
      <c r="R385" s="141"/>
      <c r="S385" s="141"/>
      <c r="T385" s="141"/>
      <c r="U385" s="141"/>
      <c r="V385" s="141"/>
      <c r="W385" s="141"/>
      <c r="X385" s="141"/>
      <c r="Y385" s="141"/>
      <c r="Z385" s="141"/>
      <c r="AA385" s="141"/>
      <c r="AB385" s="141"/>
      <c r="AC385" s="141"/>
      <c r="AD385" s="141"/>
      <c r="AE385" s="142"/>
    </row>
    <row r="386">
      <c r="A386" s="152">
        <v>377.0</v>
      </c>
      <c r="B386" s="104" t="s">
        <v>2239</v>
      </c>
      <c r="C386" s="143" t="s">
        <v>18</v>
      </c>
      <c r="D386" s="84" t="s">
        <v>508</v>
      </c>
      <c r="E386" s="84" t="s">
        <v>508</v>
      </c>
      <c r="F386" s="84" t="s">
        <v>20</v>
      </c>
      <c r="G386" s="141"/>
      <c r="H386" s="106">
        <v>44890.0</v>
      </c>
      <c r="I386" s="106"/>
      <c r="J386" s="141"/>
      <c r="K386" s="141"/>
      <c r="L386" s="159"/>
      <c r="M386" s="141"/>
      <c r="N386" s="141"/>
      <c r="O386" s="141"/>
      <c r="P386" s="141"/>
      <c r="Q386" s="141"/>
      <c r="R386" s="141"/>
      <c r="S386" s="141"/>
      <c r="T386" s="141"/>
      <c r="U386" s="141"/>
      <c r="V386" s="141"/>
      <c r="W386" s="141"/>
      <c r="X386" s="141"/>
      <c r="Y386" s="141"/>
      <c r="Z386" s="141"/>
      <c r="AA386" s="141"/>
      <c r="AB386" s="141"/>
      <c r="AC386" s="141"/>
      <c r="AD386" s="141"/>
      <c r="AE386" s="142"/>
    </row>
    <row r="387">
      <c r="A387" s="152">
        <v>378.0</v>
      </c>
      <c r="B387" s="84" t="s">
        <v>2242</v>
      </c>
      <c r="C387" s="143" t="s">
        <v>18</v>
      </c>
      <c r="D387" s="84" t="s">
        <v>3</v>
      </c>
      <c r="E387" s="84" t="s">
        <v>3</v>
      </c>
      <c r="F387" s="84" t="s">
        <v>20</v>
      </c>
      <c r="G387" s="141"/>
      <c r="H387" s="106">
        <v>44890.0</v>
      </c>
      <c r="I387" s="106"/>
      <c r="J387" s="141"/>
      <c r="K387" s="141"/>
      <c r="L387" s="159" t="s">
        <v>2243</v>
      </c>
      <c r="M387" s="141"/>
      <c r="N387" s="141"/>
      <c r="O387" s="141"/>
      <c r="P387" s="141"/>
      <c r="Q387" s="141"/>
      <c r="R387" s="141"/>
      <c r="S387" s="141"/>
      <c r="T387" s="141"/>
      <c r="U387" s="141"/>
      <c r="V387" s="141"/>
      <c r="W387" s="141"/>
      <c r="X387" s="141"/>
      <c r="Y387" s="141"/>
      <c r="Z387" s="141"/>
      <c r="AA387" s="141"/>
      <c r="AB387" s="141"/>
      <c r="AC387" s="141"/>
      <c r="AD387" s="141"/>
      <c r="AE387" s="142"/>
    </row>
    <row r="388">
      <c r="A388" s="84">
        <v>379.0</v>
      </c>
      <c r="B388" s="10" t="s">
        <v>2246</v>
      </c>
      <c r="C388" s="143" t="s">
        <v>18</v>
      </c>
      <c r="D388" s="84" t="s">
        <v>3</v>
      </c>
      <c r="E388" s="84" t="s">
        <v>3</v>
      </c>
      <c r="F388" s="84" t="s">
        <v>53</v>
      </c>
      <c r="G388" s="141"/>
      <c r="H388" s="106">
        <v>44893.0</v>
      </c>
      <c r="I388" s="106"/>
      <c r="J388" s="141"/>
      <c r="K388" s="141"/>
      <c r="L388" s="159" t="s">
        <v>2247</v>
      </c>
      <c r="M388" s="141"/>
      <c r="N388" s="141"/>
      <c r="O388" s="141"/>
      <c r="P388" s="141"/>
      <c r="Q388" s="141"/>
      <c r="R388" s="141"/>
      <c r="S388" s="141"/>
      <c r="T388" s="141"/>
      <c r="U388" s="141"/>
      <c r="V388" s="141"/>
      <c r="W388" s="141"/>
      <c r="X388" s="141"/>
      <c r="Y388" s="141"/>
      <c r="Z388" s="141"/>
      <c r="AA388" s="141"/>
      <c r="AB388" s="141"/>
      <c r="AC388" s="141"/>
      <c r="AD388" s="141"/>
      <c r="AE388" s="142"/>
    </row>
    <row r="389">
      <c r="A389" s="152">
        <v>380.0</v>
      </c>
      <c r="B389" s="84" t="s">
        <v>2253</v>
      </c>
      <c r="C389" s="143" t="s">
        <v>18</v>
      </c>
      <c r="D389" s="84" t="s">
        <v>3</v>
      </c>
      <c r="E389" s="84" t="s">
        <v>3</v>
      </c>
      <c r="F389" s="84" t="s">
        <v>20</v>
      </c>
      <c r="G389" s="141"/>
      <c r="H389" s="106">
        <v>44894.0</v>
      </c>
      <c r="I389" s="106"/>
      <c r="J389" s="141"/>
      <c r="K389" s="141"/>
      <c r="L389" s="159" t="s">
        <v>4100</v>
      </c>
      <c r="M389" s="141"/>
      <c r="N389" s="141"/>
      <c r="O389" s="141"/>
      <c r="P389" s="141"/>
      <c r="Q389" s="141"/>
      <c r="R389" s="141"/>
      <c r="S389" s="141"/>
      <c r="T389" s="141"/>
      <c r="U389" s="141"/>
      <c r="V389" s="141"/>
      <c r="W389" s="141"/>
      <c r="X389" s="141"/>
      <c r="Y389" s="141"/>
      <c r="Z389" s="141"/>
      <c r="AA389" s="141"/>
      <c r="AB389" s="141"/>
      <c r="AC389" s="141"/>
      <c r="AD389" s="141"/>
      <c r="AE389" s="142"/>
    </row>
    <row r="390">
      <c r="A390" s="152">
        <v>381.0</v>
      </c>
      <c r="B390" s="84" t="s">
        <v>2256</v>
      </c>
      <c r="C390" s="143" t="s">
        <v>18</v>
      </c>
      <c r="D390" s="84" t="s">
        <v>1790</v>
      </c>
      <c r="E390" s="84" t="s">
        <v>1790</v>
      </c>
      <c r="F390" s="84" t="s">
        <v>53</v>
      </c>
      <c r="G390" s="141"/>
      <c r="H390" s="106">
        <v>44894.0</v>
      </c>
      <c r="I390" s="106"/>
      <c r="J390" s="141"/>
      <c r="K390" s="141"/>
      <c r="L390" s="159" t="s">
        <v>4101</v>
      </c>
      <c r="M390" s="141"/>
      <c r="N390" s="141"/>
      <c r="O390" s="141"/>
      <c r="P390" s="141"/>
      <c r="Q390" s="141"/>
      <c r="R390" s="141"/>
      <c r="S390" s="141"/>
      <c r="T390" s="141"/>
      <c r="U390" s="141"/>
      <c r="V390" s="141"/>
      <c r="W390" s="141"/>
      <c r="X390" s="141"/>
      <c r="Y390" s="141"/>
      <c r="Z390" s="141"/>
      <c r="AA390" s="141"/>
      <c r="AB390" s="141"/>
      <c r="AC390" s="141"/>
      <c r="AD390" s="141"/>
      <c r="AE390" s="142"/>
    </row>
    <row r="391">
      <c r="A391" s="84">
        <v>382.0</v>
      </c>
      <c r="B391" s="10" t="s">
        <v>2259</v>
      </c>
      <c r="C391" s="143" t="s">
        <v>560</v>
      </c>
      <c r="D391" s="84" t="s">
        <v>3</v>
      </c>
      <c r="E391" s="84" t="s">
        <v>3</v>
      </c>
      <c r="F391" s="84" t="s">
        <v>20</v>
      </c>
      <c r="G391" s="141"/>
      <c r="H391" s="106">
        <v>44894.0</v>
      </c>
      <c r="I391" s="106"/>
      <c r="J391" s="141"/>
      <c r="K391" s="141"/>
      <c r="L391" s="159" t="s">
        <v>4102</v>
      </c>
      <c r="M391" s="141"/>
      <c r="N391" s="141"/>
      <c r="O391" s="141"/>
      <c r="P391" s="141"/>
      <c r="Q391" s="141"/>
      <c r="R391" s="141"/>
      <c r="S391" s="141"/>
      <c r="T391" s="141"/>
      <c r="U391" s="141"/>
      <c r="V391" s="141"/>
      <c r="W391" s="141"/>
      <c r="X391" s="141"/>
      <c r="Y391" s="141"/>
      <c r="Z391" s="141"/>
      <c r="AA391" s="141"/>
      <c r="AB391" s="141"/>
      <c r="AC391" s="141"/>
      <c r="AD391" s="141"/>
      <c r="AE391" s="142"/>
    </row>
    <row r="392">
      <c r="A392" s="152">
        <v>383.0</v>
      </c>
      <c r="B392" s="10" t="s">
        <v>2269</v>
      </c>
      <c r="C392" s="143" t="s">
        <v>18</v>
      </c>
      <c r="D392" s="84" t="s">
        <v>508</v>
      </c>
      <c r="E392" s="84" t="s">
        <v>508</v>
      </c>
      <c r="F392" s="84" t="s">
        <v>20</v>
      </c>
      <c r="G392" s="141"/>
      <c r="H392" s="106">
        <v>44895.0</v>
      </c>
      <c r="I392" s="106"/>
      <c r="J392" s="141"/>
      <c r="K392" s="141"/>
      <c r="L392" s="159" t="s">
        <v>4103</v>
      </c>
      <c r="M392" s="141"/>
      <c r="N392" s="141"/>
      <c r="O392" s="141"/>
      <c r="P392" s="141"/>
      <c r="Q392" s="141"/>
      <c r="R392" s="141"/>
      <c r="S392" s="141"/>
      <c r="T392" s="141"/>
      <c r="U392" s="141"/>
      <c r="V392" s="141"/>
      <c r="W392" s="141"/>
      <c r="X392" s="141"/>
      <c r="Y392" s="141"/>
      <c r="Z392" s="141"/>
      <c r="AA392" s="141"/>
      <c r="AB392" s="141"/>
      <c r="AC392" s="141"/>
      <c r="AD392" s="141"/>
      <c r="AE392" s="142"/>
    </row>
    <row r="393">
      <c r="A393" s="152">
        <v>384.0</v>
      </c>
      <c r="B393" s="84" t="s">
        <v>2267</v>
      </c>
      <c r="C393" s="143" t="s">
        <v>18</v>
      </c>
      <c r="D393" s="84" t="s">
        <v>1790</v>
      </c>
      <c r="E393" s="84" t="s">
        <v>1790</v>
      </c>
      <c r="F393" s="84" t="s">
        <v>28</v>
      </c>
      <c r="G393" s="141"/>
      <c r="H393" s="106">
        <v>44894.0</v>
      </c>
      <c r="I393" s="106"/>
      <c r="J393" s="141"/>
      <c r="K393" s="141"/>
      <c r="L393" s="159" t="s">
        <v>4104</v>
      </c>
      <c r="M393" s="141"/>
      <c r="N393" s="141"/>
      <c r="O393" s="141"/>
      <c r="P393" s="141"/>
      <c r="Q393" s="141"/>
      <c r="R393" s="141"/>
      <c r="S393" s="141"/>
      <c r="T393" s="141"/>
      <c r="U393" s="141"/>
      <c r="V393" s="141"/>
      <c r="W393" s="141"/>
      <c r="X393" s="141"/>
      <c r="Y393" s="141"/>
      <c r="Z393" s="141"/>
      <c r="AA393" s="141"/>
      <c r="AB393" s="141"/>
      <c r="AC393" s="141"/>
      <c r="AD393" s="141"/>
      <c r="AE393" s="142"/>
    </row>
    <row r="394">
      <c r="A394" s="84">
        <v>385.0</v>
      </c>
      <c r="B394" s="84" t="s">
        <v>2276</v>
      </c>
      <c r="C394" s="143" t="s">
        <v>18</v>
      </c>
      <c r="D394" s="84" t="s">
        <v>508</v>
      </c>
      <c r="E394" s="84" t="s">
        <v>508</v>
      </c>
      <c r="F394" s="84" t="s">
        <v>20</v>
      </c>
      <c r="G394" s="141"/>
      <c r="H394" s="106">
        <v>44896.0</v>
      </c>
      <c r="I394" s="106">
        <v>44914.0</v>
      </c>
      <c r="J394" s="141"/>
      <c r="K394" s="141"/>
      <c r="L394" s="159" t="s">
        <v>4105</v>
      </c>
      <c r="M394" s="141"/>
      <c r="N394" s="141"/>
      <c r="O394" s="141"/>
      <c r="P394" s="141"/>
      <c r="Q394" s="141"/>
      <c r="R394" s="141"/>
      <c r="S394" s="141"/>
      <c r="T394" s="141"/>
      <c r="U394" s="141"/>
      <c r="V394" s="141"/>
      <c r="W394" s="141"/>
      <c r="X394" s="141"/>
      <c r="Y394" s="141"/>
      <c r="Z394" s="141"/>
      <c r="AA394" s="141"/>
      <c r="AB394" s="141"/>
      <c r="AC394" s="141"/>
      <c r="AD394" s="141"/>
      <c r="AE394" s="142"/>
    </row>
    <row r="395">
      <c r="A395" s="152">
        <v>386.0</v>
      </c>
      <c r="B395" s="84" t="s">
        <v>2282</v>
      </c>
      <c r="C395" s="143" t="s">
        <v>18</v>
      </c>
      <c r="D395" s="84" t="s">
        <v>1790</v>
      </c>
      <c r="E395" s="84" t="s">
        <v>1790</v>
      </c>
      <c r="F395" s="84" t="s">
        <v>53</v>
      </c>
      <c r="G395" s="141"/>
      <c r="H395" s="106">
        <v>44896.0</v>
      </c>
      <c r="I395" s="106">
        <v>44914.0</v>
      </c>
      <c r="J395" s="141"/>
      <c r="K395" s="141"/>
      <c r="L395" s="159" t="s">
        <v>4106</v>
      </c>
      <c r="M395" s="141"/>
      <c r="N395" s="141"/>
      <c r="O395" s="141"/>
      <c r="P395" s="141"/>
      <c r="Q395" s="141"/>
      <c r="R395" s="141"/>
      <c r="S395" s="141"/>
      <c r="T395" s="141"/>
      <c r="U395" s="141"/>
      <c r="V395" s="141"/>
      <c r="W395" s="141"/>
      <c r="X395" s="141"/>
      <c r="Y395" s="141"/>
      <c r="Z395" s="141"/>
      <c r="AA395" s="141"/>
      <c r="AB395" s="141"/>
      <c r="AC395" s="141"/>
      <c r="AD395" s="141"/>
      <c r="AE395" s="142"/>
    </row>
    <row r="396">
      <c r="A396" s="152">
        <v>387.0</v>
      </c>
      <c r="B396" s="10" t="s">
        <v>2288</v>
      </c>
      <c r="C396" s="143" t="s">
        <v>18</v>
      </c>
      <c r="D396" s="84" t="s">
        <v>508</v>
      </c>
      <c r="E396" s="84" t="s">
        <v>508</v>
      </c>
      <c r="F396" s="84" t="s">
        <v>20</v>
      </c>
      <c r="G396" s="141"/>
      <c r="H396" s="106">
        <v>44897.0</v>
      </c>
      <c r="I396" s="106">
        <v>44909.0</v>
      </c>
      <c r="J396" s="141"/>
      <c r="K396" s="141"/>
      <c r="L396" s="159" t="s">
        <v>4107</v>
      </c>
      <c r="M396" s="141"/>
      <c r="N396" s="141"/>
      <c r="O396" s="141"/>
      <c r="P396" s="141"/>
      <c r="Q396" s="141"/>
      <c r="R396" s="141"/>
      <c r="S396" s="141"/>
      <c r="T396" s="141"/>
      <c r="U396" s="141"/>
      <c r="V396" s="141"/>
      <c r="W396" s="141"/>
      <c r="X396" s="141"/>
      <c r="Y396" s="141"/>
      <c r="Z396" s="141"/>
      <c r="AA396" s="141"/>
      <c r="AB396" s="141"/>
      <c r="AC396" s="141"/>
      <c r="AD396" s="141"/>
      <c r="AE396" s="142"/>
    </row>
    <row r="397">
      <c r="A397" s="84">
        <v>388.0</v>
      </c>
      <c r="B397" s="10" t="s">
        <v>2295</v>
      </c>
      <c r="C397" s="143" t="s">
        <v>18</v>
      </c>
      <c r="D397" s="84" t="s">
        <v>508</v>
      </c>
      <c r="E397" s="84" t="s">
        <v>508</v>
      </c>
      <c r="F397" s="84" t="s">
        <v>20</v>
      </c>
      <c r="G397" s="141"/>
      <c r="H397" s="106">
        <v>44900.0</v>
      </c>
      <c r="I397" s="106"/>
      <c r="J397" s="141"/>
      <c r="K397" s="141"/>
      <c r="L397" s="159" t="s">
        <v>4108</v>
      </c>
      <c r="M397" s="141"/>
      <c r="N397" s="141"/>
      <c r="O397" s="141"/>
      <c r="P397" s="141"/>
      <c r="Q397" s="141"/>
      <c r="R397" s="141"/>
      <c r="S397" s="141"/>
      <c r="T397" s="141"/>
      <c r="U397" s="141"/>
      <c r="V397" s="141"/>
      <c r="W397" s="141"/>
      <c r="X397" s="141"/>
      <c r="Y397" s="141"/>
      <c r="Z397" s="141"/>
      <c r="AA397" s="141"/>
      <c r="AB397" s="141"/>
      <c r="AC397" s="141"/>
      <c r="AD397" s="141"/>
      <c r="AE397" s="142"/>
    </row>
    <row r="398">
      <c r="A398" s="152">
        <v>389.0</v>
      </c>
      <c r="B398" s="10" t="s">
        <v>2303</v>
      </c>
      <c r="C398" s="143" t="s">
        <v>18</v>
      </c>
      <c r="D398" s="84" t="s">
        <v>508</v>
      </c>
      <c r="E398" s="84" t="s">
        <v>508</v>
      </c>
      <c r="F398" s="84" t="s">
        <v>20</v>
      </c>
      <c r="G398" s="141"/>
      <c r="H398" s="106">
        <v>44901.0</v>
      </c>
      <c r="I398" s="106"/>
      <c r="J398" s="141"/>
      <c r="K398" s="141"/>
      <c r="L398" s="159" t="s">
        <v>4109</v>
      </c>
      <c r="M398" s="141"/>
      <c r="N398" s="141"/>
      <c r="O398" s="141"/>
      <c r="P398" s="141"/>
      <c r="Q398" s="141"/>
      <c r="R398" s="141"/>
      <c r="S398" s="141"/>
      <c r="T398" s="141"/>
      <c r="U398" s="141"/>
      <c r="V398" s="141"/>
      <c r="W398" s="141"/>
      <c r="X398" s="141"/>
      <c r="Y398" s="141"/>
      <c r="Z398" s="141"/>
      <c r="AA398" s="141"/>
      <c r="AB398" s="141"/>
      <c r="AC398" s="141"/>
      <c r="AD398" s="141"/>
      <c r="AE398" s="142"/>
    </row>
    <row r="399">
      <c r="A399" s="152">
        <v>390.0</v>
      </c>
      <c r="B399" s="84" t="s">
        <v>2312</v>
      </c>
      <c r="C399" s="143" t="s">
        <v>18</v>
      </c>
      <c r="D399" s="84" t="s">
        <v>900</v>
      </c>
      <c r="E399" s="161" t="s">
        <v>900</v>
      </c>
      <c r="F399" s="84" t="s">
        <v>46</v>
      </c>
      <c r="G399" s="141"/>
      <c r="H399" s="106">
        <v>44901.0</v>
      </c>
      <c r="I399" s="106"/>
      <c r="J399" s="141"/>
      <c r="K399" s="141"/>
      <c r="L399" s="159" t="s">
        <v>4110</v>
      </c>
      <c r="M399" s="141"/>
      <c r="N399" s="141"/>
      <c r="O399" s="141"/>
      <c r="P399" s="141"/>
      <c r="Q399" s="141"/>
      <c r="R399" s="141"/>
      <c r="S399" s="141"/>
      <c r="T399" s="141"/>
      <c r="U399" s="141"/>
      <c r="V399" s="141"/>
      <c r="W399" s="141"/>
      <c r="X399" s="141"/>
      <c r="Y399" s="141"/>
      <c r="Z399" s="141"/>
      <c r="AA399" s="141"/>
      <c r="AB399" s="141"/>
      <c r="AC399" s="141"/>
      <c r="AD399" s="141"/>
      <c r="AE399" s="142"/>
    </row>
    <row r="400">
      <c r="A400" s="84">
        <v>391.0</v>
      </c>
      <c r="B400" s="104" t="s">
        <v>2325</v>
      </c>
      <c r="C400" s="143" t="s">
        <v>560</v>
      </c>
      <c r="D400" s="84" t="s">
        <v>508</v>
      </c>
      <c r="E400" s="84" t="s">
        <v>508</v>
      </c>
      <c r="F400" s="84" t="s">
        <v>20</v>
      </c>
      <c r="G400" s="141"/>
      <c r="H400" s="106">
        <v>44903.0</v>
      </c>
      <c r="I400" s="106"/>
      <c r="J400" s="141"/>
      <c r="K400" s="141"/>
      <c r="L400" s="159" t="s">
        <v>4111</v>
      </c>
      <c r="M400" s="141"/>
      <c r="N400" s="141"/>
      <c r="O400" s="141"/>
      <c r="P400" s="141"/>
      <c r="Q400" s="141"/>
      <c r="R400" s="141"/>
      <c r="S400" s="141"/>
      <c r="T400" s="141"/>
      <c r="U400" s="141"/>
      <c r="V400" s="141"/>
      <c r="W400" s="141"/>
      <c r="X400" s="141"/>
      <c r="Y400" s="141"/>
      <c r="Z400" s="141"/>
      <c r="AA400" s="141"/>
      <c r="AB400" s="141"/>
      <c r="AC400" s="141"/>
      <c r="AD400" s="141"/>
      <c r="AE400" s="142"/>
    </row>
    <row r="401" ht="114.0" customHeight="1">
      <c r="A401" s="152">
        <v>392.0</v>
      </c>
      <c r="B401" s="10" t="s">
        <v>2306</v>
      </c>
      <c r="C401" s="84" t="s">
        <v>18</v>
      </c>
      <c r="D401" s="84" t="s">
        <v>1790</v>
      </c>
      <c r="E401" s="84" t="s">
        <v>1790</v>
      </c>
      <c r="F401" s="84" t="s">
        <v>20</v>
      </c>
      <c r="G401" s="106"/>
      <c r="H401" s="82">
        <v>44901.0</v>
      </c>
      <c r="I401" s="82">
        <v>44971.0</v>
      </c>
      <c r="J401" s="141"/>
      <c r="K401" s="159"/>
      <c r="L401" s="10" t="s">
        <v>4112</v>
      </c>
      <c r="M401" s="141"/>
      <c r="N401" s="141"/>
      <c r="O401" s="141"/>
      <c r="P401" s="141"/>
      <c r="Q401" s="141"/>
      <c r="R401" s="141"/>
      <c r="S401" s="141"/>
      <c r="T401" s="141"/>
      <c r="U401" s="141"/>
      <c r="V401" s="141"/>
      <c r="W401" s="141"/>
      <c r="X401" s="141"/>
      <c r="Y401" s="141"/>
      <c r="Z401" s="141"/>
      <c r="AA401" s="141"/>
      <c r="AB401" s="141"/>
      <c r="AC401" s="141"/>
      <c r="AD401" s="141"/>
      <c r="AE401" s="142"/>
    </row>
    <row r="402" ht="114.0" customHeight="1">
      <c r="A402" s="152">
        <v>393.0</v>
      </c>
      <c r="B402" s="181" t="s">
        <v>2318</v>
      </c>
      <c r="C402" s="84" t="s">
        <v>18</v>
      </c>
      <c r="D402" s="84" t="s">
        <v>1790</v>
      </c>
      <c r="E402" s="84" t="s">
        <v>1790</v>
      </c>
      <c r="F402" s="84" t="s">
        <v>53</v>
      </c>
      <c r="G402" s="106"/>
      <c r="H402" s="82">
        <v>44902.0</v>
      </c>
      <c r="I402" s="141"/>
      <c r="J402" s="141"/>
      <c r="K402" s="159"/>
      <c r="L402" s="10" t="s">
        <v>4113</v>
      </c>
      <c r="M402" s="141"/>
      <c r="N402" s="141"/>
      <c r="O402" s="141"/>
      <c r="P402" s="141"/>
      <c r="Q402" s="141"/>
      <c r="R402" s="141"/>
      <c r="S402" s="141"/>
      <c r="T402" s="141"/>
      <c r="U402" s="141"/>
      <c r="V402" s="141"/>
      <c r="W402" s="141"/>
      <c r="X402" s="141"/>
      <c r="Y402" s="141"/>
      <c r="Z402" s="141"/>
      <c r="AA402" s="141"/>
      <c r="AB402" s="141"/>
      <c r="AC402" s="141"/>
      <c r="AD402" s="141"/>
      <c r="AE402" s="142"/>
    </row>
    <row r="403">
      <c r="A403" s="84">
        <v>394.0</v>
      </c>
      <c r="B403" s="104" t="s">
        <v>2331</v>
      </c>
      <c r="C403" s="143" t="s">
        <v>18</v>
      </c>
      <c r="D403" s="84" t="s">
        <v>508</v>
      </c>
      <c r="E403" s="84" t="s">
        <v>508</v>
      </c>
      <c r="F403" s="84" t="s">
        <v>20</v>
      </c>
      <c r="G403" s="141"/>
      <c r="H403" s="106">
        <v>44904.0</v>
      </c>
      <c r="I403" s="106"/>
      <c r="J403" s="141"/>
      <c r="K403" s="141"/>
      <c r="L403" s="113" t="s">
        <v>4114</v>
      </c>
      <c r="M403" s="141"/>
      <c r="N403" s="141"/>
      <c r="O403" s="141"/>
      <c r="P403" s="141"/>
      <c r="Q403" s="141"/>
      <c r="R403" s="141"/>
      <c r="S403" s="141"/>
      <c r="T403" s="141"/>
      <c r="U403" s="141"/>
      <c r="V403" s="141"/>
      <c r="W403" s="141"/>
      <c r="X403" s="141"/>
      <c r="Y403" s="141"/>
      <c r="Z403" s="141"/>
      <c r="AA403" s="141"/>
      <c r="AB403" s="141"/>
      <c r="AC403" s="141"/>
      <c r="AD403" s="141"/>
      <c r="AE403" s="142"/>
    </row>
    <row r="404">
      <c r="A404" s="152">
        <v>395.0</v>
      </c>
      <c r="B404" s="10" t="s">
        <v>2333</v>
      </c>
      <c r="C404" s="143" t="s">
        <v>18</v>
      </c>
      <c r="D404" s="84" t="s">
        <v>3</v>
      </c>
      <c r="E404" s="84" t="s">
        <v>3</v>
      </c>
      <c r="F404" s="84" t="s">
        <v>20</v>
      </c>
      <c r="G404" s="141"/>
      <c r="H404" s="106">
        <v>44904.0</v>
      </c>
      <c r="I404" s="106"/>
      <c r="J404" s="141"/>
      <c r="K404" s="141"/>
      <c r="L404" s="113" t="s">
        <v>2334</v>
      </c>
      <c r="M404" s="141"/>
      <c r="N404" s="141"/>
      <c r="O404" s="141"/>
      <c r="P404" s="141"/>
      <c r="Q404" s="141"/>
      <c r="R404" s="141"/>
      <c r="S404" s="141"/>
      <c r="T404" s="141"/>
      <c r="U404" s="141"/>
      <c r="V404" s="141"/>
      <c r="W404" s="141"/>
      <c r="X404" s="141"/>
      <c r="Y404" s="141"/>
      <c r="Z404" s="141"/>
      <c r="AA404" s="141"/>
      <c r="AB404" s="141"/>
      <c r="AC404" s="141"/>
      <c r="AD404" s="141"/>
      <c r="AE404" s="142"/>
    </row>
    <row r="405">
      <c r="A405" s="152">
        <v>396.0</v>
      </c>
      <c r="B405" s="104" t="s">
        <v>2335</v>
      </c>
      <c r="C405" s="143" t="s">
        <v>560</v>
      </c>
      <c r="D405" s="84" t="s">
        <v>508</v>
      </c>
      <c r="E405" s="84" t="s">
        <v>508</v>
      </c>
      <c r="F405" s="84" t="s">
        <v>20</v>
      </c>
      <c r="G405" s="141"/>
      <c r="H405" s="106">
        <v>44904.0</v>
      </c>
      <c r="I405" s="106"/>
      <c r="J405" s="141"/>
      <c r="K405" s="141"/>
      <c r="L405" s="113" t="s">
        <v>4115</v>
      </c>
      <c r="M405" s="141"/>
      <c r="N405" s="141"/>
      <c r="O405" s="141"/>
      <c r="P405" s="141"/>
      <c r="Q405" s="141"/>
      <c r="R405" s="141"/>
      <c r="S405" s="141"/>
      <c r="T405" s="141"/>
      <c r="U405" s="141"/>
      <c r="V405" s="141"/>
      <c r="W405" s="141"/>
      <c r="X405" s="141"/>
      <c r="Y405" s="141"/>
      <c r="Z405" s="141"/>
      <c r="AA405" s="141"/>
      <c r="AB405" s="141"/>
      <c r="AC405" s="141"/>
      <c r="AD405" s="141"/>
      <c r="AE405" s="142"/>
    </row>
    <row r="406">
      <c r="A406" s="84">
        <v>397.0</v>
      </c>
      <c r="B406" s="104" t="s">
        <v>2331</v>
      </c>
      <c r="C406" s="143" t="s">
        <v>18</v>
      </c>
      <c r="D406" s="84" t="s">
        <v>508</v>
      </c>
      <c r="E406" s="84" t="s">
        <v>508</v>
      </c>
      <c r="F406" s="84" t="s">
        <v>20</v>
      </c>
      <c r="G406" s="141"/>
      <c r="H406" s="106">
        <v>44907.0</v>
      </c>
      <c r="I406" s="106"/>
      <c r="J406" s="141"/>
      <c r="K406" s="141"/>
      <c r="L406" s="91" t="s">
        <v>4116</v>
      </c>
      <c r="M406" s="141"/>
      <c r="N406" s="141"/>
      <c r="O406" s="141"/>
      <c r="P406" s="141"/>
      <c r="Q406" s="141"/>
      <c r="R406" s="141"/>
      <c r="S406" s="141"/>
      <c r="T406" s="141"/>
      <c r="U406" s="141"/>
      <c r="V406" s="141"/>
      <c r="W406" s="141"/>
      <c r="X406" s="141"/>
      <c r="Y406" s="141"/>
      <c r="Z406" s="141"/>
      <c r="AA406" s="141"/>
      <c r="AB406" s="141"/>
      <c r="AC406" s="141"/>
      <c r="AD406" s="141"/>
      <c r="AE406" s="142"/>
    </row>
    <row r="407">
      <c r="A407" s="152">
        <v>398.0</v>
      </c>
      <c r="B407" s="84" t="s">
        <v>2351</v>
      </c>
      <c r="C407" s="143" t="s">
        <v>560</v>
      </c>
      <c r="D407" s="84" t="s">
        <v>900</v>
      </c>
      <c r="E407" s="161" t="s">
        <v>900</v>
      </c>
      <c r="F407" s="84" t="s">
        <v>43</v>
      </c>
      <c r="G407" s="141"/>
      <c r="H407" s="106">
        <v>44907.0</v>
      </c>
      <c r="I407" s="106"/>
      <c r="J407" s="141"/>
      <c r="K407" s="141"/>
      <c r="L407" s="159" t="s">
        <v>4117</v>
      </c>
      <c r="M407" s="141"/>
      <c r="N407" s="141"/>
      <c r="O407" s="141"/>
      <c r="P407" s="141"/>
      <c r="Q407" s="141"/>
      <c r="R407" s="141"/>
      <c r="S407" s="141"/>
      <c r="T407" s="141"/>
      <c r="U407" s="141"/>
      <c r="V407" s="141"/>
      <c r="W407" s="141"/>
      <c r="X407" s="141"/>
      <c r="Y407" s="141"/>
      <c r="Z407" s="141"/>
      <c r="AA407" s="141"/>
      <c r="AB407" s="141"/>
      <c r="AC407" s="141"/>
      <c r="AD407" s="141"/>
      <c r="AE407" s="142"/>
    </row>
    <row r="408" ht="39.0" customHeight="1">
      <c r="A408" s="152">
        <v>399.0</v>
      </c>
      <c r="B408" s="10" t="s">
        <v>2353</v>
      </c>
      <c r="C408" s="84" t="s">
        <v>18</v>
      </c>
      <c r="D408" s="84" t="s">
        <v>1790</v>
      </c>
      <c r="E408" s="84" t="s">
        <v>1790</v>
      </c>
      <c r="F408" s="84" t="s">
        <v>53</v>
      </c>
      <c r="G408" s="106"/>
      <c r="H408" s="106">
        <v>44908.0</v>
      </c>
      <c r="I408" s="141"/>
      <c r="J408" s="141"/>
      <c r="K408" s="159"/>
      <c r="L408" s="10" t="s">
        <v>4118</v>
      </c>
      <c r="M408" s="141"/>
      <c r="N408" s="141"/>
      <c r="O408" s="141"/>
      <c r="P408" s="141"/>
      <c r="Q408" s="141"/>
      <c r="R408" s="141"/>
      <c r="S408" s="141"/>
      <c r="T408" s="141"/>
      <c r="U408" s="141"/>
      <c r="V408" s="141"/>
      <c r="W408" s="141"/>
      <c r="X408" s="141"/>
      <c r="Y408" s="141"/>
      <c r="Z408" s="141"/>
      <c r="AA408" s="141"/>
      <c r="AB408" s="141"/>
      <c r="AC408" s="141"/>
      <c r="AD408" s="141"/>
      <c r="AE408" s="142"/>
    </row>
    <row r="409">
      <c r="A409" s="84">
        <v>400.0</v>
      </c>
      <c r="B409" s="104" t="s">
        <v>2347</v>
      </c>
      <c r="C409" s="143" t="s">
        <v>18</v>
      </c>
      <c r="D409" s="84" t="s">
        <v>508</v>
      </c>
      <c r="E409" s="84" t="s">
        <v>508</v>
      </c>
      <c r="F409" s="84" t="s">
        <v>20</v>
      </c>
      <c r="G409" s="141"/>
      <c r="H409" s="106">
        <v>44907.0</v>
      </c>
      <c r="I409" s="106">
        <v>44944.0</v>
      </c>
      <c r="J409" s="141"/>
      <c r="K409" s="141"/>
      <c r="L409" s="113" t="s">
        <v>4119</v>
      </c>
      <c r="M409" s="141"/>
      <c r="N409" s="141"/>
      <c r="O409" s="141"/>
      <c r="P409" s="141"/>
      <c r="Q409" s="141"/>
      <c r="R409" s="141"/>
      <c r="S409" s="141"/>
      <c r="T409" s="141"/>
      <c r="U409" s="141"/>
      <c r="V409" s="141"/>
      <c r="W409" s="141"/>
      <c r="X409" s="141"/>
      <c r="Y409" s="141"/>
      <c r="Z409" s="141"/>
      <c r="AA409" s="141"/>
      <c r="AB409" s="141"/>
      <c r="AC409" s="141"/>
      <c r="AD409" s="141"/>
      <c r="AE409" s="142"/>
    </row>
    <row r="410">
      <c r="A410" s="152">
        <v>401.0</v>
      </c>
      <c r="B410" s="104" t="s">
        <v>2360</v>
      </c>
      <c r="C410" s="143" t="s">
        <v>18</v>
      </c>
      <c r="D410" s="84" t="s">
        <v>508</v>
      </c>
      <c r="E410" s="84" t="s">
        <v>508</v>
      </c>
      <c r="F410" s="84" t="s">
        <v>20</v>
      </c>
      <c r="G410" s="141"/>
      <c r="H410" s="106">
        <v>44909.0</v>
      </c>
      <c r="I410" s="106"/>
      <c r="J410" s="141"/>
      <c r="K410" s="141"/>
      <c r="L410" s="120" t="s">
        <v>4120</v>
      </c>
      <c r="M410" s="141"/>
      <c r="N410" s="141"/>
      <c r="O410" s="141"/>
      <c r="P410" s="141"/>
      <c r="Q410" s="141"/>
      <c r="R410" s="141"/>
      <c r="S410" s="141"/>
      <c r="T410" s="141"/>
      <c r="U410" s="141"/>
      <c r="V410" s="141"/>
      <c r="W410" s="141"/>
      <c r="X410" s="141"/>
      <c r="Y410" s="141"/>
      <c r="Z410" s="141"/>
      <c r="AA410" s="141"/>
      <c r="AB410" s="141"/>
      <c r="AC410" s="141"/>
      <c r="AD410" s="141"/>
      <c r="AE410" s="142"/>
    </row>
    <row r="411" ht="39.0" customHeight="1">
      <c r="A411" s="152">
        <v>402.0</v>
      </c>
      <c r="B411" s="10" t="s">
        <v>2363</v>
      </c>
      <c r="C411" s="84" t="s">
        <v>18</v>
      </c>
      <c r="D411" s="84" t="s">
        <v>1790</v>
      </c>
      <c r="E411" s="84" t="s">
        <v>1790</v>
      </c>
      <c r="F411" s="84" t="s">
        <v>20</v>
      </c>
      <c r="G411" s="106"/>
      <c r="H411" s="106">
        <v>44909.0</v>
      </c>
      <c r="I411" s="106">
        <v>44910.0</v>
      </c>
      <c r="J411" s="141"/>
      <c r="K411" s="159"/>
      <c r="L411" s="10" t="s">
        <v>4121</v>
      </c>
      <c r="M411" s="141"/>
      <c r="N411" s="141"/>
      <c r="O411" s="141"/>
      <c r="P411" s="141"/>
      <c r="Q411" s="141"/>
      <c r="R411" s="141"/>
      <c r="S411" s="141"/>
      <c r="T411" s="141"/>
      <c r="U411" s="141"/>
      <c r="V411" s="141"/>
      <c r="W411" s="141"/>
      <c r="X411" s="141"/>
      <c r="Y411" s="141"/>
      <c r="Z411" s="141"/>
      <c r="AA411" s="141"/>
      <c r="AB411" s="141"/>
      <c r="AC411" s="141"/>
      <c r="AD411" s="141"/>
      <c r="AE411" s="142"/>
    </row>
    <row r="412">
      <c r="A412" s="84">
        <v>403.0</v>
      </c>
      <c r="B412" s="10" t="s">
        <v>2379</v>
      </c>
      <c r="C412" s="143" t="s">
        <v>18</v>
      </c>
      <c r="D412" s="84" t="s">
        <v>3</v>
      </c>
      <c r="E412" s="84" t="s">
        <v>3</v>
      </c>
      <c r="F412" s="84" t="s">
        <v>20</v>
      </c>
      <c r="G412" s="141"/>
      <c r="H412" s="106">
        <v>44910.0</v>
      </c>
      <c r="I412" s="106"/>
      <c r="J412" s="141"/>
      <c r="K412" s="141"/>
      <c r="L412" s="159" t="s">
        <v>4122</v>
      </c>
      <c r="M412" s="141"/>
      <c r="N412" s="141"/>
      <c r="O412" s="141"/>
      <c r="P412" s="141"/>
      <c r="Q412" s="141"/>
      <c r="R412" s="141"/>
      <c r="S412" s="141"/>
      <c r="T412" s="141"/>
      <c r="U412" s="141"/>
      <c r="V412" s="141"/>
      <c r="W412" s="141"/>
      <c r="X412" s="141"/>
      <c r="Y412" s="141"/>
      <c r="Z412" s="141"/>
      <c r="AA412" s="141"/>
      <c r="AB412" s="141"/>
      <c r="AC412" s="141"/>
      <c r="AD412" s="141"/>
      <c r="AE412" s="142"/>
    </row>
    <row r="413">
      <c r="A413" s="152">
        <v>404.0</v>
      </c>
      <c r="B413" s="104" t="s">
        <v>2382</v>
      </c>
      <c r="C413" s="143" t="s">
        <v>18</v>
      </c>
      <c r="D413" s="84" t="s">
        <v>1790</v>
      </c>
      <c r="E413" s="84" t="s">
        <v>1790</v>
      </c>
      <c r="F413" s="84" t="s">
        <v>20</v>
      </c>
      <c r="G413" s="141"/>
      <c r="H413" s="106">
        <v>44910.0</v>
      </c>
      <c r="I413" s="106">
        <v>44925.0</v>
      </c>
      <c r="J413" s="141"/>
      <c r="K413" s="141"/>
      <c r="L413" s="17" t="s">
        <v>4123</v>
      </c>
      <c r="M413" s="141"/>
      <c r="N413" s="141"/>
      <c r="O413" s="141"/>
      <c r="P413" s="141"/>
      <c r="Q413" s="141"/>
      <c r="R413" s="141"/>
      <c r="S413" s="141"/>
      <c r="T413" s="141"/>
      <c r="U413" s="141"/>
      <c r="V413" s="141"/>
      <c r="W413" s="141"/>
      <c r="X413" s="141"/>
      <c r="Y413" s="141"/>
      <c r="Z413" s="141"/>
      <c r="AA413" s="141"/>
      <c r="AB413" s="141"/>
      <c r="AC413" s="141"/>
      <c r="AD413" s="141"/>
      <c r="AE413" s="142"/>
    </row>
    <row r="414">
      <c r="A414" s="152">
        <v>405.0</v>
      </c>
      <c r="B414" s="10" t="s">
        <v>2372</v>
      </c>
      <c r="C414" s="143" t="s">
        <v>18</v>
      </c>
      <c r="D414" s="84" t="s">
        <v>3</v>
      </c>
      <c r="E414" s="84" t="s">
        <v>3</v>
      </c>
      <c r="F414" s="11" t="s">
        <v>20</v>
      </c>
      <c r="G414" s="141"/>
      <c r="H414" s="106">
        <v>44910.0</v>
      </c>
      <c r="I414" s="106"/>
      <c r="J414" s="141"/>
      <c r="K414" s="141"/>
      <c r="L414" s="159" t="s">
        <v>4124</v>
      </c>
      <c r="M414" s="141"/>
      <c r="N414" s="141"/>
      <c r="O414" s="141"/>
      <c r="P414" s="141"/>
      <c r="Q414" s="141"/>
      <c r="R414" s="141"/>
      <c r="S414" s="141"/>
      <c r="T414" s="141"/>
      <c r="U414" s="141"/>
      <c r="V414" s="141"/>
      <c r="W414" s="141"/>
      <c r="X414" s="141"/>
      <c r="Y414" s="141"/>
      <c r="Z414" s="141"/>
      <c r="AA414" s="141"/>
      <c r="AB414" s="141"/>
      <c r="AC414" s="141"/>
      <c r="AD414" s="141"/>
      <c r="AE414" s="142"/>
    </row>
    <row r="415">
      <c r="A415" s="84">
        <v>406.0</v>
      </c>
      <c r="B415" s="37" t="s">
        <v>2376</v>
      </c>
      <c r="C415" s="143" t="s">
        <v>18</v>
      </c>
      <c r="D415" s="84" t="s">
        <v>508</v>
      </c>
      <c r="E415" s="84" t="s">
        <v>508</v>
      </c>
      <c r="F415" s="84" t="s">
        <v>20</v>
      </c>
      <c r="G415" s="141"/>
      <c r="H415" s="106">
        <v>44910.0</v>
      </c>
      <c r="I415" s="106"/>
      <c r="J415" s="141"/>
      <c r="K415" s="141"/>
      <c r="L415" s="17" t="s">
        <v>4125</v>
      </c>
      <c r="M415" s="141"/>
      <c r="N415" s="141"/>
      <c r="O415" s="141"/>
      <c r="P415" s="141"/>
      <c r="Q415" s="141"/>
      <c r="R415" s="141"/>
      <c r="S415" s="141"/>
      <c r="T415" s="141"/>
      <c r="U415" s="141"/>
      <c r="V415" s="141"/>
      <c r="W415" s="141"/>
      <c r="X415" s="141"/>
      <c r="Y415" s="141"/>
      <c r="Z415" s="141"/>
      <c r="AA415" s="141"/>
      <c r="AB415" s="141"/>
      <c r="AC415" s="141"/>
      <c r="AD415" s="141"/>
      <c r="AE415" s="142"/>
    </row>
    <row r="416">
      <c r="A416" s="152">
        <v>407.0</v>
      </c>
      <c r="B416" s="37" t="s">
        <v>2396</v>
      </c>
      <c r="C416" s="143" t="s">
        <v>18</v>
      </c>
      <c r="D416" s="84" t="s">
        <v>508</v>
      </c>
      <c r="E416" s="84" t="s">
        <v>508</v>
      </c>
      <c r="F416" s="84" t="s">
        <v>53</v>
      </c>
      <c r="G416" s="141"/>
      <c r="H416" s="106">
        <v>44914.0</v>
      </c>
      <c r="I416" s="106"/>
      <c r="J416" s="141"/>
      <c r="K416" s="141"/>
      <c r="L416" s="17" t="s">
        <v>4126</v>
      </c>
      <c r="M416" s="141"/>
      <c r="N416" s="141"/>
      <c r="O416" s="141"/>
      <c r="P416" s="141"/>
      <c r="Q416" s="141"/>
      <c r="R416" s="141"/>
      <c r="S416" s="141"/>
      <c r="T416" s="141"/>
      <c r="U416" s="141"/>
      <c r="V416" s="141"/>
      <c r="W416" s="141"/>
      <c r="X416" s="141"/>
      <c r="Y416" s="141"/>
      <c r="Z416" s="141"/>
      <c r="AA416" s="141"/>
      <c r="AB416" s="141"/>
      <c r="AC416" s="141"/>
      <c r="AD416" s="141"/>
      <c r="AE416" s="142"/>
    </row>
    <row r="417">
      <c r="A417" s="152">
        <v>408.0</v>
      </c>
      <c r="B417" s="10" t="s">
        <v>2414</v>
      </c>
      <c r="C417" s="143" t="s">
        <v>560</v>
      </c>
      <c r="D417" s="84" t="s">
        <v>508</v>
      </c>
      <c r="E417" s="84" t="s">
        <v>508</v>
      </c>
      <c r="F417" s="84" t="s">
        <v>1255</v>
      </c>
      <c r="G417" s="141"/>
      <c r="H417" s="106">
        <v>44916.0</v>
      </c>
      <c r="I417" s="106"/>
      <c r="J417" s="141"/>
      <c r="K417" s="141"/>
      <c r="L417" s="113" t="s">
        <v>4127</v>
      </c>
      <c r="M417" s="141"/>
      <c r="N417" s="141"/>
      <c r="O417" s="141"/>
      <c r="P417" s="141"/>
      <c r="Q417" s="141"/>
      <c r="R417" s="141"/>
      <c r="S417" s="141"/>
      <c r="T417" s="141"/>
      <c r="U417" s="141"/>
      <c r="V417" s="141"/>
      <c r="W417" s="141"/>
      <c r="X417" s="141"/>
      <c r="Y417" s="141"/>
      <c r="Z417" s="141"/>
      <c r="AA417" s="141"/>
      <c r="AB417" s="141"/>
      <c r="AC417" s="141"/>
      <c r="AD417" s="141"/>
      <c r="AE417" s="142"/>
    </row>
    <row r="418">
      <c r="A418" s="84">
        <v>409.0</v>
      </c>
      <c r="B418" s="37" t="s">
        <v>2416</v>
      </c>
      <c r="C418" s="143" t="s">
        <v>18</v>
      </c>
      <c r="D418" s="84" t="s">
        <v>508</v>
      </c>
      <c r="E418" s="84" t="s">
        <v>508</v>
      </c>
      <c r="F418" s="84" t="s">
        <v>28</v>
      </c>
      <c r="G418" s="141"/>
      <c r="H418" s="106">
        <v>44916.0</v>
      </c>
      <c r="I418" s="106"/>
      <c r="J418" s="141"/>
      <c r="K418" s="141"/>
      <c r="L418" s="113" t="s">
        <v>4128</v>
      </c>
      <c r="M418" s="141"/>
      <c r="N418" s="141"/>
      <c r="O418" s="141"/>
      <c r="P418" s="141"/>
      <c r="Q418" s="141"/>
      <c r="R418" s="141"/>
      <c r="S418" s="141"/>
      <c r="T418" s="141"/>
      <c r="U418" s="141"/>
      <c r="V418" s="141"/>
      <c r="W418" s="141"/>
      <c r="X418" s="141"/>
      <c r="Y418" s="141"/>
      <c r="Z418" s="141"/>
      <c r="AA418" s="141"/>
      <c r="AB418" s="141"/>
      <c r="AC418" s="141"/>
      <c r="AD418" s="141"/>
      <c r="AE418" s="142"/>
    </row>
    <row r="419">
      <c r="A419" s="152">
        <v>410.0</v>
      </c>
      <c r="B419" s="10" t="s">
        <v>2421</v>
      </c>
      <c r="C419" s="143" t="s">
        <v>18</v>
      </c>
      <c r="D419" s="84" t="s">
        <v>1790</v>
      </c>
      <c r="E419" s="84" t="s">
        <v>1790</v>
      </c>
      <c r="F419" s="84" t="s">
        <v>53</v>
      </c>
      <c r="G419" s="141"/>
      <c r="H419" s="106">
        <v>44916.0</v>
      </c>
      <c r="I419" s="106">
        <v>44958.0</v>
      </c>
      <c r="J419" s="141"/>
      <c r="K419" s="141"/>
      <c r="L419" s="159" t="s">
        <v>4129</v>
      </c>
      <c r="M419" s="141"/>
      <c r="N419" s="141"/>
      <c r="O419" s="141"/>
      <c r="P419" s="141"/>
      <c r="Q419" s="141"/>
      <c r="R419" s="141"/>
      <c r="S419" s="141"/>
      <c r="T419" s="141"/>
      <c r="U419" s="141"/>
      <c r="V419" s="141"/>
      <c r="W419" s="141"/>
      <c r="X419" s="141"/>
      <c r="Y419" s="141"/>
      <c r="Z419" s="141"/>
      <c r="AA419" s="141"/>
      <c r="AB419" s="141"/>
      <c r="AC419" s="141"/>
      <c r="AD419" s="141"/>
      <c r="AE419" s="142"/>
    </row>
    <row r="420">
      <c r="A420" s="152">
        <v>411.0</v>
      </c>
      <c r="B420" s="10" t="s">
        <v>2423</v>
      </c>
      <c r="C420" s="143" t="s">
        <v>18</v>
      </c>
      <c r="D420" s="84" t="s">
        <v>1790</v>
      </c>
      <c r="E420" s="84" t="s">
        <v>1790</v>
      </c>
      <c r="F420" s="84" t="s">
        <v>20</v>
      </c>
      <c r="G420" s="141"/>
      <c r="H420" s="106">
        <v>44916.0</v>
      </c>
      <c r="I420" s="106">
        <v>44916.0</v>
      </c>
      <c r="J420" s="141"/>
      <c r="K420" s="141"/>
      <c r="L420" s="159" t="s">
        <v>4130</v>
      </c>
      <c r="M420" s="141"/>
      <c r="N420" s="141"/>
      <c r="O420" s="141"/>
      <c r="P420" s="141"/>
      <c r="Q420" s="141"/>
      <c r="R420" s="141"/>
      <c r="S420" s="141"/>
      <c r="T420" s="141"/>
      <c r="U420" s="141"/>
      <c r="V420" s="141"/>
      <c r="W420" s="141"/>
      <c r="X420" s="141"/>
      <c r="Y420" s="141"/>
      <c r="Z420" s="141"/>
      <c r="AA420" s="141"/>
      <c r="AB420" s="141"/>
      <c r="AC420" s="141"/>
      <c r="AD420" s="141"/>
      <c r="AE420" s="142"/>
    </row>
    <row r="421">
      <c r="A421" s="84">
        <v>412.0</v>
      </c>
      <c r="B421" s="10" t="s">
        <v>2435</v>
      </c>
      <c r="C421" s="143" t="s">
        <v>18</v>
      </c>
      <c r="D421" s="84" t="s">
        <v>1790</v>
      </c>
      <c r="E421" s="84" t="s">
        <v>1790</v>
      </c>
      <c r="F421" s="84" t="s">
        <v>53</v>
      </c>
      <c r="G421" s="141"/>
      <c r="H421" s="106">
        <v>44917.0</v>
      </c>
      <c r="I421" s="106">
        <v>44946.0</v>
      </c>
      <c r="J421" s="141"/>
      <c r="K421" s="141"/>
      <c r="L421" s="159" t="s">
        <v>4131</v>
      </c>
      <c r="M421" s="141"/>
      <c r="N421" s="141"/>
      <c r="O421" s="141"/>
      <c r="P421" s="141"/>
      <c r="Q421" s="141"/>
      <c r="R421" s="141"/>
      <c r="S421" s="141"/>
      <c r="T421" s="141"/>
      <c r="U421" s="141"/>
      <c r="V421" s="141"/>
      <c r="W421" s="141"/>
      <c r="X421" s="141"/>
      <c r="Y421" s="141"/>
      <c r="Z421" s="141"/>
      <c r="AA421" s="141"/>
      <c r="AB421" s="141"/>
      <c r="AC421" s="141"/>
      <c r="AD421" s="141"/>
      <c r="AE421" s="142"/>
    </row>
    <row r="422">
      <c r="A422" s="152">
        <v>413.0</v>
      </c>
      <c r="B422" s="37" t="s">
        <v>2444</v>
      </c>
      <c r="C422" s="143" t="s">
        <v>18</v>
      </c>
      <c r="D422" s="84" t="s">
        <v>1790</v>
      </c>
      <c r="E422" s="84" t="s">
        <v>1790</v>
      </c>
      <c r="F422" s="84" t="s">
        <v>20</v>
      </c>
      <c r="G422" s="141"/>
      <c r="H422" s="106">
        <v>44918.0</v>
      </c>
      <c r="I422" s="106">
        <v>44949.0</v>
      </c>
      <c r="J422" s="141"/>
      <c r="K422" s="141"/>
      <c r="L422" s="174" t="s">
        <v>4132</v>
      </c>
      <c r="M422" s="141"/>
      <c r="N422" s="141"/>
      <c r="O422" s="141"/>
      <c r="P422" s="141"/>
      <c r="Q422" s="141"/>
      <c r="R422" s="141"/>
      <c r="S422" s="141"/>
      <c r="T422" s="141"/>
      <c r="U422" s="141"/>
      <c r="V422" s="141"/>
      <c r="W422" s="141"/>
      <c r="X422" s="141"/>
      <c r="Y422" s="141"/>
      <c r="Z422" s="141"/>
      <c r="AA422" s="141"/>
      <c r="AB422" s="141"/>
      <c r="AC422" s="141"/>
      <c r="AD422" s="141"/>
      <c r="AE422" s="142"/>
    </row>
    <row r="423">
      <c r="A423" s="152">
        <v>414.0</v>
      </c>
      <c r="B423" s="37" t="s">
        <v>2446</v>
      </c>
      <c r="C423" s="143" t="s">
        <v>18</v>
      </c>
      <c r="D423" s="84" t="s">
        <v>508</v>
      </c>
      <c r="E423" s="84" t="s">
        <v>508</v>
      </c>
      <c r="F423" s="84" t="s">
        <v>20</v>
      </c>
      <c r="G423" s="141"/>
      <c r="H423" s="106">
        <v>44918.0</v>
      </c>
      <c r="I423" s="106">
        <v>44981.0</v>
      </c>
      <c r="J423" s="141"/>
      <c r="K423" s="141"/>
      <c r="L423" s="113" t="s">
        <v>4133</v>
      </c>
      <c r="M423" s="141"/>
      <c r="N423" s="141"/>
      <c r="O423" s="141"/>
      <c r="P423" s="141"/>
      <c r="Q423" s="141"/>
      <c r="R423" s="141"/>
      <c r="S423" s="141"/>
      <c r="T423" s="141"/>
      <c r="U423" s="141"/>
      <c r="V423" s="141"/>
      <c r="W423" s="141"/>
      <c r="X423" s="141"/>
      <c r="Y423" s="141"/>
      <c r="Z423" s="141"/>
      <c r="AA423" s="141"/>
      <c r="AB423" s="141"/>
      <c r="AC423" s="141"/>
      <c r="AD423" s="141"/>
      <c r="AE423" s="142"/>
    </row>
    <row r="424">
      <c r="A424" s="84">
        <v>415.0</v>
      </c>
      <c r="B424" s="37" t="s">
        <v>2448</v>
      </c>
      <c r="C424" s="143" t="s">
        <v>18</v>
      </c>
      <c r="D424" s="84" t="s">
        <v>508</v>
      </c>
      <c r="E424" s="84" t="s">
        <v>508</v>
      </c>
      <c r="F424" s="84" t="s">
        <v>53</v>
      </c>
      <c r="G424" s="141"/>
      <c r="H424" s="106">
        <v>44918.0</v>
      </c>
      <c r="I424" s="106"/>
      <c r="J424" s="141"/>
      <c r="K424" s="141"/>
      <c r="L424" s="17" t="s">
        <v>4134</v>
      </c>
      <c r="M424" s="141"/>
      <c r="N424" s="141"/>
      <c r="O424" s="141"/>
      <c r="P424" s="141"/>
      <c r="Q424" s="141"/>
      <c r="R424" s="141"/>
      <c r="S424" s="141"/>
      <c r="T424" s="141"/>
      <c r="U424" s="141"/>
      <c r="V424" s="141"/>
      <c r="W424" s="141"/>
      <c r="X424" s="141"/>
      <c r="Y424" s="141"/>
      <c r="Z424" s="141"/>
      <c r="AA424" s="141"/>
      <c r="AB424" s="141"/>
      <c r="AC424" s="141"/>
      <c r="AD424" s="141"/>
      <c r="AE424" s="142"/>
    </row>
    <row r="425">
      <c r="A425" s="152">
        <v>416.0</v>
      </c>
      <c r="B425" s="10" t="s">
        <v>2452</v>
      </c>
      <c r="C425" s="143" t="s">
        <v>18</v>
      </c>
      <c r="D425" s="84" t="s">
        <v>3</v>
      </c>
      <c r="E425" s="84" t="s">
        <v>3</v>
      </c>
      <c r="F425" s="84" t="s">
        <v>20</v>
      </c>
      <c r="G425" s="141"/>
      <c r="H425" s="106">
        <v>44918.0</v>
      </c>
      <c r="I425" s="106"/>
      <c r="J425" s="141"/>
      <c r="K425" s="141"/>
      <c r="L425" s="159" t="s">
        <v>4135</v>
      </c>
      <c r="M425" s="141"/>
      <c r="N425" s="141"/>
      <c r="O425" s="141"/>
      <c r="P425" s="141"/>
      <c r="Q425" s="141"/>
      <c r="R425" s="141"/>
      <c r="S425" s="141"/>
      <c r="T425" s="141"/>
      <c r="U425" s="141"/>
      <c r="V425" s="141"/>
      <c r="W425" s="141"/>
      <c r="X425" s="141"/>
      <c r="Y425" s="141"/>
      <c r="Z425" s="141"/>
      <c r="AA425" s="141"/>
      <c r="AB425" s="141"/>
      <c r="AC425" s="141"/>
      <c r="AD425" s="141"/>
      <c r="AE425" s="142"/>
    </row>
    <row r="426">
      <c r="A426" s="152">
        <v>417.0</v>
      </c>
      <c r="B426" s="37" t="s">
        <v>2455</v>
      </c>
      <c r="C426" s="143" t="s">
        <v>18</v>
      </c>
      <c r="D426" s="84" t="s">
        <v>1790</v>
      </c>
      <c r="E426" s="84" t="s">
        <v>1790</v>
      </c>
      <c r="F426" s="84" t="s">
        <v>43</v>
      </c>
      <c r="G426" s="141"/>
      <c r="H426" s="106">
        <v>44921.0</v>
      </c>
      <c r="I426" s="106"/>
      <c r="J426" s="141"/>
      <c r="K426" s="141"/>
      <c r="L426" s="159" t="s">
        <v>4136</v>
      </c>
      <c r="M426" s="141"/>
      <c r="N426" s="141"/>
      <c r="O426" s="141"/>
      <c r="P426" s="141"/>
      <c r="Q426" s="141"/>
      <c r="R426" s="141"/>
      <c r="S426" s="141"/>
      <c r="T426" s="141"/>
      <c r="U426" s="141"/>
      <c r="V426" s="141"/>
      <c r="W426" s="141"/>
      <c r="X426" s="141"/>
      <c r="Y426" s="141"/>
      <c r="Z426" s="141"/>
      <c r="AA426" s="141"/>
      <c r="AB426" s="141"/>
      <c r="AC426" s="141"/>
      <c r="AD426" s="141"/>
      <c r="AE426" s="142"/>
    </row>
    <row r="427">
      <c r="A427" s="84">
        <v>418.0</v>
      </c>
      <c r="B427" s="10" t="s">
        <v>2459</v>
      </c>
      <c r="C427" s="143" t="s">
        <v>560</v>
      </c>
      <c r="D427" s="84" t="s">
        <v>3</v>
      </c>
      <c r="E427" s="84" t="s">
        <v>3</v>
      </c>
      <c r="F427" s="84" t="s">
        <v>46</v>
      </c>
      <c r="G427" s="141"/>
      <c r="H427" s="106">
        <v>44921.0</v>
      </c>
      <c r="I427" s="106"/>
      <c r="J427" s="141"/>
      <c r="K427" s="141"/>
      <c r="L427" s="159" t="s">
        <v>4137</v>
      </c>
      <c r="M427" s="141"/>
      <c r="N427" s="141"/>
      <c r="O427" s="141"/>
      <c r="P427" s="141"/>
      <c r="Q427" s="141"/>
      <c r="R427" s="141"/>
      <c r="S427" s="141"/>
      <c r="T427" s="141"/>
      <c r="U427" s="141"/>
      <c r="V427" s="141"/>
      <c r="W427" s="141"/>
      <c r="X427" s="141"/>
      <c r="Y427" s="141"/>
      <c r="Z427" s="141"/>
      <c r="AA427" s="141"/>
      <c r="AB427" s="141"/>
      <c r="AC427" s="141"/>
      <c r="AD427" s="141"/>
      <c r="AE427" s="142"/>
    </row>
    <row r="428">
      <c r="A428" s="152">
        <v>419.0</v>
      </c>
      <c r="B428" s="37" t="s">
        <v>2463</v>
      </c>
      <c r="C428" s="143" t="s">
        <v>637</v>
      </c>
      <c r="D428" s="84" t="s">
        <v>1790</v>
      </c>
      <c r="E428" s="84" t="s">
        <v>1790</v>
      </c>
      <c r="F428" s="84" t="s">
        <v>20</v>
      </c>
      <c r="G428" s="141"/>
      <c r="H428" s="106">
        <v>44922.0</v>
      </c>
      <c r="I428" s="106">
        <v>44931.0</v>
      </c>
      <c r="J428" s="141"/>
      <c r="K428" s="141"/>
      <c r="L428" s="159" t="s">
        <v>4138</v>
      </c>
      <c r="M428" s="141"/>
      <c r="N428" s="141"/>
      <c r="O428" s="141"/>
      <c r="P428" s="141"/>
      <c r="Q428" s="141"/>
      <c r="R428" s="141"/>
      <c r="S428" s="141"/>
      <c r="T428" s="141"/>
      <c r="U428" s="141"/>
      <c r="V428" s="141"/>
      <c r="W428" s="141"/>
      <c r="X428" s="141"/>
      <c r="Y428" s="141"/>
      <c r="Z428" s="141"/>
      <c r="AA428" s="141"/>
      <c r="AB428" s="141"/>
      <c r="AC428" s="141"/>
      <c r="AD428" s="141"/>
      <c r="AE428" s="142"/>
    </row>
    <row r="429">
      <c r="A429" s="152">
        <v>420.0</v>
      </c>
      <c r="B429" s="10" t="s">
        <v>2482</v>
      </c>
      <c r="C429" s="143" t="s">
        <v>18</v>
      </c>
      <c r="D429" s="84" t="s">
        <v>3</v>
      </c>
      <c r="E429" s="84" t="s">
        <v>3</v>
      </c>
      <c r="F429" s="84" t="s">
        <v>20</v>
      </c>
      <c r="G429" s="141"/>
      <c r="H429" s="106">
        <v>44924.0</v>
      </c>
      <c r="I429" s="106"/>
      <c r="J429" s="141"/>
      <c r="K429" s="141"/>
      <c r="L429" s="159" t="s">
        <v>4139</v>
      </c>
      <c r="M429" s="141"/>
      <c r="N429" s="141"/>
      <c r="O429" s="141"/>
      <c r="P429" s="141"/>
      <c r="Q429" s="141"/>
      <c r="R429" s="141"/>
      <c r="S429" s="141"/>
      <c r="T429" s="141"/>
      <c r="U429" s="141"/>
      <c r="V429" s="141"/>
      <c r="W429" s="141"/>
      <c r="X429" s="141"/>
      <c r="Y429" s="141"/>
      <c r="Z429" s="141"/>
      <c r="AA429" s="141"/>
      <c r="AB429" s="141"/>
      <c r="AC429" s="141"/>
      <c r="AD429" s="141"/>
      <c r="AE429" s="142"/>
    </row>
    <row r="430">
      <c r="A430" s="84">
        <v>421.0</v>
      </c>
      <c r="B430" s="84" t="s">
        <v>2497</v>
      </c>
      <c r="C430" s="143" t="s">
        <v>18</v>
      </c>
      <c r="D430" s="84" t="s">
        <v>900</v>
      </c>
      <c r="E430" s="161" t="s">
        <v>900</v>
      </c>
      <c r="F430" s="84" t="s">
        <v>1281</v>
      </c>
      <c r="G430" s="141"/>
      <c r="H430" s="106">
        <v>44929.0</v>
      </c>
      <c r="I430" s="106"/>
      <c r="J430" s="141"/>
      <c r="K430" s="141"/>
      <c r="L430" s="159" t="s">
        <v>4140</v>
      </c>
      <c r="M430" s="141"/>
      <c r="N430" s="141"/>
      <c r="O430" s="141"/>
      <c r="P430" s="141"/>
      <c r="Q430" s="141"/>
      <c r="R430" s="141"/>
      <c r="S430" s="141"/>
      <c r="T430" s="141"/>
      <c r="U430" s="141"/>
      <c r="V430" s="141"/>
      <c r="W430" s="141"/>
      <c r="X430" s="141"/>
      <c r="Y430" s="141"/>
      <c r="Z430" s="141"/>
      <c r="AA430" s="141"/>
      <c r="AB430" s="141"/>
      <c r="AC430" s="141"/>
      <c r="AD430" s="141"/>
      <c r="AE430" s="142"/>
    </row>
    <row r="431" ht="93.75" customHeight="1">
      <c r="A431" s="152">
        <v>422.0</v>
      </c>
      <c r="B431" s="37" t="s">
        <v>2515</v>
      </c>
      <c r="C431" s="143" t="s">
        <v>18</v>
      </c>
      <c r="D431" s="84" t="s">
        <v>1790</v>
      </c>
      <c r="E431" s="84" t="s">
        <v>1790</v>
      </c>
      <c r="F431" s="84" t="s">
        <v>20</v>
      </c>
      <c r="G431" s="141"/>
      <c r="H431" s="106">
        <v>44932.0</v>
      </c>
      <c r="I431" s="106">
        <v>44942.0</v>
      </c>
      <c r="J431" s="141"/>
      <c r="K431" s="141"/>
      <c r="L431" s="159" t="s">
        <v>4141</v>
      </c>
      <c r="M431" s="141"/>
      <c r="N431" s="141"/>
      <c r="O431" s="141"/>
      <c r="P431" s="141"/>
      <c r="Q431" s="141"/>
      <c r="R431" s="141"/>
      <c r="S431" s="141"/>
      <c r="T431" s="141"/>
      <c r="U431" s="141"/>
      <c r="V431" s="141"/>
      <c r="W431" s="141"/>
      <c r="X431" s="141"/>
      <c r="Y431" s="141"/>
      <c r="Z431" s="141"/>
      <c r="AA431" s="141"/>
      <c r="AB431" s="141"/>
      <c r="AC431" s="141"/>
      <c r="AD431" s="141"/>
      <c r="AE431" s="142"/>
    </row>
    <row r="432">
      <c r="A432" s="152">
        <v>423.0</v>
      </c>
      <c r="B432" s="10" t="s">
        <v>2519</v>
      </c>
      <c r="C432" s="143" t="s">
        <v>18</v>
      </c>
      <c r="D432" s="84" t="s">
        <v>3</v>
      </c>
      <c r="E432" s="84" t="s">
        <v>3</v>
      </c>
      <c r="F432" s="84" t="s">
        <v>20</v>
      </c>
      <c r="G432" s="141"/>
      <c r="H432" s="106">
        <v>44932.0</v>
      </c>
      <c r="I432" s="106"/>
      <c r="J432" s="141"/>
      <c r="K432" s="141"/>
      <c r="L432" s="159" t="s">
        <v>4142</v>
      </c>
      <c r="M432" s="141"/>
      <c r="N432" s="141"/>
      <c r="O432" s="141"/>
      <c r="P432" s="141"/>
      <c r="Q432" s="141"/>
      <c r="R432" s="141"/>
      <c r="S432" s="141"/>
      <c r="T432" s="141"/>
      <c r="U432" s="141"/>
      <c r="V432" s="141"/>
      <c r="W432" s="141"/>
      <c r="X432" s="141"/>
      <c r="Y432" s="141"/>
      <c r="Z432" s="141"/>
      <c r="AA432" s="141"/>
      <c r="AB432" s="141"/>
      <c r="AC432" s="141"/>
      <c r="AD432" s="141"/>
      <c r="AE432" s="142"/>
    </row>
    <row r="433">
      <c r="A433" s="84">
        <v>424.0</v>
      </c>
      <c r="B433" s="10" t="s">
        <v>2280</v>
      </c>
      <c r="C433" s="143" t="s">
        <v>18</v>
      </c>
      <c r="D433" s="84" t="s">
        <v>1790</v>
      </c>
      <c r="E433" s="84" t="s">
        <v>1790</v>
      </c>
      <c r="F433" s="84" t="s">
        <v>53</v>
      </c>
      <c r="G433" s="141"/>
      <c r="H433" s="106">
        <v>44935.0</v>
      </c>
      <c r="I433" s="106">
        <v>44956.0</v>
      </c>
      <c r="J433" s="141"/>
      <c r="K433" s="141"/>
      <c r="L433" s="159" t="s">
        <v>4143</v>
      </c>
      <c r="M433" s="141"/>
      <c r="N433" s="141"/>
      <c r="O433" s="141"/>
      <c r="P433" s="141"/>
      <c r="Q433" s="141"/>
      <c r="R433" s="141"/>
      <c r="S433" s="141"/>
      <c r="T433" s="141"/>
      <c r="U433" s="141"/>
      <c r="V433" s="141"/>
      <c r="W433" s="141"/>
      <c r="X433" s="141"/>
      <c r="Y433" s="141"/>
      <c r="Z433" s="141"/>
      <c r="AA433" s="141"/>
      <c r="AB433" s="141"/>
      <c r="AC433" s="141"/>
      <c r="AD433" s="141"/>
      <c r="AE433" s="142"/>
    </row>
    <row r="434">
      <c r="A434" s="152">
        <v>425.0</v>
      </c>
      <c r="B434" s="104" t="s">
        <v>2535</v>
      </c>
      <c r="C434" s="143" t="s">
        <v>560</v>
      </c>
      <c r="D434" s="84" t="s">
        <v>508</v>
      </c>
      <c r="E434" s="84" t="s">
        <v>508</v>
      </c>
      <c r="F434" s="84" t="s">
        <v>1255</v>
      </c>
      <c r="G434" s="141"/>
      <c r="H434" s="106">
        <v>44936.0</v>
      </c>
      <c r="I434" s="106"/>
      <c r="J434" s="141"/>
      <c r="K434" s="141"/>
      <c r="L434" s="113" t="s">
        <v>4144</v>
      </c>
      <c r="M434" s="141"/>
      <c r="N434" s="141"/>
      <c r="O434" s="141"/>
      <c r="P434" s="141"/>
      <c r="Q434" s="141"/>
      <c r="R434" s="141"/>
      <c r="S434" s="141"/>
      <c r="T434" s="141"/>
      <c r="U434" s="141"/>
      <c r="V434" s="141"/>
      <c r="W434" s="141"/>
      <c r="X434" s="141"/>
      <c r="Y434" s="141"/>
      <c r="Z434" s="141"/>
      <c r="AA434" s="141"/>
      <c r="AB434" s="141"/>
      <c r="AC434" s="141"/>
      <c r="AD434" s="141"/>
      <c r="AE434" s="142"/>
    </row>
    <row r="435" ht="93.75" customHeight="1">
      <c r="A435" s="152">
        <v>426.0</v>
      </c>
      <c r="B435" s="10" t="s">
        <v>2555</v>
      </c>
      <c r="C435" s="143" t="s">
        <v>18</v>
      </c>
      <c r="D435" s="84" t="s">
        <v>1790</v>
      </c>
      <c r="E435" s="84" t="s">
        <v>1790</v>
      </c>
      <c r="F435" s="84" t="s">
        <v>53</v>
      </c>
      <c r="G435" s="141"/>
      <c r="H435" s="106">
        <v>44942.0</v>
      </c>
      <c r="I435" s="106">
        <v>44946.0</v>
      </c>
      <c r="J435" s="141"/>
      <c r="K435" s="141"/>
      <c r="L435" s="159" t="s">
        <v>4145</v>
      </c>
      <c r="M435" s="141"/>
      <c r="N435" s="141"/>
      <c r="O435" s="141"/>
      <c r="P435" s="141"/>
      <c r="Q435" s="141"/>
      <c r="R435" s="141"/>
      <c r="S435" s="141"/>
      <c r="T435" s="141"/>
      <c r="U435" s="141"/>
      <c r="V435" s="141"/>
      <c r="W435" s="141"/>
      <c r="X435" s="141"/>
      <c r="Y435" s="141"/>
      <c r="Z435" s="141"/>
      <c r="AA435" s="141"/>
      <c r="AB435" s="141"/>
      <c r="AC435" s="141"/>
      <c r="AD435" s="141"/>
      <c r="AE435" s="142"/>
    </row>
    <row r="436">
      <c r="A436" s="84">
        <v>427.0</v>
      </c>
      <c r="B436" s="84" t="s">
        <v>2559</v>
      </c>
      <c r="C436" s="143" t="s">
        <v>18</v>
      </c>
      <c r="D436" s="84" t="s">
        <v>3</v>
      </c>
      <c r="E436" s="84" t="s">
        <v>3</v>
      </c>
      <c r="F436" s="84" t="s">
        <v>20</v>
      </c>
      <c r="G436" s="141"/>
      <c r="H436" s="106">
        <v>44939.0</v>
      </c>
      <c r="I436" s="106"/>
      <c r="J436" s="141"/>
      <c r="K436" s="141"/>
      <c r="L436" s="159" t="s">
        <v>2560</v>
      </c>
      <c r="M436" s="141"/>
      <c r="N436" s="141"/>
      <c r="O436" s="141"/>
      <c r="P436" s="141"/>
      <c r="Q436" s="141"/>
      <c r="R436" s="141"/>
      <c r="S436" s="141"/>
      <c r="T436" s="141"/>
      <c r="U436" s="141"/>
      <c r="V436" s="141"/>
      <c r="W436" s="141"/>
      <c r="X436" s="141"/>
      <c r="Y436" s="141"/>
      <c r="Z436" s="141"/>
      <c r="AA436" s="141"/>
      <c r="AB436" s="141"/>
      <c r="AC436" s="141"/>
      <c r="AD436" s="141"/>
      <c r="AE436" s="142"/>
    </row>
    <row r="437">
      <c r="A437" s="152">
        <v>428.0</v>
      </c>
      <c r="B437" s="84" t="s">
        <v>2561</v>
      </c>
      <c r="C437" s="143" t="s">
        <v>18</v>
      </c>
      <c r="D437" s="84" t="s">
        <v>3</v>
      </c>
      <c r="E437" s="84" t="s">
        <v>3</v>
      </c>
      <c r="F437" s="84" t="s">
        <v>20</v>
      </c>
      <c r="G437" s="141"/>
      <c r="H437" s="106">
        <v>44939.0</v>
      </c>
      <c r="I437" s="106"/>
      <c r="J437" s="141"/>
      <c r="K437" s="141"/>
      <c r="L437" s="159" t="s">
        <v>4146</v>
      </c>
      <c r="M437" s="141"/>
      <c r="N437" s="141"/>
      <c r="O437" s="141"/>
      <c r="P437" s="141"/>
      <c r="Q437" s="141"/>
      <c r="R437" s="141"/>
      <c r="S437" s="141"/>
      <c r="T437" s="141"/>
      <c r="U437" s="141"/>
      <c r="V437" s="141"/>
      <c r="W437" s="141"/>
      <c r="X437" s="141"/>
      <c r="Y437" s="141"/>
      <c r="Z437" s="141"/>
      <c r="AA437" s="141"/>
      <c r="AB437" s="141"/>
      <c r="AC437" s="141"/>
      <c r="AD437" s="141"/>
      <c r="AE437" s="142"/>
    </row>
    <row r="438">
      <c r="A438" s="152">
        <v>429.0</v>
      </c>
      <c r="B438" s="84" t="s">
        <v>2578</v>
      </c>
      <c r="C438" s="143" t="s">
        <v>18</v>
      </c>
      <c r="D438" s="84" t="s">
        <v>2579</v>
      </c>
      <c r="E438" s="84" t="s">
        <v>2579</v>
      </c>
      <c r="F438" s="84" t="s">
        <v>20</v>
      </c>
      <c r="G438" s="141"/>
      <c r="H438" s="106">
        <v>44943.0</v>
      </c>
      <c r="I438" s="106"/>
      <c r="J438" s="141"/>
      <c r="K438" s="141"/>
      <c r="L438" s="159" t="s">
        <v>4147</v>
      </c>
      <c r="M438" s="141"/>
      <c r="N438" s="141"/>
      <c r="O438" s="141"/>
      <c r="P438" s="141"/>
      <c r="Q438" s="141"/>
      <c r="R438" s="141"/>
      <c r="S438" s="141"/>
      <c r="T438" s="141"/>
      <c r="U438" s="141"/>
      <c r="V438" s="141"/>
      <c r="W438" s="141"/>
      <c r="X438" s="141"/>
      <c r="Y438" s="141"/>
      <c r="Z438" s="141"/>
      <c r="AA438" s="141"/>
      <c r="AB438" s="141"/>
      <c r="AC438" s="141"/>
      <c r="AD438" s="141"/>
      <c r="AE438" s="142"/>
    </row>
    <row r="439" ht="93.75" customHeight="1">
      <c r="A439" s="84">
        <v>430.0</v>
      </c>
      <c r="B439" s="10" t="s">
        <v>2573</v>
      </c>
      <c r="C439" s="143" t="s">
        <v>560</v>
      </c>
      <c r="D439" s="84" t="s">
        <v>1790</v>
      </c>
      <c r="E439" s="84" t="s">
        <v>1790</v>
      </c>
      <c r="F439" s="84" t="s">
        <v>28</v>
      </c>
      <c r="G439" s="141"/>
      <c r="H439" s="106">
        <v>44943.0</v>
      </c>
      <c r="I439" s="106"/>
      <c r="J439" s="141"/>
      <c r="K439" s="141"/>
      <c r="L439" s="159" t="s">
        <v>4148</v>
      </c>
      <c r="M439" s="141"/>
      <c r="N439" s="141"/>
      <c r="O439" s="141"/>
      <c r="P439" s="141"/>
      <c r="Q439" s="141"/>
      <c r="R439" s="141"/>
      <c r="S439" s="141"/>
      <c r="T439" s="141"/>
      <c r="U439" s="141"/>
      <c r="V439" s="141"/>
      <c r="W439" s="141"/>
      <c r="X439" s="141"/>
      <c r="Y439" s="141"/>
      <c r="Z439" s="141"/>
      <c r="AA439" s="141"/>
      <c r="AB439" s="141"/>
      <c r="AC439" s="141"/>
      <c r="AD439" s="141"/>
      <c r="AE439" s="142"/>
    </row>
    <row r="440">
      <c r="A440" s="152">
        <v>431.0</v>
      </c>
      <c r="B440" s="81" t="s">
        <v>2585</v>
      </c>
      <c r="C440" s="143" t="s">
        <v>560</v>
      </c>
      <c r="D440" s="84" t="s">
        <v>3</v>
      </c>
      <c r="E440" s="84" t="s">
        <v>3</v>
      </c>
      <c r="F440" s="84" t="s">
        <v>20</v>
      </c>
      <c r="G440" s="141"/>
      <c r="H440" s="106">
        <v>44944.0</v>
      </c>
      <c r="I440" s="106"/>
      <c r="J440" s="141"/>
      <c r="K440" s="141"/>
      <c r="L440" s="159" t="s">
        <v>2586</v>
      </c>
      <c r="M440" s="141"/>
      <c r="N440" s="141"/>
      <c r="O440" s="141"/>
      <c r="P440" s="141"/>
      <c r="Q440" s="141"/>
      <c r="R440" s="141"/>
      <c r="S440" s="141"/>
      <c r="T440" s="141"/>
      <c r="U440" s="141"/>
      <c r="V440" s="141"/>
      <c r="W440" s="141"/>
      <c r="X440" s="141"/>
      <c r="Y440" s="141"/>
      <c r="Z440" s="141"/>
      <c r="AA440" s="141"/>
      <c r="AB440" s="141"/>
      <c r="AC440" s="141"/>
      <c r="AD440" s="141"/>
      <c r="AE440" s="142"/>
    </row>
    <row r="441">
      <c r="A441" s="152">
        <v>432.0</v>
      </c>
      <c r="B441" s="84" t="s">
        <v>2596</v>
      </c>
      <c r="C441" s="143" t="s">
        <v>18</v>
      </c>
      <c r="D441" s="84" t="s">
        <v>3</v>
      </c>
      <c r="E441" s="84" t="s">
        <v>3</v>
      </c>
      <c r="F441" s="84" t="s">
        <v>20</v>
      </c>
      <c r="G441" s="141"/>
      <c r="H441" s="106">
        <v>44945.0</v>
      </c>
      <c r="I441" s="106"/>
      <c r="J441" s="141"/>
      <c r="K441" s="141"/>
      <c r="L441" s="159" t="s">
        <v>2597</v>
      </c>
      <c r="M441" s="141"/>
      <c r="N441" s="141"/>
      <c r="O441" s="141"/>
      <c r="P441" s="141"/>
      <c r="Q441" s="141"/>
      <c r="R441" s="141"/>
      <c r="S441" s="141"/>
      <c r="T441" s="141"/>
      <c r="U441" s="141"/>
      <c r="V441" s="141"/>
      <c r="W441" s="141"/>
      <c r="X441" s="141"/>
      <c r="Y441" s="141"/>
      <c r="Z441" s="141"/>
      <c r="AA441" s="141"/>
      <c r="AB441" s="141"/>
      <c r="AC441" s="141"/>
      <c r="AD441" s="141"/>
      <c r="AE441" s="142"/>
    </row>
    <row r="442">
      <c r="A442" s="84">
        <v>433.0</v>
      </c>
      <c r="B442" s="84" t="s">
        <v>2598</v>
      </c>
      <c r="C442" s="143" t="s">
        <v>18</v>
      </c>
      <c r="D442" s="84" t="s">
        <v>3</v>
      </c>
      <c r="E442" s="84" t="s">
        <v>3</v>
      </c>
      <c r="F442" s="84" t="s">
        <v>20</v>
      </c>
      <c r="G442" s="141"/>
      <c r="H442" s="106">
        <v>44945.0</v>
      </c>
      <c r="I442" s="106"/>
      <c r="J442" s="141"/>
      <c r="K442" s="141"/>
      <c r="L442" s="159" t="s">
        <v>4149</v>
      </c>
      <c r="M442" s="141"/>
      <c r="N442" s="141"/>
      <c r="O442" s="141"/>
      <c r="P442" s="141"/>
      <c r="Q442" s="141"/>
      <c r="R442" s="141"/>
      <c r="S442" s="141"/>
      <c r="T442" s="141"/>
      <c r="U442" s="141"/>
      <c r="V442" s="141"/>
      <c r="W442" s="141"/>
      <c r="X442" s="141"/>
      <c r="Y442" s="141"/>
      <c r="Z442" s="141"/>
      <c r="AA442" s="141"/>
      <c r="AB442" s="141"/>
      <c r="AC442" s="141"/>
      <c r="AD442" s="141"/>
      <c r="AE442" s="142"/>
    </row>
    <row r="443">
      <c r="A443" s="152">
        <v>434.0</v>
      </c>
      <c r="B443" s="84" t="s">
        <v>2610</v>
      </c>
      <c r="C443" s="143" t="s">
        <v>18</v>
      </c>
      <c r="D443" s="84" t="s">
        <v>3</v>
      </c>
      <c r="E443" s="84" t="s">
        <v>3</v>
      </c>
      <c r="F443" s="84" t="s">
        <v>20</v>
      </c>
      <c r="G443" s="141"/>
      <c r="H443" s="106">
        <v>44946.0</v>
      </c>
      <c r="I443" s="106"/>
      <c r="J443" s="141"/>
      <c r="K443" s="141"/>
      <c r="L443" s="159" t="s">
        <v>2611</v>
      </c>
      <c r="M443" s="141"/>
      <c r="N443" s="141"/>
      <c r="O443" s="141"/>
      <c r="P443" s="141"/>
      <c r="Q443" s="141"/>
      <c r="R443" s="141"/>
      <c r="S443" s="141"/>
      <c r="T443" s="141"/>
      <c r="U443" s="141"/>
      <c r="V443" s="141"/>
      <c r="W443" s="141"/>
      <c r="X443" s="141"/>
      <c r="Y443" s="141"/>
      <c r="Z443" s="141"/>
      <c r="AA443" s="141"/>
      <c r="AB443" s="141"/>
      <c r="AC443" s="141"/>
      <c r="AD443" s="141"/>
      <c r="AE443" s="142"/>
    </row>
    <row r="444">
      <c r="A444" s="152">
        <v>435.0</v>
      </c>
      <c r="B444" s="84" t="s">
        <v>2616</v>
      </c>
      <c r="C444" s="143" t="s">
        <v>18</v>
      </c>
      <c r="D444" s="84" t="s">
        <v>2579</v>
      </c>
      <c r="E444" s="161" t="s">
        <v>2579</v>
      </c>
      <c r="F444" s="84" t="s">
        <v>20</v>
      </c>
      <c r="G444" s="141"/>
      <c r="H444" s="106">
        <v>44949.0</v>
      </c>
      <c r="I444" s="106"/>
      <c r="J444" s="141"/>
      <c r="K444" s="141"/>
      <c r="L444" s="159" t="s">
        <v>4150</v>
      </c>
      <c r="M444" s="141"/>
      <c r="N444" s="141"/>
      <c r="O444" s="141"/>
      <c r="P444" s="141"/>
      <c r="Q444" s="141"/>
      <c r="R444" s="141"/>
      <c r="S444" s="141"/>
      <c r="T444" s="141"/>
      <c r="U444" s="141"/>
      <c r="V444" s="141"/>
      <c r="W444" s="141"/>
      <c r="X444" s="141"/>
      <c r="Y444" s="141"/>
      <c r="Z444" s="141"/>
      <c r="AA444" s="141"/>
      <c r="AB444" s="141"/>
      <c r="AC444" s="141"/>
      <c r="AD444" s="141"/>
      <c r="AE444" s="142"/>
    </row>
    <row r="445">
      <c r="A445" s="84">
        <v>436.0</v>
      </c>
      <c r="B445" s="81" t="s">
        <v>2623</v>
      </c>
      <c r="C445" s="143" t="s">
        <v>18</v>
      </c>
      <c r="D445" s="84" t="s">
        <v>3</v>
      </c>
      <c r="E445" s="84" t="s">
        <v>3</v>
      </c>
      <c r="F445" s="84" t="s">
        <v>20</v>
      </c>
      <c r="G445" s="141"/>
      <c r="H445" s="106">
        <v>44949.0</v>
      </c>
      <c r="I445" s="106"/>
      <c r="J445" s="141"/>
      <c r="K445" s="141"/>
      <c r="L445" s="159" t="s">
        <v>2624</v>
      </c>
      <c r="M445" s="141"/>
      <c r="N445" s="141"/>
      <c r="O445" s="141"/>
      <c r="P445" s="141"/>
      <c r="Q445" s="141"/>
      <c r="R445" s="141"/>
      <c r="S445" s="141"/>
      <c r="T445" s="141"/>
      <c r="U445" s="141"/>
      <c r="V445" s="141"/>
      <c r="W445" s="141"/>
      <c r="X445" s="141"/>
      <c r="Y445" s="141"/>
      <c r="Z445" s="141"/>
      <c r="AA445" s="141"/>
      <c r="AB445" s="141"/>
      <c r="AC445" s="141"/>
      <c r="AD445" s="141"/>
      <c r="AE445" s="142"/>
    </row>
    <row r="446">
      <c r="A446" s="152">
        <v>437.0</v>
      </c>
      <c r="B446" s="81" t="s">
        <v>2619</v>
      </c>
      <c r="C446" s="143" t="s">
        <v>18</v>
      </c>
      <c r="D446" s="84" t="s">
        <v>3</v>
      </c>
      <c r="E446" s="84" t="s">
        <v>3</v>
      </c>
      <c r="F446" s="84" t="s">
        <v>53</v>
      </c>
      <c r="G446" s="141"/>
      <c r="H446" s="106">
        <v>44949.0</v>
      </c>
      <c r="I446" s="106"/>
      <c r="J446" s="141"/>
      <c r="K446" s="141"/>
      <c r="L446" s="159" t="s">
        <v>2620</v>
      </c>
      <c r="M446" s="141"/>
      <c r="N446" s="141"/>
      <c r="O446" s="141"/>
      <c r="P446" s="141"/>
      <c r="Q446" s="141"/>
      <c r="R446" s="141"/>
      <c r="S446" s="141"/>
      <c r="T446" s="141"/>
      <c r="U446" s="141"/>
      <c r="V446" s="141"/>
      <c r="W446" s="141"/>
      <c r="X446" s="141"/>
      <c r="Y446" s="141"/>
      <c r="Z446" s="141"/>
      <c r="AA446" s="141"/>
      <c r="AB446" s="141"/>
      <c r="AC446" s="141"/>
      <c r="AD446" s="141"/>
      <c r="AE446" s="142"/>
    </row>
    <row r="447">
      <c r="A447" s="152">
        <v>438.0</v>
      </c>
      <c r="B447" s="84" t="s">
        <v>2625</v>
      </c>
      <c r="C447" s="143" t="s">
        <v>18</v>
      </c>
      <c r="D447" s="84" t="s">
        <v>2579</v>
      </c>
      <c r="E447" s="161" t="s">
        <v>2579</v>
      </c>
      <c r="F447" s="84" t="s">
        <v>20</v>
      </c>
      <c r="G447" s="141"/>
      <c r="H447" s="106">
        <v>44950.0</v>
      </c>
      <c r="I447" s="106"/>
      <c r="J447" s="141"/>
      <c r="K447" s="141"/>
      <c r="L447" s="159" t="s">
        <v>4151</v>
      </c>
      <c r="M447" s="141"/>
      <c r="N447" s="141"/>
      <c r="O447" s="141"/>
      <c r="P447" s="141"/>
      <c r="Q447" s="141"/>
      <c r="R447" s="141"/>
      <c r="S447" s="141"/>
      <c r="T447" s="141"/>
      <c r="U447" s="141"/>
      <c r="V447" s="141"/>
      <c r="W447" s="141"/>
      <c r="X447" s="141"/>
      <c r="Y447" s="141"/>
      <c r="Z447" s="141"/>
      <c r="AA447" s="141"/>
      <c r="AB447" s="141"/>
      <c r="AC447" s="141"/>
      <c r="AD447" s="141"/>
      <c r="AE447" s="142"/>
    </row>
    <row r="448">
      <c r="A448" s="84">
        <v>439.0</v>
      </c>
      <c r="B448" s="81" t="s">
        <v>2634</v>
      </c>
      <c r="C448" s="143" t="s">
        <v>18</v>
      </c>
      <c r="D448" s="84" t="s">
        <v>3</v>
      </c>
      <c r="E448" s="84" t="s">
        <v>3</v>
      </c>
      <c r="F448" s="84" t="s">
        <v>53</v>
      </c>
      <c r="G448" s="141"/>
      <c r="H448" s="106">
        <v>44951.0</v>
      </c>
      <c r="I448" s="106"/>
      <c r="J448" s="141"/>
      <c r="K448" s="141"/>
      <c r="L448" s="159" t="s">
        <v>2635</v>
      </c>
      <c r="M448" s="141"/>
      <c r="N448" s="141"/>
      <c r="O448" s="141"/>
      <c r="P448" s="141"/>
      <c r="Q448" s="141"/>
      <c r="R448" s="141"/>
      <c r="S448" s="141"/>
      <c r="T448" s="141"/>
      <c r="U448" s="141"/>
      <c r="V448" s="141"/>
      <c r="W448" s="141"/>
      <c r="X448" s="141"/>
      <c r="Y448" s="141"/>
      <c r="Z448" s="141"/>
      <c r="AA448" s="141"/>
      <c r="AB448" s="141"/>
      <c r="AC448" s="141"/>
      <c r="AD448" s="141"/>
      <c r="AE448" s="142"/>
    </row>
    <row r="449">
      <c r="A449" s="152">
        <v>440.0</v>
      </c>
      <c r="B449" s="84" t="s">
        <v>2640</v>
      </c>
      <c r="C449" s="143" t="s">
        <v>560</v>
      </c>
      <c r="D449" s="84" t="s">
        <v>2579</v>
      </c>
      <c r="E449" s="161" t="s">
        <v>2579</v>
      </c>
      <c r="F449" s="84" t="s">
        <v>43</v>
      </c>
      <c r="G449" s="141"/>
      <c r="H449" s="106">
        <v>44951.0</v>
      </c>
      <c r="I449" s="106"/>
      <c r="J449" s="141"/>
      <c r="K449" s="141"/>
      <c r="L449" s="159" t="s">
        <v>4152</v>
      </c>
      <c r="M449" s="141"/>
      <c r="N449" s="141"/>
      <c r="O449" s="141"/>
      <c r="P449" s="141"/>
      <c r="Q449" s="141"/>
      <c r="R449" s="141"/>
      <c r="S449" s="141"/>
      <c r="T449" s="141"/>
      <c r="U449" s="141"/>
      <c r="V449" s="141"/>
      <c r="W449" s="141"/>
      <c r="X449" s="141"/>
      <c r="Y449" s="141"/>
      <c r="Z449" s="141"/>
      <c r="AA449" s="141"/>
      <c r="AB449" s="141"/>
      <c r="AC449" s="141"/>
      <c r="AD449" s="141"/>
      <c r="AE449" s="142"/>
    </row>
    <row r="450">
      <c r="A450" s="152">
        <v>441.0</v>
      </c>
      <c r="B450" s="84" t="s">
        <v>2643</v>
      </c>
      <c r="C450" s="143" t="s">
        <v>18</v>
      </c>
      <c r="D450" s="84" t="s">
        <v>3</v>
      </c>
      <c r="E450" s="84" t="s">
        <v>3</v>
      </c>
      <c r="F450" s="84" t="s">
        <v>53</v>
      </c>
      <c r="G450" s="141"/>
      <c r="H450" s="106">
        <v>44953.0</v>
      </c>
      <c r="I450" s="106"/>
      <c r="J450" s="141"/>
      <c r="K450" s="141"/>
      <c r="L450" s="159" t="s">
        <v>2644</v>
      </c>
      <c r="M450" s="141"/>
      <c r="N450" s="141"/>
      <c r="O450" s="141"/>
      <c r="P450" s="141"/>
      <c r="Q450" s="141"/>
      <c r="R450" s="141"/>
      <c r="S450" s="141"/>
      <c r="T450" s="141"/>
      <c r="U450" s="141"/>
      <c r="V450" s="141"/>
      <c r="W450" s="141"/>
      <c r="X450" s="141"/>
      <c r="Y450" s="141"/>
      <c r="Z450" s="141"/>
      <c r="AA450" s="141"/>
      <c r="AB450" s="141"/>
      <c r="AC450" s="141"/>
      <c r="AD450" s="141"/>
      <c r="AE450" s="142"/>
    </row>
    <row r="451">
      <c r="A451" s="84">
        <v>442.0</v>
      </c>
      <c r="B451" s="84" t="s">
        <v>2651</v>
      </c>
      <c r="C451" s="143" t="s">
        <v>18</v>
      </c>
      <c r="D451" s="84" t="s">
        <v>3</v>
      </c>
      <c r="E451" s="84" t="s">
        <v>3</v>
      </c>
      <c r="F451" s="84" t="s">
        <v>20</v>
      </c>
      <c r="G451" s="141"/>
      <c r="H451" s="106">
        <v>44953.0</v>
      </c>
      <c r="I451" s="106"/>
      <c r="J451" s="141"/>
      <c r="K451" s="141"/>
      <c r="L451" s="159" t="s">
        <v>4153</v>
      </c>
      <c r="M451" s="141"/>
      <c r="N451" s="141"/>
      <c r="O451" s="141"/>
      <c r="P451" s="141"/>
      <c r="Q451" s="141"/>
      <c r="R451" s="141"/>
      <c r="S451" s="141"/>
      <c r="T451" s="141"/>
      <c r="U451" s="141"/>
      <c r="V451" s="141"/>
      <c r="W451" s="141"/>
      <c r="X451" s="141"/>
      <c r="Y451" s="141"/>
      <c r="Z451" s="141"/>
      <c r="AA451" s="141"/>
      <c r="AB451" s="141"/>
      <c r="AC451" s="141"/>
      <c r="AD451" s="141"/>
      <c r="AE451" s="142"/>
    </row>
    <row r="452">
      <c r="A452" s="152">
        <v>443.0</v>
      </c>
      <c r="B452" s="84" t="s">
        <v>2655</v>
      </c>
      <c r="C452" s="143" t="s">
        <v>18</v>
      </c>
      <c r="D452" s="84" t="s">
        <v>900</v>
      </c>
      <c r="E452" s="161" t="s">
        <v>900</v>
      </c>
      <c r="F452" s="84" t="s">
        <v>43</v>
      </c>
      <c r="G452" s="141"/>
      <c r="H452" s="106">
        <v>44953.0</v>
      </c>
      <c r="I452" s="106"/>
      <c r="J452" s="141"/>
      <c r="K452" s="141"/>
      <c r="L452" s="159" t="s">
        <v>4154</v>
      </c>
      <c r="M452" s="141"/>
      <c r="N452" s="141"/>
      <c r="O452" s="141"/>
      <c r="P452" s="141"/>
      <c r="Q452" s="141"/>
      <c r="R452" s="141"/>
      <c r="S452" s="141"/>
      <c r="T452" s="141"/>
      <c r="U452" s="141"/>
      <c r="V452" s="141"/>
      <c r="W452" s="141"/>
      <c r="X452" s="141"/>
      <c r="Y452" s="141"/>
      <c r="Z452" s="141"/>
      <c r="AA452" s="141"/>
      <c r="AB452" s="141"/>
      <c r="AC452" s="141"/>
      <c r="AD452" s="141"/>
      <c r="AE452" s="142"/>
    </row>
    <row r="453">
      <c r="A453" s="152">
        <v>444.0</v>
      </c>
      <c r="B453" s="84" t="s">
        <v>2663</v>
      </c>
      <c r="C453" s="143" t="s">
        <v>18</v>
      </c>
      <c r="D453" s="84" t="s">
        <v>3</v>
      </c>
      <c r="E453" s="84" t="s">
        <v>3</v>
      </c>
      <c r="F453" s="84" t="s">
        <v>20</v>
      </c>
      <c r="G453" s="141"/>
      <c r="H453" s="106">
        <v>44956.0</v>
      </c>
      <c r="I453" s="106"/>
      <c r="J453" s="141"/>
      <c r="K453" s="141"/>
      <c r="L453" s="159" t="s">
        <v>4155</v>
      </c>
      <c r="M453" s="141"/>
      <c r="N453" s="141"/>
      <c r="O453" s="141"/>
      <c r="P453" s="141"/>
      <c r="Q453" s="141"/>
      <c r="R453" s="141"/>
      <c r="S453" s="141"/>
      <c r="T453" s="141"/>
      <c r="U453" s="141"/>
      <c r="V453" s="141"/>
      <c r="W453" s="141"/>
      <c r="X453" s="141"/>
      <c r="Y453" s="141"/>
      <c r="Z453" s="141"/>
      <c r="AA453" s="141"/>
      <c r="AB453" s="141"/>
      <c r="AC453" s="141"/>
      <c r="AD453" s="141"/>
      <c r="AE453" s="142"/>
    </row>
    <row r="454">
      <c r="A454" s="84">
        <v>445.0</v>
      </c>
      <c r="B454" s="84" t="s">
        <v>2670</v>
      </c>
      <c r="C454" s="143" t="s">
        <v>18</v>
      </c>
      <c r="D454" s="84" t="s">
        <v>3</v>
      </c>
      <c r="E454" s="84" t="s">
        <v>3</v>
      </c>
      <c r="F454" s="84" t="s">
        <v>53</v>
      </c>
      <c r="G454" s="141"/>
      <c r="H454" s="106">
        <v>44957.0</v>
      </c>
      <c r="I454" s="106"/>
      <c r="J454" s="141"/>
      <c r="K454" s="141"/>
      <c r="L454" s="159" t="s">
        <v>4156</v>
      </c>
      <c r="M454" s="141"/>
      <c r="N454" s="141"/>
      <c r="O454" s="141"/>
      <c r="P454" s="141"/>
      <c r="Q454" s="141"/>
      <c r="R454" s="141"/>
      <c r="S454" s="141"/>
      <c r="T454" s="141"/>
      <c r="U454" s="141"/>
      <c r="V454" s="141"/>
      <c r="W454" s="141"/>
      <c r="X454" s="141"/>
      <c r="Y454" s="141"/>
      <c r="Z454" s="141"/>
      <c r="AA454" s="141"/>
      <c r="AB454" s="141"/>
      <c r="AC454" s="141"/>
      <c r="AD454" s="141"/>
      <c r="AE454" s="142"/>
    </row>
    <row r="455">
      <c r="A455" s="152">
        <v>446.0</v>
      </c>
      <c r="B455" s="81" t="s">
        <v>2705</v>
      </c>
      <c r="C455" s="143" t="s">
        <v>18</v>
      </c>
      <c r="D455" s="84" t="s">
        <v>3</v>
      </c>
      <c r="E455" s="84" t="s">
        <v>3</v>
      </c>
      <c r="F455" s="84" t="s">
        <v>20</v>
      </c>
      <c r="G455" s="141"/>
      <c r="H455" s="106">
        <v>44960.0</v>
      </c>
      <c r="I455" s="106"/>
      <c r="J455" s="141"/>
      <c r="K455" s="141"/>
      <c r="L455" s="159" t="s">
        <v>4157</v>
      </c>
      <c r="M455" s="141"/>
      <c r="N455" s="141"/>
      <c r="O455" s="141"/>
      <c r="P455" s="141"/>
      <c r="Q455" s="141"/>
      <c r="R455" s="141"/>
      <c r="S455" s="141"/>
      <c r="T455" s="141"/>
      <c r="U455" s="141"/>
      <c r="V455" s="141"/>
      <c r="W455" s="141"/>
      <c r="X455" s="141"/>
      <c r="Y455" s="141"/>
      <c r="Z455" s="141"/>
      <c r="AA455" s="141"/>
      <c r="AB455" s="141"/>
      <c r="AC455" s="141"/>
      <c r="AD455" s="141"/>
      <c r="AE455" s="142"/>
    </row>
    <row r="456">
      <c r="A456" s="152">
        <v>447.0</v>
      </c>
      <c r="B456" s="81" t="s">
        <v>2703</v>
      </c>
      <c r="C456" s="143" t="s">
        <v>18</v>
      </c>
      <c r="D456" s="84" t="s">
        <v>3</v>
      </c>
      <c r="E456" s="84" t="s">
        <v>3</v>
      </c>
      <c r="F456" s="84" t="s">
        <v>20</v>
      </c>
      <c r="G456" s="141"/>
      <c r="H456" s="106">
        <v>44960.0</v>
      </c>
      <c r="I456" s="106"/>
      <c r="J456" s="141"/>
      <c r="K456" s="141"/>
      <c r="L456" s="159" t="s">
        <v>4158</v>
      </c>
      <c r="M456" s="141"/>
      <c r="N456" s="141"/>
      <c r="O456" s="141"/>
      <c r="P456" s="141"/>
      <c r="Q456" s="141"/>
      <c r="R456" s="141"/>
      <c r="S456" s="141"/>
      <c r="T456" s="141"/>
      <c r="U456" s="141"/>
      <c r="V456" s="141"/>
      <c r="W456" s="141"/>
      <c r="X456" s="141"/>
      <c r="Y456" s="141"/>
      <c r="Z456" s="141"/>
      <c r="AA456" s="141"/>
      <c r="AB456" s="141"/>
      <c r="AC456" s="141"/>
      <c r="AD456" s="141"/>
      <c r="AE456" s="142"/>
    </row>
    <row r="457">
      <c r="A457" s="84">
        <v>448.0</v>
      </c>
      <c r="B457" s="81" t="s">
        <v>2710</v>
      </c>
      <c r="C457" s="143" t="s">
        <v>18</v>
      </c>
      <c r="D457" s="84" t="s">
        <v>2579</v>
      </c>
      <c r="E457" s="161" t="s">
        <v>2579</v>
      </c>
      <c r="F457" s="84" t="s">
        <v>43</v>
      </c>
      <c r="G457" s="141"/>
      <c r="H457" s="106">
        <v>44965.0</v>
      </c>
      <c r="I457" s="106">
        <v>44965.0</v>
      </c>
      <c r="J457" s="141"/>
      <c r="K457" s="84" t="s">
        <v>3734</v>
      </c>
      <c r="L457" s="37" t="s">
        <v>4159</v>
      </c>
      <c r="M457" s="141"/>
      <c r="N457" s="141"/>
      <c r="O457" s="141"/>
      <c r="P457" s="141"/>
      <c r="Q457" s="141"/>
      <c r="R457" s="141"/>
      <c r="S457" s="141"/>
      <c r="T457" s="141"/>
      <c r="U457" s="141"/>
      <c r="V457" s="141"/>
      <c r="W457" s="141"/>
      <c r="X457" s="141"/>
      <c r="Y457" s="141"/>
      <c r="Z457" s="141"/>
      <c r="AA457" s="141"/>
      <c r="AB457" s="141"/>
      <c r="AC457" s="141"/>
      <c r="AD457" s="141"/>
      <c r="AE457" s="142"/>
    </row>
    <row r="458">
      <c r="A458" s="152">
        <v>449.0</v>
      </c>
      <c r="B458" s="37" t="s">
        <v>2723</v>
      </c>
      <c r="C458" s="143" t="s">
        <v>18</v>
      </c>
      <c r="D458" s="84" t="s">
        <v>508</v>
      </c>
      <c r="E458" s="84" t="s">
        <v>508</v>
      </c>
      <c r="F458" s="84" t="s">
        <v>20</v>
      </c>
      <c r="G458" s="141"/>
      <c r="H458" s="106">
        <v>44964.0</v>
      </c>
      <c r="I458" s="106">
        <v>44981.0</v>
      </c>
      <c r="J458" s="141"/>
      <c r="K458" s="141"/>
      <c r="L458" s="17" t="s">
        <v>4160</v>
      </c>
      <c r="M458" s="141"/>
      <c r="N458" s="141"/>
      <c r="O458" s="141"/>
      <c r="P458" s="141"/>
      <c r="Q458" s="141"/>
      <c r="R458" s="141"/>
      <c r="S458" s="141"/>
      <c r="T458" s="141"/>
      <c r="U458" s="141"/>
      <c r="V458" s="141"/>
      <c r="W458" s="141"/>
      <c r="X458" s="141"/>
      <c r="Y458" s="141"/>
      <c r="Z458" s="141"/>
      <c r="AA458" s="141"/>
      <c r="AB458" s="141"/>
      <c r="AC458" s="141"/>
      <c r="AD458" s="141"/>
      <c r="AE458" s="142"/>
    </row>
    <row r="459">
      <c r="A459" s="84">
        <v>451.0</v>
      </c>
      <c r="B459" s="81" t="s">
        <v>2742</v>
      </c>
      <c r="C459" s="143" t="s">
        <v>18</v>
      </c>
      <c r="D459" s="84" t="s">
        <v>508</v>
      </c>
      <c r="E459" s="84" t="s">
        <v>508</v>
      </c>
      <c r="F459" s="84" t="s">
        <v>20</v>
      </c>
      <c r="G459" s="141"/>
      <c r="H459" s="106">
        <v>44966.0</v>
      </c>
      <c r="I459" s="106"/>
      <c r="J459" s="141"/>
      <c r="K459" s="141"/>
      <c r="L459" s="17" t="s">
        <v>4161</v>
      </c>
      <c r="M459" s="141"/>
      <c r="N459" s="141"/>
      <c r="O459" s="141"/>
      <c r="P459" s="141"/>
      <c r="Q459" s="141"/>
      <c r="R459" s="141"/>
      <c r="S459" s="141"/>
      <c r="T459" s="141"/>
      <c r="U459" s="141"/>
      <c r="V459" s="141"/>
      <c r="W459" s="141"/>
      <c r="X459" s="141"/>
      <c r="Y459" s="141"/>
      <c r="Z459" s="141"/>
      <c r="AA459" s="141"/>
      <c r="AB459" s="141"/>
      <c r="AC459" s="141"/>
      <c r="AD459" s="141"/>
      <c r="AE459" s="142"/>
    </row>
    <row r="460">
      <c r="A460" s="152">
        <v>452.0</v>
      </c>
      <c r="B460" s="81" t="s">
        <v>2747</v>
      </c>
      <c r="C460" s="143" t="s">
        <v>18</v>
      </c>
      <c r="D460" s="84" t="s">
        <v>2579</v>
      </c>
      <c r="E460" s="161" t="s">
        <v>2579</v>
      </c>
      <c r="F460" s="84" t="s">
        <v>20</v>
      </c>
      <c r="G460" s="141"/>
      <c r="H460" s="106">
        <v>44966.0</v>
      </c>
      <c r="I460" s="106"/>
      <c r="J460" s="141"/>
      <c r="K460" s="141"/>
      <c r="L460" s="174" t="s">
        <v>4162</v>
      </c>
      <c r="M460" s="141"/>
      <c r="N460" s="141"/>
      <c r="O460" s="141"/>
      <c r="P460" s="141"/>
      <c r="Q460" s="141"/>
      <c r="R460" s="141"/>
      <c r="S460" s="141"/>
      <c r="T460" s="141"/>
      <c r="U460" s="141"/>
      <c r="V460" s="141"/>
      <c r="W460" s="141"/>
      <c r="X460" s="141"/>
      <c r="Y460" s="141"/>
      <c r="Z460" s="141"/>
      <c r="AA460" s="141"/>
      <c r="AB460" s="141"/>
      <c r="AC460" s="141"/>
      <c r="AD460" s="141"/>
      <c r="AE460" s="142"/>
    </row>
    <row r="461">
      <c r="A461" s="152">
        <v>453.0</v>
      </c>
      <c r="B461" s="81" t="s">
        <v>2751</v>
      </c>
      <c r="C461" s="143" t="s">
        <v>18</v>
      </c>
      <c r="D461" s="84" t="s">
        <v>3</v>
      </c>
      <c r="E461" s="84" t="s">
        <v>3</v>
      </c>
      <c r="F461" s="84" t="s">
        <v>20</v>
      </c>
      <c r="G461" s="141"/>
      <c r="H461" s="106">
        <v>44967.0</v>
      </c>
      <c r="I461" s="106"/>
      <c r="J461" s="141"/>
      <c r="K461" s="141"/>
      <c r="L461" s="159" t="s">
        <v>2752</v>
      </c>
      <c r="M461" s="141"/>
      <c r="N461" s="141"/>
      <c r="O461" s="141"/>
      <c r="P461" s="141"/>
      <c r="Q461" s="141"/>
      <c r="R461" s="141"/>
      <c r="S461" s="141"/>
      <c r="T461" s="141"/>
      <c r="U461" s="141"/>
      <c r="V461" s="141"/>
      <c r="W461" s="141"/>
      <c r="X461" s="141"/>
      <c r="Y461" s="141"/>
      <c r="Z461" s="141"/>
      <c r="AA461" s="141"/>
      <c r="AB461" s="141"/>
      <c r="AC461" s="141"/>
      <c r="AD461" s="141"/>
      <c r="AE461" s="142"/>
    </row>
    <row r="462">
      <c r="A462" s="84">
        <v>454.0</v>
      </c>
      <c r="B462" s="84" t="s">
        <v>2758</v>
      </c>
      <c r="C462" s="143" t="s">
        <v>18</v>
      </c>
      <c r="D462" s="84" t="s">
        <v>3</v>
      </c>
      <c r="E462" s="84" t="s">
        <v>3</v>
      </c>
      <c r="F462" s="84" t="s">
        <v>53</v>
      </c>
      <c r="G462" s="141"/>
      <c r="H462" s="106">
        <v>44967.0</v>
      </c>
      <c r="I462" s="106"/>
      <c r="J462" s="141"/>
      <c r="K462" s="141"/>
      <c r="L462" s="159" t="s">
        <v>2759</v>
      </c>
      <c r="M462" s="141"/>
      <c r="N462" s="141"/>
      <c r="O462" s="141"/>
      <c r="P462" s="141"/>
      <c r="Q462" s="141"/>
      <c r="R462" s="141"/>
      <c r="S462" s="141"/>
      <c r="T462" s="141"/>
      <c r="U462" s="141"/>
      <c r="V462" s="141"/>
      <c r="W462" s="141"/>
      <c r="X462" s="141"/>
      <c r="Y462" s="141"/>
      <c r="Z462" s="141"/>
      <c r="AA462" s="141"/>
      <c r="AB462" s="141"/>
      <c r="AC462" s="141"/>
      <c r="AD462" s="141"/>
      <c r="AE462" s="142"/>
    </row>
    <row r="463">
      <c r="A463" s="152">
        <v>455.0</v>
      </c>
      <c r="B463" s="81" t="s">
        <v>2745</v>
      </c>
      <c r="C463" s="143" t="s">
        <v>18</v>
      </c>
      <c r="D463" s="84" t="s">
        <v>508</v>
      </c>
      <c r="E463" s="84" t="s">
        <v>508</v>
      </c>
      <c r="F463" s="84" t="s">
        <v>53</v>
      </c>
      <c r="G463" s="141"/>
      <c r="H463" s="106">
        <v>44967.0</v>
      </c>
      <c r="I463" s="106"/>
      <c r="J463" s="141"/>
      <c r="K463" s="141"/>
      <c r="L463" s="17" t="s">
        <v>4163</v>
      </c>
      <c r="M463" s="141"/>
      <c r="N463" s="141"/>
      <c r="O463" s="141"/>
      <c r="P463" s="141"/>
      <c r="Q463" s="141"/>
      <c r="R463" s="141"/>
      <c r="S463" s="141"/>
      <c r="T463" s="141"/>
      <c r="U463" s="141"/>
      <c r="V463" s="141"/>
      <c r="W463" s="141"/>
      <c r="X463" s="141"/>
      <c r="Y463" s="141"/>
      <c r="Z463" s="141"/>
      <c r="AA463" s="141"/>
      <c r="AB463" s="141"/>
      <c r="AC463" s="141"/>
      <c r="AD463" s="141"/>
      <c r="AE463" s="142"/>
    </row>
    <row r="464">
      <c r="A464" s="152">
        <v>456.0</v>
      </c>
      <c r="B464" s="84" t="s">
        <v>2762</v>
      </c>
      <c r="C464" s="143" t="s">
        <v>18</v>
      </c>
      <c r="D464" s="84" t="s">
        <v>3</v>
      </c>
      <c r="E464" s="84" t="s">
        <v>3</v>
      </c>
      <c r="F464" s="84" t="s">
        <v>20</v>
      </c>
      <c r="G464" s="141"/>
      <c r="H464" s="106">
        <v>44970.0</v>
      </c>
      <c r="I464" s="106"/>
      <c r="J464" s="141"/>
      <c r="K464" s="141"/>
      <c r="L464" s="113" t="s">
        <v>2763</v>
      </c>
      <c r="M464" s="141"/>
      <c r="N464" s="141"/>
      <c r="O464" s="141"/>
      <c r="P464" s="141"/>
      <c r="Q464" s="141"/>
      <c r="R464" s="141"/>
      <c r="S464" s="141"/>
      <c r="T464" s="141"/>
      <c r="U464" s="141"/>
      <c r="V464" s="141"/>
      <c r="W464" s="141"/>
      <c r="X464" s="141"/>
      <c r="Y464" s="141"/>
      <c r="Z464" s="141"/>
      <c r="AA464" s="141"/>
      <c r="AB464" s="141"/>
      <c r="AC464" s="141"/>
      <c r="AD464" s="141"/>
      <c r="AE464" s="142"/>
    </row>
    <row r="465">
      <c r="A465" s="84">
        <v>457.0</v>
      </c>
      <c r="B465" s="84" t="s">
        <v>2771</v>
      </c>
      <c r="C465" s="143" t="s">
        <v>18</v>
      </c>
      <c r="D465" s="84" t="s">
        <v>3</v>
      </c>
      <c r="E465" s="84" t="s">
        <v>3</v>
      </c>
      <c r="F465" s="84" t="s">
        <v>20</v>
      </c>
      <c r="G465" s="141"/>
      <c r="H465" s="106">
        <v>44970.0</v>
      </c>
      <c r="I465" s="106"/>
      <c r="J465" s="141"/>
      <c r="K465" s="141"/>
      <c r="L465" s="159" t="s">
        <v>2772</v>
      </c>
      <c r="M465" s="141"/>
      <c r="N465" s="141"/>
      <c r="O465" s="141"/>
      <c r="P465" s="141"/>
      <c r="Q465" s="141"/>
      <c r="R465" s="141"/>
      <c r="S465" s="141"/>
      <c r="T465" s="141"/>
      <c r="U465" s="141"/>
      <c r="V465" s="141"/>
      <c r="W465" s="141"/>
      <c r="X465" s="141"/>
      <c r="Y465" s="141"/>
      <c r="Z465" s="141"/>
      <c r="AA465" s="141"/>
      <c r="AB465" s="141"/>
      <c r="AC465" s="141"/>
      <c r="AD465" s="141"/>
      <c r="AE465" s="142"/>
    </row>
    <row r="466">
      <c r="A466" s="152">
        <v>458.0</v>
      </c>
      <c r="B466" s="118" t="s">
        <v>2767</v>
      </c>
      <c r="C466" s="182" t="s">
        <v>18</v>
      </c>
      <c r="D466" s="183" t="s">
        <v>508</v>
      </c>
      <c r="E466" s="183" t="s">
        <v>508</v>
      </c>
      <c r="F466" s="118" t="s">
        <v>20</v>
      </c>
      <c r="G466" s="184"/>
      <c r="H466" s="186">
        <v>44970.0</v>
      </c>
      <c r="I466" s="185"/>
      <c r="J466" s="184"/>
      <c r="K466" s="184"/>
      <c r="L466" s="189" t="s">
        <v>4164</v>
      </c>
      <c r="M466" s="184"/>
      <c r="N466" s="184"/>
      <c r="O466" s="184"/>
      <c r="P466" s="184"/>
      <c r="Q466" s="184"/>
      <c r="R466" s="184"/>
      <c r="S466" s="184"/>
      <c r="T466" s="184"/>
      <c r="U466" s="184"/>
      <c r="V466" s="184"/>
      <c r="W466" s="184"/>
      <c r="X466" s="184"/>
      <c r="Y466" s="184"/>
      <c r="Z466" s="184"/>
      <c r="AA466" s="184"/>
      <c r="AB466" s="184"/>
      <c r="AC466" s="184"/>
      <c r="AD466" s="184"/>
      <c r="AE466" s="36"/>
    </row>
    <row r="467">
      <c r="A467" s="152">
        <v>459.0</v>
      </c>
      <c r="B467" s="84" t="s">
        <v>2773</v>
      </c>
      <c r="C467" s="143" t="s">
        <v>18</v>
      </c>
      <c r="D467" s="84" t="s">
        <v>2579</v>
      </c>
      <c r="E467" s="161" t="s">
        <v>2579</v>
      </c>
      <c r="F467" s="84" t="s">
        <v>41</v>
      </c>
      <c r="G467" s="141"/>
      <c r="H467" s="186">
        <v>44970.0</v>
      </c>
      <c r="I467" s="106"/>
      <c r="J467" s="141"/>
      <c r="K467" s="141"/>
      <c r="L467" s="174" t="s">
        <v>4165</v>
      </c>
      <c r="M467" s="141"/>
      <c r="N467" s="141"/>
      <c r="O467" s="141"/>
      <c r="P467" s="141"/>
      <c r="Q467" s="141"/>
      <c r="R467" s="141"/>
      <c r="S467" s="141"/>
      <c r="T467" s="141"/>
      <c r="U467" s="141"/>
      <c r="V467" s="141"/>
      <c r="W467" s="141"/>
      <c r="X467" s="141"/>
      <c r="Y467" s="141"/>
      <c r="Z467" s="141"/>
      <c r="AA467" s="141"/>
      <c r="AB467" s="141"/>
      <c r="AC467" s="141"/>
      <c r="AD467" s="141"/>
      <c r="AE467" s="142"/>
    </row>
    <row r="468">
      <c r="A468" s="84">
        <v>460.0</v>
      </c>
      <c r="B468" s="84" t="s">
        <v>2776</v>
      </c>
      <c r="C468" s="143" t="s">
        <v>18</v>
      </c>
      <c r="D468" s="84" t="s">
        <v>3</v>
      </c>
      <c r="E468" s="84" t="s">
        <v>3</v>
      </c>
      <c r="F468" s="84" t="s">
        <v>20</v>
      </c>
      <c r="G468" s="141"/>
      <c r="H468" s="106">
        <v>44971.0</v>
      </c>
      <c r="I468" s="106"/>
      <c r="J468" s="141"/>
      <c r="K468" s="141"/>
      <c r="L468" s="159" t="s">
        <v>2777</v>
      </c>
      <c r="M468" s="141"/>
      <c r="N468" s="141"/>
      <c r="O468" s="141"/>
      <c r="P468" s="141"/>
      <c r="Q468" s="141"/>
      <c r="R468" s="141"/>
      <c r="S468" s="141"/>
      <c r="T468" s="141"/>
      <c r="U468" s="141"/>
      <c r="V468" s="141"/>
      <c r="W468" s="141"/>
      <c r="X468" s="141"/>
      <c r="Y468" s="141"/>
      <c r="Z468" s="141"/>
      <c r="AA468" s="141"/>
      <c r="AB468" s="141"/>
      <c r="AC468" s="141"/>
      <c r="AD468" s="141"/>
      <c r="AE468" s="142"/>
    </row>
    <row r="469">
      <c r="A469" s="152">
        <v>461.0</v>
      </c>
      <c r="B469" s="81" t="s">
        <v>2778</v>
      </c>
      <c r="C469" s="143" t="s">
        <v>18</v>
      </c>
      <c r="D469" s="84" t="s">
        <v>3</v>
      </c>
      <c r="E469" s="84" t="s">
        <v>3</v>
      </c>
      <c r="F469" s="84" t="s">
        <v>20</v>
      </c>
      <c r="G469" s="141"/>
      <c r="H469" s="106">
        <v>44971.0</v>
      </c>
      <c r="I469" s="106"/>
      <c r="J469" s="141"/>
      <c r="K469" s="141"/>
      <c r="L469" s="159" t="s">
        <v>4166</v>
      </c>
      <c r="M469" s="141"/>
      <c r="N469" s="141"/>
      <c r="O469" s="141"/>
      <c r="P469" s="141"/>
      <c r="Q469" s="141"/>
      <c r="R469" s="141"/>
      <c r="S469" s="141"/>
      <c r="T469" s="141"/>
      <c r="U469" s="141"/>
      <c r="V469" s="141"/>
      <c r="W469" s="141"/>
      <c r="X469" s="141"/>
      <c r="Y469" s="141"/>
      <c r="Z469" s="141"/>
      <c r="AA469" s="141"/>
      <c r="AB469" s="141"/>
      <c r="AC469" s="141"/>
      <c r="AD469" s="141"/>
      <c r="AE469" s="142"/>
    </row>
    <row r="470">
      <c r="A470" s="152">
        <v>462.0</v>
      </c>
      <c r="B470" s="118" t="s">
        <v>2782</v>
      </c>
      <c r="C470" s="182" t="s">
        <v>18</v>
      </c>
      <c r="D470" s="183" t="s">
        <v>508</v>
      </c>
      <c r="E470" s="183" t="s">
        <v>508</v>
      </c>
      <c r="F470" s="118" t="s">
        <v>41</v>
      </c>
      <c r="G470" s="184"/>
      <c r="H470" s="106">
        <v>44971.0</v>
      </c>
      <c r="I470" s="185"/>
      <c r="J470" s="184"/>
      <c r="K470" s="184"/>
      <c r="L470" s="189" t="s">
        <v>4167</v>
      </c>
      <c r="M470" s="184"/>
      <c r="N470" s="184"/>
      <c r="O470" s="184"/>
      <c r="P470" s="184"/>
      <c r="Q470" s="184"/>
      <c r="R470" s="184"/>
      <c r="S470" s="184"/>
      <c r="T470" s="184"/>
      <c r="U470" s="184"/>
      <c r="V470" s="184"/>
      <c r="W470" s="184"/>
      <c r="X470" s="184"/>
      <c r="Y470" s="184"/>
      <c r="Z470" s="184"/>
      <c r="AA470" s="184"/>
      <c r="AB470" s="184"/>
      <c r="AC470" s="184"/>
      <c r="AD470" s="184"/>
      <c r="AE470" s="36"/>
    </row>
    <row r="471">
      <c r="A471" s="84">
        <v>463.0</v>
      </c>
      <c r="B471" s="84" t="s">
        <v>2796</v>
      </c>
      <c r="C471" s="182" t="s">
        <v>18</v>
      </c>
      <c r="D471" s="84" t="s">
        <v>3</v>
      </c>
      <c r="E471" s="84" t="s">
        <v>3</v>
      </c>
      <c r="F471" s="84" t="s">
        <v>20</v>
      </c>
      <c r="G471" s="141"/>
      <c r="H471" s="106">
        <v>44971.0</v>
      </c>
      <c r="I471" s="106"/>
      <c r="J471" s="141"/>
      <c r="K471" s="141"/>
      <c r="L471" s="159" t="s">
        <v>2797</v>
      </c>
      <c r="M471" s="141"/>
      <c r="N471" s="141"/>
      <c r="O471" s="141"/>
      <c r="P471" s="141"/>
      <c r="Q471" s="141"/>
      <c r="R471" s="141"/>
      <c r="S471" s="141"/>
      <c r="T471" s="141"/>
      <c r="U471" s="141"/>
      <c r="V471" s="141"/>
      <c r="W471" s="141"/>
      <c r="X471" s="141"/>
      <c r="Y471" s="141"/>
      <c r="Z471" s="141"/>
      <c r="AA471" s="141"/>
      <c r="AB471" s="141"/>
      <c r="AC471" s="141"/>
      <c r="AD471" s="141"/>
      <c r="AE471" s="142"/>
    </row>
    <row r="472">
      <c r="A472" s="152">
        <v>464.0</v>
      </c>
      <c r="B472" s="84" t="s">
        <v>2806</v>
      </c>
      <c r="C472" s="182" t="s">
        <v>18</v>
      </c>
      <c r="D472" s="84" t="s">
        <v>3</v>
      </c>
      <c r="E472" s="84" t="s">
        <v>3</v>
      </c>
      <c r="F472" s="84" t="s">
        <v>20</v>
      </c>
      <c r="G472" s="141"/>
      <c r="H472" s="106">
        <v>44973.0</v>
      </c>
      <c r="I472" s="106"/>
      <c r="J472" s="141"/>
      <c r="K472" s="141"/>
      <c r="L472" s="159" t="s">
        <v>4168</v>
      </c>
      <c r="M472" s="141"/>
      <c r="N472" s="141"/>
      <c r="O472" s="141"/>
      <c r="P472" s="141"/>
      <c r="Q472" s="141"/>
      <c r="R472" s="141"/>
      <c r="S472" s="141"/>
      <c r="T472" s="141"/>
      <c r="U472" s="141"/>
      <c r="V472" s="141"/>
      <c r="W472" s="141"/>
      <c r="X472" s="141"/>
      <c r="Y472" s="141"/>
      <c r="Z472" s="141"/>
      <c r="AA472" s="141"/>
      <c r="AB472" s="141"/>
      <c r="AC472" s="141"/>
      <c r="AD472" s="141"/>
      <c r="AE472" s="142"/>
    </row>
    <row r="473">
      <c r="A473" s="152">
        <v>465.0</v>
      </c>
      <c r="B473" s="84" t="s">
        <v>2803</v>
      </c>
      <c r="C473" s="190" t="s">
        <v>18</v>
      </c>
      <c r="D473" s="84" t="s">
        <v>900</v>
      </c>
      <c r="E473" s="161" t="s">
        <v>900</v>
      </c>
      <c r="F473" s="84" t="s">
        <v>43</v>
      </c>
      <c r="G473" s="141"/>
      <c r="H473" s="106">
        <v>44973.0</v>
      </c>
      <c r="I473" s="106"/>
      <c r="J473" s="141"/>
      <c r="K473" s="141"/>
      <c r="L473" s="159" t="s">
        <v>4169</v>
      </c>
      <c r="M473" s="141"/>
      <c r="N473" s="141"/>
      <c r="O473" s="141"/>
      <c r="P473" s="141"/>
      <c r="Q473" s="141"/>
      <c r="R473" s="141"/>
      <c r="S473" s="141"/>
      <c r="T473" s="141"/>
      <c r="U473" s="141"/>
      <c r="V473" s="141"/>
      <c r="W473" s="141"/>
      <c r="X473" s="141"/>
      <c r="Y473" s="141"/>
      <c r="Z473" s="141"/>
      <c r="AA473" s="141"/>
      <c r="AB473" s="141"/>
      <c r="AC473" s="141"/>
      <c r="AD473" s="141"/>
      <c r="AE473" s="142"/>
    </row>
    <row r="474">
      <c r="A474" s="84">
        <v>466.0</v>
      </c>
      <c r="B474" s="129" t="s">
        <v>2817</v>
      </c>
      <c r="C474" s="143" t="s">
        <v>18</v>
      </c>
      <c r="D474" s="84" t="s">
        <v>2579</v>
      </c>
      <c r="E474" s="161" t="s">
        <v>2579</v>
      </c>
      <c r="F474" s="84" t="s">
        <v>43</v>
      </c>
      <c r="G474" s="141"/>
      <c r="H474" s="106">
        <v>44977.0</v>
      </c>
      <c r="I474" s="106"/>
      <c r="J474" s="141"/>
      <c r="K474" s="141"/>
      <c r="L474" s="174" t="s">
        <v>4170</v>
      </c>
      <c r="M474" s="141"/>
      <c r="N474" s="141"/>
      <c r="O474" s="141"/>
      <c r="P474" s="141"/>
      <c r="Q474" s="141"/>
      <c r="R474" s="141"/>
      <c r="S474" s="141"/>
      <c r="T474" s="141"/>
      <c r="U474" s="141"/>
      <c r="V474" s="141"/>
      <c r="W474" s="141"/>
      <c r="X474" s="141"/>
      <c r="Y474" s="141"/>
      <c r="Z474" s="141"/>
      <c r="AA474" s="141"/>
      <c r="AB474" s="141"/>
      <c r="AC474" s="141"/>
      <c r="AD474" s="141"/>
      <c r="AE474" s="142"/>
    </row>
    <row r="475">
      <c r="A475" s="152">
        <v>467.0</v>
      </c>
      <c r="B475" s="81" t="s">
        <v>2822</v>
      </c>
      <c r="C475" s="190" t="s">
        <v>560</v>
      </c>
      <c r="D475" s="84" t="s">
        <v>3</v>
      </c>
      <c r="E475" s="84" t="s">
        <v>3</v>
      </c>
      <c r="F475" s="84" t="s">
        <v>310</v>
      </c>
      <c r="G475" s="141"/>
      <c r="H475" s="106">
        <v>44977.0</v>
      </c>
      <c r="I475" s="106"/>
      <c r="J475" s="141"/>
      <c r="K475" s="141"/>
      <c r="L475" s="159" t="s">
        <v>4171</v>
      </c>
      <c r="M475" s="141"/>
      <c r="N475" s="141"/>
      <c r="O475" s="141"/>
      <c r="P475" s="141"/>
      <c r="Q475" s="141"/>
      <c r="R475" s="141"/>
      <c r="S475" s="141"/>
      <c r="T475" s="141"/>
      <c r="U475" s="141"/>
      <c r="V475" s="141"/>
      <c r="W475" s="141"/>
      <c r="X475" s="141"/>
      <c r="Y475" s="141"/>
      <c r="Z475" s="141"/>
      <c r="AA475" s="141"/>
      <c r="AB475" s="141"/>
      <c r="AC475" s="141"/>
      <c r="AD475" s="141"/>
      <c r="AE475" s="142"/>
    </row>
    <row r="476">
      <c r="A476" s="152">
        <v>468.0</v>
      </c>
      <c r="B476" s="129" t="s">
        <v>2842</v>
      </c>
      <c r="C476" s="143" t="s">
        <v>18</v>
      </c>
      <c r="D476" s="84" t="s">
        <v>2579</v>
      </c>
      <c r="E476" s="161" t="s">
        <v>2579</v>
      </c>
      <c r="F476" s="84" t="s">
        <v>987</v>
      </c>
      <c r="G476" s="141"/>
      <c r="H476" s="106">
        <v>44980.0</v>
      </c>
      <c r="I476" s="106"/>
      <c r="J476" s="141"/>
      <c r="K476" s="141"/>
      <c r="L476" s="174" t="s">
        <v>4172</v>
      </c>
      <c r="M476" s="141"/>
      <c r="N476" s="141"/>
      <c r="O476" s="141"/>
      <c r="P476" s="141"/>
      <c r="Q476" s="141"/>
      <c r="R476" s="141"/>
      <c r="S476" s="141"/>
      <c r="T476" s="141"/>
      <c r="U476" s="141"/>
      <c r="V476" s="141"/>
      <c r="W476" s="141"/>
      <c r="X476" s="141"/>
      <c r="Y476" s="141"/>
      <c r="Z476" s="141"/>
      <c r="AA476" s="141"/>
      <c r="AB476" s="141"/>
      <c r="AC476" s="141"/>
      <c r="AD476" s="141"/>
      <c r="AE476" s="142"/>
    </row>
    <row r="477">
      <c r="A477" s="152">
        <v>469.0</v>
      </c>
      <c r="B477" s="81" t="s">
        <v>2847</v>
      </c>
      <c r="C477" s="143" t="s">
        <v>18</v>
      </c>
      <c r="D477" s="84" t="s">
        <v>3</v>
      </c>
      <c r="E477" s="84" t="s">
        <v>3</v>
      </c>
      <c r="F477" s="84" t="s">
        <v>20</v>
      </c>
      <c r="G477" s="141"/>
      <c r="H477" s="106">
        <v>44981.0</v>
      </c>
      <c r="I477" s="106"/>
      <c r="J477" s="141"/>
      <c r="K477" s="141"/>
      <c r="L477" s="159" t="s">
        <v>2848</v>
      </c>
      <c r="M477" s="141"/>
      <c r="N477" s="141"/>
      <c r="O477" s="141"/>
      <c r="P477" s="141"/>
      <c r="Q477" s="141"/>
      <c r="R477" s="141"/>
      <c r="S477" s="141"/>
      <c r="T477" s="141"/>
      <c r="U477" s="141"/>
      <c r="V477" s="141"/>
      <c r="W477" s="141"/>
      <c r="X477" s="141"/>
      <c r="Y477" s="141"/>
      <c r="Z477" s="141"/>
      <c r="AA477" s="141"/>
      <c r="AB477" s="141"/>
      <c r="AC477" s="141"/>
      <c r="AD477" s="141"/>
      <c r="AE477" s="142"/>
    </row>
    <row r="478">
      <c r="A478" s="152">
        <v>470.0</v>
      </c>
      <c r="B478" s="84" t="s">
        <v>2849</v>
      </c>
      <c r="C478" s="143" t="s">
        <v>18</v>
      </c>
      <c r="D478" s="84" t="s">
        <v>3</v>
      </c>
      <c r="E478" s="84" t="s">
        <v>3</v>
      </c>
      <c r="F478" s="84" t="s">
        <v>53</v>
      </c>
      <c r="G478" s="141"/>
      <c r="H478" s="106">
        <v>44981.0</v>
      </c>
      <c r="I478" s="106"/>
      <c r="J478" s="141"/>
      <c r="K478" s="141"/>
      <c r="L478" s="159" t="s">
        <v>2850</v>
      </c>
      <c r="M478" s="141"/>
      <c r="N478" s="141"/>
      <c r="O478" s="141"/>
      <c r="P478" s="141"/>
      <c r="Q478" s="141"/>
      <c r="R478" s="141"/>
      <c r="S478" s="141"/>
      <c r="T478" s="141"/>
      <c r="U478" s="141"/>
      <c r="V478" s="141"/>
      <c r="W478" s="141"/>
      <c r="X478" s="141"/>
      <c r="Y478" s="141"/>
      <c r="Z478" s="141"/>
      <c r="AA478" s="141"/>
      <c r="AB478" s="141"/>
      <c r="AC478" s="141"/>
      <c r="AD478" s="141"/>
      <c r="AE478" s="142"/>
    </row>
    <row r="479">
      <c r="A479" s="152">
        <v>471.0</v>
      </c>
      <c r="B479" s="129" t="s">
        <v>2854</v>
      </c>
      <c r="C479" s="143" t="s">
        <v>18</v>
      </c>
      <c r="D479" s="84" t="s">
        <v>2579</v>
      </c>
      <c r="E479" s="161" t="s">
        <v>2579</v>
      </c>
      <c r="F479" s="84" t="s">
        <v>28</v>
      </c>
      <c r="G479" s="141"/>
      <c r="H479" s="106">
        <v>44981.0</v>
      </c>
      <c r="I479" s="106"/>
      <c r="J479" s="141"/>
      <c r="K479" s="141"/>
      <c r="L479" s="174" t="s">
        <v>4173</v>
      </c>
      <c r="M479" s="141"/>
      <c r="N479" s="141"/>
      <c r="O479" s="141"/>
      <c r="P479" s="141"/>
      <c r="Q479" s="141"/>
      <c r="R479" s="141"/>
      <c r="S479" s="141"/>
      <c r="T479" s="141"/>
      <c r="U479" s="141"/>
      <c r="V479" s="141"/>
      <c r="W479" s="141"/>
      <c r="X479" s="141"/>
      <c r="Y479" s="141"/>
      <c r="Z479" s="141"/>
      <c r="AA479" s="141"/>
      <c r="AB479" s="141"/>
      <c r="AC479" s="141"/>
      <c r="AD479" s="141"/>
      <c r="AE479" s="142"/>
    </row>
    <row r="480">
      <c r="A480" s="84">
        <v>472.0</v>
      </c>
      <c r="B480" s="84" t="s">
        <v>2857</v>
      </c>
      <c r="C480" s="143" t="s">
        <v>18</v>
      </c>
      <c r="D480" s="84" t="s">
        <v>900</v>
      </c>
      <c r="E480" s="161" t="s">
        <v>900</v>
      </c>
      <c r="F480" s="84" t="s">
        <v>987</v>
      </c>
      <c r="G480" s="141"/>
      <c r="H480" s="106">
        <v>44981.0</v>
      </c>
      <c r="I480" s="106"/>
      <c r="J480" s="141"/>
      <c r="K480" s="141"/>
      <c r="L480" s="159" t="s">
        <v>4174</v>
      </c>
      <c r="M480" s="141"/>
      <c r="N480" s="141"/>
      <c r="O480" s="141"/>
      <c r="P480" s="141"/>
      <c r="Q480" s="141"/>
      <c r="R480" s="141"/>
      <c r="S480" s="141"/>
      <c r="T480" s="141"/>
      <c r="U480" s="141"/>
      <c r="V480" s="141"/>
      <c r="W480" s="141"/>
      <c r="X480" s="141"/>
      <c r="Y480" s="141"/>
      <c r="Z480" s="141"/>
      <c r="AA480" s="141"/>
      <c r="AB480" s="141"/>
      <c r="AC480" s="141"/>
      <c r="AD480" s="141"/>
      <c r="AE480" s="142"/>
    </row>
    <row r="481">
      <c r="A481" s="152">
        <v>471.0</v>
      </c>
      <c r="B481" s="129" t="s">
        <v>2883</v>
      </c>
      <c r="C481" s="143" t="s">
        <v>560</v>
      </c>
      <c r="D481" s="84" t="s">
        <v>2579</v>
      </c>
      <c r="E481" s="161" t="s">
        <v>2579</v>
      </c>
      <c r="F481" s="84" t="s">
        <v>43</v>
      </c>
      <c r="G481" s="141"/>
      <c r="H481" s="106">
        <v>44986.0</v>
      </c>
      <c r="I481" s="106"/>
      <c r="J481" s="141"/>
      <c r="K481" s="141"/>
      <c r="L481" s="174" t="s">
        <v>4175</v>
      </c>
      <c r="M481" s="141"/>
      <c r="N481" s="141"/>
      <c r="O481" s="141"/>
      <c r="P481" s="141"/>
      <c r="Q481" s="141"/>
      <c r="R481" s="141"/>
      <c r="S481" s="141"/>
      <c r="T481" s="141"/>
      <c r="U481" s="141"/>
      <c r="V481" s="141"/>
      <c r="W481" s="141"/>
      <c r="X481" s="141"/>
      <c r="Y481" s="141"/>
      <c r="Z481" s="141"/>
      <c r="AA481" s="141"/>
      <c r="AB481" s="141"/>
      <c r="AC481" s="141"/>
      <c r="AD481" s="141"/>
      <c r="AE481" s="142"/>
    </row>
    <row r="482">
      <c r="A482" s="152">
        <v>472.0</v>
      </c>
      <c r="B482" s="37" t="s">
        <v>2893</v>
      </c>
      <c r="C482" s="143" t="s">
        <v>560</v>
      </c>
      <c r="D482" s="84" t="s">
        <v>508</v>
      </c>
      <c r="E482" s="84" t="s">
        <v>508</v>
      </c>
      <c r="F482" s="84" t="s">
        <v>3459</v>
      </c>
      <c r="G482" s="141"/>
      <c r="H482" s="106">
        <v>44987.0</v>
      </c>
      <c r="I482" s="106"/>
      <c r="J482" s="141"/>
      <c r="K482" s="141"/>
      <c r="L482" s="17" t="s">
        <v>4176</v>
      </c>
      <c r="M482" s="141"/>
      <c r="N482" s="141"/>
      <c r="O482" s="141"/>
      <c r="P482" s="141"/>
      <c r="Q482" s="141"/>
      <c r="R482" s="141"/>
      <c r="S482" s="141"/>
      <c r="T482" s="141"/>
      <c r="U482" s="141"/>
      <c r="V482" s="141"/>
      <c r="W482" s="141"/>
      <c r="X482" s="141"/>
      <c r="Y482" s="141"/>
      <c r="Z482" s="141"/>
      <c r="AA482" s="141"/>
      <c r="AB482" s="141"/>
      <c r="AC482" s="141"/>
      <c r="AD482" s="141"/>
      <c r="AE482" s="142"/>
    </row>
    <row r="483">
      <c r="A483" s="84">
        <v>473.0</v>
      </c>
      <c r="B483" s="84" t="s">
        <v>2896</v>
      </c>
      <c r="C483" s="143" t="s">
        <v>18</v>
      </c>
      <c r="D483" s="84" t="s">
        <v>900</v>
      </c>
      <c r="E483" s="161" t="s">
        <v>900</v>
      </c>
      <c r="F483" s="84" t="s">
        <v>28</v>
      </c>
      <c r="G483" s="141"/>
      <c r="H483" s="106">
        <v>44987.0</v>
      </c>
      <c r="I483" s="106"/>
      <c r="J483" s="141"/>
      <c r="K483" s="141"/>
      <c r="L483" s="159" t="s">
        <v>4177</v>
      </c>
      <c r="M483" s="141"/>
      <c r="N483" s="141"/>
      <c r="O483" s="141"/>
      <c r="P483" s="141"/>
      <c r="Q483" s="141"/>
      <c r="R483" s="141"/>
      <c r="S483" s="141"/>
      <c r="T483" s="141"/>
      <c r="U483" s="141"/>
      <c r="V483" s="141"/>
      <c r="W483" s="141"/>
      <c r="X483" s="141"/>
      <c r="Y483" s="141"/>
      <c r="Z483" s="141"/>
      <c r="AA483" s="141"/>
      <c r="AB483" s="141"/>
      <c r="AC483" s="141"/>
      <c r="AD483" s="141"/>
      <c r="AE483" s="142"/>
    </row>
    <row r="484">
      <c r="A484" s="84">
        <v>474.0</v>
      </c>
      <c r="B484" s="84" t="s">
        <v>2898</v>
      </c>
      <c r="C484" s="143" t="s">
        <v>18</v>
      </c>
      <c r="D484" s="84" t="s">
        <v>900</v>
      </c>
      <c r="E484" s="161" t="s">
        <v>900</v>
      </c>
      <c r="F484" s="84" t="s">
        <v>43</v>
      </c>
      <c r="G484" s="141"/>
      <c r="H484" s="106">
        <v>44987.0</v>
      </c>
      <c r="I484" s="106"/>
      <c r="J484" s="141"/>
      <c r="K484" s="141"/>
      <c r="L484" s="159" t="s">
        <v>4178</v>
      </c>
      <c r="M484" s="141"/>
      <c r="N484" s="141"/>
      <c r="O484" s="141"/>
      <c r="P484" s="141"/>
      <c r="Q484" s="141"/>
      <c r="R484" s="141"/>
      <c r="S484" s="141"/>
      <c r="T484" s="141"/>
      <c r="U484" s="141"/>
      <c r="V484" s="141"/>
      <c r="W484" s="141"/>
      <c r="X484" s="141"/>
      <c r="Y484" s="141"/>
      <c r="Z484" s="141"/>
      <c r="AA484" s="141"/>
      <c r="AB484" s="141"/>
      <c r="AC484" s="141"/>
      <c r="AD484" s="141"/>
      <c r="AE484" s="142"/>
    </row>
    <row r="485">
      <c r="A485" s="84">
        <v>475.0</v>
      </c>
      <c r="B485" s="84" t="s">
        <v>2872</v>
      </c>
      <c r="C485" s="143" t="s">
        <v>18</v>
      </c>
      <c r="D485" s="84" t="s">
        <v>1790</v>
      </c>
      <c r="E485" s="84" t="s">
        <v>1790</v>
      </c>
      <c r="F485" s="84" t="s">
        <v>20</v>
      </c>
      <c r="G485" s="141"/>
      <c r="H485" s="106">
        <v>44988.0</v>
      </c>
      <c r="I485" s="106">
        <v>44988.0</v>
      </c>
      <c r="J485" s="141"/>
      <c r="K485" s="141"/>
      <c r="L485" s="159" t="s">
        <v>4179</v>
      </c>
      <c r="M485" s="141"/>
      <c r="N485" s="141"/>
      <c r="O485" s="141"/>
      <c r="P485" s="141"/>
      <c r="Q485" s="141"/>
      <c r="R485" s="141"/>
      <c r="S485" s="141"/>
      <c r="T485" s="141"/>
      <c r="U485" s="141"/>
      <c r="V485" s="141"/>
      <c r="W485" s="141"/>
      <c r="X485" s="141"/>
      <c r="Y485" s="141"/>
      <c r="Z485" s="141"/>
      <c r="AA485" s="141"/>
      <c r="AB485" s="141"/>
      <c r="AC485" s="141"/>
      <c r="AD485" s="141"/>
      <c r="AE485" s="142"/>
    </row>
    <row r="486">
      <c r="A486" s="84">
        <v>475.0</v>
      </c>
      <c r="B486" s="84" t="s">
        <v>2870</v>
      </c>
      <c r="C486" s="143" t="s">
        <v>18</v>
      </c>
      <c r="D486" s="84" t="s">
        <v>1790</v>
      </c>
      <c r="E486" s="84" t="s">
        <v>1790</v>
      </c>
      <c r="F486" s="84" t="s">
        <v>20</v>
      </c>
      <c r="G486" s="141"/>
      <c r="H486" s="106">
        <v>44988.0</v>
      </c>
      <c r="I486" s="106">
        <v>44988.0</v>
      </c>
      <c r="J486" s="141"/>
      <c r="K486" s="141"/>
      <c r="L486" s="159" t="s">
        <v>4180</v>
      </c>
      <c r="M486" s="141"/>
      <c r="N486" s="141"/>
      <c r="O486" s="141"/>
      <c r="P486" s="141"/>
      <c r="Q486" s="141"/>
      <c r="R486" s="141"/>
      <c r="S486" s="141"/>
      <c r="T486" s="141"/>
      <c r="U486" s="141"/>
      <c r="V486" s="141"/>
      <c r="W486" s="141"/>
      <c r="X486" s="141"/>
      <c r="Y486" s="141"/>
      <c r="Z486" s="141"/>
      <c r="AA486" s="141"/>
      <c r="AB486" s="141"/>
      <c r="AC486" s="141"/>
      <c r="AD486" s="141"/>
      <c r="AE486" s="142"/>
    </row>
    <row r="487">
      <c r="A487" s="152">
        <v>471.0</v>
      </c>
      <c r="B487" s="129" t="s">
        <v>2906</v>
      </c>
      <c r="C487" s="143" t="s">
        <v>18</v>
      </c>
      <c r="D487" s="84" t="s">
        <v>2579</v>
      </c>
      <c r="E487" s="161" t="s">
        <v>2579</v>
      </c>
      <c r="F487" s="84" t="s">
        <v>20</v>
      </c>
      <c r="G487" s="141"/>
      <c r="H487" s="106">
        <v>44988.0</v>
      </c>
      <c r="I487" s="106"/>
      <c r="J487" s="141"/>
      <c r="K487" s="141"/>
      <c r="L487" s="174" t="s">
        <v>4181</v>
      </c>
      <c r="M487" s="141"/>
      <c r="N487" s="141"/>
      <c r="O487" s="141"/>
      <c r="P487" s="141"/>
      <c r="Q487" s="141"/>
      <c r="R487" s="141"/>
      <c r="S487" s="141"/>
      <c r="T487" s="141"/>
      <c r="U487" s="141"/>
      <c r="V487" s="141"/>
      <c r="W487" s="141"/>
      <c r="X487" s="141"/>
      <c r="Y487" s="141"/>
      <c r="Z487" s="141"/>
      <c r="AA487" s="141"/>
      <c r="AB487" s="141"/>
      <c r="AC487" s="141"/>
      <c r="AD487" s="141"/>
      <c r="AE487" s="142"/>
    </row>
    <row r="488">
      <c r="A488" s="84"/>
      <c r="B488" s="84" t="s">
        <v>2912</v>
      </c>
      <c r="C488" s="143" t="s">
        <v>18</v>
      </c>
      <c r="D488" s="84" t="s">
        <v>900</v>
      </c>
      <c r="E488" s="161" t="s">
        <v>900</v>
      </c>
      <c r="F488" s="84" t="s">
        <v>43</v>
      </c>
      <c r="G488" s="141"/>
      <c r="H488" s="106">
        <v>44988.0</v>
      </c>
      <c r="I488" s="106"/>
      <c r="J488" s="141"/>
      <c r="K488" s="141"/>
      <c r="L488" s="159" t="s">
        <v>2913</v>
      </c>
      <c r="M488" s="141"/>
      <c r="N488" s="141"/>
      <c r="O488" s="141"/>
      <c r="P488" s="141"/>
      <c r="Q488" s="141"/>
      <c r="R488" s="141"/>
      <c r="S488" s="141"/>
      <c r="T488" s="141"/>
      <c r="U488" s="141"/>
      <c r="V488" s="141"/>
      <c r="W488" s="141"/>
      <c r="X488" s="141"/>
      <c r="Y488" s="141"/>
      <c r="Z488" s="141"/>
      <c r="AA488" s="141"/>
      <c r="AB488" s="141"/>
      <c r="AC488" s="141"/>
      <c r="AD488" s="141"/>
      <c r="AE488" s="142"/>
    </row>
    <row r="489">
      <c r="A489" s="152">
        <v>471.0</v>
      </c>
      <c r="B489" s="129" t="s">
        <v>2920</v>
      </c>
      <c r="C489" s="143" t="s">
        <v>18</v>
      </c>
      <c r="D489" s="84" t="s">
        <v>2579</v>
      </c>
      <c r="E489" s="161" t="s">
        <v>2579</v>
      </c>
      <c r="F489" s="84" t="s">
        <v>43</v>
      </c>
      <c r="G489" s="141"/>
      <c r="H489" s="106">
        <v>44991.0</v>
      </c>
      <c r="I489" s="106">
        <v>44992.0</v>
      </c>
      <c r="J489" s="141"/>
      <c r="K489" s="141"/>
      <c r="L489" s="174" t="s">
        <v>2926</v>
      </c>
      <c r="M489" s="141"/>
      <c r="N489" s="141"/>
      <c r="O489" s="141"/>
      <c r="P489" s="141"/>
      <c r="Q489" s="141"/>
      <c r="R489" s="141"/>
      <c r="S489" s="141"/>
      <c r="T489" s="141"/>
      <c r="U489" s="141"/>
      <c r="V489" s="141"/>
      <c r="W489" s="141"/>
      <c r="X489" s="141"/>
      <c r="Y489" s="141"/>
      <c r="Z489" s="141"/>
      <c r="AA489" s="141"/>
      <c r="AB489" s="141"/>
      <c r="AC489" s="141"/>
      <c r="AD489" s="141"/>
      <c r="AE489" s="142"/>
    </row>
    <row r="490">
      <c r="A490" s="152">
        <v>472.0</v>
      </c>
      <c r="B490" s="37" t="s">
        <v>2935</v>
      </c>
      <c r="C490" s="143" t="s">
        <v>18</v>
      </c>
      <c r="D490" s="84" t="s">
        <v>508</v>
      </c>
      <c r="E490" s="84" t="s">
        <v>508</v>
      </c>
      <c r="F490" s="84" t="s">
        <v>20</v>
      </c>
      <c r="G490" s="141"/>
      <c r="H490" s="106">
        <v>44995.0</v>
      </c>
      <c r="I490" s="106"/>
      <c r="J490" s="141"/>
      <c r="K490" s="141"/>
      <c r="L490" s="17" t="s">
        <v>4182</v>
      </c>
      <c r="M490" s="141"/>
      <c r="N490" s="141"/>
      <c r="O490" s="141"/>
      <c r="P490" s="141"/>
      <c r="Q490" s="141"/>
      <c r="R490" s="141"/>
      <c r="S490" s="141"/>
      <c r="T490" s="141"/>
      <c r="U490" s="141"/>
      <c r="V490" s="141"/>
      <c r="W490" s="141"/>
      <c r="X490" s="141"/>
      <c r="Y490" s="141"/>
      <c r="Z490" s="141"/>
      <c r="AA490" s="141"/>
      <c r="AB490" s="141"/>
      <c r="AC490" s="141"/>
      <c r="AD490" s="141"/>
      <c r="AE490" s="142"/>
    </row>
    <row r="491">
      <c r="A491" s="152">
        <v>473.0</v>
      </c>
      <c r="B491" s="37" t="s">
        <v>2937</v>
      </c>
      <c r="C491" s="143" t="s">
        <v>18</v>
      </c>
      <c r="D491" s="84" t="s">
        <v>508</v>
      </c>
      <c r="E491" s="84" t="s">
        <v>508</v>
      </c>
      <c r="F491" s="84" t="s">
        <v>20</v>
      </c>
      <c r="G491" s="141"/>
      <c r="H491" s="106">
        <v>44995.0</v>
      </c>
      <c r="I491" s="106"/>
      <c r="J491" s="141"/>
      <c r="K491" s="141"/>
      <c r="L491" s="17" t="s">
        <v>4183</v>
      </c>
      <c r="M491" s="141"/>
      <c r="N491" s="141"/>
      <c r="O491" s="141"/>
      <c r="P491" s="141"/>
      <c r="Q491" s="141"/>
      <c r="R491" s="141"/>
      <c r="S491" s="141"/>
      <c r="T491" s="141"/>
      <c r="U491" s="141"/>
      <c r="V491" s="141"/>
      <c r="W491" s="141"/>
      <c r="X491" s="141"/>
      <c r="Y491" s="141"/>
      <c r="Z491" s="141"/>
      <c r="AA491" s="141"/>
      <c r="AB491" s="141"/>
      <c r="AC491" s="141"/>
      <c r="AD491" s="141"/>
      <c r="AE491" s="142"/>
    </row>
    <row r="492">
      <c r="A492" s="152">
        <v>474.0</v>
      </c>
      <c r="B492" s="84" t="s">
        <v>2941</v>
      </c>
      <c r="C492" s="143" t="s">
        <v>18</v>
      </c>
      <c r="D492" s="84" t="s">
        <v>900</v>
      </c>
      <c r="E492" s="161" t="s">
        <v>900</v>
      </c>
      <c r="F492" s="84" t="s">
        <v>43</v>
      </c>
      <c r="G492" s="141"/>
      <c r="H492" s="106">
        <v>44995.0</v>
      </c>
      <c r="I492" s="106"/>
      <c r="J492" s="141"/>
      <c r="K492" s="141"/>
      <c r="L492" s="159" t="s">
        <v>2942</v>
      </c>
      <c r="M492" s="141"/>
      <c r="N492" s="141"/>
      <c r="O492" s="141"/>
      <c r="P492" s="141"/>
      <c r="Q492" s="141"/>
      <c r="R492" s="141"/>
      <c r="S492" s="141"/>
      <c r="T492" s="141"/>
      <c r="U492" s="141"/>
      <c r="V492" s="141"/>
      <c r="W492" s="141"/>
      <c r="X492" s="141"/>
      <c r="Y492" s="141"/>
      <c r="Z492" s="141"/>
      <c r="AA492" s="141"/>
      <c r="AB492" s="141"/>
      <c r="AC492" s="141"/>
      <c r="AD492" s="141"/>
      <c r="AE492" s="142"/>
    </row>
    <row r="493">
      <c r="A493" s="152">
        <v>475.0</v>
      </c>
      <c r="B493" s="84" t="s">
        <v>2943</v>
      </c>
      <c r="C493" s="143" t="s">
        <v>18</v>
      </c>
      <c r="D493" s="84" t="s">
        <v>900</v>
      </c>
      <c r="E493" s="161" t="s">
        <v>900</v>
      </c>
      <c r="F493" s="84" t="s">
        <v>20</v>
      </c>
      <c r="G493" s="141"/>
      <c r="H493" s="106">
        <v>44995.0</v>
      </c>
      <c r="I493" s="106"/>
      <c r="J493" s="141"/>
      <c r="K493" s="141"/>
      <c r="L493" s="159" t="s">
        <v>2944</v>
      </c>
      <c r="M493" s="141"/>
      <c r="N493" s="141"/>
      <c r="O493" s="141"/>
      <c r="P493" s="141"/>
      <c r="Q493" s="141"/>
      <c r="R493" s="141"/>
      <c r="S493" s="141"/>
      <c r="T493" s="141"/>
      <c r="U493" s="141"/>
      <c r="V493" s="141"/>
      <c r="W493" s="141"/>
      <c r="X493" s="141"/>
      <c r="Y493" s="141"/>
      <c r="Z493" s="141"/>
      <c r="AA493" s="141"/>
      <c r="AB493" s="141"/>
      <c r="AC493" s="141"/>
      <c r="AD493" s="141"/>
      <c r="AE493" s="142"/>
    </row>
    <row r="494">
      <c r="A494" s="84"/>
      <c r="B494" s="84" t="s">
        <v>2947</v>
      </c>
      <c r="C494" s="143" t="s">
        <v>18</v>
      </c>
      <c r="D494" s="84" t="s">
        <v>3</v>
      </c>
      <c r="E494" s="84" t="s">
        <v>3</v>
      </c>
      <c r="F494" s="84" t="s">
        <v>20</v>
      </c>
      <c r="G494" s="141"/>
      <c r="H494" s="106">
        <v>44998.0</v>
      </c>
      <c r="I494" s="106"/>
      <c r="J494" s="141"/>
      <c r="K494" s="141"/>
      <c r="L494" s="159" t="s">
        <v>2948</v>
      </c>
      <c r="M494" s="141"/>
      <c r="N494" s="141"/>
      <c r="O494" s="141"/>
      <c r="P494" s="141"/>
      <c r="Q494" s="141"/>
      <c r="R494" s="141"/>
      <c r="S494" s="141"/>
      <c r="T494" s="141"/>
      <c r="U494" s="141"/>
      <c r="V494" s="141"/>
      <c r="W494" s="141"/>
      <c r="X494" s="141"/>
      <c r="Y494" s="141"/>
      <c r="Z494" s="141"/>
      <c r="AA494" s="141"/>
      <c r="AB494" s="141"/>
      <c r="AC494" s="141"/>
      <c r="AD494" s="141"/>
      <c r="AE494" s="142"/>
    </row>
    <row r="495">
      <c r="A495" s="152">
        <v>471.0</v>
      </c>
      <c r="B495" s="129" t="s">
        <v>2964</v>
      </c>
      <c r="C495" s="143" t="s">
        <v>18</v>
      </c>
      <c r="D495" s="84" t="s">
        <v>2579</v>
      </c>
      <c r="E495" s="161" t="s">
        <v>2579</v>
      </c>
      <c r="F495" s="84" t="s">
        <v>43</v>
      </c>
      <c r="G495" s="141"/>
      <c r="H495" s="106">
        <v>44999.0</v>
      </c>
      <c r="I495" s="106">
        <v>45000.0</v>
      </c>
      <c r="J495" s="141"/>
      <c r="K495" s="141"/>
      <c r="L495" s="174" t="s">
        <v>4184</v>
      </c>
      <c r="M495" s="141"/>
      <c r="N495" s="141"/>
      <c r="O495" s="141"/>
      <c r="P495" s="141"/>
      <c r="Q495" s="141"/>
      <c r="R495" s="141"/>
      <c r="S495" s="141"/>
      <c r="T495" s="141"/>
      <c r="U495" s="141"/>
      <c r="V495" s="141"/>
      <c r="W495" s="141"/>
      <c r="X495" s="141"/>
      <c r="Y495" s="141"/>
      <c r="Z495" s="141"/>
      <c r="AA495" s="141"/>
      <c r="AB495" s="141"/>
      <c r="AC495" s="141"/>
      <c r="AD495" s="141"/>
      <c r="AE495" s="142"/>
    </row>
    <row r="496">
      <c r="A496" s="84"/>
      <c r="B496" s="84" t="s">
        <v>2987</v>
      </c>
      <c r="C496" s="143" t="s">
        <v>18</v>
      </c>
      <c r="D496" s="84" t="s">
        <v>1790</v>
      </c>
      <c r="E496" s="84" t="s">
        <v>1790</v>
      </c>
      <c r="F496" s="84" t="s">
        <v>43</v>
      </c>
      <c r="G496" s="141"/>
      <c r="H496" s="106">
        <v>45002.0</v>
      </c>
      <c r="I496" s="106"/>
      <c r="J496" s="141"/>
      <c r="K496" s="141"/>
      <c r="L496" s="159" t="s">
        <v>4185</v>
      </c>
      <c r="M496" s="141"/>
      <c r="N496" s="141"/>
      <c r="O496" s="141"/>
      <c r="P496" s="141"/>
      <c r="Q496" s="141"/>
      <c r="R496" s="141"/>
      <c r="S496" s="141"/>
      <c r="T496" s="141"/>
      <c r="U496" s="141"/>
      <c r="V496" s="141"/>
      <c r="W496" s="141"/>
      <c r="X496" s="141"/>
      <c r="Y496" s="141"/>
      <c r="Z496" s="141"/>
      <c r="AA496" s="141"/>
      <c r="AB496" s="141"/>
      <c r="AC496" s="141"/>
      <c r="AD496" s="141"/>
      <c r="AE496" s="142"/>
    </row>
    <row r="497">
      <c r="A497" s="84"/>
      <c r="B497" s="81" t="s">
        <v>2994</v>
      </c>
      <c r="C497" s="143" t="s">
        <v>18</v>
      </c>
      <c r="D497" s="84" t="s">
        <v>3</v>
      </c>
      <c r="E497" s="84" t="s">
        <v>3</v>
      </c>
      <c r="F497" s="84" t="s">
        <v>20</v>
      </c>
      <c r="G497" s="141"/>
      <c r="H497" s="106">
        <v>45002.0</v>
      </c>
      <c r="I497" s="106"/>
      <c r="J497" s="141"/>
      <c r="K497" s="141"/>
      <c r="L497" s="113" t="s">
        <v>2995</v>
      </c>
      <c r="M497" s="141"/>
      <c r="N497" s="141"/>
      <c r="O497" s="141"/>
      <c r="P497" s="141"/>
      <c r="Q497" s="141"/>
      <c r="R497" s="141"/>
      <c r="S497" s="141"/>
      <c r="T497" s="141"/>
      <c r="U497" s="141"/>
      <c r="V497" s="141"/>
      <c r="W497" s="141"/>
      <c r="X497" s="141"/>
      <c r="Y497" s="141"/>
      <c r="Z497" s="141"/>
      <c r="AA497" s="141"/>
      <c r="AB497" s="141"/>
      <c r="AC497" s="141"/>
      <c r="AD497" s="141"/>
      <c r="AE497" s="142"/>
    </row>
    <row r="498">
      <c r="A498" s="84"/>
      <c r="B498" s="81" t="s">
        <v>2990</v>
      </c>
      <c r="C498" s="143" t="s">
        <v>18</v>
      </c>
      <c r="D498" s="84" t="s">
        <v>3</v>
      </c>
      <c r="E498" s="84" t="s">
        <v>3</v>
      </c>
      <c r="F498" s="84" t="s">
        <v>20</v>
      </c>
      <c r="G498" s="141"/>
      <c r="H498" s="106">
        <v>45002.0</v>
      </c>
      <c r="I498" s="106"/>
      <c r="J498" s="141"/>
      <c r="K498" s="141"/>
      <c r="L498" s="159" t="s">
        <v>4186</v>
      </c>
      <c r="M498" s="141"/>
      <c r="N498" s="141"/>
      <c r="O498" s="141"/>
      <c r="P498" s="141"/>
      <c r="Q498" s="141"/>
      <c r="R498" s="141"/>
      <c r="S498" s="141"/>
      <c r="T498" s="141"/>
      <c r="U498" s="141"/>
      <c r="V498" s="141"/>
      <c r="W498" s="141"/>
      <c r="X498" s="141"/>
      <c r="Y498" s="141"/>
      <c r="Z498" s="141"/>
      <c r="AA498" s="141"/>
      <c r="AB498" s="141"/>
      <c r="AC498" s="141"/>
      <c r="AD498" s="141"/>
      <c r="AE498" s="142"/>
    </row>
    <row r="499">
      <c r="A499" s="152">
        <v>473.0</v>
      </c>
      <c r="B499" s="37" t="s">
        <v>3001</v>
      </c>
      <c r="C499" s="143" t="s">
        <v>18</v>
      </c>
      <c r="D499" s="84" t="s">
        <v>508</v>
      </c>
      <c r="E499" s="84" t="s">
        <v>508</v>
      </c>
      <c r="F499" s="84" t="s">
        <v>43</v>
      </c>
      <c r="G499" s="141"/>
      <c r="H499" s="106">
        <v>45002.0</v>
      </c>
      <c r="I499" s="106"/>
      <c r="J499" s="141"/>
      <c r="K499" s="141"/>
      <c r="L499" s="17" t="s">
        <v>4187</v>
      </c>
      <c r="M499" s="141"/>
      <c r="N499" s="141"/>
      <c r="O499" s="141"/>
      <c r="P499" s="141"/>
      <c r="Q499" s="141"/>
      <c r="R499" s="141"/>
      <c r="S499" s="141"/>
      <c r="T499" s="141"/>
      <c r="U499" s="141"/>
      <c r="V499" s="141"/>
      <c r="W499" s="141"/>
      <c r="X499" s="141"/>
      <c r="Y499" s="141"/>
      <c r="Z499" s="141"/>
      <c r="AA499" s="141"/>
      <c r="AB499" s="141"/>
      <c r="AC499" s="141"/>
      <c r="AD499" s="141"/>
      <c r="AE499" s="142"/>
    </row>
    <row r="500">
      <c r="A500" s="84"/>
      <c r="B500" s="84" t="s">
        <v>2999</v>
      </c>
      <c r="C500" s="143" t="s">
        <v>18</v>
      </c>
      <c r="D500" s="84" t="s">
        <v>900</v>
      </c>
      <c r="E500" s="161" t="s">
        <v>900</v>
      </c>
      <c r="F500" s="84" t="s">
        <v>379</v>
      </c>
      <c r="G500" s="141"/>
      <c r="H500" s="106">
        <v>45002.0</v>
      </c>
      <c r="I500" s="106"/>
      <c r="J500" s="141"/>
      <c r="K500" s="141"/>
      <c r="L500" s="159" t="s">
        <v>4188</v>
      </c>
      <c r="M500" s="141"/>
      <c r="N500" s="141"/>
      <c r="O500" s="141"/>
      <c r="P500" s="141"/>
      <c r="Q500" s="141"/>
      <c r="R500" s="141"/>
      <c r="S500" s="141"/>
      <c r="T500" s="141"/>
      <c r="U500" s="141"/>
      <c r="V500" s="141"/>
      <c r="W500" s="141"/>
      <c r="X500" s="141"/>
      <c r="Y500" s="141"/>
      <c r="Z500" s="141"/>
      <c r="AA500" s="141"/>
      <c r="AB500" s="141"/>
      <c r="AC500" s="141"/>
      <c r="AD500" s="141"/>
      <c r="AE500" s="142"/>
    </row>
    <row r="501">
      <c r="A501" s="152"/>
      <c r="B501" s="129" t="s">
        <v>3010</v>
      </c>
      <c r="C501" s="143" t="s">
        <v>560</v>
      </c>
      <c r="D501" s="84" t="s">
        <v>2579</v>
      </c>
      <c r="E501" s="161" t="s">
        <v>2579</v>
      </c>
      <c r="F501" s="84" t="s">
        <v>1478</v>
      </c>
      <c r="G501" s="141"/>
      <c r="H501" s="106">
        <v>45005.0</v>
      </c>
      <c r="I501" s="106"/>
      <c r="J501" s="141"/>
      <c r="K501" s="141"/>
      <c r="L501" s="174" t="s">
        <v>4189</v>
      </c>
      <c r="M501" s="141"/>
      <c r="N501" s="141"/>
      <c r="O501" s="141"/>
      <c r="P501" s="141"/>
      <c r="Q501" s="141"/>
      <c r="R501" s="141"/>
      <c r="S501" s="141"/>
      <c r="T501" s="141"/>
      <c r="U501" s="141"/>
      <c r="V501" s="141"/>
      <c r="W501" s="141"/>
      <c r="X501" s="141"/>
      <c r="Y501" s="141"/>
      <c r="Z501" s="141"/>
      <c r="AA501" s="141"/>
      <c r="AB501" s="141"/>
      <c r="AC501" s="141"/>
      <c r="AD501" s="141"/>
      <c r="AE501" s="142"/>
    </row>
    <row r="502">
      <c r="A502" s="152">
        <v>473.0</v>
      </c>
      <c r="B502" s="37" t="s">
        <v>3007</v>
      </c>
      <c r="C502" s="143" t="s">
        <v>18</v>
      </c>
      <c r="D502" s="84" t="s">
        <v>508</v>
      </c>
      <c r="E502" s="84" t="s">
        <v>508</v>
      </c>
      <c r="F502" s="84" t="s">
        <v>20</v>
      </c>
      <c r="G502" s="141"/>
      <c r="H502" s="106">
        <v>45005.0</v>
      </c>
      <c r="I502" s="106"/>
      <c r="J502" s="141"/>
      <c r="K502" s="141"/>
      <c r="L502" s="17" t="s">
        <v>4190</v>
      </c>
      <c r="M502" s="141"/>
      <c r="N502" s="141"/>
      <c r="O502" s="141"/>
      <c r="P502" s="141"/>
      <c r="Q502" s="141"/>
      <c r="R502" s="141"/>
      <c r="S502" s="141"/>
      <c r="T502" s="141"/>
      <c r="U502" s="141"/>
      <c r="V502" s="141"/>
      <c r="W502" s="141"/>
      <c r="X502" s="141"/>
      <c r="Y502" s="141"/>
      <c r="Z502" s="141"/>
      <c r="AA502" s="141"/>
      <c r="AB502" s="141"/>
      <c r="AC502" s="141"/>
      <c r="AD502" s="141"/>
      <c r="AE502" s="142"/>
    </row>
    <row r="503">
      <c r="A503" s="152">
        <v>473.0</v>
      </c>
      <c r="B503" s="37" t="s">
        <v>3018</v>
      </c>
      <c r="C503" s="143" t="s">
        <v>560</v>
      </c>
      <c r="D503" s="84" t="s">
        <v>508</v>
      </c>
      <c r="E503" s="84" t="s">
        <v>508</v>
      </c>
      <c r="F503" s="84" t="s">
        <v>1255</v>
      </c>
      <c r="G503" s="141"/>
      <c r="H503" s="106">
        <v>45006.0</v>
      </c>
      <c r="I503" s="106"/>
      <c r="J503" s="141"/>
      <c r="K503" s="141"/>
      <c r="L503" s="17" t="s">
        <v>4191</v>
      </c>
      <c r="M503" s="141"/>
      <c r="N503" s="141"/>
      <c r="O503" s="141"/>
      <c r="P503" s="141"/>
      <c r="Q503" s="141"/>
      <c r="R503" s="141"/>
      <c r="S503" s="141"/>
      <c r="T503" s="141"/>
      <c r="U503" s="141"/>
      <c r="V503" s="141"/>
      <c r="W503" s="141"/>
      <c r="X503" s="141"/>
      <c r="Y503" s="141"/>
      <c r="Z503" s="141"/>
      <c r="AA503" s="141"/>
      <c r="AB503" s="141"/>
      <c r="AC503" s="141"/>
      <c r="AD503" s="141"/>
      <c r="AE503" s="142"/>
    </row>
    <row r="504">
      <c r="A504" s="152">
        <v>473.0</v>
      </c>
      <c r="B504" s="129" t="s">
        <v>3024</v>
      </c>
      <c r="C504" s="143" t="s">
        <v>18</v>
      </c>
      <c r="D504" s="84" t="s">
        <v>2579</v>
      </c>
      <c r="E504" s="84" t="s">
        <v>2579</v>
      </c>
      <c r="F504" s="84" t="s">
        <v>41</v>
      </c>
      <c r="G504" s="141"/>
      <c r="H504" s="106">
        <v>45006.0</v>
      </c>
      <c r="I504" s="106">
        <v>45009.0</v>
      </c>
      <c r="J504" s="141"/>
      <c r="K504" s="141"/>
      <c r="L504" s="120" t="s">
        <v>4192</v>
      </c>
      <c r="M504" s="141"/>
      <c r="N504" s="141"/>
      <c r="O504" s="141"/>
      <c r="P504" s="141"/>
      <c r="Q504" s="141"/>
      <c r="R504" s="141"/>
      <c r="S504" s="141"/>
      <c r="T504" s="141"/>
      <c r="U504" s="141"/>
      <c r="V504" s="141"/>
      <c r="W504" s="141"/>
      <c r="X504" s="141"/>
      <c r="Y504" s="141"/>
      <c r="Z504" s="141"/>
      <c r="AA504" s="141"/>
      <c r="AB504" s="141"/>
      <c r="AC504" s="141"/>
      <c r="AD504" s="141"/>
      <c r="AE504" s="142"/>
    </row>
    <row r="505" ht="89.25" customHeight="1">
      <c r="A505" s="191"/>
      <c r="B505" s="118" t="s">
        <v>3028</v>
      </c>
      <c r="C505" s="182" t="s">
        <v>18</v>
      </c>
      <c r="D505" s="183" t="s">
        <v>1790</v>
      </c>
      <c r="E505" s="183" t="s">
        <v>1790</v>
      </c>
      <c r="F505" s="118" t="s">
        <v>28</v>
      </c>
      <c r="G505" s="184"/>
      <c r="H505" s="186">
        <v>45007.0</v>
      </c>
      <c r="I505" s="186">
        <v>44988.0</v>
      </c>
      <c r="J505" s="184"/>
      <c r="K505" s="184"/>
      <c r="L505" s="187" t="s">
        <v>4193</v>
      </c>
      <c r="M505" s="184"/>
      <c r="N505" s="184"/>
      <c r="O505" s="184"/>
      <c r="P505" s="184"/>
      <c r="Q505" s="184"/>
      <c r="R505" s="184"/>
      <c r="S505" s="184"/>
      <c r="T505" s="184"/>
      <c r="U505" s="184"/>
      <c r="V505" s="184"/>
      <c r="W505" s="184"/>
      <c r="X505" s="184"/>
      <c r="Y505" s="184"/>
      <c r="Z505" s="184"/>
      <c r="AA505" s="184"/>
      <c r="AB505" s="184"/>
      <c r="AC505" s="184"/>
      <c r="AD505" s="184"/>
      <c r="AE505" s="36"/>
    </row>
    <row r="506">
      <c r="A506" s="191"/>
      <c r="B506" s="10" t="s">
        <v>3040</v>
      </c>
      <c r="C506" s="182" t="s">
        <v>18</v>
      </c>
      <c r="D506" s="183" t="s">
        <v>1790</v>
      </c>
      <c r="E506" s="118" t="s">
        <v>3</v>
      </c>
      <c r="F506" s="118" t="s">
        <v>20</v>
      </c>
      <c r="G506" s="184"/>
      <c r="H506" s="186">
        <v>45007.0</v>
      </c>
      <c r="I506" s="185"/>
      <c r="J506" s="184"/>
      <c r="K506" s="184"/>
      <c r="L506" s="187" t="s">
        <v>4194</v>
      </c>
      <c r="M506" s="184"/>
      <c r="N506" s="184"/>
      <c r="O506" s="184"/>
      <c r="P506" s="184"/>
      <c r="Q506" s="184"/>
      <c r="R506" s="184"/>
      <c r="S506" s="184"/>
      <c r="T506" s="184"/>
      <c r="U506" s="184"/>
      <c r="V506" s="184"/>
      <c r="W506" s="184"/>
      <c r="X506" s="184"/>
      <c r="Y506" s="184"/>
      <c r="Z506" s="184"/>
      <c r="AA506" s="184"/>
      <c r="AB506" s="184"/>
      <c r="AC506" s="184"/>
      <c r="AD506" s="184"/>
      <c r="AE506" s="36"/>
    </row>
    <row r="507">
      <c r="A507" s="84"/>
      <c r="B507" s="81" t="s">
        <v>3047</v>
      </c>
      <c r="C507" s="143" t="s">
        <v>18</v>
      </c>
      <c r="D507" s="84" t="s">
        <v>3</v>
      </c>
      <c r="E507" s="84" t="s">
        <v>3</v>
      </c>
      <c r="F507" s="84" t="s">
        <v>20</v>
      </c>
      <c r="G507" s="141"/>
      <c r="H507" s="186">
        <v>45009.0</v>
      </c>
      <c r="I507" s="186">
        <v>45009.0</v>
      </c>
      <c r="J507" s="141"/>
      <c r="K507" s="141"/>
      <c r="L507" s="159" t="s">
        <v>3048</v>
      </c>
      <c r="M507" s="141"/>
      <c r="N507" s="141"/>
      <c r="O507" s="141"/>
      <c r="P507" s="141"/>
      <c r="Q507" s="141"/>
      <c r="R507" s="141"/>
      <c r="S507" s="141"/>
      <c r="T507" s="141"/>
      <c r="U507" s="141"/>
      <c r="V507" s="141"/>
      <c r="W507" s="141"/>
      <c r="X507" s="141"/>
      <c r="Y507" s="141"/>
      <c r="Z507" s="141"/>
      <c r="AA507" s="141"/>
      <c r="AB507" s="141"/>
      <c r="AC507" s="141"/>
      <c r="AD507" s="141"/>
      <c r="AE507" s="142"/>
    </row>
    <row r="508">
      <c r="A508" s="84"/>
      <c r="B508" s="84" t="s">
        <v>3052</v>
      </c>
      <c r="C508" s="143" t="s">
        <v>18</v>
      </c>
      <c r="D508" s="84" t="s">
        <v>3</v>
      </c>
      <c r="E508" s="84" t="s">
        <v>3</v>
      </c>
      <c r="F508" s="84" t="s">
        <v>53</v>
      </c>
      <c r="G508" s="141"/>
      <c r="H508" s="186">
        <v>45009.0</v>
      </c>
      <c r="I508" s="186"/>
      <c r="J508" s="141"/>
      <c r="K508" s="141"/>
      <c r="L508" s="159"/>
      <c r="M508" s="141"/>
      <c r="N508" s="141"/>
      <c r="O508" s="141"/>
      <c r="P508" s="141"/>
      <c r="Q508" s="141"/>
      <c r="R508" s="141"/>
      <c r="S508" s="141"/>
      <c r="T508" s="141"/>
      <c r="U508" s="141"/>
      <c r="V508" s="141"/>
      <c r="W508" s="141"/>
      <c r="X508" s="141"/>
      <c r="Y508" s="141"/>
      <c r="Z508" s="141"/>
      <c r="AA508" s="141"/>
      <c r="AB508" s="141"/>
      <c r="AC508" s="141"/>
      <c r="AD508" s="141"/>
      <c r="AE508" s="142"/>
    </row>
    <row r="509">
      <c r="A509" s="191"/>
      <c r="B509" s="10" t="s">
        <v>3079</v>
      </c>
      <c r="C509" s="182" t="s">
        <v>18</v>
      </c>
      <c r="D509" s="183" t="s">
        <v>1790</v>
      </c>
      <c r="E509" s="183" t="s">
        <v>1790</v>
      </c>
      <c r="F509" s="118" t="s">
        <v>1281</v>
      </c>
      <c r="G509" s="184"/>
      <c r="H509" s="186">
        <v>45014.0</v>
      </c>
      <c r="I509" s="185"/>
      <c r="J509" s="184"/>
      <c r="K509" s="184"/>
      <c r="L509" s="187" t="s">
        <v>4195</v>
      </c>
      <c r="M509" s="184"/>
      <c r="N509" s="184"/>
      <c r="O509" s="184"/>
      <c r="P509" s="184"/>
      <c r="Q509" s="184"/>
      <c r="R509" s="184"/>
      <c r="S509" s="184"/>
      <c r="T509" s="184"/>
      <c r="U509" s="184"/>
      <c r="V509" s="184"/>
      <c r="W509" s="184"/>
      <c r="X509" s="184"/>
      <c r="Y509" s="184"/>
      <c r="Z509" s="184"/>
      <c r="AA509" s="184"/>
      <c r="AB509" s="184"/>
      <c r="AC509" s="184"/>
      <c r="AD509" s="184"/>
      <c r="AE509" s="36"/>
    </row>
    <row r="510">
      <c r="A510" s="152">
        <v>473.0</v>
      </c>
      <c r="B510" s="129" t="s">
        <v>3087</v>
      </c>
      <c r="C510" s="143" t="s">
        <v>18</v>
      </c>
      <c r="D510" s="84" t="s">
        <v>2579</v>
      </c>
      <c r="E510" s="84" t="s">
        <v>2579</v>
      </c>
      <c r="F510" s="84" t="s">
        <v>43</v>
      </c>
      <c r="G510" s="141"/>
      <c r="H510" s="106">
        <v>45015.0</v>
      </c>
      <c r="I510" s="106">
        <v>45015.0</v>
      </c>
      <c r="J510" s="141"/>
      <c r="K510" s="141"/>
      <c r="L510" s="120" t="s">
        <v>4196</v>
      </c>
      <c r="M510" s="141"/>
      <c r="N510" s="141"/>
      <c r="O510" s="141"/>
      <c r="P510" s="141"/>
      <c r="Q510" s="141"/>
      <c r="R510" s="141"/>
      <c r="S510" s="141"/>
      <c r="T510" s="141"/>
      <c r="U510" s="141"/>
      <c r="V510" s="141"/>
      <c r="W510" s="141"/>
      <c r="X510" s="141"/>
      <c r="Y510" s="141"/>
      <c r="Z510" s="141"/>
      <c r="AA510" s="141"/>
      <c r="AB510" s="141"/>
      <c r="AC510" s="141"/>
      <c r="AD510" s="141"/>
      <c r="AE510" s="142"/>
    </row>
    <row r="511">
      <c r="A511" s="152">
        <v>473.0</v>
      </c>
      <c r="B511" s="129" t="s">
        <v>3092</v>
      </c>
      <c r="C511" s="143" t="s">
        <v>18</v>
      </c>
      <c r="D511" s="84" t="s">
        <v>2579</v>
      </c>
      <c r="E511" s="84" t="s">
        <v>2579</v>
      </c>
      <c r="F511" s="84" t="s">
        <v>1478</v>
      </c>
      <c r="G511" s="141"/>
      <c r="H511" s="106">
        <v>45015.0</v>
      </c>
      <c r="I511" s="106"/>
      <c r="J511" s="141"/>
      <c r="K511" s="141"/>
      <c r="L511" s="120" t="s">
        <v>4197</v>
      </c>
      <c r="M511" s="141"/>
      <c r="N511" s="141"/>
      <c r="O511" s="141"/>
      <c r="P511" s="141"/>
      <c r="Q511" s="141"/>
      <c r="R511" s="141"/>
      <c r="S511" s="141"/>
      <c r="T511" s="141"/>
      <c r="U511" s="141"/>
      <c r="V511" s="141"/>
      <c r="W511" s="141"/>
      <c r="X511" s="141"/>
      <c r="Y511" s="141"/>
      <c r="Z511" s="141"/>
      <c r="AA511" s="141"/>
      <c r="AB511" s="141"/>
      <c r="AC511" s="141"/>
      <c r="AD511" s="141"/>
      <c r="AE511" s="142"/>
    </row>
    <row r="512">
      <c r="A512" s="84"/>
      <c r="B512" s="84" t="s">
        <v>3103</v>
      </c>
      <c r="C512" s="143" t="s">
        <v>18</v>
      </c>
      <c r="D512" s="84" t="s">
        <v>3</v>
      </c>
      <c r="E512" s="84" t="s">
        <v>3</v>
      </c>
      <c r="F512" s="84" t="s">
        <v>20</v>
      </c>
      <c r="G512" s="141"/>
      <c r="H512" s="186">
        <v>45016.0</v>
      </c>
      <c r="I512" s="186"/>
      <c r="J512" s="141"/>
      <c r="K512" s="141"/>
      <c r="L512" s="159"/>
      <c r="M512" s="141"/>
      <c r="N512" s="141"/>
      <c r="O512" s="141"/>
      <c r="P512" s="141"/>
      <c r="Q512" s="141"/>
      <c r="R512" s="141"/>
      <c r="S512" s="141"/>
      <c r="T512" s="141"/>
      <c r="U512" s="141"/>
      <c r="V512" s="141"/>
      <c r="W512" s="141"/>
      <c r="X512" s="141"/>
      <c r="Y512" s="141"/>
      <c r="Z512" s="141"/>
      <c r="AA512" s="141"/>
      <c r="AB512" s="141"/>
      <c r="AC512" s="141"/>
      <c r="AD512" s="141"/>
      <c r="AE512" s="142"/>
    </row>
    <row r="513">
      <c r="A513" s="84"/>
      <c r="B513" s="84" t="s">
        <v>3109</v>
      </c>
      <c r="C513" s="143" t="s">
        <v>18</v>
      </c>
      <c r="D513" s="84" t="s">
        <v>900</v>
      </c>
      <c r="E513" s="161" t="s">
        <v>900</v>
      </c>
      <c r="F513" s="84" t="s">
        <v>28</v>
      </c>
      <c r="G513" s="141"/>
      <c r="H513" s="186">
        <v>45016.0</v>
      </c>
      <c r="I513" s="106"/>
      <c r="J513" s="141"/>
      <c r="K513" s="141"/>
      <c r="L513" s="159" t="s">
        <v>4198</v>
      </c>
      <c r="M513" s="141"/>
      <c r="N513" s="141"/>
      <c r="O513" s="141"/>
      <c r="P513" s="141"/>
      <c r="Q513" s="141"/>
      <c r="R513" s="141"/>
      <c r="S513" s="141"/>
      <c r="T513" s="141"/>
      <c r="U513" s="141"/>
      <c r="V513" s="141"/>
      <c r="W513" s="141"/>
      <c r="X513" s="141"/>
      <c r="Y513" s="141"/>
      <c r="Z513" s="141"/>
      <c r="AA513" s="141"/>
      <c r="AB513" s="141"/>
      <c r="AC513" s="141"/>
      <c r="AD513" s="141"/>
      <c r="AE513" s="142"/>
    </row>
    <row r="514">
      <c r="A514" s="84"/>
      <c r="B514" s="81" t="s">
        <v>2778</v>
      </c>
      <c r="C514" s="143" t="s">
        <v>18</v>
      </c>
      <c r="D514" s="84" t="s">
        <v>3</v>
      </c>
      <c r="E514" s="84" t="s">
        <v>3</v>
      </c>
      <c r="F514" s="84" t="s">
        <v>20</v>
      </c>
      <c r="G514" s="141"/>
      <c r="H514" s="47">
        <v>44971.0</v>
      </c>
      <c r="I514" s="186"/>
      <c r="J514" s="141"/>
      <c r="K514" s="141"/>
      <c r="L514" s="159"/>
      <c r="M514" s="141"/>
      <c r="N514" s="141"/>
      <c r="O514" s="141"/>
      <c r="P514" s="141"/>
      <c r="Q514" s="141"/>
      <c r="R514" s="141"/>
      <c r="S514" s="141"/>
      <c r="T514" s="141"/>
      <c r="U514" s="141"/>
      <c r="V514" s="141"/>
      <c r="W514" s="141"/>
      <c r="X514" s="141"/>
      <c r="Y514" s="141"/>
      <c r="Z514" s="141"/>
      <c r="AA514" s="141"/>
      <c r="AB514" s="141"/>
      <c r="AC514" s="141"/>
      <c r="AD514" s="141"/>
      <c r="AE514" s="142"/>
    </row>
    <row r="515">
      <c r="A515" s="152">
        <v>473.0</v>
      </c>
      <c r="B515" s="37" t="s">
        <v>3209</v>
      </c>
      <c r="C515" s="143" t="s">
        <v>18</v>
      </c>
      <c r="D515" s="84" t="s">
        <v>508</v>
      </c>
      <c r="E515" s="84" t="s">
        <v>508</v>
      </c>
      <c r="F515" s="84" t="s">
        <v>20</v>
      </c>
      <c r="G515" s="141"/>
      <c r="H515" s="106">
        <v>45022.0</v>
      </c>
      <c r="I515" s="106"/>
      <c r="J515" s="141"/>
      <c r="K515" s="141"/>
      <c r="L515" s="17" t="s">
        <v>4199</v>
      </c>
      <c r="M515" s="141"/>
      <c r="N515" s="141"/>
      <c r="O515" s="141"/>
      <c r="P515" s="141"/>
      <c r="Q515" s="141"/>
      <c r="R515" s="141"/>
      <c r="S515" s="141"/>
      <c r="T515" s="141"/>
      <c r="U515" s="141"/>
      <c r="V515" s="141"/>
      <c r="W515" s="141"/>
      <c r="X515" s="141"/>
      <c r="Y515" s="141"/>
      <c r="Z515" s="141"/>
      <c r="AA515" s="141"/>
      <c r="AB515" s="141"/>
      <c r="AC515" s="141"/>
      <c r="AD515" s="141"/>
      <c r="AE515" s="142"/>
    </row>
    <row r="516">
      <c r="A516" s="152">
        <v>473.0</v>
      </c>
      <c r="B516" s="37" t="s">
        <v>3135</v>
      </c>
      <c r="C516" s="143" t="s">
        <v>18</v>
      </c>
      <c r="D516" s="84" t="s">
        <v>508</v>
      </c>
      <c r="E516" s="84" t="s">
        <v>508</v>
      </c>
      <c r="F516" s="84" t="s">
        <v>1478</v>
      </c>
      <c r="G516" s="141"/>
      <c r="H516" s="106">
        <v>45022.0</v>
      </c>
      <c r="I516" s="106"/>
      <c r="J516" s="141"/>
      <c r="K516" s="141"/>
      <c r="L516" s="17" t="s">
        <v>4199</v>
      </c>
      <c r="M516" s="141"/>
      <c r="N516" s="141"/>
      <c r="O516" s="141"/>
      <c r="P516" s="141"/>
      <c r="Q516" s="141"/>
      <c r="R516" s="141"/>
      <c r="S516" s="141"/>
      <c r="T516" s="141"/>
      <c r="U516" s="141"/>
      <c r="V516" s="141"/>
      <c r="W516" s="141"/>
      <c r="X516" s="141"/>
      <c r="Y516" s="141"/>
      <c r="Z516" s="141"/>
      <c r="AA516" s="141"/>
      <c r="AB516" s="141"/>
      <c r="AC516" s="141"/>
      <c r="AD516" s="141"/>
      <c r="AE516" s="142"/>
    </row>
    <row r="517">
      <c r="A517" s="84"/>
      <c r="B517" s="81" t="s">
        <v>3132</v>
      </c>
      <c r="C517" s="143" t="s">
        <v>18</v>
      </c>
      <c r="D517" s="84" t="s">
        <v>3</v>
      </c>
      <c r="E517" s="84" t="s">
        <v>3</v>
      </c>
      <c r="F517" s="84" t="s">
        <v>20</v>
      </c>
      <c r="G517" s="141"/>
      <c r="H517" s="106">
        <v>45022.0</v>
      </c>
      <c r="I517" s="186"/>
      <c r="J517" s="141"/>
      <c r="K517" s="141"/>
      <c r="L517" s="113" t="s">
        <v>3133</v>
      </c>
      <c r="M517" s="141"/>
      <c r="N517" s="141"/>
      <c r="O517" s="141"/>
      <c r="P517" s="141"/>
      <c r="Q517" s="141"/>
      <c r="R517" s="141"/>
      <c r="S517" s="141"/>
      <c r="T517" s="141"/>
      <c r="U517" s="141"/>
      <c r="V517" s="141"/>
      <c r="W517" s="141"/>
      <c r="X517" s="141"/>
      <c r="Y517" s="141"/>
      <c r="Z517" s="141"/>
      <c r="AA517" s="141"/>
      <c r="AB517" s="141"/>
      <c r="AC517" s="141"/>
      <c r="AD517" s="141"/>
      <c r="AE517" s="142"/>
    </row>
    <row r="518">
      <c r="A518" s="84"/>
      <c r="B518" s="81" t="s">
        <v>3138</v>
      </c>
      <c r="C518" s="143" t="s">
        <v>18</v>
      </c>
      <c r="D518" s="84" t="s">
        <v>3</v>
      </c>
      <c r="E518" s="84" t="s">
        <v>3</v>
      </c>
      <c r="F518" s="84" t="s">
        <v>20</v>
      </c>
      <c r="G518" s="141"/>
      <c r="H518" s="106">
        <v>45022.0</v>
      </c>
      <c r="I518" s="106"/>
      <c r="J518" s="141"/>
      <c r="K518" s="141"/>
      <c r="L518" s="159" t="s">
        <v>4200</v>
      </c>
      <c r="M518" s="141"/>
      <c r="N518" s="141"/>
      <c r="O518" s="141"/>
      <c r="P518" s="141"/>
      <c r="Q518" s="141"/>
      <c r="R518" s="141"/>
      <c r="S518" s="141"/>
      <c r="T518" s="141"/>
      <c r="U518" s="141"/>
      <c r="V518" s="141"/>
      <c r="W518" s="141"/>
      <c r="X518" s="141"/>
      <c r="Y518" s="141"/>
      <c r="Z518" s="141"/>
      <c r="AA518" s="141"/>
      <c r="AB518" s="141"/>
      <c r="AC518" s="141"/>
      <c r="AD518" s="141"/>
      <c r="AE518" s="142"/>
    </row>
    <row r="519">
      <c r="A519" s="84"/>
      <c r="B519" s="81" t="s">
        <v>3145</v>
      </c>
      <c r="C519" s="143" t="s">
        <v>560</v>
      </c>
      <c r="D519" s="84" t="s">
        <v>3</v>
      </c>
      <c r="E519" s="84" t="s">
        <v>3</v>
      </c>
      <c r="F519" s="84" t="s">
        <v>41</v>
      </c>
      <c r="G519" s="141"/>
      <c r="H519" s="106">
        <v>45026.0</v>
      </c>
      <c r="I519" s="106"/>
      <c r="J519" s="141"/>
      <c r="K519" s="141"/>
      <c r="L519" s="159" t="s">
        <v>4201</v>
      </c>
      <c r="M519" s="141"/>
      <c r="N519" s="141"/>
      <c r="O519" s="141"/>
      <c r="P519" s="141"/>
      <c r="Q519" s="141"/>
      <c r="R519" s="141"/>
      <c r="S519" s="141"/>
      <c r="T519" s="141"/>
      <c r="U519" s="141"/>
      <c r="V519" s="141"/>
      <c r="W519" s="141"/>
      <c r="X519" s="141"/>
      <c r="Y519" s="141"/>
      <c r="Z519" s="141"/>
      <c r="AA519" s="141"/>
      <c r="AB519" s="141"/>
      <c r="AC519" s="141"/>
      <c r="AD519" s="141"/>
      <c r="AE519" s="142"/>
    </row>
    <row r="520">
      <c r="A520" s="152">
        <v>473.0</v>
      </c>
      <c r="B520" s="129" t="s">
        <v>3148</v>
      </c>
      <c r="C520" s="143" t="s">
        <v>560</v>
      </c>
      <c r="D520" s="84" t="s">
        <v>2579</v>
      </c>
      <c r="E520" s="84" t="s">
        <v>2579</v>
      </c>
      <c r="F520" s="84" t="s">
        <v>41</v>
      </c>
      <c r="G520" s="141"/>
      <c r="H520" s="106">
        <v>45026.0</v>
      </c>
      <c r="I520" s="106"/>
      <c r="J520" s="141"/>
      <c r="K520" s="141"/>
      <c r="L520" s="192" t="s">
        <v>4202</v>
      </c>
      <c r="M520" s="141"/>
      <c r="N520" s="141"/>
      <c r="O520" s="141"/>
      <c r="P520" s="141"/>
      <c r="Q520" s="141"/>
      <c r="R520" s="141"/>
      <c r="S520" s="141"/>
      <c r="T520" s="141"/>
      <c r="U520" s="141"/>
      <c r="V520" s="141"/>
      <c r="W520" s="141"/>
      <c r="X520" s="141"/>
      <c r="Y520" s="141"/>
      <c r="Z520" s="141"/>
      <c r="AA520" s="141"/>
      <c r="AB520" s="141"/>
      <c r="AC520" s="141"/>
      <c r="AD520" s="141"/>
      <c r="AE520" s="142"/>
    </row>
    <row r="521">
      <c r="A521" s="84"/>
      <c r="B521" s="81" t="s">
        <v>3174</v>
      </c>
      <c r="C521" s="143" t="s">
        <v>18</v>
      </c>
      <c r="D521" s="84" t="s">
        <v>3</v>
      </c>
      <c r="E521" s="84" t="s">
        <v>3</v>
      </c>
      <c r="F521" s="84" t="s">
        <v>987</v>
      </c>
      <c r="G521" s="141"/>
      <c r="H521" s="106">
        <v>45030.0</v>
      </c>
      <c r="I521" s="106"/>
      <c r="J521" s="141"/>
      <c r="K521" s="141"/>
      <c r="L521" s="159" t="s">
        <v>4203</v>
      </c>
      <c r="M521" s="141"/>
      <c r="N521" s="141"/>
      <c r="O521" s="141"/>
      <c r="P521" s="141"/>
      <c r="Q521" s="141"/>
      <c r="R521" s="141"/>
      <c r="S521" s="141"/>
      <c r="T521" s="141"/>
      <c r="U521" s="141"/>
      <c r="V521" s="141"/>
      <c r="W521" s="141"/>
      <c r="X521" s="141"/>
      <c r="Y521" s="141"/>
      <c r="Z521" s="141"/>
      <c r="AA521" s="141"/>
      <c r="AB521" s="141"/>
      <c r="AC521" s="141"/>
      <c r="AD521" s="141"/>
      <c r="AE521" s="142"/>
    </row>
    <row r="522">
      <c r="A522" s="84"/>
      <c r="B522" s="81" t="s">
        <v>3176</v>
      </c>
      <c r="C522" s="143" t="s">
        <v>18</v>
      </c>
      <c r="D522" s="84" t="s">
        <v>3</v>
      </c>
      <c r="E522" s="84" t="s">
        <v>3</v>
      </c>
      <c r="F522" s="84" t="s">
        <v>20</v>
      </c>
      <c r="G522" s="141"/>
      <c r="H522" s="106">
        <v>45030.0</v>
      </c>
      <c r="I522" s="106"/>
      <c r="J522" s="141"/>
      <c r="K522" s="141"/>
      <c r="L522" s="159" t="s">
        <v>4204</v>
      </c>
      <c r="M522" s="141"/>
      <c r="N522" s="141"/>
      <c r="O522" s="141"/>
      <c r="P522" s="141"/>
      <c r="Q522" s="141"/>
      <c r="R522" s="141"/>
      <c r="S522" s="141"/>
      <c r="T522" s="141"/>
      <c r="U522" s="141"/>
      <c r="V522" s="141"/>
      <c r="W522" s="141"/>
      <c r="X522" s="141"/>
      <c r="Y522" s="141"/>
      <c r="Z522" s="141"/>
      <c r="AA522" s="141"/>
      <c r="AB522" s="141"/>
      <c r="AC522" s="141"/>
      <c r="AD522" s="141"/>
      <c r="AE522" s="142"/>
    </row>
    <row r="523">
      <c r="A523" s="84"/>
      <c r="B523" s="81" t="s">
        <v>3181</v>
      </c>
      <c r="C523" s="143" t="s">
        <v>18</v>
      </c>
      <c r="D523" s="84" t="s">
        <v>2579</v>
      </c>
      <c r="E523" s="84" t="s">
        <v>2579</v>
      </c>
      <c r="F523" s="84" t="s">
        <v>1478</v>
      </c>
      <c r="G523" s="141"/>
      <c r="H523" s="106">
        <v>45030.0</v>
      </c>
      <c r="I523" s="106"/>
      <c r="J523" s="141"/>
      <c r="K523" s="141"/>
      <c r="L523" s="174" t="s">
        <v>4205</v>
      </c>
      <c r="M523" s="141"/>
      <c r="N523" s="141"/>
      <c r="O523" s="141"/>
      <c r="P523" s="141"/>
      <c r="Q523" s="141"/>
      <c r="R523" s="141"/>
      <c r="S523" s="141"/>
      <c r="T523" s="141"/>
      <c r="U523" s="141"/>
      <c r="V523" s="141"/>
      <c r="W523" s="141"/>
      <c r="X523" s="141"/>
      <c r="Y523" s="141"/>
      <c r="Z523" s="141"/>
      <c r="AA523" s="141"/>
      <c r="AB523" s="141"/>
      <c r="AC523" s="141"/>
      <c r="AD523" s="141"/>
      <c r="AE523" s="142"/>
    </row>
    <row r="524">
      <c r="A524" s="84"/>
      <c r="B524" s="81" t="s">
        <v>3195</v>
      </c>
      <c r="C524" s="143" t="s">
        <v>18</v>
      </c>
      <c r="D524" s="84" t="s">
        <v>3</v>
      </c>
      <c r="E524" s="84" t="s">
        <v>3</v>
      </c>
      <c r="F524" s="84" t="s">
        <v>53</v>
      </c>
      <c r="G524" s="141"/>
      <c r="H524" s="106">
        <v>45034.0</v>
      </c>
      <c r="I524" s="106"/>
      <c r="J524" s="141"/>
      <c r="K524" s="141"/>
      <c r="L524" s="159" t="s">
        <v>4206</v>
      </c>
      <c r="M524" s="141"/>
      <c r="N524" s="141"/>
      <c r="O524" s="141"/>
      <c r="P524" s="141"/>
      <c r="Q524" s="141"/>
      <c r="R524" s="141"/>
      <c r="S524" s="141"/>
      <c r="T524" s="141"/>
      <c r="U524" s="141"/>
      <c r="V524" s="141"/>
      <c r="W524" s="141"/>
      <c r="X524" s="141"/>
      <c r="Y524" s="141"/>
      <c r="Z524" s="141"/>
      <c r="AA524" s="141"/>
      <c r="AB524" s="141"/>
      <c r="AC524" s="141"/>
      <c r="AD524" s="141"/>
      <c r="AE524" s="142"/>
    </row>
    <row r="525">
      <c r="A525" s="84"/>
      <c r="B525" s="81" t="s">
        <v>3213</v>
      </c>
      <c r="C525" s="143" t="s">
        <v>18</v>
      </c>
      <c r="D525" s="84" t="s">
        <v>3</v>
      </c>
      <c r="E525" s="84" t="s">
        <v>3</v>
      </c>
      <c r="F525" s="84" t="s">
        <v>20</v>
      </c>
      <c r="G525" s="141"/>
      <c r="H525" s="106">
        <v>45037.0</v>
      </c>
      <c r="I525" s="106"/>
      <c r="J525" s="141"/>
      <c r="K525" s="141"/>
      <c r="L525" s="159"/>
      <c r="M525" s="141"/>
      <c r="N525" s="141"/>
      <c r="O525" s="141"/>
      <c r="P525" s="141"/>
      <c r="Q525" s="141"/>
      <c r="R525" s="141"/>
      <c r="S525" s="141"/>
      <c r="T525" s="141"/>
      <c r="U525" s="141"/>
      <c r="V525" s="141"/>
      <c r="W525" s="141"/>
      <c r="X525" s="141"/>
      <c r="Y525" s="141"/>
      <c r="Z525" s="141"/>
      <c r="AA525" s="141"/>
      <c r="AB525" s="141"/>
      <c r="AC525" s="141"/>
      <c r="AD525" s="141"/>
      <c r="AE525" s="142"/>
    </row>
    <row r="526">
      <c r="A526" s="84"/>
      <c r="B526" s="81" t="s">
        <v>3215</v>
      </c>
      <c r="C526" s="143" t="s">
        <v>18</v>
      </c>
      <c r="D526" s="84" t="s">
        <v>3</v>
      </c>
      <c r="E526" s="84" t="s">
        <v>3</v>
      </c>
      <c r="F526" s="84" t="s">
        <v>20</v>
      </c>
      <c r="G526" s="141"/>
      <c r="H526" s="106">
        <v>45037.0</v>
      </c>
      <c r="I526" s="106"/>
      <c r="J526" s="141"/>
      <c r="K526" s="141"/>
      <c r="L526" s="159" t="s">
        <v>3216</v>
      </c>
      <c r="M526" s="141"/>
      <c r="N526" s="141"/>
      <c r="O526" s="141"/>
      <c r="P526" s="141"/>
      <c r="Q526" s="141"/>
      <c r="R526" s="141"/>
      <c r="S526" s="141"/>
      <c r="T526" s="141"/>
      <c r="U526" s="141"/>
      <c r="V526" s="141"/>
      <c r="W526" s="141"/>
      <c r="X526" s="141"/>
      <c r="Y526" s="141"/>
      <c r="Z526" s="141"/>
      <c r="AA526" s="141"/>
      <c r="AB526" s="141"/>
      <c r="AC526" s="141"/>
      <c r="AD526" s="141"/>
      <c r="AE526" s="142"/>
    </row>
    <row r="527">
      <c r="A527" s="152">
        <v>473.0</v>
      </c>
      <c r="B527" s="37" t="s">
        <v>3218</v>
      </c>
      <c r="C527" s="143" t="s">
        <v>18</v>
      </c>
      <c r="D527" s="84" t="s">
        <v>508</v>
      </c>
      <c r="E527" s="84" t="s">
        <v>508</v>
      </c>
      <c r="F527" s="84" t="s">
        <v>20</v>
      </c>
      <c r="G527" s="141"/>
      <c r="H527" s="106">
        <v>45037.0</v>
      </c>
      <c r="I527" s="106"/>
      <c r="J527" s="141"/>
      <c r="K527" s="141"/>
      <c r="L527" s="17" t="s">
        <v>4207</v>
      </c>
      <c r="M527" s="141"/>
      <c r="N527" s="141"/>
      <c r="O527" s="141"/>
      <c r="P527" s="141"/>
      <c r="Q527" s="141"/>
      <c r="R527" s="141"/>
      <c r="S527" s="141"/>
      <c r="T527" s="141"/>
      <c r="U527" s="141"/>
      <c r="V527" s="141"/>
      <c r="W527" s="141"/>
      <c r="X527" s="141"/>
      <c r="Y527" s="141"/>
      <c r="Z527" s="141"/>
      <c r="AA527" s="141"/>
      <c r="AB527" s="141"/>
      <c r="AC527" s="141"/>
      <c r="AD527" s="141"/>
      <c r="AE527" s="142"/>
    </row>
    <row r="528">
      <c r="A528" s="84"/>
      <c r="B528" s="129" t="s">
        <v>3220</v>
      </c>
      <c r="C528" s="143" t="s">
        <v>18</v>
      </c>
      <c r="D528" s="84" t="s">
        <v>2579</v>
      </c>
      <c r="E528" s="84" t="s">
        <v>2579</v>
      </c>
      <c r="F528" s="84" t="s">
        <v>1478</v>
      </c>
      <c r="G528" s="141"/>
      <c r="H528" s="106">
        <v>45037.0</v>
      </c>
      <c r="I528" s="106"/>
      <c r="J528" s="141"/>
      <c r="K528" s="141"/>
      <c r="L528" s="174" t="s">
        <v>4208</v>
      </c>
      <c r="M528" s="141"/>
      <c r="N528" s="141"/>
      <c r="O528" s="141"/>
      <c r="P528" s="141"/>
      <c r="Q528" s="141"/>
      <c r="R528" s="141"/>
      <c r="S528" s="141"/>
      <c r="T528" s="141"/>
      <c r="U528" s="141"/>
      <c r="V528" s="141"/>
      <c r="W528" s="141"/>
      <c r="X528" s="141"/>
      <c r="Y528" s="141"/>
      <c r="Z528" s="141"/>
      <c r="AA528" s="141"/>
      <c r="AB528" s="141"/>
      <c r="AC528" s="141"/>
      <c r="AD528" s="141"/>
      <c r="AE528" s="142"/>
    </row>
    <row r="529">
      <c r="A529" s="84"/>
      <c r="B529" s="81" t="s">
        <v>3225</v>
      </c>
      <c r="C529" s="143" t="s">
        <v>18</v>
      </c>
      <c r="D529" s="84" t="s">
        <v>3</v>
      </c>
      <c r="E529" s="84" t="s">
        <v>3</v>
      </c>
      <c r="F529" s="84" t="s">
        <v>20</v>
      </c>
      <c r="G529" s="141"/>
      <c r="H529" s="106">
        <v>45040.0</v>
      </c>
      <c r="I529" s="106"/>
      <c r="J529" s="141"/>
      <c r="K529" s="141"/>
      <c r="L529" s="159" t="s">
        <v>4209</v>
      </c>
      <c r="M529" s="141"/>
      <c r="N529" s="141"/>
      <c r="O529" s="141"/>
      <c r="P529" s="141"/>
      <c r="Q529" s="141"/>
      <c r="R529" s="141"/>
      <c r="S529" s="141"/>
      <c r="T529" s="141"/>
      <c r="U529" s="141"/>
      <c r="V529" s="141"/>
      <c r="W529" s="141"/>
      <c r="X529" s="141"/>
      <c r="Y529" s="141"/>
      <c r="Z529" s="141"/>
      <c r="AA529" s="141"/>
      <c r="AB529" s="141"/>
      <c r="AC529" s="141"/>
      <c r="AD529" s="141"/>
      <c r="AE529" s="142"/>
    </row>
    <row r="530">
      <c r="A530" s="84"/>
      <c r="B530" s="81" t="s">
        <v>3227</v>
      </c>
      <c r="C530" s="143" t="s">
        <v>18</v>
      </c>
      <c r="D530" s="84" t="s">
        <v>3</v>
      </c>
      <c r="E530" s="84" t="s">
        <v>3</v>
      </c>
      <c r="F530" s="84" t="s">
        <v>43</v>
      </c>
      <c r="G530" s="141"/>
      <c r="H530" s="106">
        <v>45040.0</v>
      </c>
      <c r="I530" s="106"/>
      <c r="J530" s="141"/>
      <c r="K530" s="141"/>
      <c r="L530" s="159" t="s">
        <v>4210</v>
      </c>
      <c r="M530" s="141"/>
      <c r="N530" s="141"/>
      <c r="O530" s="141"/>
      <c r="P530" s="141"/>
      <c r="Q530" s="141"/>
      <c r="R530" s="141"/>
      <c r="S530" s="141"/>
      <c r="T530" s="141"/>
      <c r="U530" s="141"/>
      <c r="V530" s="141"/>
      <c r="W530" s="141"/>
      <c r="X530" s="141"/>
      <c r="Y530" s="141"/>
      <c r="Z530" s="141"/>
      <c r="AA530" s="141"/>
      <c r="AB530" s="141"/>
      <c r="AC530" s="141"/>
      <c r="AD530" s="141"/>
      <c r="AE530" s="142"/>
    </row>
    <row r="531">
      <c r="A531" s="84"/>
      <c r="B531" s="84" t="s">
        <v>3233</v>
      </c>
      <c r="C531" s="143" t="s">
        <v>560</v>
      </c>
      <c r="D531" s="84" t="s">
        <v>900</v>
      </c>
      <c r="E531" s="161" t="s">
        <v>900</v>
      </c>
      <c r="F531" s="84" t="s">
        <v>46</v>
      </c>
      <c r="G531" s="141"/>
      <c r="H531" s="106">
        <v>45040.0</v>
      </c>
      <c r="I531" s="106"/>
      <c r="J531" s="141"/>
      <c r="K531" s="141"/>
      <c r="L531" s="159" t="s">
        <v>4211</v>
      </c>
      <c r="M531" s="141"/>
      <c r="N531" s="141"/>
      <c r="O531" s="141"/>
      <c r="P531" s="141"/>
      <c r="Q531" s="141"/>
      <c r="R531" s="141"/>
      <c r="S531" s="141"/>
      <c r="T531" s="141"/>
      <c r="U531" s="141"/>
      <c r="V531" s="141"/>
      <c r="W531" s="141"/>
      <c r="X531" s="141"/>
      <c r="Y531" s="141"/>
      <c r="Z531" s="141"/>
      <c r="AA531" s="141"/>
      <c r="AB531" s="141"/>
      <c r="AC531" s="141"/>
      <c r="AD531" s="141"/>
      <c r="AE531" s="142"/>
    </row>
    <row r="532">
      <c r="A532" s="84"/>
      <c r="B532" s="84" t="s">
        <v>3235</v>
      </c>
      <c r="C532" s="143" t="s">
        <v>18</v>
      </c>
      <c r="D532" s="84" t="s">
        <v>3236</v>
      </c>
      <c r="E532" s="161" t="s">
        <v>3236</v>
      </c>
      <c r="F532" s="84" t="s">
        <v>43</v>
      </c>
      <c r="G532" s="141"/>
      <c r="H532" s="106">
        <v>45040.0</v>
      </c>
      <c r="I532" s="106"/>
      <c r="J532" s="141"/>
      <c r="K532" s="141"/>
      <c r="L532" s="159" t="s">
        <v>4212</v>
      </c>
      <c r="M532" s="141"/>
      <c r="N532" s="141"/>
      <c r="O532" s="141"/>
      <c r="P532" s="141"/>
      <c r="Q532" s="141"/>
      <c r="R532" s="141"/>
      <c r="S532" s="141"/>
      <c r="T532" s="141"/>
      <c r="U532" s="141"/>
      <c r="V532" s="141"/>
      <c r="W532" s="141"/>
      <c r="X532" s="141"/>
      <c r="Y532" s="141"/>
      <c r="Z532" s="141"/>
      <c r="AA532" s="141"/>
      <c r="AB532" s="141"/>
      <c r="AC532" s="141"/>
      <c r="AD532" s="141"/>
      <c r="AE532" s="142"/>
    </row>
    <row r="533">
      <c r="A533" s="84"/>
      <c r="B533" s="84" t="s">
        <v>3242</v>
      </c>
      <c r="C533" s="143" t="s">
        <v>18</v>
      </c>
      <c r="D533" s="84" t="s">
        <v>3</v>
      </c>
      <c r="E533" s="84" t="s">
        <v>3</v>
      </c>
      <c r="F533" s="84" t="s">
        <v>987</v>
      </c>
      <c r="G533" s="141"/>
      <c r="H533" s="106">
        <v>45041.0</v>
      </c>
      <c r="I533" s="106"/>
      <c r="J533" s="141"/>
      <c r="K533" s="141"/>
      <c r="L533" s="159" t="s">
        <v>4213</v>
      </c>
      <c r="M533" s="141"/>
      <c r="N533" s="141"/>
      <c r="O533" s="141"/>
      <c r="P533" s="141"/>
      <c r="Q533" s="141"/>
      <c r="R533" s="141"/>
      <c r="S533" s="141"/>
      <c r="T533" s="141"/>
      <c r="U533" s="141"/>
      <c r="V533" s="141"/>
      <c r="W533" s="141"/>
      <c r="X533" s="141"/>
      <c r="Y533" s="141"/>
      <c r="Z533" s="141"/>
      <c r="AA533" s="141"/>
      <c r="AB533" s="141"/>
      <c r="AC533" s="141"/>
      <c r="AD533" s="141"/>
      <c r="AE533" s="142"/>
    </row>
    <row r="534">
      <c r="A534" s="84"/>
      <c r="B534" s="84" t="s">
        <v>3245</v>
      </c>
      <c r="C534" s="143" t="s">
        <v>18</v>
      </c>
      <c r="D534" s="84" t="s">
        <v>3236</v>
      </c>
      <c r="E534" s="161" t="s">
        <v>3236</v>
      </c>
      <c r="F534" s="84" t="s">
        <v>43</v>
      </c>
      <c r="G534" s="141"/>
      <c r="H534" s="106">
        <v>45041.0</v>
      </c>
      <c r="I534" s="106"/>
      <c r="J534" s="141"/>
      <c r="K534" s="141"/>
      <c r="L534" s="159" t="s">
        <v>4214</v>
      </c>
      <c r="M534" s="141"/>
      <c r="N534" s="141"/>
      <c r="O534" s="141"/>
      <c r="P534" s="141"/>
      <c r="Q534" s="141"/>
      <c r="R534" s="141"/>
      <c r="S534" s="141"/>
      <c r="T534" s="141"/>
      <c r="U534" s="141"/>
      <c r="V534" s="141"/>
      <c r="W534" s="141"/>
      <c r="X534" s="141"/>
      <c r="Y534" s="141"/>
      <c r="Z534" s="141"/>
      <c r="AA534" s="141"/>
      <c r="AB534" s="141"/>
      <c r="AC534" s="141"/>
      <c r="AD534" s="141"/>
      <c r="AE534" s="142"/>
    </row>
    <row r="535">
      <c r="A535" s="84"/>
      <c r="B535" s="81" t="s">
        <v>3250</v>
      </c>
      <c r="C535" s="143" t="s">
        <v>18</v>
      </c>
      <c r="D535" s="84" t="s">
        <v>3251</v>
      </c>
      <c r="E535" s="161" t="s">
        <v>3251</v>
      </c>
      <c r="F535" s="84" t="s">
        <v>656</v>
      </c>
      <c r="G535" s="141"/>
      <c r="H535" s="106">
        <v>45041.0</v>
      </c>
      <c r="I535" s="106"/>
      <c r="J535" s="141"/>
      <c r="K535" s="141"/>
      <c r="L535" s="113" t="s">
        <v>4215</v>
      </c>
      <c r="M535" s="141"/>
      <c r="N535" s="141"/>
      <c r="O535" s="141"/>
      <c r="P535" s="141"/>
      <c r="Q535" s="141"/>
      <c r="R535" s="141"/>
      <c r="S535" s="141"/>
      <c r="T535" s="141"/>
      <c r="U535" s="141"/>
      <c r="V535" s="141"/>
      <c r="W535" s="141"/>
      <c r="X535" s="141"/>
      <c r="Y535" s="141"/>
      <c r="Z535" s="141"/>
      <c r="AA535" s="141"/>
      <c r="AB535" s="141"/>
      <c r="AC535" s="141"/>
      <c r="AD535" s="141"/>
      <c r="AE535" s="142"/>
    </row>
    <row r="536">
      <c r="A536" s="152">
        <v>473.0</v>
      </c>
      <c r="B536" s="37" t="s">
        <v>3254</v>
      </c>
      <c r="C536" s="143" t="s">
        <v>560</v>
      </c>
      <c r="D536" s="84" t="s">
        <v>508</v>
      </c>
      <c r="E536" s="84" t="s">
        <v>508</v>
      </c>
      <c r="F536" s="84" t="s">
        <v>3502</v>
      </c>
      <c r="G536" s="141"/>
      <c r="H536" s="106">
        <v>45042.0</v>
      </c>
      <c r="I536" s="106"/>
      <c r="J536" s="141"/>
      <c r="K536" s="141"/>
      <c r="L536" s="17" t="s">
        <v>4216</v>
      </c>
      <c r="M536" s="141"/>
      <c r="N536" s="141"/>
      <c r="O536" s="141"/>
      <c r="P536" s="141"/>
      <c r="Q536" s="141"/>
      <c r="R536" s="141"/>
      <c r="S536" s="141"/>
      <c r="T536" s="141"/>
      <c r="U536" s="141"/>
      <c r="V536" s="141"/>
      <c r="W536" s="141"/>
      <c r="X536" s="141"/>
      <c r="Y536" s="141"/>
      <c r="Z536" s="141"/>
      <c r="AA536" s="141"/>
      <c r="AB536" s="141"/>
      <c r="AC536" s="141"/>
      <c r="AD536" s="141"/>
      <c r="AE536" s="142"/>
    </row>
    <row r="537">
      <c r="A537" s="84"/>
      <c r="B537" s="81" t="s">
        <v>3266</v>
      </c>
      <c r="C537" s="143" t="s">
        <v>18</v>
      </c>
      <c r="D537" s="84" t="s">
        <v>3</v>
      </c>
      <c r="E537" s="84" t="s">
        <v>3</v>
      </c>
      <c r="F537" s="84" t="s">
        <v>987</v>
      </c>
      <c r="G537" s="141"/>
      <c r="H537" s="106">
        <v>45043.0</v>
      </c>
      <c r="I537" s="106"/>
      <c r="J537" s="141"/>
      <c r="K537" s="141"/>
      <c r="L537" s="159" t="s">
        <v>4217</v>
      </c>
      <c r="M537" s="141"/>
      <c r="N537" s="141"/>
      <c r="O537" s="141"/>
      <c r="P537" s="141"/>
      <c r="Q537" s="141"/>
      <c r="R537" s="141"/>
      <c r="S537" s="141"/>
      <c r="T537" s="141"/>
      <c r="U537" s="141"/>
      <c r="V537" s="141"/>
      <c r="W537" s="141"/>
      <c r="X537" s="141"/>
      <c r="Y537" s="141"/>
      <c r="Z537" s="141"/>
      <c r="AA537" s="141"/>
      <c r="AB537" s="141"/>
      <c r="AC537" s="141"/>
      <c r="AD537" s="141"/>
      <c r="AE537" s="142"/>
    </row>
    <row r="538">
      <c r="A538" s="152">
        <v>473.0</v>
      </c>
      <c r="B538" s="37" t="s">
        <v>3276</v>
      </c>
      <c r="C538" s="143" t="s">
        <v>18</v>
      </c>
      <c r="D538" s="84" t="s">
        <v>508</v>
      </c>
      <c r="E538" s="84" t="s">
        <v>508</v>
      </c>
      <c r="F538" s="84" t="s">
        <v>41</v>
      </c>
      <c r="G538" s="141"/>
      <c r="H538" s="106">
        <v>45044.0</v>
      </c>
      <c r="I538" s="106"/>
      <c r="J538" s="141"/>
      <c r="K538" s="141"/>
      <c r="L538" s="17" t="s">
        <v>4218</v>
      </c>
      <c r="M538" s="141"/>
      <c r="N538" s="141"/>
      <c r="O538" s="141"/>
      <c r="P538" s="141"/>
      <c r="Q538" s="141"/>
      <c r="R538" s="141"/>
      <c r="S538" s="141"/>
      <c r="T538" s="141"/>
      <c r="U538" s="141"/>
      <c r="V538" s="141"/>
      <c r="W538" s="141"/>
      <c r="X538" s="141"/>
      <c r="Y538" s="141"/>
      <c r="Z538" s="141"/>
      <c r="AA538" s="141"/>
      <c r="AB538" s="141"/>
      <c r="AC538" s="141"/>
      <c r="AD538" s="141"/>
      <c r="AE538" s="142"/>
    </row>
    <row r="539">
      <c r="A539" s="84"/>
      <c r="B539" s="84" t="s">
        <v>3281</v>
      </c>
      <c r="C539" s="143" t="s">
        <v>18</v>
      </c>
      <c r="D539" s="84" t="s">
        <v>900</v>
      </c>
      <c r="E539" s="161" t="s">
        <v>900</v>
      </c>
      <c r="F539" s="84" t="s">
        <v>46</v>
      </c>
      <c r="G539" s="141"/>
      <c r="H539" s="106">
        <v>45044.0</v>
      </c>
      <c r="I539" s="106"/>
      <c r="J539" s="141"/>
      <c r="K539" s="141"/>
      <c r="L539" s="159" t="s">
        <v>4219</v>
      </c>
      <c r="M539" s="141"/>
      <c r="N539" s="141"/>
      <c r="O539" s="141"/>
      <c r="P539" s="141"/>
      <c r="Q539" s="141"/>
      <c r="R539" s="141"/>
      <c r="S539" s="141"/>
      <c r="T539" s="141"/>
      <c r="U539" s="141"/>
      <c r="V539" s="141"/>
      <c r="W539" s="141"/>
      <c r="X539" s="141"/>
      <c r="Y539" s="141"/>
      <c r="Z539" s="141"/>
      <c r="AA539" s="141"/>
      <c r="AB539" s="141"/>
      <c r="AC539" s="141"/>
      <c r="AD539" s="141"/>
      <c r="AE539" s="142"/>
    </row>
    <row r="540">
      <c r="A540" s="84"/>
      <c r="B540" s="84" t="s">
        <v>3286</v>
      </c>
      <c r="C540" s="143" t="s">
        <v>18</v>
      </c>
      <c r="D540" s="84" t="s">
        <v>3236</v>
      </c>
      <c r="E540" s="161" t="s">
        <v>3236</v>
      </c>
      <c r="F540" s="84" t="s">
        <v>41</v>
      </c>
      <c r="G540" s="141"/>
      <c r="H540" s="106">
        <v>45044.0</v>
      </c>
      <c r="I540" s="106"/>
      <c r="J540" s="141"/>
      <c r="K540" s="141"/>
      <c r="L540" s="159" t="s">
        <v>4220</v>
      </c>
      <c r="M540" s="141"/>
      <c r="N540" s="141"/>
      <c r="O540" s="141"/>
      <c r="P540" s="141"/>
      <c r="Q540" s="141"/>
      <c r="R540" s="141"/>
      <c r="S540" s="141"/>
      <c r="T540" s="141"/>
      <c r="U540" s="141"/>
      <c r="V540" s="141"/>
      <c r="W540" s="141"/>
      <c r="X540" s="141"/>
      <c r="Y540" s="141"/>
      <c r="Z540" s="141"/>
      <c r="AA540" s="141"/>
      <c r="AB540" s="141"/>
      <c r="AC540" s="141"/>
      <c r="AD540" s="141"/>
      <c r="AE540" s="142"/>
    </row>
    <row r="541">
      <c r="A541" s="84"/>
      <c r="B541" s="129" t="s">
        <v>3278</v>
      </c>
      <c r="C541" s="143" t="s">
        <v>18</v>
      </c>
      <c r="D541" s="84" t="s">
        <v>2579</v>
      </c>
      <c r="E541" s="84" t="s">
        <v>2579</v>
      </c>
      <c r="F541" s="84" t="s">
        <v>1281</v>
      </c>
      <c r="G541" s="141"/>
      <c r="H541" s="106">
        <v>45044.0</v>
      </c>
      <c r="I541" s="106"/>
      <c r="J541" s="141"/>
      <c r="K541" s="141"/>
      <c r="L541" s="174" t="s">
        <v>4221</v>
      </c>
      <c r="M541" s="141"/>
      <c r="N541" s="141"/>
      <c r="O541" s="141"/>
      <c r="P541" s="141"/>
      <c r="Q541" s="141"/>
      <c r="R541" s="141"/>
      <c r="S541" s="141"/>
      <c r="T541" s="141"/>
      <c r="U541" s="141"/>
      <c r="V541" s="141"/>
      <c r="W541" s="141"/>
      <c r="X541" s="141"/>
      <c r="Y541" s="141"/>
      <c r="Z541" s="141"/>
      <c r="AA541" s="141"/>
      <c r="AB541" s="141"/>
      <c r="AC541" s="141"/>
      <c r="AD541" s="141"/>
      <c r="AE541" s="142"/>
    </row>
    <row r="542">
      <c r="A542" s="84"/>
      <c r="B542" s="81" t="s">
        <v>3297</v>
      </c>
      <c r="C542" s="143" t="s">
        <v>18</v>
      </c>
      <c r="D542" s="84" t="s">
        <v>3251</v>
      </c>
      <c r="E542" s="84" t="s">
        <v>3251</v>
      </c>
      <c r="F542" s="84" t="s">
        <v>43</v>
      </c>
      <c r="G542" s="141"/>
      <c r="H542" s="117">
        <v>45047.0</v>
      </c>
      <c r="I542" s="117">
        <v>45050.0</v>
      </c>
      <c r="J542" s="141"/>
      <c r="K542" s="84"/>
      <c r="L542" s="131" t="s">
        <v>4222</v>
      </c>
      <c r="M542" s="141"/>
      <c r="N542" s="141"/>
      <c r="O542" s="141"/>
      <c r="P542" s="141"/>
      <c r="Q542" s="141"/>
      <c r="R542" s="141"/>
      <c r="S542" s="141"/>
      <c r="T542" s="141"/>
      <c r="U542" s="141"/>
      <c r="V542" s="141"/>
      <c r="W542" s="141"/>
      <c r="X542" s="141"/>
      <c r="Y542" s="141"/>
      <c r="Z542" s="141"/>
      <c r="AA542" s="141"/>
      <c r="AB542" s="141"/>
      <c r="AC542" s="141"/>
      <c r="AD542" s="141"/>
      <c r="AE542" s="142"/>
    </row>
    <row r="543">
      <c r="A543" s="84"/>
      <c r="B543" s="81" t="s">
        <v>3299</v>
      </c>
      <c r="C543" s="143" t="s">
        <v>18</v>
      </c>
      <c r="D543" s="84" t="s">
        <v>3236</v>
      </c>
      <c r="E543" s="84" t="s">
        <v>3236</v>
      </c>
      <c r="F543" s="84" t="s">
        <v>41</v>
      </c>
      <c r="G543" s="141"/>
      <c r="H543" s="117">
        <v>45048.0</v>
      </c>
      <c r="I543" s="106"/>
      <c r="J543" s="141"/>
      <c r="K543" s="84"/>
      <c r="L543" s="113" t="s">
        <v>4223</v>
      </c>
      <c r="M543" s="141"/>
      <c r="N543" s="141"/>
      <c r="O543" s="141"/>
      <c r="P543" s="141"/>
      <c r="Q543" s="141"/>
      <c r="R543" s="141"/>
      <c r="S543" s="141"/>
      <c r="T543" s="141"/>
      <c r="U543" s="141"/>
      <c r="V543" s="141"/>
      <c r="W543" s="141"/>
      <c r="X543" s="141"/>
      <c r="Y543" s="141"/>
      <c r="Z543" s="141"/>
      <c r="AA543" s="141"/>
      <c r="AB543" s="141"/>
      <c r="AC543" s="141"/>
      <c r="AD543" s="141"/>
      <c r="AE543" s="142"/>
    </row>
    <row r="544">
      <c r="A544" s="84"/>
      <c r="B544" s="84" t="s">
        <v>3311</v>
      </c>
      <c r="C544" s="143" t="s">
        <v>18</v>
      </c>
      <c r="D544" s="84" t="s">
        <v>900</v>
      </c>
      <c r="E544" s="161" t="s">
        <v>900</v>
      </c>
      <c r="F544" s="84" t="s">
        <v>46</v>
      </c>
      <c r="G544" s="141"/>
      <c r="H544" s="117">
        <v>45049.0</v>
      </c>
      <c r="I544" s="106"/>
      <c r="J544" s="141"/>
      <c r="K544" s="141"/>
      <c r="L544" s="159" t="s">
        <v>4224</v>
      </c>
      <c r="M544" s="141"/>
      <c r="N544" s="141"/>
      <c r="O544" s="141"/>
      <c r="P544" s="141"/>
      <c r="Q544" s="141"/>
      <c r="R544" s="141"/>
      <c r="S544" s="141"/>
      <c r="T544" s="141"/>
      <c r="U544" s="141"/>
      <c r="V544" s="141"/>
      <c r="W544" s="141"/>
      <c r="X544" s="141"/>
      <c r="Y544" s="141"/>
      <c r="Z544" s="141"/>
      <c r="AA544" s="141"/>
      <c r="AB544" s="141"/>
      <c r="AC544" s="141"/>
      <c r="AD544" s="141"/>
      <c r="AE544" s="142"/>
    </row>
    <row r="545">
      <c r="A545" s="152">
        <v>473.0</v>
      </c>
      <c r="B545" s="37" t="s">
        <v>3326</v>
      </c>
      <c r="C545" s="143" t="s">
        <v>18</v>
      </c>
      <c r="D545" s="84" t="s">
        <v>508</v>
      </c>
      <c r="E545" s="84" t="s">
        <v>508</v>
      </c>
      <c r="F545" s="84" t="s">
        <v>53</v>
      </c>
      <c r="G545" s="141"/>
      <c r="H545" s="106">
        <v>45050.0</v>
      </c>
      <c r="I545" s="106"/>
      <c r="J545" s="141"/>
      <c r="K545" s="141"/>
      <c r="L545" s="17" t="s">
        <v>4225</v>
      </c>
      <c r="M545" s="141"/>
      <c r="N545" s="141"/>
      <c r="O545" s="141"/>
      <c r="P545" s="141"/>
      <c r="Q545" s="141"/>
      <c r="R545" s="141"/>
      <c r="S545" s="141"/>
      <c r="T545" s="141"/>
      <c r="U545" s="141"/>
      <c r="V545" s="141"/>
      <c r="W545" s="141"/>
      <c r="X545" s="141"/>
      <c r="Y545" s="141"/>
      <c r="Z545" s="141"/>
      <c r="AA545" s="141"/>
      <c r="AB545" s="141"/>
      <c r="AC545" s="141"/>
      <c r="AD545" s="141"/>
      <c r="AE545" s="142"/>
    </row>
    <row r="546">
      <c r="A546" s="84"/>
      <c r="B546" s="81" t="s">
        <v>3328</v>
      </c>
      <c r="C546" s="143" t="s">
        <v>18</v>
      </c>
      <c r="D546" s="84" t="s">
        <v>3236</v>
      </c>
      <c r="E546" s="84" t="s">
        <v>3236</v>
      </c>
      <c r="F546" s="84" t="s">
        <v>28</v>
      </c>
      <c r="G546" s="141"/>
      <c r="H546" s="117">
        <v>45050.0</v>
      </c>
      <c r="I546" s="106"/>
      <c r="J546" s="141"/>
      <c r="K546" s="84"/>
      <c r="L546" s="113" t="s">
        <v>4226</v>
      </c>
      <c r="M546" s="141"/>
      <c r="N546" s="141"/>
      <c r="O546" s="141"/>
      <c r="P546" s="141"/>
      <c r="Q546" s="141"/>
      <c r="R546" s="141"/>
      <c r="S546" s="141"/>
      <c r="T546" s="141"/>
      <c r="U546" s="141"/>
      <c r="V546" s="141"/>
      <c r="W546" s="141"/>
      <c r="X546" s="141"/>
      <c r="Y546" s="141"/>
      <c r="Z546" s="141"/>
      <c r="AA546" s="141"/>
      <c r="AB546" s="141"/>
      <c r="AC546" s="141"/>
      <c r="AD546" s="141"/>
      <c r="AE546" s="142"/>
    </row>
    <row r="547">
      <c r="A547" s="84"/>
      <c r="B547" s="81" t="s">
        <v>3336</v>
      </c>
      <c r="C547" s="143" t="s">
        <v>18</v>
      </c>
      <c r="D547" s="84" t="s">
        <v>3251</v>
      </c>
      <c r="E547" s="84" t="s">
        <v>3251</v>
      </c>
      <c r="F547" s="84" t="s">
        <v>1478</v>
      </c>
      <c r="G547" s="141"/>
      <c r="H547" s="117">
        <v>45050.0</v>
      </c>
      <c r="I547" s="117"/>
      <c r="J547" s="141"/>
      <c r="K547" s="84"/>
      <c r="L547" s="131" t="s">
        <v>4227</v>
      </c>
      <c r="M547" s="141"/>
      <c r="N547" s="141"/>
      <c r="O547" s="141"/>
      <c r="P547" s="141"/>
      <c r="Q547" s="141"/>
      <c r="R547" s="141"/>
      <c r="S547" s="141"/>
      <c r="T547" s="141"/>
      <c r="U547" s="141"/>
      <c r="V547" s="141"/>
      <c r="W547" s="141"/>
      <c r="X547" s="141"/>
      <c r="Y547" s="141"/>
      <c r="Z547" s="141"/>
      <c r="AA547" s="141"/>
      <c r="AB547" s="141"/>
      <c r="AC547" s="141"/>
      <c r="AD547" s="141"/>
      <c r="AE547" s="142"/>
    </row>
    <row r="548">
      <c r="A548" s="84"/>
      <c r="B548" s="129" t="s">
        <v>3343</v>
      </c>
      <c r="C548" s="143" t="s">
        <v>18</v>
      </c>
      <c r="D548" s="84" t="s">
        <v>2579</v>
      </c>
      <c r="E548" s="84" t="s">
        <v>2579</v>
      </c>
      <c r="F548" s="84" t="s">
        <v>20</v>
      </c>
      <c r="G548" s="141"/>
      <c r="H548" s="106">
        <v>45051.0</v>
      </c>
      <c r="I548" s="106"/>
      <c r="J548" s="141"/>
      <c r="K548" s="141"/>
      <c r="L548" s="174" t="s">
        <v>4228</v>
      </c>
      <c r="M548" s="141"/>
      <c r="N548" s="141"/>
      <c r="O548" s="141"/>
      <c r="P548" s="141"/>
      <c r="Q548" s="141"/>
      <c r="R548" s="141"/>
      <c r="S548" s="141"/>
      <c r="T548" s="141"/>
      <c r="U548" s="141"/>
      <c r="V548" s="141"/>
      <c r="W548" s="141"/>
      <c r="X548" s="141"/>
      <c r="Y548" s="141"/>
      <c r="Z548" s="141"/>
      <c r="AA548" s="141"/>
      <c r="AB548" s="141"/>
      <c r="AC548" s="141"/>
      <c r="AD548" s="141"/>
      <c r="AE548" s="142"/>
    </row>
    <row r="549">
      <c r="A549" s="84"/>
      <c r="B549" s="81" t="s">
        <v>3345</v>
      </c>
      <c r="C549" s="143" t="s">
        <v>18</v>
      </c>
      <c r="D549" s="84" t="s">
        <v>3236</v>
      </c>
      <c r="E549" s="84" t="s">
        <v>3236</v>
      </c>
      <c r="F549" s="84" t="s">
        <v>1255</v>
      </c>
      <c r="G549" s="141"/>
      <c r="H549" s="117">
        <v>45051.0</v>
      </c>
      <c r="I549" s="106"/>
      <c r="J549" s="141"/>
      <c r="K549" s="84"/>
      <c r="L549" s="113" t="s">
        <v>4229</v>
      </c>
      <c r="M549" s="141"/>
      <c r="N549" s="141"/>
      <c r="O549" s="141"/>
      <c r="P549" s="141"/>
      <c r="Q549" s="141"/>
      <c r="R549" s="141"/>
      <c r="S549" s="141"/>
      <c r="T549" s="141"/>
      <c r="U549" s="141"/>
      <c r="V549" s="141"/>
      <c r="W549" s="141"/>
      <c r="X549" s="141"/>
      <c r="Y549" s="141"/>
      <c r="Z549" s="141"/>
      <c r="AA549" s="141"/>
      <c r="AB549" s="141"/>
      <c r="AC549" s="141"/>
      <c r="AD549" s="141"/>
      <c r="AE549" s="142"/>
    </row>
    <row r="550">
      <c r="A550" s="152">
        <v>473.0</v>
      </c>
      <c r="B550" s="37" t="s">
        <v>3351</v>
      </c>
      <c r="C550" s="143" t="s">
        <v>18</v>
      </c>
      <c r="D550" s="84" t="s">
        <v>508</v>
      </c>
      <c r="E550" s="84" t="s">
        <v>508</v>
      </c>
      <c r="F550" s="84" t="s">
        <v>1281</v>
      </c>
      <c r="G550" s="141"/>
      <c r="H550" s="106">
        <v>45051.0</v>
      </c>
      <c r="I550" s="106"/>
      <c r="J550" s="141"/>
      <c r="K550" s="141"/>
      <c r="L550" s="17" t="s">
        <v>4230</v>
      </c>
      <c r="M550" s="141"/>
      <c r="N550" s="141"/>
      <c r="O550" s="141"/>
      <c r="P550" s="141"/>
      <c r="Q550" s="141"/>
      <c r="R550" s="141"/>
      <c r="S550" s="141"/>
      <c r="T550" s="141"/>
      <c r="U550" s="141"/>
      <c r="V550" s="141"/>
      <c r="W550" s="141"/>
      <c r="X550" s="141"/>
      <c r="Y550" s="141"/>
      <c r="Z550" s="141"/>
      <c r="AA550" s="141"/>
      <c r="AB550" s="141"/>
      <c r="AC550" s="141"/>
      <c r="AD550" s="141"/>
      <c r="AE550" s="142"/>
    </row>
    <row r="551">
      <c r="A551" s="84"/>
      <c r="B551" s="81" t="s">
        <v>3354</v>
      </c>
      <c r="C551" s="143" t="s">
        <v>18</v>
      </c>
      <c r="D551" s="84" t="s">
        <v>3251</v>
      </c>
      <c r="E551" s="161"/>
      <c r="F551" s="84" t="s">
        <v>41</v>
      </c>
      <c r="G551" s="141"/>
      <c r="H551" s="106">
        <v>45051.0</v>
      </c>
      <c r="I551" s="106"/>
      <c r="J551" s="141"/>
      <c r="K551" s="141"/>
      <c r="L551" s="10" t="s">
        <v>4231</v>
      </c>
      <c r="M551" s="141"/>
      <c r="N551" s="141"/>
      <c r="O551" s="141"/>
      <c r="P551" s="141"/>
      <c r="Q551" s="141"/>
      <c r="R551" s="141"/>
      <c r="S551" s="141"/>
      <c r="T551" s="141"/>
      <c r="U551" s="141"/>
      <c r="V551" s="141"/>
      <c r="W551" s="141"/>
      <c r="X551" s="141"/>
      <c r="Y551" s="141"/>
      <c r="Z551" s="141"/>
      <c r="AA551" s="141"/>
      <c r="AB551" s="141"/>
      <c r="AC551" s="141"/>
      <c r="AD551" s="141"/>
      <c r="AE551" s="142"/>
    </row>
    <row r="552">
      <c r="A552" s="84"/>
      <c r="B552" s="81" t="s">
        <v>3358</v>
      </c>
      <c r="C552" s="143" t="s">
        <v>18</v>
      </c>
      <c r="D552" s="84" t="s">
        <v>3236</v>
      </c>
      <c r="E552" s="84" t="s">
        <v>3236</v>
      </c>
      <c r="F552" s="84" t="s">
        <v>1281</v>
      </c>
      <c r="G552" s="141"/>
      <c r="H552" s="117">
        <v>45054.0</v>
      </c>
      <c r="I552" s="106"/>
      <c r="J552" s="141"/>
      <c r="K552" s="84"/>
      <c r="L552" s="113" t="s">
        <v>4232</v>
      </c>
      <c r="M552" s="141"/>
      <c r="N552" s="141"/>
      <c r="O552" s="141"/>
      <c r="P552" s="141"/>
      <c r="Q552" s="141"/>
      <c r="R552" s="141"/>
      <c r="S552" s="141"/>
      <c r="T552" s="141"/>
      <c r="U552" s="141"/>
      <c r="V552" s="141"/>
      <c r="W552" s="141"/>
      <c r="X552" s="141"/>
      <c r="Y552" s="141"/>
      <c r="Z552" s="141"/>
      <c r="AA552" s="141"/>
      <c r="AB552" s="141"/>
      <c r="AC552" s="141"/>
      <c r="AD552" s="141"/>
      <c r="AE552" s="142"/>
    </row>
    <row r="553">
      <c r="A553" s="84"/>
      <c r="B553" s="81" t="s">
        <v>3369</v>
      </c>
      <c r="C553" s="143" t="s">
        <v>18</v>
      </c>
      <c r="D553" s="84" t="s">
        <v>3251</v>
      </c>
      <c r="E553" s="161"/>
      <c r="F553" s="84" t="s">
        <v>41</v>
      </c>
      <c r="G553" s="141"/>
      <c r="H553" s="117">
        <v>45054.0</v>
      </c>
      <c r="I553" s="106"/>
      <c r="J553" s="141"/>
      <c r="K553" s="141"/>
      <c r="L553" s="113" t="s">
        <v>4233</v>
      </c>
      <c r="M553" s="141"/>
      <c r="N553" s="141"/>
      <c r="O553" s="141"/>
      <c r="P553" s="141"/>
      <c r="Q553" s="141"/>
      <c r="R553" s="141"/>
      <c r="S553" s="141"/>
      <c r="T553" s="141"/>
      <c r="U553" s="141"/>
      <c r="V553" s="141"/>
      <c r="W553" s="141"/>
      <c r="X553" s="141"/>
      <c r="Y553" s="141"/>
      <c r="Z553" s="141"/>
      <c r="AA553" s="141"/>
      <c r="AB553" s="141"/>
      <c r="AC553" s="141"/>
      <c r="AD553" s="141"/>
      <c r="AE553" s="142"/>
    </row>
    <row r="554">
      <c r="A554" s="84"/>
      <c r="B554" s="81" t="s">
        <v>3373</v>
      </c>
      <c r="C554" s="143" t="s">
        <v>18</v>
      </c>
      <c r="D554" s="84" t="s">
        <v>3236</v>
      </c>
      <c r="E554" s="84" t="s">
        <v>3251</v>
      </c>
      <c r="F554" s="84" t="s">
        <v>1478</v>
      </c>
      <c r="G554" s="141"/>
      <c r="H554" s="117">
        <v>45055.0</v>
      </c>
      <c r="I554" s="106"/>
      <c r="J554" s="141"/>
      <c r="K554" s="84"/>
      <c r="L554" s="113" t="s">
        <v>4234</v>
      </c>
      <c r="M554" s="141"/>
      <c r="N554" s="141"/>
      <c r="O554" s="141"/>
      <c r="P554" s="141"/>
      <c r="Q554" s="141"/>
      <c r="R554" s="141"/>
      <c r="S554" s="141"/>
      <c r="T554" s="141"/>
      <c r="U554" s="141"/>
      <c r="V554" s="141"/>
      <c r="W554" s="141"/>
      <c r="X554" s="141"/>
      <c r="Y554" s="141"/>
      <c r="Z554" s="141"/>
      <c r="AA554" s="141"/>
      <c r="AB554" s="141"/>
      <c r="AC554" s="141"/>
      <c r="AD554" s="141"/>
      <c r="AE554" s="142"/>
    </row>
    <row r="555">
      <c r="A555" s="84"/>
      <c r="B555" s="81" t="s">
        <v>3433</v>
      </c>
      <c r="C555" s="143" t="s">
        <v>637</v>
      </c>
      <c r="D555" s="84" t="s">
        <v>3251</v>
      </c>
      <c r="E555" s="161"/>
      <c r="F555" s="84" t="s">
        <v>41</v>
      </c>
      <c r="G555" s="141"/>
      <c r="H555" s="106">
        <v>45062.0</v>
      </c>
      <c r="I555" s="106"/>
      <c r="J555" s="141"/>
      <c r="K555" s="141"/>
      <c r="L555" s="132" t="s">
        <v>4235</v>
      </c>
      <c r="M555" s="141"/>
      <c r="N555" s="141"/>
      <c r="O555" s="141"/>
      <c r="P555" s="141"/>
      <c r="Q555" s="141"/>
      <c r="R555" s="141"/>
      <c r="S555" s="141"/>
      <c r="T555" s="141"/>
      <c r="U555" s="141"/>
      <c r="V555" s="141"/>
      <c r="W555" s="141"/>
      <c r="X555" s="141"/>
      <c r="Y555" s="141"/>
      <c r="Z555" s="141"/>
      <c r="AA555" s="141"/>
      <c r="AB555" s="141"/>
      <c r="AC555" s="141"/>
      <c r="AD555" s="141"/>
      <c r="AE555" s="142"/>
    </row>
    <row r="556">
      <c r="A556" s="84"/>
      <c r="B556" s="81" t="s">
        <v>3440</v>
      </c>
      <c r="C556" s="143" t="s">
        <v>18</v>
      </c>
      <c r="D556" s="84" t="s">
        <v>3236</v>
      </c>
      <c r="E556" s="84" t="s">
        <v>3236</v>
      </c>
      <c r="F556" s="84" t="s">
        <v>341</v>
      </c>
      <c r="G556" s="141"/>
      <c r="H556" s="117">
        <v>45063.0</v>
      </c>
      <c r="I556" s="106"/>
      <c r="J556" s="141"/>
      <c r="K556" s="84"/>
      <c r="L556" s="113" t="s">
        <v>4236</v>
      </c>
      <c r="M556" s="141"/>
      <c r="N556" s="141"/>
      <c r="O556" s="141"/>
      <c r="P556" s="141"/>
      <c r="Q556" s="141"/>
      <c r="R556" s="141"/>
      <c r="S556" s="141"/>
      <c r="T556" s="141"/>
      <c r="U556" s="141"/>
      <c r="V556" s="141"/>
      <c r="W556" s="141"/>
      <c r="X556" s="141"/>
      <c r="Y556" s="141"/>
      <c r="Z556" s="141"/>
      <c r="AA556" s="141"/>
      <c r="AB556" s="141"/>
      <c r="AC556" s="141"/>
      <c r="AD556" s="141"/>
      <c r="AE556" s="142"/>
    </row>
    <row r="557">
      <c r="A557" s="152">
        <v>473.0</v>
      </c>
      <c r="B557" s="37" t="s">
        <v>3472</v>
      </c>
      <c r="C557" s="143" t="s">
        <v>560</v>
      </c>
      <c r="D557" s="84" t="s">
        <v>508</v>
      </c>
      <c r="E557" s="84" t="s">
        <v>508</v>
      </c>
      <c r="F557" s="84" t="s">
        <v>41</v>
      </c>
      <c r="G557" s="141"/>
      <c r="H557" s="106">
        <v>45065.0</v>
      </c>
      <c r="I557" s="106"/>
      <c r="J557" s="141"/>
      <c r="K557" s="141"/>
      <c r="L557" s="17" t="s">
        <v>4237</v>
      </c>
      <c r="M557" s="141"/>
      <c r="N557" s="141"/>
      <c r="O557" s="141"/>
      <c r="P557" s="141"/>
      <c r="Q557" s="141"/>
      <c r="R557" s="141"/>
      <c r="S557" s="141"/>
      <c r="T557" s="141"/>
      <c r="U557" s="141"/>
      <c r="V557" s="141"/>
      <c r="W557" s="141"/>
      <c r="X557" s="141"/>
      <c r="Y557" s="141"/>
      <c r="Z557" s="141"/>
      <c r="AA557" s="141"/>
      <c r="AB557" s="141"/>
      <c r="AC557" s="141"/>
      <c r="AD557" s="141"/>
      <c r="AE557" s="142"/>
    </row>
    <row r="558">
      <c r="A558" s="84"/>
      <c r="B558" s="84" t="s">
        <v>3468</v>
      </c>
      <c r="C558" s="143" t="s">
        <v>18</v>
      </c>
      <c r="D558" s="84" t="s">
        <v>900</v>
      </c>
      <c r="E558" s="161" t="s">
        <v>900</v>
      </c>
      <c r="F558" s="84" t="s">
        <v>46</v>
      </c>
      <c r="G558" s="141"/>
      <c r="H558" s="106">
        <v>45065.0</v>
      </c>
      <c r="I558" s="106"/>
      <c r="J558" s="141"/>
      <c r="K558" s="141"/>
      <c r="L558" s="159" t="s">
        <v>4238</v>
      </c>
      <c r="M558" s="141"/>
      <c r="N558" s="141"/>
      <c r="O558" s="141"/>
      <c r="P558" s="141"/>
      <c r="Q558" s="141"/>
      <c r="R558" s="141"/>
      <c r="S558" s="141"/>
      <c r="T558" s="141"/>
      <c r="U558" s="141"/>
      <c r="V558" s="141"/>
      <c r="W558" s="141"/>
      <c r="X558" s="141"/>
      <c r="Y558" s="141"/>
      <c r="Z558" s="141"/>
      <c r="AA558" s="141"/>
      <c r="AB558" s="141"/>
      <c r="AC558" s="141"/>
      <c r="AD558" s="141"/>
      <c r="AE558" s="142"/>
    </row>
    <row r="559">
      <c r="A559" s="84"/>
      <c r="B559" s="81" t="s">
        <v>3480</v>
      </c>
      <c r="C559" s="143" t="s">
        <v>18</v>
      </c>
      <c r="D559" s="84" t="s">
        <v>3236</v>
      </c>
      <c r="E559" s="84" t="s">
        <v>3236</v>
      </c>
      <c r="F559" s="84" t="s">
        <v>1281</v>
      </c>
      <c r="G559" s="141"/>
      <c r="H559" s="117">
        <v>45065.0</v>
      </c>
      <c r="I559" s="106"/>
      <c r="J559" s="141"/>
      <c r="K559" s="84"/>
      <c r="L559" s="113" t="s">
        <v>4239</v>
      </c>
      <c r="M559" s="141"/>
      <c r="N559" s="141"/>
      <c r="O559" s="141"/>
      <c r="P559" s="141"/>
      <c r="Q559" s="141"/>
      <c r="R559" s="141"/>
      <c r="S559" s="141"/>
      <c r="T559" s="141"/>
      <c r="U559" s="141"/>
      <c r="V559" s="141"/>
      <c r="W559" s="141"/>
      <c r="X559" s="141"/>
      <c r="Y559" s="141"/>
      <c r="Z559" s="141"/>
      <c r="AA559" s="141"/>
      <c r="AB559" s="141"/>
      <c r="AC559" s="141"/>
      <c r="AD559" s="141"/>
      <c r="AE559" s="142"/>
    </row>
    <row r="560">
      <c r="A560" s="84"/>
      <c r="B560" s="81" t="s">
        <v>3489</v>
      </c>
      <c r="C560" s="143" t="s">
        <v>18</v>
      </c>
      <c r="D560" s="84" t="s">
        <v>3236</v>
      </c>
      <c r="E560" s="84" t="s">
        <v>3236</v>
      </c>
      <c r="F560" s="84" t="s">
        <v>43</v>
      </c>
      <c r="G560" s="141"/>
      <c r="H560" s="117">
        <v>45068.0</v>
      </c>
      <c r="I560" s="106"/>
      <c r="J560" s="141"/>
      <c r="K560" s="84"/>
      <c r="L560" s="113" t="s">
        <v>4240</v>
      </c>
      <c r="M560" s="141"/>
      <c r="N560" s="141"/>
      <c r="O560" s="141"/>
      <c r="P560" s="141"/>
      <c r="Q560" s="141"/>
      <c r="R560" s="141"/>
      <c r="S560" s="141"/>
      <c r="T560" s="141"/>
      <c r="U560" s="141"/>
      <c r="V560" s="141"/>
      <c r="W560" s="141"/>
      <c r="X560" s="141"/>
      <c r="Y560" s="141"/>
      <c r="Z560" s="141"/>
      <c r="AA560" s="141"/>
      <c r="AB560" s="141"/>
      <c r="AC560" s="141"/>
      <c r="AD560" s="141"/>
      <c r="AE560" s="142"/>
    </row>
    <row r="561">
      <c r="A561" s="84"/>
      <c r="B561" s="81" t="s">
        <v>3497</v>
      </c>
      <c r="C561" s="143" t="s">
        <v>18</v>
      </c>
      <c r="D561" s="84" t="s">
        <v>3251</v>
      </c>
      <c r="E561" s="161"/>
      <c r="F561" s="84" t="s">
        <v>1478</v>
      </c>
      <c r="G561" s="141"/>
      <c r="H561" s="117">
        <v>45068.0</v>
      </c>
      <c r="I561" s="106"/>
      <c r="J561" s="141"/>
      <c r="K561" s="141"/>
      <c r="L561" s="10" t="s">
        <v>4241</v>
      </c>
      <c r="M561" s="141"/>
      <c r="N561" s="141"/>
      <c r="O561" s="141"/>
      <c r="P561" s="141"/>
      <c r="Q561" s="141"/>
      <c r="R561" s="141"/>
      <c r="S561" s="141"/>
      <c r="T561" s="141"/>
      <c r="U561" s="141"/>
      <c r="V561" s="141"/>
      <c r="W561" s="141"/>
      <c r="X561" s="141"/>
      <c r="Y561" s="141"/>
      <c r="Z561" s="141"/>
      <c r="AA561" s="141"/>
      <c r="AB561" s="141"/>
      <c r="AC561" s="141"/>
      <c r="AD561" s="141"/>
      <c r="AE561" s="142"/>
    </row>
    <row r="562">
      <c r="A562" s="84"/>
      <c r="B562" s="81" t="s">
        <v>3500</v>
      </c>
      <c r="C562" s="143" t="s">
        <v>560</v>
      </c>
      <c r="D562" s="84" t="s">
        <v>3251</v>
      </c>
      <c r="E562" s="161"/>
      <c r="F562" s="84" t="s">
        <v>1478</v>
      </c>
      <c r="G562" s="141"/>
      <c r="H562" s="117">
        <v>45068.0</v>
      </c>
      <c r="I562" s="106"/>
      <c r="J562" s="141"/>
      <c r="K562" s="141"/>
      <c r="L562" s="122" t="s">
        <v>4242</v>
      </c>
      <c r="M562" s="141"/>
      <c r="N562" s="141"/>
      <c r="O562" s="141"/>
      <c r="P562" s="141"/>
      <c r="Q562" s="141"/>
      <c r="R562" s="141"/>
      <c r="S562" s="141"/>
      <c r="T562" s="141"/>
      <c r="U562" s="141"/>
      <c r="V562" s="141"/>
      <c r="W562" s="141"/>
      <c r="X562" s="141"/>
      <c r="Y562" s="141"/>
      <c r="Z562" s="141"/>
      <c r="AA562" s="141"/>
      <c r="AB562" s="141"/>
      <c r="AC562" s="141"/>
      <c r="AD562" s="141"/>
      <c r="AE562" s="142"/>
    </row>
    <row r="563">
      <c r="A563" s="84"/>
      <c r="B563" s="81" t="s">
        <v>3506</v>
      </c>
      <c r="C563" s="143" t="s">
        <v>18</v>
      </c>
      <c r="D563" s="84" t="s">
        <v>3236</v>
      </c>
      <c r="E563" s="84" t="s">
        <v>3236</v>
      </c>
      <c r="F563" s="84" t="s">
        <v>987</v>
      </c>
      <c r="G563" s="141"/>
      <c r="H563" s="117">
        <v>45069.0</v>
      </c>
      <c r="I563" s="106"/>
      <c r="J563" s="141"/>
      <c r="K563" s="84"/>
      <c r="L563" s="113" t="s">
        <v>4243</v>
      </c>
      <c r="M563" s="141"/>
      <c r="N563" s="141"/>
      <c r="O563" s="141"/>
      <c r="P563" s="141"/>
      <c r="Q563" s="141"/>
      <c r="R563" s="141"/>
      <c r="S563" s="141"/>
      <c r="T563" s="141"/>
      <c r="U563" s="141"/>
      <c r="V563" s="141"/>
      <c r="W563" s="141"/>
      <c r="X563" s="141"/>
      <c r="Y563" s="141"/>
      <c r="Z563" s="141"/>
      <c r="AA563" s="141"/>
      <c r="AB563" s="141"/>
      <c r="AC563" s="141"/>
      <c r="AD563" s="141"/>
      <c r="AE563" s="142"/>
    </row>
    <row r="564">
      <c r="A564" s="84"/>
      <c r="B564" s="84" t="s">
        <v>3495</v>
      </c>
      <c r="C564" s="143" t="s">
        <v>18</v>
      </c>
      <c r="D564" s="84" t="s">
        <v>900</v>
      </c>
      <c r="E564" s="161" t="s">
        <v>900</v>
      </c>
      <c r="F564" s="84" t="s">
        <v>41</v>
      </c>
      <c r="G564" s="141"/>
      <c r="H564" s="106">
        <v>45069.0</v>
      </c>
      <c r="I564" s="106"/>
      <c r="J564" s="141"/>
      <c r="K564" s="141"/>
      <c r="L564" s="159" t="s">
        <v>4244</v>
      </c>
      <c r="M564" s="141"/>
      <c r="N564" s="141"/>
      <c r="O564" s="141"/>
      <c r="P564" s="141"/>
      <c r="Q564" s="141"/>
      <c r="R564" s="141"/>
      <c r="S564" s="141"/>
      <c r="T564" s="141"/>
      <c r="U564" s="141"/>
      <c r="V564" s="141"/>
      <c r="W564" s="141"/>
      <c r="X564" s="141"/>
      <c r="Y564" s="141"/>
      <c r="Z564" s="141"/>
      <c r="AA564" s="141"/>
      <c r="AB564" s="141"/>
      <c r="AC564" s="141"/>
      <c r="AD564" s="141"/>
      <c r="AE564" s="142"/>
    </row>
    <row r="565">
      <c r="A565" s="84"/>
      <c r="B565" s="81" t="s">
        <v>3523</v>
      </c>
      <c r="C565" s="143" t="s">
        <v>18</v>
      </c>
      <c r="D565" s="84" t="s">
        <v>3236</v>
      </c>
      <c r="E565" s="84" t="s">
        <v>3236</v>
      </c>
      <c r="F565" s="84" t="s">
        <v>43</v>
      </c>
      <c r="G565" s="141"/>
      <c r="H565" s="117">
        <v>45070.0</v>
      </c>
      <c r="I565" s="106"/>
      <c r="J565" s="141"/>
      <c r="K565" s="84"/>
      <c r="L565" s="113" t="s">
        <v>4245</v>
      </c>
      <c r="M565" s="141"/>
      <c r="N565" s="141"/>
      <c r="O565" s="141"/>
      <c r="P565" s="141"/>
      <c r="Q565" s="141"/>
      <c r="R565" s="141"/>
      <c r="S565" s="141"/>
      <c r="T565" s="141"/>
      <c r="U565" s="141"/>
      <c r="V565" s="141"/>
      <c r="W565" s="141"/>
      <c r="X565" s="141"/>
      <c r="Y565" s="141"/>
      <c r="Z565" s="141"/>
      <c r="AA565" s="141"/>
      <c r="AB565" s="141"/>
      <c r="AC565" s="141"/>
      <c r="AD565" s="141"/>
      <c r="AE565" s="142"/>
    </row>
    <row r="566">
      <c r="A566" s="152">
        <v>473.0</v>
      </c>
      <c r="B566" s="81" t="s">
        <v>3526</v>
      </c>
      <c r="C566" s="143" t="s">
        <v>18</v>
      </c>
      <c r="D566" s="84" t="s">
        <v>508</v>
      </c>
      <c r="E566" s="84" t="s">
        <v>508</v>
      </c>
      <c r="F566" s="84" t="s">
        <v>379</v>
      </c>
      <c r="G566" s="141"/>
      <c r="H566" s="106">
        <v>45070.0</v>
      </c>
      <c r="I566" s="106"/>
      <c r="J566" s="141"/>
      <c r="K566" s="141"/>
      <c r="L566" s="17" t="s">
        <v>4246</v>
      </c>
      <c r="M566" s="141"/>
      <c r="N566" s="141"/>
      <c r="O566" s="141"/>
      <c r="P566" s="141"/>
      <c r="Q566" s="141"/>
      <c r="R566" s="141"/>
      <c r="S566" s="141"/>
      <c r="T566" s="141"/>
      <c r="U566" s="141"/>
      <c r="V566" s="141"/>
      <c r="W566" s="141"/>
      <c r="X566" s="141"/>
      <c r="Y566" s="141"/>
      <c r="Z566" s="141"/>
      <c r="AA566" s="141"/>
      <c r="AB566" s="141"/>
      <c r="AC566" s="141"/>
      <c r="AD566" s="141"/>
      <c r="AE566" s="142"/>
    </row>
    <row r="567">
      <c r="A567" s="84"/>
      <c r="B567" s="81" t="s">
        <v>3545</v>
      </c>
      <c r="C567" s="143" t="s">
        <v>18</v>
      </c>
      <c r="D567" s="84" t="s">
        <v>3236</v>
      </c>
      <c r="E567" s="84" t="s">
        <v>3236</v>
      </c>
      <c r="F567" s="84" t="s">
        <v>41</v>
      </c>
      <c r="G567" s="141"/>
      <c r="H567" s="117">
        <v>45072.0</v>
      </c>
      <c r="I567" s="106"/>
      <c r="J567" s="141"/>
      <c r="K567" s="84"/>
      <c r="L567" s="113" t="s">
        <v>4247</v>
      </c>
      <c r="M567" s="141"/>
      <c r="N567" s="141"/>
      <c r="O567" s="141"/>
      <c r="P567" s="141"/>
      <c r="Q567" s="141"/>
      <c r="R567" s="141"/>
      <c r="S567" s="141"/>
      <c r="T567" s="141"/>
      <c r="U567" s="141"/>
      <c r="V567" s="141"/>
      <c r="W567" s="141"/>
      <c r="X567" s="141"/>
      <c r="Y567" s="141"/>
      <c r="Z567" s="141"/>
      <c r="AA567" s="141"/>
      <c r="AB567" s="141"/>
      <c r="AC567" s="141"/>
      <c r="AD567" s="141"/>
      <c r="AE567" s="142"/>
    </row>
    <row r="568">
      <c r="A568" s="84"/>
      <c r="B568" s="81" t="s">
        <v>3560</v>
      </c>
      <c r="C568" s="143" t="s">
        <v>18</v>
      </c>
      <c r="D568" s="84" t="s">
        <v>3236</v>
      </c>
      <c r="E568" s="84" t="s">
        <v>3236</v>
      </c>
      <c r="F568" s="84" t="s">
        <v>1281</v>
      </c>
      <c r="G568" s="141"/>
      <c r="H568" s="117">
        <v>45075.0</v>
      </c>
      <c r="I568" s="106"/>
      <c r="J568" s="141"/>
      <c r="K568" s="84"/>
      <c r="L568" s="113" t="s">
        <v>4248</v>
      </c>
      <c r="M568" s="141"/>
      <c r="N568" s="141"/>
      <c r="O568" s="141"/>
      <c r="P568" s="141"/>
      <c r="Q568" s="141"/>
      <c r="R568" s="141"/>
      <c r="S568" s="141"/>
      <c r="T568" s="141"/>
      <c r="U568" s="141"/>
      <c r="V568" s="141"/>
      <c r="W568" s="141"/>
      <c r="X568" s="141"/>
      <c r="Y568" s="141"/>
      <c r="Z568" s="141"/>
      <c r="AA568" s="141"/>
      <c r="AB568" s="141"/>
      <c r="AC568" s="141"/>
      <c r="AD568" s="141"/>
      <c r="AE568" s="142"/>
    </row>
    <row r="569">
      <c r="A569" s="84"/>
      <c r="B569" s="81" t="s">
        <v>3570</v>
      </c>
      <c r="C569" s="143" t="s">
        <v>18</v>
      </c>
      <c r="D569" s="84" t="s">
        <v>3236</v>
      </c>
      <c r="E569" s="84" t="s">
        <v>3236</v>
      </c>
      <c r="F569" s="84" t="s">
        <v>20</v>
      </c>
      <c r="G569" s="141"/>
      <c r="H569" s="117">
        <v>45076.0</v>
      </c>
      <c r="I569" s="106"/>
      <c r="J569" s="141"/>
      <c r="K569" s="84"/>
      <c r="L569" s="113" t="s">
        <v>4249</v>
      </c>
      <c r="M569" s="141"/>
      <c r="N569" s="141"/>
      <c r="O569" s="141"/>
      <c r="P569" s="141"/>
      <c r="Q569" s="141"/>
      <c r="R569" s="141"/>
      <c r="S569" s="141"/>
      <c r="T569" s="141"/>
      <c r="U569" s="141"/>
      <c r="V569" s="141"/>
      <c r="W569" s="141"/>
      <c r="X569" s="141"/>
      <c r="Y569" s="141"/>
      <c r="Z569" s="141"/>
      <c r="AA569" s="141"/>
      <c r="AB569" s="141"/>
      <c r="AC569" s="141"/>
      <c r="AD569" s="141"/>
      <c r="AE569" s="142"/>
    </row>
    <row r="570">
      <c r="A570" s="84"/>
      <c r="B570" s="81" t="s">
        <v>3574</v>
      </c>
      <c r="C570" s="143" t="s">
        <v>18</v>
      </c>
      <c r="D570" s="84" t="s">
        <v>3236</v>
      </c>
      <c r="E570" s="84" t="s">
        <v>3236</v>
      </c>
      <c r="F570" s="84" t="s">
        <v>43</v>
      </c>
      <c r="G570" s="141"/>
      <c r="H570" s="117">
        <v>45076.0</v>
      </c>
      <c r="I570" s="106"/>
      <c r="J570" s="141"/>
      <c r="K570" s="84"/>
      <c r="L570" s="113" t="s">
        <v>4250</v>
      </c>
      <c r="M570" s="141"/>
      <c r="N570" s="141"/>
      <c r="O570" s="141"/>
      <c r="P570" s="141"/>
      <c r="Q570" s="141"/>
      <c r="R570" s="141"/>
      <c r="S570" s="141"/>
      <c r="T570" s="141"/>
      <c r="U570" s="141"/>
      <c r="V570" s="141"/>
      <c r="W570" s="141"/>
      <c r="X570" s="141"/>
      <c r="Y570" s="141"/>
      <c r="Z570" s="141"/>
      <c r="AA570" s="141"/>
      <c r="AB570" s="141"/>
      <c r="AC570" s="141"/>
      <c r="AD570" s="141"/>
      <c r="AE570" s="142"/>
    </row>
    <row r="571">
      <c r="A571" s="84"/>
      <c r="B571" s="81" t="s">
        <v>3593</v>
      </c>
      <c r="C571" s="143" t="s">
        <v>560</v>
      </c>
      <c r="D571" s="84" t="s">
        <v>3</v>
      </c>
      <c r="E571" s="84" t="s">
        <v>3</v>
      </c>
      <c r="F571" s="84" t="s">
        <v>987</v>
      </c>
      <c r="G571" s="141"/>
      <c r="H571" s="117">
        <v>45078.0</v>
      </c>
      <c r="I571" s="106"/>
      <c r="J571" s="141"/>
      <c r="K571" s="141"/>
      <c r="L571" s="159" t="s">
        <v>4251</v>
      </c>
      <c r="M571" s="141"/>
      <c r="N571" s="141"/>
      <c r="O571" s="141"/>
      <c r="P571" s="141"/>
      <c r="Q571" s="141"/>
      <c r="R571" s="141"/>
      <c r="S571" s="141"/>
      <c r="T571" s="141"/>
      <c r="U571" s="141"/>
      <c r="V571" s="141"/>
      <c r="W571" s="141"/>
      <c r="X571" s="141"/>
      <c r="Y571" s="141"/>
      <c r="Z571" s="141"/>
      <c r="AA571" s="141"/>
      <c r="AB571" s="141"/>
      <c r="AC571" s="141"/>
      <c r="AD571" s="141"/>
      <c r="AE571" s="142"/>
    </row>
    <row r="572">
      <c r="A572" s="84"/>
      <c r="B572" s="81" t="s">
        <v>3604</v>
      </c>
      <c r="C572" s="143" t="s">
        <v>18</v>
      </c>
      <c r="D572" s="84" t="s">
        <v>3</v>
      </c>
      <c r="E572" s="84" t="s">
        <v>3</v>
      </c>
      <c r="F572" s="84" t="s">
        <v>43</v>
      </c>
      <c r="G572" s="141"/>
      <c r="H572" s="117">
        <v>45079.0</v>
      </c>
      <c r="I572" s="106"/>
      <c r="J572" s="141"/>
      <c r="K572" s="141"/>
      <c r="L572" s="159" t="s">
        <v>3605</v>
      </c>
      <c r="M572" s="141"/>
      <c r="N572" s="141"/>
      <c r="O572" s="141"/>
      <c r="P572" s="141"/>
      <c r="Q572" s="141"/>
      <c r="R572" s="141"/>
      <c r="S572" s="141"/>
      <c r="T572" s="141"/>
      <c r="U572" s="141"/>
      <c r="V572" s="141"/>
      <c r="W572" s="141"/>
      <c r="X572" s="141"/>
      <c r="Y572" s="141"/>
      <c r="Z572" s="141"/>
      <c r="AA572" s="141"/>
      <c r="AB572" s="141"/>
      <c r="AC572" s="141"/>
      <c r="AD572" s="141"/>
      <c r="AE572" s="142"/>
    </row>
    <row r="573">
      <c r="A573" s="84"/>
      <c r="B573" s="81" t="s">
        <v>3609</v>
      </c>
      <c r="C573" s="143" t="s">
        <v>18</v>
      </c>
      <c r="D573" s="84" t="s">
        <v>3</v>
      </c>
      <c r="E573" s="84" t="s">
        <v>3</v>
      </c>
      <c r="F573" s="84" t="s">
        <v>43</v>
      </c>
      <c r="G573" s="141"/>
      <c r="H573" s="117">
        <v>45079.0</v>
      </c>
      <c r="I573" s="106"/>
      <c r="J573" s="141"/>
      <c r="K573" s="141"/>
      <c r="L573" s="159" t="s">
        <v>4252</v>
      </c>
      <c r="M573" s="141"/>
      <c r="N573" s="141"/>
      <c r="O573" s="141"/>
      <c r="P573" s="141"/>
      <c r="Q573" s="141"/>
      <c r="R573" s="141"/>
      <c r="S573" s="141"/>
      <c r="T573" s="141"/>
      <c r="U573" s="141"/>
      <c r="V573" s="141"/>
      <c r="W573" s="141"/>
      <c r="X573" s="141"/>
      <c r="Y573" s="141"/>
      <c r="Z573" s="141"/>
      <c r="AA573" s="141"/>
      <c r="AB573" s="141"/>
      <c r="AC573" s="141"/>
      <c r="AD573" s="141"/>
      <c r="AE573" s="142"/>
    </row>
    <row r="574">
      <c r="A574" s="84"/>
      <c r="B574" s="84" t="s">
        <v>3612</v>
      </c>
      <c r="C574" s="143" t="s">
        <v>18</v>
      </c>
      <c r="D574" s="84" t="s">
        <v>3</v>
      </c>
      <c r="E574" s="84" t="s">
        <v>3</v>
      </c>
      <c r="F574" s="84" t="s">
        <v>1281</v>
      </c>
      <c r="G574" s="141"/>
      <c r="H574" s="117">
        <v>45079.0</v>
      </c>
      <c r="I574" s="106"/>
      <c r="J574" s="141"/>
      <c r="K574" s="141"/>
      <c r="L574" s="159" t="s">
        <v>4253</v>
      </c>
      <c r="M574" s="141"/>
      <c r="N574" s="141"/>
      <c r="O574" s="141"/>
      <c r="P574" s="141"/>
      <c r="Q574" s="141"/>
      <c r="R574" s="141"/>
      <c r="S574" s="141"/>
      <c r="T574" s="141"/>
      <c r="U574" s="141"/>
      <c r="V574" s="141"/>
      <c r="W574" s="141"/>
      <c r="X574" s="141"/>
      <c r="Y574" s="141"/>
      <c r="Z574" s="141"/>
      <c r="AA574" s="141"/>
      <c r="AB574" s="141"/>
      <c r="AC574" s="141"/>
      <c r="AD574" s="141"/>
      <c r="AE574" s="142"/>
    </row>
    <row r="575">
      <c r="A575" s="84"/>
      <c r="B575" s="81" t="s">
        <v>3614</v>
      </c>
      <c r="C575" s="143" t="s">
        <v>18</v>
      </c>
      <c r="D575" s="84" t="s">
        <v>3</v>
      </c>
      <c r="E575" s="84" t="s">
        <v>3</v>
      </c>
      <c r="F575" s="84" t="s">
        <v>41</v>
      </c>
      <c r="G575" s="141"/>
      <c r="H575" s="117">
        <v>45079.0</v>
      </c>
      <c r="I575" s="106"/>
      <c r="J575" s="141"/>
      <c r="K575" s="141"/>
      <c r="L575" s="159" t="s">
        <v>4254</v>
      </c>
      <c r="M575" s="141"/>
      <c r="N575" s="141"/>
      <c r="O575" s="141"/>
      <c r="P575" s="141"/>
      <c r="Q575" s="141"/>
      <c r="R575" s="141"/>
      <c r="S575" s="141"/>
      <c r="T575" s="141"/>
      <c r="U575" s="141"/>
      <c r="V575" s="141"/>
      <c r="W575" s="141"/>
      <c r="X575" s="141"/>
      <c r="Y575" s="141"/>
      <c r="Z575" s="141"/>
      <c r="AA575" s="141"/>
      <c r="AB575" s="141"/>
      <c r="AC575" s="141"/>
      <c r="AD575" s="141"/>
      <c r="AE575" s="142"/>
    </row>
    <row r="576">
      <c r="A576" s="84"/>
      <c r="B576" s="81" t="s">
        <v>3617</v>
      </c>
      <c r="C576" s="143" t="s">
        <v>560</v>
      </c>
      <c r="D576" s="84" t="s">
        <v>3236</v>
      </c>
      <c r="E576" s="84" t="s">
        <v>3236</v>
      </c>
      <c r="F576" s="84" t="s">
        <v>41</v>
      </c>
      <c r="G576" s="141"/>
      <c r="H576" s="117">
        <v>45079.0</v>
      </c>
      <c r="I576" s="106"/>
      <c r="J576" s="141"/>
      <c r="K576" s="141"/>
      <c r="L576" s="159" t="s">
        <v>4255</v>
      </c>
      <c r="M576" s="141"/>
      <c r="N576" s="141"/>
      <c r="O576" s="141"/>
      <c r="P576" s="141"/>
      <c r="Q576" s="141"/>
      <c r="R576" s="141"/>
      <c r="S576" s="141"/>
      <c r="T576" s="141"/>
      <c r="U576" s="141"/>
      <c r="V576" s="141"/>
      <c r="W576" s="141"/>
      <c r="X576" s="141"/>
      <c r="Y576" s="141"/>
      <c r="Z576" s="141"/>
      <c r="AA576" s="141"/>
      <c r="AB576" s="141"/>
      <c r="AC576" s="141"/>
      <c r="AD576" s="141"/>
      <c r="AE576" s="142"/>
    </row>
    <row r="577">
      <c r="A577" s="84"/>
      <c r="B577" s="81" t="s">
        <v>3640</v>
      </c>
      <c r="C577" s="143" t="s">
        <v>18</v>
      </c>
      <c r="D577" s="84" t="s">
        <v>3236</v>
      </c>
      <c r="E577" s="84" t="s">
        <v>3236</v>
      </c>
      <c r="F577" s="84" t="s">
        <v>1281</v>
      </c>
      <c r="G577" s="141"/>
      <c r="H577" s="117">
        <v>45083.0</v>
      </c>
      <c r="I577" s="106"/>
      <c r="J577" s="141"/>
      <c r="K577" s="141"/>
      <c r="L577" s="159" t="s">
        <v>4256</v>
      </c>
      <c r="M577" s="141"/>
      <c r="N577" s="141"/>
      <c r="O577" s="141"/>
      <c r="P577" s="141"/>
      <c r="Q577" s="141"/>
      <c r="R577" s="141"/>
      <c r="S577" s="141"/>
      <c r="T577" s="141"/>
      <c r="U577" s="141"/>
      <c r="V577" s="141"/>
      <c r="W577" s="141"/>
      <c r="X577" s="141"/>
      <c r="Y577" s="141"/>
      <c r="Z577" s="141"/>
      <c r="AA577" s="141"/>
      <c r="AB577" s="141"/>
      <c r="AC577" s="141"/>
      <c r="AD577" s="141"/>
      <c r="AE577" s="142"/>
    </row>
    <row r="578">
      <c r="A578" s="84"/>
      <c r="B578" s="84" t="s">
        <v>3655</v>
      </c>
      <c r="C578" s="143" t="s">
        <v>18</v>
      </c>
      <c r="D578" s="84" t="s">
        <v>3</v>
      </c>
      <c r="E578" s="84" t="s">
        <v>3</v>
      </c>
      <c r="F578" s="84" t="s">
        <v>28</v>
      </c>
      <c r="G578" s="141"/>
      <c r="H578" s="117">
        <v>45084.0</v>
      </c>
      <c r="I578" s="106"/>
      <c r="J578" s="141"/>
      <c r="K578" s="141"/>
      <c r="L578" s="159" t="s">
        <v>4257</v>
      </c>
      <c r="M578" s="141"/>
      <c r="N578" s="141"/>
      <c r="O578" s="141"/>
      <c r="P578" s="141"/>
      <c r="Q578" s="141"/>
      <c r="R578" s="141"/>
      <c r="S578" s="141"/>
      <c r="T578" s="141"/>
      <c r="U578" s="141"/>
      <c r="V578" s="141"/>
      <c r="W578" s="141"/>
      <c r="X578" s="141"/>
      <c r="Y578" s="141"/>
      <c r="Z578" s="141"/>
      <c r="AA578" s="141"/>
      <c r="AB578" s="141"/>
      <c r="AC578" s="141"/>
      <c r="AD578" s="141"/>
      <c r="AE578" s="142"/>
    </row>
    <row r="579">
      <c r="A579" s="84"/>
      <c r="B579" s="81" t="s">
        <v>3674</v>
      </c>
      <c r="C579" s="143" t="s">
        <v>18</v>
      </c>
      <c r="D579" s="84" t="s">
        <v>3</v>
      </c>
      <c r="E579" s="84" t="s">
        <v>3</v>
      </c>
      <c r="F579" s="84" t="s">
        <v>1281</v>
      </c>
      <c r="G579" s="141"/>
      <c r="H579" s="117">
        <v>45085.0</v>
      </c>
      <c r="I579" s="106"/>
      <c r="J579" s="141"/>
      <c r="K579" s="141"/>
      <c r="L579" s="159" t="s">
        <v>3675</v>
      </c>
      <c r="M579" s="141"/>
      <c r="N579" s="141"/>
      <c r="O579" s="141"/>
      <c r="P579" s="141"/>
      <c r="Q579" s="141"/>
      <c r="R579" s="141"/>
      <c r="S579" s="141"/>
      <c r="T579" s="141"/>
      <c r="U579" s="141"/>
      <c r="V579" s="141"/>
      <c r="W579" s="141"/>
      <c r="X579" s="141"/>
      <c r="Y579" s="141"/>
      <c r="Z579" s="141"/>
      <c r="AA579" s="141"/>
      <c r="AB579" s="141"/>
      <c r="AC579" s="141"/>
      <c r="AD579" s="141"/>
      <c r="AE579" s="142"/>
    </row>
    <row r="580">
      <c r="A580" s="84"/>
      <c r="B580" s="81" t="s">
        <v>3691</v>
      </c>
      <c r="C580" s="143" t="s">
        <v>18</v>
      </c>
      <c r="D580" s="84" t="s">
        <v>3</v>
      </c>
      <c r="E580" s="84" t="s">
        <v>3</v>
      </c>
      <c r="F580" s="84" t="s">
        <v>43</v>
      </c>
      <c r="G580" s="141"/>
      <c r="H580" s="117">
        <v>45089.0</v>
      </c>
      <c r="I580" s="106"/>
      <c r="J580" s="141"/>
      <c r="K580" s="141"/>
      <c r="L580" s="159" t="s">
        <v>3692</v>
      </c>
      <c r="M580" s="141"/>
      <c r="N580" s="141"/>
      <c r="O580" s="141"/>
      <c r="P580" s="141"/>
      <c r="Q580" s="141"/>
      <c r="R580" s="141"/>
      <c r="S580" s="141"/>
      <c r="T580" s="141"/>
      <c r="U580" s="141"/>
      <c r="V580" s="141"/>
      <c r="W580" s="141"/>
      <c r="X580" s="141"/>
      <c r="Y580" s="141"/>
      <c r="Z580" s="141"/>
      <c r="AA580" s="141"/>
      <c r="AB580" s="141"/>
      <c r="AC580" s="141"/>
      <c r="AD580" s="141"/>
      <c r="AE580" s="142"/>
    </row>
    <row r="581">
      <c r="A581" s="84"/>
      <c r="B581" s="81" t="s">
        <v>3711</v>
      </c>
      <c r="C581" s="143" t="s">
        <v>18</v>
      </c>
      <c r="D581" s="84" t="s">
        <v>3</v>
      </c>
      <c r="E581" s="84" t="s">
        <v>3</v>
      </c>
      <c r="F581" s="84" t="s">
        <v>41</v>
      </c>
      <c r="G581" s="141"/>
      <c r="H581" s="117">
        <v>45090.0</v>
      </c>
      <c r="I581" s="106"/>
      <c r="J581" s="141"/>
      <c r="K581" s="141"/>
      <c r="L581" s="159" t="s">
        <v>4258</v>
      </c>
      <c r="M581" s="141"/>
      <c r="N581" s="141"/>
      <c r="O581" s="141"/>
      <c r="P581" s="141"/>
      <c r="Q581" s="141"/>
      <c r="R581" s="141"/>
      <c r="S581" s="141"/>
      <c r="T581" s="141"/>
      <c r="U581" s="141"/>
      <c r="V581" s="141"/>
      <c r="W581" s="141"/>
      <c r="X581" s="141"/>
      <c r="Y581" s="141"/>
      <c r="Z581" s="141"/>
      <c r="AA581" s="141"/>
      <c r="AB581" s="141"/>
      <c r="AC581" s="141"/>
      <c r="AD581" s="141"/>
      <c r="AE581" s="142"/>
    </row>
    <row r="582">
      <c r="A582" s="84"/>
      <c r="B582" s="84"/>
      <c r="C582" s="143"/>
      <c r="D582" s="84"/>
      <c r="E582" s="161"/>
      <c r="F582" s="84"/>
      <c r="G582" s="141"/>
      <c r="H582" s="106"/>
      <c r="I582" s="106"/>
      <c r="J582" s="141"/>
      <c r="K582" s="141"/>
      <c r="L582" s="159"/>
      <c r="M582" s="141"/>
      <c r="N582" s="141"/>
      <c r="O582" s="141"/>
      <c r="P582" s="141"/>
      <c r="Q582" s="141"/>
      <c r="R582" s="141"/>
      <c r="S582" s="141"/>
      <c r="T582" s="141"/>
      <c r="U582" s="141"/>
      <c r="V582" s="141"/>
      <c r="W582" s="141"/>
      <c r="X582" s="141"/>
      <c r="Y582" s="141"/>
      <c r="Z582" s="141"/>
      <c r="AA582" s="141"/>
      <c r="AB582" s="141"/>
      <c r="AC582" s="141"/>
      <c r="AD582" s="141"/>
      <c r="AE582" s="142"/>
    </row>
    <row r="583">
      <c r="A583" s="84"/>
      <c r="B583" s="84"/>
      <c r="C583" s="143"/>
      <c r="D583" s="84"/>
      <c r="E583" s="161"/>
      <c r="F583" s="84"/>
      <c r="G583" s="141"/>
      <c r="H583" s="106"/>
      <c r="I583" s="106"/>
      <c r="J583" s="141"/>
      <c r="K583" s="141"/>
      <c r="L583" s="159"/>
      <c r="M583" s="141"/>
      <c r="N583" s="141"/>
      <c r="O583" s="141"/>
      <c r="P583" s="141"/>
      <c r="Q583" s="141"/>
      <c r="R583" s="141"/>
      <c r="S583" s="141"/>
      <c r="T583" s="141"/>
      <c r="U583" s="141"/>
      <c r="V583" s="141"/>
      <c r="W583" s="141"/>
      <c r="X583" s="141"/>
      <c r="Y583" s="141"/>
      <c r="Z583" s="141"/>
      <c r="AA583" s="141"/>
      <c r="AB583" s="141"/>
      <c r="AC583" s="141"/>
      <c r="AD583" s="141"/>
      <c r="AE583" s="142"/>
    </row>
    <row r="584">
      <c r="A584" s="84"/>
      <c r="B584" s="84"/>
      <c r="C584" s="143"/>
      <c r="D584" s="84"/>
      <c r="E584" s="161"/>
      <c r="F584" s="84"/>
      <c r="G584" s="141"/>
      <c r="H584" s="106"/>
      <c r="I584" s="106"/>
      <c r="J584" s="141"/>
      <c r="K584" s="141"/>
      <c r="L584" s="159"/>
      <c r="M584" s="141"/>
      <c r="N584" s="141"/>
      <c r="O584" s="141"/>
      <c r="P584" s="141"/>
      <c r="Q584" s="141"/>
      <c r="R584" s="141"/>
      <c r="S584" s="141"/>
      <c r="T584" s="141"/>
      <c r="U584" s="141"/>
      <c r="V584" s="141"/>
      <c r="W584" s="141"/>
      <c r="X584" s="141"/>
      <c r="Y584" s="141"/>
      <c r="Z584" s="141"/>
      <c r="AA584" s="141"/>
      <c r="AB584" s="141"/>
      <c r="AC584" s="141"/>
      <c r="AD584" s="141"/>
      <c r="AE584" s="142"/>
    </row>
    <row r="585">
      <c r="A585" s="84"/>
      <c r="B585" s="84"/>
      <c r="C585" s="143"/>
      <c r="D585" s="84"/>
      <c r="E585" s="161"/>
      <c r="F585" s="84"/>
      <c r="G585" s="141"/>
      <c r="H585" s="106"/>
      <c r="I585" s="106"/>
      <c r="J585" s="141"/>
      <c r="K585" s="141"/>
      <c r="L585" s="159"/>
      <c r="M585" s="141"/>
      <c r="N585" s="141"/>
      <c r="O585" s="141"/>
      <c r="P585" s="141"/>
      <c r="Q585" s="141"/>
      <c r="R585" s="141"/>
      <c r="S585" s="141"/>
      <c r="T585" s="141"/>
      <c r="U585" s="141"/>
      <c r="V585" s="141"/>
      <c r="W585" s="141"/>
      <c r="X585" s="141"/>
      <c r="Y585" s="141"/>
      <c r="Z585" s="141"/>
      <c r="AA585" s="141"/>
      <c r="AB585" s="141"/>
      <c r="AC585" s="141"/>
      <c r="AD585" s="141"/>
      <c r="AE585" s="142"/>
    </row>
    <row r="586">
      <c r="A586" s="84"/>
      <c r="B586" s="84"/>
      <c r="C586" s="143"/>
      <c r="D586" s="84"/>
      <c r="E586" s="161"/>
      <c r="F586" s="84"/>
      <c r="G586" s="141"/>
      <c r="H586" s="106"/>
      <c r="I586" s="106"/>
      <c r="J586" s="141"/>
      <c r="K586" s="141"/>
      <c r="L586" s="159"/>
      <c r="M586" s="141"/>
      <c r="N586" s="141"/>
      <c r="O586" s="141"/>
      <c r="P586" s="141"/>
      <c r="Q586" s="141"/>
      <c r="R586" s="141"/>
      <c r="S586" s="141"/>
      <c r="T586" s="141"/>
      <c r="U586" s="141"/>
      <c r="V586" s="141"/>
      <c r="W586" s="141"/>
      <c r="X586" s="141"/>
      <c r="Y586" s="141"/>
      <c r="Z586" s="141"/>
      <c r="AA586" s="141"/>
      <c r="AB586" s="141"/>
      <c r="AC586" s="141"/>
      <c r="AD586" s="141"/>
      <c r="AE586" s="142"/>
    </row>
    <row r="587">
      <c r="A587" s="84"/>
      <c r="B587" s="84"/>
      <c r="C587" s="143"/>
      <c r="D587" s="84"/>
      <c r="E587" s="161"/>
      <c r="F587" s="84"/>
      <c r="G587" s="141"/>
      <c r="H587" s="106"/>
      <c r="I587" s="106"/>
      <c r="J587" s="141"/>
      <c r="K587" s="141"/>
      <c r="L587" s="159"/>
      <c r="M587" s="141"/>
      <c r="N587" s="141"/>
      <c r="O587" s="141"/>
      <c r="P587" s="141"/>
      <c r="Q587" s="141"/>
      <c r="R587" s="141"/>
      <c r="S587" s="141"/>
      <c r="T587" s="141"/>
      <c r="U587" s="141"/>
      <c r="V587" s="141"/>
      <c r="W587" s="141"/>
      <c r="X587" s="141"/>
      <c r="Y587" s="141"/>
      <c r="Z587" s="141"/>
      <c r="AA587" s="141"/>
      <c r="AB587" s="141"/>
      <c r="AC587" s="141"/>
      <c r="AD587" s="141"/>
      <c r="AE587" s="142"/>
    </row>
    <row r="588">
      <c r="A588" s="84"/>
      <c r="B588" s="84"/>
      <c r="C588" s="143"/>
      <c r="D588" s="84"/>
      <c r="E588" s="161"/>
      <c r="F588" s="84"/>
      <c r="G588" s="141"/>
      <c r="H588" s="106"/>
      <c r="I588" s="106"/>
      <c r="J588" s="141"/>
      <c r="K588" s="141"/>
      <c r="L588" s="159"/>
      <c r="M588" s="141"/>
      <c r="N588" s="141"/>
      <c r="O588" s="141"/>
      <c r="P588" s="141"/>
      <c r="Q588" s="141"/>
      <c r="R588" s="141"/>
      <c r="S588" s="141"/>
      <c r="T588" s="141"/>
      <c r="U588" s="141"/>
      <c r="V588" s="141"/>
      <c r="W588" s="141"/>
      <c r="X588" s="141"/>
      <c r="Y588" s="141"/>
      <c r="Z588" s="141"/>
      <c r="AA588" s="141"/>
      <c r="AB588" s="141"/>
      <c r="AC588" s="141"/>
      <c r="AD588" s="141"/>
      <c r="AE588" s="142"/>
    </row>
    <row r="589">
      <c r="A589" s="84"/>
      <c r="B589" s="84"/>
      <c r="C589" s="143"/>
      <c r="D589" s="84"/>
      <c r="E589" s="161"/>
      <c r="F589" s="84"/>
      <c r="G589" s="141"/>
      <c r="H589" s="106"/>
      <c r="I589" s="106"/>
      <c r="J589" s="141"/>
      <c r="K589" s="141"/>
      <c r="L589" s="159"/>
      <c r="M589" s="141"/>
      <c r="N589" s="141"/>
      <c r="O589" s="141"/>
      <c r="P589" s="141"/>
      <c r="Q589" s="141"/>
      <c r="R589" s="141"/>
      <c r="S589" s="141"/>
      <c r="T589" s="141"/>
      <c r="U589" s="141"/>
      <c r="V589" s="141"/>
      <c r="W589" s="141"/>
      <c r="X589" s="141"/>
      <c r="Y589" s="141"/>
      <c r="Z589" s="141"/>
      <c r="AA589" s="141"/>
      <c r="AB589" s="141"/>
      <c r="AC589" s="141"/>
      <c r="AD589" s="141"/>
      <c r="AE589" s="142"/>
    </row>
    <row r="590">
      <c r="A590" s="84"/>
      <c r="B590" s="84"/>
      <c r="C590" s="143"/>
      <c r="D590" s="84"/>
      <c r="E590" s="161"/>
      <c r="F590" s="84"/>
      <c r="G590" s="141"/>
      <c r="H590" s="106"/>
      <c r="I590" s="106"/>
      <c r="J590" s="141"/>
      <c r="K590" s="141"/>
      <c r="L590" s="159"/>
      <c r="M590" s="141"/>
      <c r="N590" s="141"/>
      <c r="O590" s="141"/>
      <c r="P590" s="141"/>
      <c r="Q590" s="141"/>
      <c r="R590" s="141"/>
      <c r="S590" s="141"/>
      <c r="T590" s="141"/>
      <c r="U590" s="141"/>
      <c r="V590" s="141"/>
      <c r="W590" s="141"/>
      <c r="X590" s="141"/>
      <c r="Y590" s="141"/>
      <c r="Z590" s="141"/>
      <c r="AA590" s="141"/>
      <c r="AB590" s="141"/>
      <c r="AC590" s="141"/>
      <c r="AD590" s="141"/>
      <c r="AE590" s="142"/>
    </row>
    <row r="591">
      <c r="A591" s="84"/>
      <c r="B591" s="84"/>
      <c r="C591" s="143"/>
      <c r="D591" s="84"/>
      <c r="E591" s="161"/>
      <c r="F591" s="84"/>
      <c r="G591" s="141"/>
      <c r="H591" s="106"/>
      <c r="I591" s="106"/>
      <c r="J591" s="141"/>
      <c r="K591" s="141"/>
      <c r="L591" s="159"/>
      <c r="M591" s="141"/>
      <c r="N591" s="141"/>
      <c r="O591" s="141"/>
      <c r="P591" s="141"/>
      <c r="Q591" s="141"/>
      <c r="R591" s="141"/>
      <c r="S591" s="141"/>
      <c r="T591" s="141"/>
      <c r="U591" s="141"/>
      <c r="V591" s="141"/>
      <c r="W591" s="141"/>
      <c r="X591" s="141"/>
      <c r="Y591" s="141"/>
      <c r="Z591" s="141"/>
      <c r="AA591" s="141"/>
      <c r="AB591" s="141"/>
      <c r="AC591" s="141"/>
      <c r="AD591" s="141"/>
      <c r="AE591" s="142"/>
    </row>
    <row r="592">
      <c r="A592" s="84"/>
      <c r="B592" s="84"/>
      <c r="C592" s="143"/>
      <c r="D592" s="84"/>
      <c r="E592" s="161"/>
      <c r="F592" s="84"/>
      <c r="G592" s="141"/>
      <c r="H592" s="106"/>
      <c r="I592" s="106"/>
      <c r="J592" s="141"/>
      <c r="K592" s="141"/>
      <c r="L592" s="159"/>
      <c r="M592" s="141"/>
      <c r="N592" s="141"/>
      <c r="O592" s="141"/>
      <c r="P592" s="141"/>
      <c r="Q592" s="141"/>
      <c r="R592" s="141"/>
      <c r="S592" s="141"/>
      <c r="T592" s="141"/>
      <c r="U592" s="141"/>
      <c r="V592" s="141"/>
      <c r="W592" s="141"/>
      <c r="X592" s="141"/>
      <c r="Y592" s="141"/>
      <c r="Z592" s="141"/>
      <c r="AA592" s="141"/>
      <c r="AB592" s="141"/>
      <c r="AC592" s="141"/>
      <c r="AD592" s="141"/>
      <c r="AE592" s="142"/>
    </row>
    <row r="593">
      <c r="A593" s="84"/>
      <c r="B593" s="84"/>
      <c r="C593" s="143"/>
      <c r="D593" s="84"/>
      <c r="E593" s="161"/>
      <c r="F593" s="84"/>
      <c r="G593" s="141"/>
      <c r="H593" s="106"/>
      <c r="I593" s="106"/>
      <c r="J593" s="141"/>
      <c r="K593" s="141"/>
      <c r="L593" s="159"/>
      <c r="M593" s="141"/>
      <c r="N593" s="141"/>
      <c r="O593" s="141"/>
      <c r="P593" s="141"/>
      <c r="Q593" s="141"/>
      <c r="R593" s="141"/>
      <c r="S593" s="141"/>
      <c r="T593" s="141"/>
      <c r="U593" s="141"/>
      <c r="V593" s="141"/>
      <c r="W593" s="141"/>
      <c r="X593" s="141"/>
      <c r="Y593" s="141"/>
      <c r="Z593" s="141"/>
      <c r="AA593" s="141"/>
      <c r="AB593" s="141"/>
      <c r="AC593" s="141"/>
      <c r="AD593" s="141"/>
      <c r="AE593" s="142"/>
    </row>
    <row r="594">
      <c r="A594" s="84"/>
      <c r="B594" s="84"/>
      <c r="C594" s="143"/>
      <c r="D594" s="84"/>
      <c r="E594" s="161"/>
      <c r="F594" s="84"/>
      <c r="G594" s="141"/>
      <c r="H594" s="106"/>
      <c r="I594" s="106"/>
      <c r="J594" s="141"/>
      <c r="K594" s="141"/>
      <c r="L594" s="159"/>
      <c r="M594" s="141"/>
      <c r="N594" s="141"/>
      <c r="O594" s="141"/>
      <c r="P594" s="141"/>
      <c r="Q594" s="141"/>
      <c r="R594" s="141"/>
      <c r="S594" s="141"/>
      <c r="T594" s="141"/>
      <c r="U594" s="141"/>
      <c r="V594" s="141"/>
      <c r="W594" s="141"/>
      <c r="X594" s="141"/>
      <c r="Y594" s="141"/>
      <c r="Z594" s="141"/>
      <c r="AA594" s="141"/>
      <c r="AB594" s="141"/>
      <c r="AC594" s="141"/>
      <c r="AD594" s="141"/>
      <c r="AE594" s="142"/>
    </row>
    <row r="595">
      <c r="A595" s="84"/>
      <c r="B595" s="84"/>
      <c r="C595" s="143"/>
      <c r="D595" s="84"/>
      <c r="E595" s="161"/>
      <c r="F595" s="84"/>
      <c r="G595" s="141"/>
      <c r="H595" s="106"/>
      <c r="I595" s="106"/>
      <c r="J595" s="141"/>
      <c r="K595" s="141"/>
      <c r="L595" s="159"/>
      <c r="M595" s="141"/>
      <c r="N595" s="141"/>
      <c r="O595" s="141"/>
      <c r="P595" s="141"/>
      <c r="Q595" s="141"/>
      <c r="R595" s="141"/>
      <c r="S595" s="141"/>
      <c r="T595" s="141"/>
      <c r="U595" s="141"/>
      <c r="V595" s="141"/>
      <c r="W595" s="141"/>
      <c r="X595" s="141"/>
      <c r="Y595" s="141"/>
      <c r="Z595" s="141"/>
      <c r="AA595" s="141"/>
      <c r="AB595" s="141"/>
      <c r="AC595" s="141"/>
      <c r="AD595" s="141"/>
      <c r="AE595" s="142"/>
    </row>
    <row r="596">
      <c r="A596" s="84"/>
      <c r="B596" s="84"/>
      <c r="C596" s="143"/>
      <c r="D596" s="84"/>
      <c r="E596" s="161"/>
      <c r="F596" s="84"/>
      <c r="G596" s="141"/>
      <c r="H596" s="106"/>
      <c r="I596" s="106"/>
      <c r="J596" s="141"/>
      <c r="K596" s="141"/>
      <c r="L596" s="159"/>
      <c r="M596" s="141"/>
      <c r="N596" s="141"/>
      <c r="O596" s="141"/>
      <c r="P596" s="141"/>
      <c r="Q596" s="141"/>
      <c r="R596" s="141"/>
      <c r="S596" s="141"/>
      <c r="T596" s="141"/>
      <c r="U596" s="141"/>
      <c r="V596" s="141"/>
      <c r="W596" s="141"/>
      <c r="X596" s="141"/>
      <c r="Y596" s="141"/>
      <c r="Z596" s="141"/>
      <c r="AA596" s="141"/>
      <c r="AB596" s="141"/>
      <c r="AC596" s="141"/>
      <c r="AD596" s="141"/>
      <c r="AE596" s="142"/>
    </row>
    <row r="597">
      <c r="A597" s="84"/>
      <c r="B597" s="84"/>
      <c r="C597" s="143"/>
      <c r="D597" s="84"/>
      <c r="E597" s="161"/>
      <c r="F597" s="84"/>
      <c r="G597" s="141"/>
      <c r="H597" s="106"/>
      <c r="I597" s="106"/>
      <c r="J597" s="141"/>
      <c r="K597" s="141"/>
      <c r="L597" s="159"/>
      <c r="M597" s="141"/>
      <c r="N597" s="141"/>
      <c r="O597" s="141"/>
      <c r="P597" s="141"/>
      <c r="Q597" s="141"/>
      <c r="R597" s="141"/>
      <c r="S597" s="141"/>
      <c r="T597" s="141"/>
      <c r="U597" s="141"/>
      <c r="V597" s="141"/>
      <c r="W597" s="141"/>
      <c r="X597" s="141"/>
      <c r="Y597" s="141"/>
      <c r="Z597" s="141"/>
      <c r="AA597" s="141"/>
      <c r="AB597" s="141"/>
      <c r="AC597" s="141"/>
      <c r="AD597" s="141"/>
      <c r="AE597" s="142"/>
    </row>
    <row r="598">
      <c r="A598" s="84"/>
      <c r="B598" s="84"/>
      <c r="C598" s="143"/>
      <c r="D598" s="84"/>
      <c r="E598" s="161"/>
      <c r="F598" s="84"/>
      <c r="G598" s="141"/>
      <c r="H598" s="106"/>
      <c r="I598" s="106"/>
      <c r="J598" s="141"/>
      <c r="K598" s="141"/>
      <c r="L598" s="159"/>
      <c r="M598" s="141"/>
      <c r="N598" s="141"/>
      <c r="O598" s="141"/>
      <c r="P598" s="141"/>
      <c r="Q598" s="141"/>
      <c r="R598" s="141"/>
      <c r="S598" s="141"/>
      <c r="T598" s="141"/>
      <c r="U598" s="141"/>
      <c r="V598" s="141"/>
      <c r="W598" s="141"/>
      <c r="X598" s="141"/>
      <c r="Y598" s="141"/>
      <c r="Z598" s="141"/>
      <c r="AA598" s="141"/>
      <c r="AB598" s="141"/>
      <c r="AC598" s="141"/>
      <c r="AD598" s="141"/>
      <c r="AE598" s="142"/>
    </row>
    <row r="599">
      <c r="A599" s="84"/>
      <c r="B599" s="84"/>
      <c r="C599" s="143"/>
      <c r="D599" s="84"/>
      <c r="E599" s="161"/>
      <c r="F599" s="84"/>
      <c r="G599" s="141"/>
      <c r="H599" s="106"/>
      <c r="I599" s="106"/>
      <c r="J599" s="141"/>
      <c r="K599" s="141"/>
      <c r="L599" s="159"/>
      <c r="M599" s="141"/>
      <c r="N599" s="141"/>
      <c r="O599" s="141"/>
      <c r="P599" s="141"/>
      <c r="Q599" s="141"/>
      <c r="R599" s="141"/>
      <c r="S599" s="141"/>
      <c r="T599" s="141"/>
      <c r="U599" s="141"/>
      <c r="V599" s="141"/>
      <c r="W599" s="141"/>
      <c r="X599" s="141"/>
      <c r="Y599" s="141"/>
      <c r="Z599" s="141"/>
      <c r="AA599" s="141"/>
      <c r="AB599" s="141"/>
      <c r="AC599" s="141"/>
      <c r="AD599" s="141"/>
      <c r="AE599" s="142"/>
    </row>
    <row r="600">
      <c r="A600" s="84"/>
      <c r="B600" s="84"/>
      <c r="C600" s="143"/>
      <c r="D600" s="84"/>
      <c r="E600" s="161"/>
      <c r="F600" s="84"/>
      <c r="G600" s="141"/>
      <c r="H600" s="106"/>
      <c r="I600" s="106"/>
      <c r="J600" s="141"/>
      <c r="K600" s="141"/>
      <c r="L600" s="159"/>
      <c r="M600" s="141"/>
      <c r="N600" s="141"/>
      <c r="O600" s="141"/>
      <c r="P600" s="141"/>
      <c r="Q600" s="141"/>
      <c r="R600" s="141"/>
      <c r="S600" s="141"/>
      <c r="T600" s="141"/>
      <c r="U600" s="141"/>
      <c r="V600" s="141"/>
      <c r="W600" s="141"/>
      <c r="X600" s="141"/>
      <c r="Y600" s="141"/>
      <c r="Z600" s="141"/>
      <c r="AA600" s="141"/>
      <c r="AB600" s="141"/>
      <c r="AC600" s="141"/>
      <c r="AD600" s="141"/>
      <c r="AE600" s="142"/>
    </row>
    <row r="601">
      <c r="A601" s="84"/>
      <c r="B601" s="84"/>
      <c r="C601" s="143"/>
      <c r="D601" s="84"/>
      <c r="E601" s="161"/>
      <c r="F601" s="84"/>
      <c r="G601" s="141"/>
      <c r="H601" s="106"/>
      <c r="I601" s="106"/>
      <c r="J601" s="141"/>
      <c r="K601" s="141"/>
      <c r="L601" s="159"/>
      <c r="M601" s="141"/>
      <c r="N601" s="141"/>
      <c r="O601" s="141"/>
      <c r="P601" s="141"/>
      <c r="Q601" s="141"/>
      <c r="R601" s="141"/>
      <c r="S601" s="141"/>
      <c r="T601" s="141"/>
      <c r="U601" s="141"/>
      <c r="V601" s="141"/>
      <c r="W601" s="141"/>
      <c r="X601" s="141"/>
      <c r="Y601" s="141"/>
      <c r="Z601" s="141"/>
      <c r="AA601" s="141"/>
      <c r="AB601" s="141"/>
      <c r="AC601" s="141"/>
      <c r="AD601" s="141"/>
      <c r="AE601" s="142"/>
    </row>
    <row r="602">
      <c r="A602" s="84"/>
      <c r="B602" s="84"/>
      <c r="C602" s="143"/>
      <c r="D602" s="84"/>
      <c r="E602" s="161"/>
      <c r="F602" s="84"/>
      <c r="G602" s="141"/>
      <c r="H602" s="106"/>
      <c r="I602" s="106"/>
      <c r="J602" s="141"/>
      <c r="K602" s="141"/>
      <c r="L602" s="159"/>
      <c r="M602" s="141"/>
      <c r="N602" s="141"/>
      <c r="O602" s="141"/>
      <c r="P602" s="141"/>
      <c r="Q602" s="141"/>
      <c r="R602" s="141"/>
      <c r="S602" s="141"/>
      <c r="T602" s="141"/>
      <c r="U602" s="141"/>
      <c r="V602" s="141"/>
      <c r="W602" s="141"/>
      <c r="X602" s="141"/>
      <c r="Y602" s="141"/>
      <c r="Z602" s="141"/>
      <c r="AA602" s="141"/>
      <c r="AB602" s="141"/>
      <c r="AC602" s="141"/>
      <c r="AD602" s="141"/>
      <c r="AE602" s="142"/>
    </row>
    <row r="603">
      <c r="A603" s="84"/>
      <c r="B603" s="84"/>
      <c r="C603" s="143"/>
      <c r="D603" s="84"/>
      <c r="E603" s="161"/>
      <c r="F603" s="84"/>
      <c r="G603" s="141"/>
      <c r="H603" s="106"/>
      <c r="I603" s="106"/>
      <c r="J603" s="141"/>
      <c r="K603" s="141"/>
      <c r="L603" s="159"/>
      <c r="M603" s="141"/>
      <c r="N603" s="141"/>
      <c r="O603" s="141"/>
      <c r="P603" s="141"/>
      <c r="Q603" s="141"/>
      <c r="R603" s="141"/>
      <c r="S603" s="141"/>
      <c r="T603" s="141"/>
      <c r="U603" s="141"/>
      <c r="V603" s="141"/>
      <c r="W603" s="141"/>
      <c r="X603" s="141"/>
      <c r="Y603" s="141"/>
      <c r="Z603" s="141"/>
      <c r="AA603" s="141"/>
      <c r="AB603" s="141"/>
      <c r="AC603" s="141"/>
      <c r="AD603" s="141"/>
      <c r="AE603" s="142"/>
    </row>
    <row r="604">
      <c r="A604" s="84"/>
      <c r="B604" s="84"/>
      <c r="C604" s="143"/>
      <c r="D604" s="84"/>
      <c r="E604" s="161"/>
      <c r="F604" s="84"/>
      <c r="G604" s="141"/>
      <c r="H604" s="106"/>
      <c r="I604" s="106"/>
      <c r="J604" s="141"/>
      <c r="K604" s="141"/>
      <c r="L604" s="159"/>
      <c r="M604" s="141"/>
      <c r="N604" s="141"/>
      <c r="O604" s="141"/>
      <c r="P604" s="141"/>
      <c r="Q604" s="141"/>
      <c r="R604" s="141"/>
      <c r="S604" s="141"/>
      <c r="T604" s="141"/>
      <c r="U604" s="141"/>
      <c r="V604" s="141"/>
      <c r="W604" s="141"/>
      <c r="X604" s="141"/>
      <c r="Y604" s="141"/>
      <c r="Z604" s="141"/>
      <c r="AA604" s="141"/>
      <c r="AB604" s="141"/>
      <c r="AC604" s="141"/>
      <c r="AD604" s="141"/>
      <c r="AE604" s="142"/>
    </row>
    <row r="605">
      <c r="A605" s="84"/>
      <c r="B605" s="84"/>
      <c r="C605" s="143"/>
      <c r="D605" s="84"/>
      <c r="E605" s="161"/>
      <c r="F605" s="84"/>
      <c r="G605" s="141"/>
      <c r="H605" s="106"/>
      <c r="I605" s="106"/>
      <c r="J605" s="141"/>
      <c r="K605" s="141"/>
      <c r="L605" s="159"/>
      <c r="M605" s="141"/>
      <c r="N605" s="141"/>
      <c r="O605" s="141"/>
      <c r="P605" s="141"/>
      <c r="Q605" s="141"/>
      <c r="R605" s="141"/>
      <c r="S605" s="141"/>
      <c r="T605" s="141"/>
      <c r="U605" s="141"/>
      <c r="V605" s="141"/>
      <c r="W605" s="141"/>
      <c r="X605" s="141"/>
      <c r="Y605" s="141"/>
      <c r="Z605" s="141"/>
      <c r="AA605" s="141"/>
      <c r="AB605" s="141"/>
      <c r="AC605" s="141"/>
      <c r="AD605" s="141"/>
      <c r="AE605" s="142"/>
    </row>
    <row r="606">
      <c r="A606" s="84"/>
      <c r="B606" s="84"/>
      <c r="C606" s="143"/>
      <c r="D606" s="84"/>
      <c r="E606" s="161"/>
      <c r="F606" s="84"/>
      <c r="G606" s="141"/>
      <c r="H606" s="106"/>
      <c r="I606" s="106"/>
      <c r="J606" s="141"/>
      <c r="K606" s="141"/>
      <c r="L606" s="159"/>
      <c r="M606" s="141"/>
      <c r="N606" s="141"/>
      <c r="O606" s="141"/>
      <c r="P606" s="141"/>
      <c r="Q606" s="141"/>
      <c r="R606" s="141"/>
      <c r="S606" s="141"/>
      <c r="T606" s="141"/>
      <c r="U606" s="141"/>
      <c r="V606" s="141"/>
      <c r="W606" s="141"/>
      <c r="X606" s="141"/>
      <c r="Y606" s="141"/>
      <c r="Z606" s="141"/>
      <c r="AA606" s="141"/>
      <c r="AB606" s="141"/>
      <c r="AC606" s="141"/>
      <c r="AD606" s="141"/>
      <c r="AE606" s="142"/>
    </row>
    <row r="607">
      <c r="A607" s="84"/>
      <c r="B607" s="84"/>
      <c r="C607" s="143"/>
      <c r="D607" s="84"/>
      <c r="E607" s="161"/>
      <c r="F607" s="84"/>
      <c r="G607" s="141"/>
      <c r="H607" s="106"/>
      <c r="I607" s="106"/>
      <c r="J607" s="141"/>
      <c r="K607" s="141"/>
      <c r="L607" s="159"/>
      <c r="M607" s="141"/>
      <c r="N607" s="141"/>
      <c r="O607" s="141"/>
      <c r="P607" s="141"/>
      <c r="Q607" s="141"/>
      <c r="R607" s="141"/>
      <c r="S607" s="141"/>
      <c r="T607" s="141"/>
      <c r="U607" s="141"/>
      <c r="V607" s="141"/>
      <c r="W607" s="141"/>
      <c r="X607" s="141"/>
      <c r="Y607" s="141"/>
      <c r="Z607" s="141"/>
      <c r="AA607" s="141"/>
      <c r="AB607" s="141"/>
      <c r="AC607" s="141"/>
      <c r="AD607" s="141"/>
      <c r="AE607" s="142"/>
    </row>
    <row r="608">
      <c r="A608" s="84"/>
      <c r="B608" s="84"/>
      <c r="C608" s="143"/>
      <c r="D608" s="84"/>
      <c r="E608" s="161"/>
      <c r="F608" s="84"/>
      <c r="G608" s="141"/>
      <c r="H608" s="106"/>
      <c r="I608" s="106"/>
      <c r="J608" s="141"/>
      <c r="K608" s="141"/>
      <c r="L608" s="159"/>
      <c r="M608" s="141"/>
      <c r="N608" s="141"/>
      <c r="O608" s="141"/>
      <c r="P608" s="141"/>
      <c r="Q608" s="141"/>
      <c r="R608" s="141"/>
      <c r="S608" s="141"/>
      <c r="T608" s="141"/>
      <c r="U608" s="141"/>
      <c r="V608" s="141"/>
      <c r="W608" s="141"/>
      <c r="X608" s="141"/>
      <c r="Y608" s="141"/>
      <c r="Z608" s="141"/>
      <c r="AA608" s="141"/>
      <c r="AB608" s="141"/>
      <c r="AC608" s="141"/>
      <c r="AD608" s="141"/>
      <c r="AE608" s="142"/>
    </row>
    <row r="609">
      <c r="A609" s="84"/>
      <c r="B609" s="84"/>
      <c r="C609" s="143"/>
      <c r="D609" s="84"/>
      <c r="E609" s="161"/>
      <c r="F609" s="84"/>
      <c r="G609" s="141"/>
      <c r="H609" s="106"/>
      <c r="I609" s="106"/>
      <c r="J609" s="141"/>
      <c r="K609" s="141"/>
      <c r="L609" s="159"/>
      <c r="M609" s="141"/>
      <c r="N609" s="141"/>
      <c r="O609" s="141"/>
      <c r="P609" s="141"/>
      <c r="Q609" s="141"/>
      <c r="R609" s="141"/>
      <c r="S609" s="141"/>
      <c r="T609" s="141"/>
      <c r="U609" s="141"/>
      <c r="V609" s="141"/>
      <c r="W609" s="141"/>
      <c r="X609" s="141"/>
      <c r="Y609" s="141"/>
      <c r="Z609" s="141"/>
      <c r="AA609" s="141"/>
      <c r="AB609" s="141"/>
      <c r="AC609" s="141"/>
      <c r="AD609" s="141"/>
      <c r="AE609" s="142"/>
    </row>
    <row r="610">
      <c r="A610" s="84"/>
      <c r="B610" s="84"/>
      <c r="C610" s="143"/>
      <c r="D610" s="84"/>
      <c r="E610" s="161"/>
      <c r="F610" s="84"/>
      <c r="G610" s="141"/>
      <c r="H610" s="106"/>
      <c r="I610" s="106"/>
      <c r="J610" s="141"/>
      <c r="K610" s="141"/>
      <c r="L610" s="159"/>
      <c r="M610" s="141"/>
      <c r="N610" s="141"/>
      <c r="O610" s="141"/>
      <c r="P610" s="141"/>
      <c r="Q610" s="141"/>
      <c r="R610" s="141"/>
      <c r="S610" s="141"/>
      <c r="T610" s="141"/>
      <c r="U610" s="141"/>
      <c r="V610" s="141"/>
      <c r="W610" s="141"/>
      <c r="X610" s="141"/>
      <c r="Y610" s="141"/>
      <c r="Z610" s="141"/>
      <c r="AA610" s="141"/>
      <c r="AB610" s="141"/>
      <c r="AC610" s="141"/>
      <c r="AD610" s="141"/>
      <c r="AE610" s="142"/>
    </row>
    <row r="611">
      <c r="A611" s="84"/>
      <c r="B611" s="84"/>
      <c r="C611" s="143"/>
      <c r="D611" s="84"/>
      <c r="E611" s="161"/>
      <c r="F611" s="84"/>
      <c r="G611" s="141"/>
      <c r="H611" s="106"/>
      <c r="I611" s="106"/>
      <c r="J611" s="141"/>
      <c r="K611" s="141"/>
      <c r="L611" s="159"/>
      <c r="M611" s="141"/>
      <c r="N611" s="141"/>
      <c r="O611" s="141"/>
      <c r="P611" s="141"/>
      <c r="Q611" s="141"/>
      <c r="R611" s="141"/>
      <c r="S611" s="141"/>
      <c r="T611" s="141"/>
      <c r="U611" s="141"/>
      <c r="V611" s="141"/>
      <c r="W611" s="141"/>
      <c r="X611" s="141"/>
      <c r="Y611" s="141"/>
      <c r="Z611" s="141"/>
      <c r="AA611" s="141"/>
      <c r="AB611" s="141"/>
      <c r="AC611" s="141"/>
      <c r="AD611" s="141"/>
      <c r="AE611" s="142"/>
    </row>
    <row r="612">
      <c r="A612" s="84"/>
      <c r="B612" s="84"/>
      <c r="C612" s="143"/>
      <c r="D612" s="84"/>
      <c r="E612" s="161"/>
      <c r="F612" s="84"/>
      <c r="G612" s="141"/>
      <c r="H612" s="106"/>
      <c r="I612" s="106"/>
      <c r="J612" s="141"/>
      <c r="K612" s="141"/>
      <c r="L612" s="159"/>
      <c r="M612" s="141"/>
      <c r="N612" s="141"/>
      <c r="O612" s="141"/>
      <c r="P612" s="141"/>
      <c r="Q612" s="141"/>
      <c r="R612" s="141"/>
      <c r="S612" s="141"/>
      <c r="T612" s="141"/>
      <c r="U612" s="141"/>
      <c r="V612" s="141"/>
      <c r="W612" s="141"/>
      <c r="X612" s="141"/>
      <c r="Y612" s="141"/>
      <c r="Z612" s="141"/>
      <c r="AA612" s="141"/>
      <c r="AB612" s="141"/>
      <c r="AC612" s="141"/>
      <c r="AD612" s="141"/>
      <c r="AE612" s="142"/>
    </row>
    <row r="613">
      <c r="A613" s="84"/>
      <c r="B613" s="84"/>
      <c r="C613" s="143"/>
      <c r="D613" s="84"/>
      <c r="E613" s="161"/>
      <c r="F613" s="84"/>
      <c r="G613" s="141"/>
      <c r="H613" s="106"/>
      <c r="I613" s="106"/>
      <c r="J613" s="141"/>
      <c r="K613" s="141"/>
      <c r="L613" s="159"/>
      <c r="M613" s="141"/>
      <c r="N613" s="141"/>
      <c r="O613" s="141"/>
      <c r="P613" s="141"/>
      <c r="Q613" s="141"/>
      <c r="R613" s="141"/>
      <c r="S613" s="141"/>
      <c r="T613" s="141"/>
      <c r="U613" s="141"/>
      <c r="V613" s="141"/>
      <c r="W613" s="141"/>
      <c r="X613" s="141"/>
      <c r="Y613" s="141"/>
      <c r="Z613" s="141"/>
      <c r="AA613" s="141"/>
      <c r="AB613" s="141"/>
      <c r="AC613" s="141"/>
      <c r="AD613" s="141"/>
      <c r="AE613" s="142"/>
    </row>
    <row r="614">
      <c r="A614" s="84"/>
      <c r="B614" s="84"/>
      <c r="C614" s="143"/>
      <c r="D614" s="84"/>
      <c r="E614" s="161"/>
      <c r="F614" s="84"/>
      <c r="G614" s="141"/>
      <c r="H614" s="106"/>
      <c r="I614" s="106"/>
      <c r="J614" s="141"/>
      <c r="K614" s="141"/>
      <c r="L614" s="159"/>
      <c r="M614" s="141"/>
      <c r="N614" s="141"/>
      <c r="O614" s="141"/>
      <c r="P614" s="141"/>
      <c r="Q614" s="141"/>
      <c r="R614" s="141"/>
      <c r="S614" s="141"/>
      <c r="T614" s="141"/>
      <c r="U614" s="141"/>
      <c r="V614" s="141"/>
      <c r="W614" s="141"/>
      <c r="X614" s="141"/>
      <c r="Y614" s="141"/>
      <c r="Z614" s="141"/>
      <c r="AA614" s="141"/>
      <c r="AB614" s="141"/>
      <c r="AC614" s="141"/>
      <c r="AD614" s="141"/>
      <c r="AE614" s="142"/>
    </row>
    <row r="615">
      <c r="A615" s="84"/>
      <c r="B615" s="84"/>
      <c r="C615" s="143"/>
      <c r="D615" s="84"/>
      <c r="E615" s="161"/>
      <c r="F615" s="84"/>
      <c r="G615" s="141"/>
      <c r="H615" s="106"/>
      <c r="I615" s="106"/>
      <c r="J615" s="141"/>
      <c r="K615" s="141"/>
      <c r="L615" s="159"/>
      <c r="M615" s="141"/>
      <c r="N615" s="141"/>
      <c r="O615" s="141"/>
      <c r="P615" s="141"/>
      <c r="Q615" s="141"/>
      <c r="R615" s="141"/>
      <c r="S615" s="141"/>
      <c r="T615" s="141"/>
      <c r="U615" s="141"/>
      <c r="V615" s="141"/>
      <c r="W615" s="141"/>
      <c r="X615" s="141"/>
      <c r="Y615" s="141"/>
      <c r="Z615" s="141"/>
      <c r="AA615" s="141"/>
      <c r="AB615" s="141"/>
      <c r="AC615" s="141"/>
      <c r="AD615" s="141"/>
      <c r="AE615" s="142"/>
    </row>
    <row r="616">
      <c r="A616" s="84"/>
      <c r="B616" s="84"/>
      <c r="C616" s="143"/>
      <c r="D616" s="84"/>
      <c r="E616" s="161"/>
      <c r="F616" s="84"/>
      <c r="G616" s="141"/>
      <c r="H616" s="106"/>
      <c r="I616" s="106"/>
      <c r="J616" s="141"/>
      <c r="K616" s="141"/>
      <c r="L616" s="159"/>
      <c r="M616" s="141"/>
      <c r="N616" s="141"/>
      <c r="O616" s="141"/>
      <c r="P616" s="141"/>
      <c r="Q616" s="141"/>
      <c r="R616" s="141"/>
      <c r="S616" s="141"/>
      <c r="T616" s="141"/>
      <c r="U616" s="141"/>
      <c r="V616" s="141"/>
      <c r="W616" s="141"/>
      <c r="X616" s="141"/>
      <c r="Y616" s="141"/>
      <c r="Z616" s="141"/>
      <c r="AA616" s="141"/>
      <c r="AB616" s="141"/>
      <c r="AC616" s="141"/>
      <c r="AD616" s="141"/>
      <c r="AE616" s="142"/>
    </row>
    <row r="617">
      <c r="A617" s="84"/>
      <c r="B617" s="84"/>
      <c r="C617" s="143"/>
      <c r="D617" s="84"/>
      <c r="E617" s="161"/>
      <c r="F617" s="84"/>
      <c r="G617" s="141"/>
      <c r="H617" s="106"/>
      <c r="I617" s="106"/>
      <c r="J617" s="141"/>
      <c r="K617" s="141"/>
      <c r="L617" s="159"/>
      <c r="M617" s="141"/>
      <c r="N617" s="141"/>
      <c r="O617" s="141"/>
      <c r="P617" s="141"/>
      <c r="Q617" s="141"/>
      <c r="R617" s="141"/>
      <c r="S617" s="141"/>
      <c r="T617" s="141"/>
      <c r="U617" s="141"/>
      <c r="V617" s="141"/>
      <c r="W617" s="141"/>
      <c r="X617" s="141"/>
      <c r="Y617" s="141"/>
      <c r="Z617" s="141"/>
      <c r="AA617" s="141"/>
      <c r="AB617" s="141"/>
      <c r="AC617" s="141"/>
      <c r="AD617" s="141"/>
      <c r="AE617" s="142"/>
    </row>
    <row r="618">
      <c r="A618" s="84"/>
      <c r="B618" s="84"/>
      <c r="C618" s="143"/>
      <c r="D618" s="84"/>
      <c r="E618" s="161"/>
      <c r="F618" s="84"/>
      <c r="G618" s="141"/>
      <c r="H618" s="106"/>
      <c r="I618" s="106"/>
      <c r="J618" s="141"/>
      <c r="K618" s="141"/>
      <c r="L618" s="159"/>
      <c r="M618" s="141"/>
      <c r="N618" s="141"/>
      <c r="O618" s="141"/>
      <c r="P618" s="141"/>
      <c r="Q618" s="141"/>
      <c r="R618" s="141"/>
      <c r="S618" s="141"/>
      <c r="T618" s="141"/>
      <c r="U618" s="141"/>
      <c r="V618" s="141"/>
      <c r="W618" s="141"/>
      <c r="X618" s="141"/>
      <c r="Y618" s="141"/>
      <c r="Z618" s="141"/>
      <c r="AA618" s="141"/>
      <c r="AB618" s="141"/>
      <c r="AC618" s="141"/>
      <c r="AD618" s="141"/>
      <c r="AE618" s="142"/>
    </row>
    <row r="619">
      <c r="A619" s="84"/>
      <c r="B619" s="84"/>
      <c r="C619" s="143"/>
      <c r="D619" s="84"/>
      <c r="E619" s="161"/>
      <c r="F619" s="84"/>
      <c r="G619" s="141"/>
      <c r="H619" s="106"/>
      <c r="I619" s="106"/>
      <c r="J619" s="141"/>
      <c r="K619" s="141"/>
      <c r="L619" s="159"/>
      <c r="M619" s="141"/>
      <c r="N619" s="141"/>
      <c r="O619" s="141"/>
      <c r="P619" s="141"/>
      <c r="Q619" s="141"/>
      <c r="R619" s="141"/>
      <c r="S619" s="141"/>
      <c r="T619" s="141"/>
      <c r="U619" s="141"/>
      <c r="V619" s="141"/>
      <c r="W619" s="141"/>
      <c r="X619" s="141"/>
      <c r="Y619" s="141"/>
      <c r="Z619" s="141"/>
      <c r="AA619" s="141"/>
      <c r="AB619" s="141"/>
      <c r="AC619" s="141"/>
      <c r="AD619" s="141"/>
      <c r="AE619" s="142"/>
    </row>
    <row r="620">
      <c r="A620" s="84"/>
      <c r="B620" s="84"/>
      <c r="C620" s="143"/>
      <c r="D620" s="84"/>
      <c r="E620" s="161"/>
      <c r="F620" s="84"/>
      <c r="G620" s="141"/>
      <c r="H620" s="106"/>
      <c r="I620" s="106"/>
      <c r="J620" s="141"/>
      <c r="K620" s="141"/>
      <c r="L620" s="159"/>
      <c r="M620" s="141"/>
      <c r="N620" s="141"/>
      <c r="O620" s="141"/>
      <c r="P620" s="141"/>
      <c r="Q620" s="141"/>
      <c r="R620" s="141"/>
      <c r="S620" s="141"/>
      <c r="T620" s="141"/>
      <c r="U620" s="141"/>
      <c r="V620" s="141"/>
      <c r="W620" s="141"/>
      <c r="X620" s="141"/>
      <c r="Y620" s="141"/>
      <c r="Z620" s="141"/>
      <c r="AA620" s="141"/>
      <c r="AB620" s="141"/>
      <c r="AC620" s="141"/>
      <c r="AD620" s="141"/>
      <c r="AE620" s="142"/>
    </row>
    <row r="621">
      <c r="A621" s="84"/>
      <c r="B621" s="84"/>
      <c r="C621" s="143"/>
      <c r="D621" s="84"/>
      <c r="E621" s="161"/>
      <c r="F621" s="84"/>
      <c r="G621" s="141"/>
      <c r="H621" s="106"/>
      <c r="I621" s="106"/>
      <c r="J621" s="141"/>
      <c r="K621" s="141"/>
      <c r="L621" s="159"/>
      <c r="M621" s="141"/>
      <c r="N621" s="141"/>
      <c r="O621" s="141"/>
      <c r="P621" s="141"/>
      <c r="Q621" s="141"/>
      <c r="R621" s="141"/>
      <c r="S621" s="141"/>
      <c r="T621" s="141"/>
      <c r="U621" s="141"/>
      <c r="V621" s="141"/>
      <c r="W621" s="141"/>
      <c r="X621" s="141"/>
      <c r="Y621" s="141"/>
      <c r="Z621" s="141"/>
      <c r="AA621" s="141"/>
      <c r="AB621" s="141"/>
      <c r="AC621" s="141"/>
      <c r="AD621" s="141"/>
      <c r="AE621" s="142"/>
    </row>
    <row r="622">
      <c r="A622" s="84"/>
      <c r="B622" s="84"/>
      <c r="C622" s="143"/>
      <c r="D622" s="84"/>
      <c r="E622" s="161"/>
      <c r="F622" s="84"/>
      <c r="G622" s="141"/>
      <c r="H622" s="106"/>
      <c r="I622" s="106"/>
      <c r="J622" s="141"/>
      <c r="K622" s="141"/>
      <c r="L622" s="159"/>
      <c r="M622" s="141"/>
      <c r="N622" s="141"/>
      <c r="O622" s="141"/>
      <c r="P622" s="141"/>
      <c r="Q622" s="141"/>
      <c r="R622" s="141"/>
      <c r="S622" s="141"/>
      <c r="T622" s="141"/>
      <c r="U622" s="141"/>
      <c r="V622" s="141"/>
      <c r="W622" s="141"/>
      <c r="X622" s="141"/>
      <c r="Y622" s="141"/>
      <c r="Z622" s="141"/>
      <c r="AA622" s="141"/>
      <c r="AB622" s="141"/>
      <c r="AC622" s="141"/>
      <c r="AD622" s="141"/>
      <c r="AE622" s="142"/>
    </row>
    <row r="623">
      <c r="A623" s="84"/>
      <c r="B623" s="84"/>
      <c r="C623" s="143"/>
      <c r="D623" s="84"/>
      <c r="E623" s="161"/>
      <c r="F623" s="84"/>
      <c r="G623" s="141"/>
      <c r="H623" s="106"/>
      <c r="I623" s="106"/>
      <c r="J623" s="141"/>
      <c r="K623" s="141"/>
      <c r="L623" s="159"/>
      <c r="M623" s="141"/>
      <c r="N623" s="141"/>
      <c r="O623" s="141"/>
      <c r="P623" s="141"/>
      <c r="Q623" s="141"/>
      <c r="R623" s="141"/>
      <c r="S623" s="141"/>
      <c r="T623" s="141"/>
      <c r="U623" s="141"/>
      <c r="V623" s="141"/>
      <c r="W623" s="141"/>
      <c r="X623" s="141"/>
      <c r="Y623" s="141"/>
      <c r="Z623" s="141"/>
      <c r="AA623" s="141"/>
      <c r="AB623" s="141"/>
      <c r="AC623" s="141"/>
      <c r="AD623" s="141"/>
      <c r="AE623" s="142"/>
    </row>
    <row r="624">
      <c r="A624" s="84"/>
      <c r="B624" s="84"/>
      <c r="C624" s="143"/>
      <c r="D624" s="84"/>
      <c r="E624" s="161"/>
      <c r="F624" s="84"/>
      <c r="G624" s="141"/>
      <c r="H624" s="106"/>
      <c r="I624" s="106"/>
      <c r="J624" s="141"/>
      <c r="K624" s="141"/>
      <c r="L624" s="159"/>
      <c r="M624" s="141"/>
      <c r="N624" s="141"/>
      <c r="O624" s="141"/>
      <c r="P624" s="141"/>
      <c r="Q624" s="141"/>
      <c r="R624" s="141"/>
      <c r="S624" s="141"/>
      <c r="T624" s="141"/>
      <c r="U624" s="141"/>
      <c r="V624" s="141"/>
      <c r="W624" s="141"/>
      <c r="X624" s="141"/>
      <c r="Y624" s="141"/>
      <c r="Z624" s="141"/>
      <c r="AA624" s="141"/>
      <c r="AB624" s="141"/>
      <c r="AC624" s="141"/>
      <c r="AD624" s="141"/>
      <c r="AE624" s="142"/>
    </row>
    <row r="625">
      <c r="A625" s="84"/>
      <c r="B625" s="84"/>
      <c r="C625" s="143"/>
      <c r="D625" s="84"/>
      <c r="E625" s="161"/>
      <c r="F625" s="84"/>
      <c r="G625" s="141"/>
      <c r="H625" s="106"/>
      <c r="I625" s="106"/>
      <c r="J625" s="141"/>
      <c r="K625" s="141"/>
      <c r="L625" s="159"/>
      <c r="M625" s="141"/>
      <c r="N625" s="141"/>
      <c r="O625" s="141"/>
      <c r="P625" s="141"/>
      <c r="Q625" s="141"/>
      <c r="R625" s="141"/>
      <c r="S625" s="141"/>
      <c r="T625" s="141"/>
      <c r="U625" s="141"/>
      <c r="V625" s="141"/>
      <c r="W625" s="141"/>
      <c r="X625" s="141"/>
      <c r="Y625" s="141"/>
      <c r="Z625" s="141"/>
      <c r="AA625" s="141"/>
      <c r="AB625" s="141"/>
      <c r="AC625" s="141"/>
      <c r="AD625" s="141"/>
      <c r="AE625" s="142"/>
    </row>
    <row r="626">
      <c r="A626" s="84"/>
      <c r="B626" s="84"/>
      <c r="C626" s="143"/>
      <c r="D626" s="84"/>
      <c r="E626" s="161"/>
      <c r="F626" s="84"/>
      <c r="G626" s="141"/>
      <c r="H626" s="106"/>
      <c r="I626" s="106"/>
      <c r="J626" s="141"/>
      <c r="K626" s="141"/>
      <c r="L626" s="159"/>
      <c r="M626" s="141"/>
      <c r="N626" s="141"/>
      <c r="O626" s="141"/>
      <c r="P626" s="141"/>
      <c r="Q626" s="141"/>
      <c r="R626" s="141"/>
      <c r="S626" s="141"/>
      <c r="T626" s="141"/>
      <c r="U626" s="141"/>
      <c r="V626" s="141"/>
      <c r="W626" s="141"/>
      <c r="X626" s="141"/>
      <c r="Y626" s="141"/>
      <c r="Z626" s="141"/>
      <c r="AA626" s="141"/>
      <c r="AB626" s="141"/>
      <c r="AC626" s="141"/>
      <c r="AD626" s="141"/>
      <c r="AE626" s="142"/>
    </row>
    <row r="627">
      <c r="A627" s="84"/>
      <c r="B627" s="84"/>
      <c r="C627" s="143"/>
      <c r="D627" s="84"/>
      <c r="E627" s="161"/>
      <c r="F627" s="84"/>
      <c r="G627" s="141"/>
      <c r="H627" s="106"/>
      <c r="I627" s="106"/>
      <c r="J627" s="141"/>
      <c r="K627" s="141"/>
      <c r="L627" s="159"/>
      <c r="M627" s="141"/>
      <c r="N627" s="141"/>
      <c r="O627" s="141"/>
      <c r="P627" s="141"/>
      <c r="Q627" s="141"/>
      <c r="R627" s="141"/>
      <c r="S627" s="141"/>
      <c r="T627" s="141"/>
      <c r="U627" s="141"/>
      <c r="V627" s="141"/>
      <c r="W627" s="141"/>
      <c r="X627" s="141"/>
      <c r="Y627" s="141"/>
      <c r="Z627" s="141"/>
      <c r="AA627" s="141"/>
      <c r="AB627" s="141"/>
      <c r="AC627" s="141"/>
      <c r="AD627" s="141"/>
      <c r="AE627" s="142"/>
    </row>
    <row r="628">
      <c r="A628" s="84"/>
      <c r="B628" s="84"/>
      <c r="C628" s="143"/>
      <c r="D628" s="84"/>
      <c r="E628" s="161"/>
      <c r="F628" s="84"/>
      <c r="G628" s="141"/>
      <c r="H628" s="106"/>
      <c r="I628" s="106"/>
      <c r="J628" s="141"/>
      <c r="K628" s="141"/>
      <c r="L628" s="159"/>
      <c r="M628" s="141"/>
      <c r="N628" s="141"/>
      <c r="O628" s="141"/>
      <c r="P628" s="141"/>
      <c r="Q628" s="141"/>
      <c r="R628" s="141"/>
      <c r="S628" s="141"/>
      <c r="T628" s="141"/>
      <c r="U628" s="141"/>
      <c r="V628" s="141"/>
      <c r="W628" s="141"/>
      <c r="X628" s="141"/>
      <c r="Y628" s="141"/>
      <c r="Z628" s="141"/>
      <c r="AA628" s="141"/>
      <c r="AB628" s="141"/>
      <c r="AC628" s="141"/>
      <c r="AD628" s="141"/>
      <c r="AE628" s="142"/>
    </row>
    <row r="629">
      <c r="A629" s="84"/>
      <c r="B629" s="84"/>
      <c r="C629" s="143"/>
      <c r="D629" s="84"/>
      <c r="E629" s="161"/>
      <c r="F629" s="84"/>
      <c r="G629" s="141"/>
      <c r="H629" s="106"/>
      <c r="I629" s="106"/>
      <c r="J629" s="141"/>
      <c r="K629" s="141"/>
      <c r="L629" s="159"/>
      <c r="M629" s="141"/>
      <c r="N629" s="141"/>
      <c r="O629" s="141"/>
      <c r="P629" s="141"/>
      <c r="Q629" s="141"/>
      <c r="R629" s="141"/>
      <c r="S629" s="141"/>
      <c r="T629" s="141"/>
      <c r="U629" s="141"/>
      <c r="V629" s="141"/>
      <c r="W629" s="141"/>
      <c r="X629" s="141"/>
      <c r="Y629" s="141"/>
      <c r="Z629" s="141"/>
      <c r="AA629" s="141"/>
      <c r="AB629" s="141"/>
      <c r="AC629" s="141"/>
      <c r="AD629" s="141"/>
      <c r="AE629" s="142"/>
    </row>
    <row r="630">
      <c r="A630" s="84"/>
      <c r="B630" s="84"/>
      <c r="C630" s="143"/>
      <c r="D630" s="84"/>
      <c r="E630" s="161"/>
      <c r="F630" s="84"/>
      <c r="G630" s="141"/>
      <c r="H630" s="106"/>
      <c r="I630" s="106"/>
      <c r="J630" s="141"/>
      <c r="K630" s="141"/>
      <c r="L630" s="159"/>
      <c r="M630" s="141"/>
      <c r="N630" s="141"/>
      <c r="O630" s="141"/>
      <c r="P630" s="141"/>
      <c r="Q630" s="141"/>
      <c r="R630" s="141"/>
      <c r="S630" s="141"/>
      <c r="T630" s="141"/>
      <c r="U630" s="141"/>
      <c r="V630" s="141"/>
      <c r="W630" s="141"/>
      <c r="X630" s="141"/>
      <c r="Y630" s="141"/>
      <c r="Z630" s="141"/>
      <c r="AA630" s="141"/>
      <c r="AB630" s="141"/>
      <c r="AC630" s="141"/>
      <c r="AD630" s="141"/>
      <c r="AE630" s="142"/>
    </row>
    <row r="631">
      <c r="A631" s="84"/>
      <c r="B631" s="84"/>
      <c r="C631" s="143"/>
      <c r="D631" s="84"/>
      <c r="E631" s="161"/>
      <c r="F631" s="84"/>
      <c r="G631" s="141"/>
      <c r="H631" s="106"/>
      <c r="I631" s="106"/>
      <c r="J631" s="141"/>
      <c r="K631" s="141"/>
      <c r="L631" s="159"/>
      <c r="M631" s="141"/>
      <c r="N631" s="141"/>
      <c r="O631" s="141"/>
      <c r="P631" s="141"/>
      <c r="Q631" s="141"/>
      <c r="R631" s="141"/>
      <c r="S631" s="141"/>
      <c r="T631" s="141"/>
      <c r="U631" s="141"/>
      <c r="V631" s="141"/>
      <c r="W631" s="141"/>
      <c r="X631" s="141"/>
      <c r="Y631" s="141"/>
      <c r="Z631" s="141"/>
      <c r="AA631" s="141"/>
      <c r="AB631" s="141"/>
      <c r="AC631" s="141"/>
      <c r="AD631" s="141"/>
      <c r="AE631" s="142"/>
    </row>
    <row r="632">
      <c r="A632" s="84"/>
      <c r="B632" s="84"/>
      <c r="C632" s="143"/>
      <c r="D632" s="84"/>
      <c r="E632" s="161"/>
      <c r="F632" s="84"/>
      <c r="G632" s="141"/>
      <c r="H632" s="106"/>
      <c r="I632" s="106"/>
      <c r="J632" s="141"/>
      <c r="K632" s="141"/>
      <c r="L632" s="159"/>
      <c r="M632" s="141"/>
      <c r="N632" s="141"/>
      <c r="O632" s="141"/>
      <c r="P632" s="141"/>
      <c r="Q632" s="141"/>
      <c r="R632" s="141"/>
      <c r="S632" s="141"/>
      <c r="T632" s="141"/>
      <c r="U632" s="141"/>
      <c r="V632" s="141"/>
      <c r="W632" s="141"/>
      <c r="X632" s="141"/>
      <c r="Y632" s="141"/>
      <c r="Z632" s="141"/>
      <c r="AA632" s="141"/>
      <c r="AB632" s="141"/>
      <c r="AC632" s="141"/>
      <c r="AD632" s="141"/>
      <c r="AE632" s="142"/>
    </row>
    <row r="633">
      <c r="A633" s="84"/>
      <c r="B633" s="84"/>
      <c r="C633" s="143"/>
      <c r="D633" s="84"/>
      <c r="E633" s="161"/>
      <c r="F633" s="84"/>
      <c r="G633" s="141"/>
      <c r="H633" s="106"/>
      <c r="I633" s="106"/>
      <c r="J633" s="141"/>
      <c r="K633" s="141"/>
      <c r="L633" s="159"/>
      <c r="M633" s="141"/>
      <c r="N633" s="141"/>
      <c r="O633" s="141"/>
      <c r="P633" s="141"/>
      <c r="Q633" s="141"/>
      <c r="R633" s="141"/>
      <c r="S633" s="141"/>
      <c r="T633" s="141"/>
      <c r="U633" s="141"/>
      <c r="V633" s="141"/>
      <c r="W633" s="141"/>
      <c r="X633" s="141"/>
      <c r="Y633" s="141"/>
      <c r="Z633" s="141"/>
      <c r="AA633" s="141"/>
      <c r="AB633" s="141"/>
      <c r="AC633" s="141"/>
      <c r="AD633" s="141"/>
      <c r="AE633" s="142"/>
    </row>
    <row r="634">
      <c r="A634" s="84"/>
      <c r="B634" s="84"/>
      <c r="C634" s="143"/>
      <c r="D634" s="84"/>
      <c r="E634" s="161"/>
      <c r="F634" s="84"/>
      <c r="G634" s="141"/>
      <c r="H634" s="106"/>
      <c r="I634" s="106"/>
      <c r="J634" s="141"/>
      <c r="K634" s="141"/>
      <c r="L634" s="159"/>
      <c r="M634" s="141"/>
      <c r="N634" s="141"/>
      <c r="O634" s="141"/>
      <c r="P634" s="141"/>
      <c r="Q634" s="141"/>
      <c r="R634" s="141"/>
      <c r="S634" s="141"/>
      <c r="T634" s="141"/>
      <c r="U634" s="141"/>
      <c r="V634" s="141"/>
      <c r="W634" s="141"/>
      <c r="X634" s="141"/>
      <c r="Y634" s="141"/>
      <c r="Z634" s="141"/>
      <c r="AA634" s="141"/>
      <c r="AB634" s="141"/>
      <c r="AC634" s="141"/>
      <c r="AD634" s="141"/>
      <c r="AE634" s="142"/>
    </row>
    <row r="635">
      <c r="A635" s="84"/>
      <c r="B635" s="84"/>
      <c r="C635" s="143"/>
      <c r="D635" s="84"/>
      <c r="E635" s="161"/>
      <c r="F635" s="84"/>
      <c r="G635" s="141"/>
      <c r="H635" s="106"/>
      <c r="I635" s="106"/>
      <c r="J635" s="141"/>
      <c r="K635" s="141"/>
      <c r="L635" s="159"/>
      <c r="M635" s="141"/>
      <c r="N635" s="141"/>
      <c r="O635" s="141"/>
      <c r="P635" s="141"/>
      <c r="Q635" s="141"/>
      <c r="R635" s="141"/>
      <c r="S635" s="141"/>
      <c r="T635" s="141"/>
      <c r="U635" s="141"/>
      <c r="V635" s="141"/>
      <c r="W635" s="141"/>
      <c r="X635" s="141"/>
      <c r="Y635" s="141"/>
      <c r="Z635" s="141"/>
      <c r="AA635" s="141"/>
      <c r="AB635" s="141"/>
      <c r="AC635" s="141"/>
      <c r="AD635" s="141"/>
      <c r="AE635" s="142"/>
    </row>
    <row r="636">
      <c r="A636" s="84"/>
      <c r="B636" s="84"/>
      <c r="C636" s="143"/>
      <c r="D636" s="84"/>
      <c r="E636" s="161"/>
      <c r="F636" s="84"/>
      <c r="G636" s="141"/>
      <c r="H636" s="106"/>
      <c r="I636" s="106"/>
      <c r="J636" s="141"/>
      <c r="K636" s="141"/>
      <c r="L636" s="159"/>
      <c r="M636" s="141"/>
      <c r="N636" s="141"/>
      <c r="O636" s="141"/>
      <c r="P636" s="141"/>
      <c r="Q636" s="141"/>
      <c r="R636" s="141"/>
      <c r="S636" s="141"/>
      <c r="T636" s="141"/>
      <c r="U636" s="141"/>
      <c r="V636" s="141"/>
      <c r="W636" s="141"/>
      <c r="X636" s="141"/>
      <c r="Y636" s="141"/>
      <c r="Z636" s="141"/>
      <c r="AA636" s="141"/>
      <c r="AB636" s="141"/>
      <c r="AC636" s="141"/>
      <c r="AD636" s="141"/>
      <c r="AE636" s="142"/>
    </row>
    <row r="637">
      <c r="A637" s="84"/>
      <c r="B637" s="84"/>
      <c r="C637" s="143"/>
      <c r="D637" s="84"/>
      <c r="E637" s="161"/>
      <c r="F637" s="84"/>
      <c r="G637" s="141"/>
      <c r="H637" s="106"/>
      <c r="I637" s="106"/>
      <c r="J637" s="141"/>
      <c r="K637" s="141"/>
      <c r="L637" s="159"/>
      <c r="M637" s="141"/>
      <c r="N637" s="141"/>
      <c r="O637" s="141"/>
      <c r="P637" s="141"/>
      <c r="Q637" s="141"/>
      <c r="R637" s="141"/>
      <c r="S637" s="141"/>
      <c r="T637" s="141"/>
      <c r="U637" s="141"/>
      <c r="V637" s="141"/>
      <c r="W637" s="141"/>
      <c r="X637" s="141"/>
      <c r="Y637" s="141"/>
      <c r="Z637" s="141"/>
      <c r="AA637" s="141"/>
      <c r="AB637" s="141"/>
      <c r="AC637" s="141"/>
      <c r="AD637" s="141"/>
      <c r="AE637" s="142"/>
    </row>
    <row r="638">
      <c r="A638" s="84"/>
      <c r="B638" s="84"/>
      <c r="C638" s="143"/>
      <c r="D638" s="84"/>
      <c r="E638" s="161"/>
      <c r="F638" s="84"/>
      <c r="G638" s="141"/>
      <c r="H638" s="106"/>
      <c r="I638" s="106"/>
      <c r="J638" s="141"/>
      <c r="K638" s="141"/>
      <c r="L638" s="159"/>
      <c r="M638" s="141"/>
      <c r="N638" s="141"/>
      <c r="O638" s="141"/>
      <c r="P638" s="141"/>
      <c r="Q638" s="141"/>
      <c r="R638" s="141"/>
      <c r="S638" s="141"/>
      <c r="T638" s="141"/>
      <c r="U638" s="141"/>
      <c r="V638" s="141"/>
      <c r="W638" s="141"/>
      <c r="X638" s="141"/>
      <c r="Y638" s="141"/>
      <c r="Z638" s="141"/>
      <c r="AA638" s="141"/>
      <c r="AB638" s="141"/>
      <c r="AC638" s="141"/>
      <c r="AD638" s="141"/>
      <c r="AE638" s="142"/>
    </row>
    <row r="639">
      <c r="A639" s="84"/>
      <c r="B639" s="84"/>
      <c r="C639" s="143"/>
      <c r="D639" s="84"/>
      <c r="E639" s="161"/>
      <c r="F639" s="84"/>
      <c r="G639" s="141"/>
      <c r="H639" s="106"/>
      <c r="I639" s="106"/>
      <c r="J639" s="141"/>
      <c r="K639" s="141"/>
      <c r="L639" s="159"/>
      <c r="M639" s="141"/>
      <c r="N639" s="141"/>
      <c r="O639" s="141"/>
      <c r="P639" s="141"/>
      <c r="Q639" s="141"/>
      <c r="R639" s="141"/>
      <c r="S639" s="141"/>
      <c r="T639" s="141"/>
      <c r="U639" s="141"/>
      <c r="V639" s="141"/>
      <c r="W639" s="141"/>
      <c r="X639" s="141"/>
      <c r="Y639" s="141"/>
      <c r="Z639" s="141"/>
      <c r="AA639" s="141"/>
      <c r="AB639" s="141"/>
      <c r="AC639" s="141"/>
      <c r="AD639" s="141"/>
      <c r="AE639" s="142"/>
    </row>
    <row r="640">
      <c r="A640" s="84"/>
      <c r="B640" s="84"/>
      <c r="C640" s="143"/>
      <c r="D640" s="84"/>
      <c r="E640" s="161"/>
      <c r="F640" s="84"/>
      <c r="G640" s="141"/>
      <c r="H640" s="106"/>
      <c r="I640" s="106"/>
      <c r="J640" s="141"/>
      <c r="K640" s="141"/>
      <c r="L640" s="159"/>
      <c r="M640" s="141"/>
      <c r="N640" s="141"/>
      <c r="O640" s="141"/>
      <c r="P640" s="141"/>
      <c r="Q640" s="141"/>
      <c r="R640" s="141"/>
      <c r="S640" s="141"/>
      <c r="T640" s="141"/>
      <c r="U640" s="141"/>
      <c r="V640" s="141"/>
      <c r="W640" s="141"/>
      <c r="X640" s="141"/>
      <c r="Y640" s="141"/>
      <c r="Z640" s="141"/>
      <c r="AA640" s="141"/>
      <c r="AB640" s="141"/>
      <c r="AC640" s="141"/>
      <c r="AD640" s="141"/>
      <c r="AE640" s="142"/>
    </row>
    <row r="641">
      <c r="A641" s="84"/>
      <c r="B641" s="84"/>
      <c r="C641" s="143"/>
      <c r="D641" s="84"/>
      <c r="E641" s="161"/>
      <c r="F641" s="84"/>
      <c r="G641" s="141"/>
      <c r="H641" s="106"/>
      <c r="I641" s="106"/>
      <c r="J641" s="141"/>
      <c r="K641" s="141"/>
      <c r="L641" s="159"/>
      <c r="M641" s="141"/>
      <c r="N641" s="141"/>
      <c r="O641" s="141"/>
      <c r="P641" s="141"/>
      <c r="Q641" s="141"/>
      <c r="R641" s="141"/>
      <c r="S641" s="141"/>
      <c r="T641" s="141"/>
      <c r="U641" s="141"/>
      <c r="V641" s="141"/>
      <c r="W641" s="141"/>
      <c r="X641" s="141"/>
      <c r="Y641" s="141"/>
      <c r="Z641" s="141"/>
      <c r="AA641" s="141"/>
      <c r="AB641" s="141"/>
      <c r="AC641" s="141"/>
      <c r="AD641" s="141"/>
      <c r="AE641" s="142"/>
    </row>
    <row r="642">
      <c r="A642" s="84"/>
      <c r="B642" s="84"/>
      <c r="C642" s="143"/>
      <c r="D642" s="84"/>
      <c r="E642" s="161"/>
      <c r="F642" s="84"/>
      <c r="G642" s="141"/>
      <c r="H642" s="106"/>
      <c r="I642" s="106"/>
      <c r="J642" s="141"/>
      <c r="K642" s="141"/>
      <c r="L642" s="159"/>
      <c r="M642" s="141"/>
      <c r="N642" s="141"/>
      <c r="O642" s="141"/>
      <c r="P642" s="141"/>
      <c r="Q642" s="141"/>
      <c r="R642" s="141"/>
      <c r="S642" s="141"/>
      <c r="T642" s="141"/>
      <c r="U642" s="141"/>
      <c r="V642" s="141"/>
      <c r="W642" s="141"/>
      <c r="X642" s="141"/>
      <c r="Y642" s="141"/>
      <c r="Z642" s="141"/>
      <c r="AA642" s="141"/>
      <c r="AB642" s="141"/>
      <c r="AC642" s="141"/>
      <c r="AD642" s="141"/>
      <c r="AE642" s="142"/>
    </row>
    <row r="643">
      <c r="A643" s="84"/>
      <c r="B643" s="84"/>
      <c r="C643" s="143"/>
      <c r="D643" s="84"/>
      <c r="E643" s="161"/>
      <c r="F643" s="84"/>
      <c r="G643" s="141"/>
      <c r="H643" s="106"/>
      <c r="I643" s="106"/>
      <c r="J643" s="141"/>
      <c r="K643" s="141"/>
      <c r="L643" s="159"/>
      <c r="M643" s="141"/>
      <c r="N643" s="141"/>
      <c r="O643" s="141"/>
      <c r="P643" s="141"/>
      <c r="Q643" s="141"/>
      <c r="R643" s="141"/>
      <c r="S643" s="141"/>
      <c r="T643" s="141"/>
      <c r="U643" s="141"/>
      <c r="V643" s="141"/>
      <c r="W643" s="141"/>
      <c r="X643" s="141"/>
      <c r="Y643" s="141"/>
      <c r="Z643" s="141"/>
      <c r="AA643" s="141"/>
      <c r="AB643" s="141"/>
      <c r="AC643" s="141"/>
      <c r="AD643" s="141"/>
      <c r="AE643" s="142"/>
    </row>
    <row r="644">
      <c r="A644" s="84"/>
      <c r="B644" s="84"/>
      <c r="C644" s="143"/>
      <c r="D644" s="84"/>
      <c r="E644" s="161"/>
      <c r="F644" s="84"/>
      <c r="G644" s="141"/>
      <c r="H644" s="106"/>
      <c r="I644" s="106"/>
      <c r="J644" s="141"/>
      <c r="K644" s="141"/>
      <c r="L644" s="159"/>
      <c r="M644" s="141"/>
      <c r="N644" s="141"/>
      <c r="O644" s="141"/>
      <c r="P644" s="141"/>
      <c r="Q644" s="141"/>
      <c r="R644" s="141"/>
      <c r="S644" s="141"/>
      <c r="T644" s="141"/>
      <c r="U644" s="141"/>
      <c r="V644" s="141"/>
      <c r="W644" s="141"/>
      <c r="X644" s="141"/>
      <c r="Y644" s="141"/>
      <c r="Z644" s="141"/>
      <c r="AA644" s="141"/>
      <c r="AB644" s="141"/>
      <c r="AC644" s="141"/>
      <c r="AD644" s="141"/>
      <c r="AE644" s="142"/>
    </row>
    <row r="645">
      <c r="A645" s="84"/>
      <c r="B645" s="84"/>
      <c r="C645" s="143"/>
      <c r="D645" s="84"/>
      <c r="E645" s="161"/>
      <c r="F645" s="84"/>
      <c r="G645" s="141"/>
      <c r="H645" s="106"/>
      <c r="I645" s="106"/>
      <c r="J645" s="141"/>
      <c r="K645" s="141"/>
      <c r="L645" s="159"/>
      <c r="M645" s="141"/>
      <c r="N645" s="141"/>
      <c r="O645" s="141"/>
      <c r="P645" s="141"/>
      <c r="Q645" s="141"/>
      <c r="R645" s="141"/>
      <c r="S645" s="141"/>
      <c r="T645" s="141"/>
      <c r="U645" s="141"/>
      <c r="V645" s="141"/>
      <c r="W645" s="141"/>
      <c r="X645" s="141"/>
      <c r="Y645" s="141"/>
      <c r="Z645" s="141"/>
      <c r="AA645" s="141"/>
      <c r="AB645" s="141"/>
      <c r="AC645" s="141"/>
      <c r="AD645" s="141"/>
      <c r="AE645" s="142"/>
    </row>
    <row r="646">
      <c r="A646" s="84"/>
      <c r="B646" s="84"/>
      <c r="C646" s="143"/>
      <c r="D646" s="84"/>
      <c r="E646" s="161"/>
      <c r="F646" s="84"/>
      <c r="G646" s="141"/>
      <c r="H646" s="106"/>
      <c r="I646" s="106"/>
      <c r="J646" s="141"/>
      <c r="K646" s="141"/>
      <c r="L646" s="159"/>
      <c r="M646" s="141"/>
      <c r="N646" s="141"/>
      <c r="O646" s="141"/>
      <c r="P646" s="141"/>
      <c r="Q646" s="141"/>
      <c r="R646" s="141"/>
      <c r="S646" s="141"/>
      <c r="T646" s="141"/>
      <c r="U646" s="141"/>
      <c r="V646" s="141"/>
      <c r="W646" s="141"/>
      <c r="X646" s="141"/>
      <c r="Y646" s="141"/>
      <c r="Z646" s="141"/>
      <c r="AA646" s="141"/>
      <c r="AB646" s="141"/>
      <c r="AC646" s="141"/>
      <c r="AD646" s="141"/>
      <c r="AE646" s="142"/>
    </row>
    <row r="647">
      <c r="A647" s="84"/>
      <c r="B647" s="84"/>
      <c r="C647" s="143"/>
      <c r="D647" s="84"/>
      <c r="E647" s="161"/>
      <c r="F647" s="84"/>
      <c r="G647" s="141"/>
      <c r="H647" s="106"/>
      <c r="I647" s="106"/>
      <c r="J647" s="141"/>
      <c r="K647" s="141"/>
      <c r="L647" s="159"/>
      <c r="M647" s="141"/>
      <c r="N647" s="141"/>
      <c r="O647" s="141"/>
      <c r="P647" s="141"/>
      <c r="Q647" s="141"/>
      <c r="R647" s="141"/>
      <c r="S647" s="141"/>
      <c r="T647" s="141"/>
      <c r="U647" s="141"/>
      <c r="V647" s="141"/>
      <c r="W647" s="141"/>
      <c r="X647" s="141"/>
      <c r="Y647" s="141"/>
      <c r="Z647" s="141"/>
      <c r="AA647" s="141"/>
      <c r="AB647" s="141"/>
      <c r="AC647" s="141"/>
      <c r="AD647" s="141"/>
      <c r="AE647" s="142"/>
    </row>
    <row r="648">
      <c r="A648" s="84"/>
      <c r="B648" s="84"/>
      <c r="C648" s="143"/>
      <c r="D648" s="84"/>
      <c r="E648" s="161"/>
      <c r="F648" s="84"/>
      <c r="G648" s="141"/>
      <c r="H648" s="106"/>
      <c r="I648" s="106"/>
      <c r="J648" s="141"/>
      <c r="K648" s="141"/>
      <c r="L648" s="159"/>
      <c r="M648" s="141"/>
      <c r="N648" s="141"/>
      <c r="O648" s="141"/>
      <c r="P648" s="141"/>
      <c r="Q648" s="141"/>
      <c r="R648" s="141"/>
      <c r="S648" s="141"/>
      <c r="T648" s="141"/>
      <c r="U648" s="141"/>
      <c r="V648" s="141"/>
      <c r="W648" s="141"/>
      <c r="X648" s="141"/>
      <c r="Y648" s="141"/>
      <c r="Z648" s="141"/>
      <c r="AA648" s="141"/>
      <c r="AB648" s="141"/>
      <c r="AC648" s="141"/>
      <c r="AD648" s="141"/>
      <c r="AE648" s="142"/>
    </row>
    <row r="649">
      <c r="A649" s="84"/>
      <c r="B649" s="84"/>
      <c r="C649" s="143"/>
      <c r="D649" s="84"/>
      <c r="E649" s="161"/>
      <c r="F649" s="84"/>
      <c r="G649" s="141"/>
      <c r="H649" s="106"/>
      <c r="I649" s="106"/>
      <c r="J649" s="141"/>
      <c r="K649" s="141"/>
      <c r="L649" s="159"/>
      <c r="M649" s="141"/>
      <c r="N649" s="141"/>
      <c r="O649" s="141"/>
      <c r="P649" s="141"/>
      <c r="Q649" s="141"/>
      <c r="R649" s="141"/>
      <c r="S649" s="141"/>
      <c r="T649" s="141"/>
      <c r="U649" s="141"/>
      <c r="V649" s="141"/>
      <c r="W649" s="141"/>
      <c r="X649" s="141"/>
      <c r="Y649" s="141"/>
      <c r="Z649" s="141"/>
      <c r="AA649" s="141"/>
      <c r="AB649" s="141"/>
      <c r="AC649" s="141"/>
      <c r="AD649" s="141"/>
      <c r="AE649" s="142"/>
    </row>
    <row r="650">
      <c r="A650" s="84"/>
      <c r="B650" s="84"/>
      <c r="C650" s="143"/>
      <c r="D650" s="84"/>
      <c r="E650" s="161"/>
      <c r="F650" s="84"/>
      <c r="G650" s="141"/>
      <c r="H650" s="106"/>
      <c r="I650" s="106"/>
      <c r="J650" s="141"/>
      <c r="K650" s="141"/>
      <c r="L650" s="159"/>
      <c r="M650" s="141"/>
      <c r="N650" s="141"/>
      <c r="O650" s="141"/>
      <c r="P650" s="141"/>
      <c r="Q650" s="141"/>
      <c r="R650" s="141"/>
      <c r="S650" s="141"/>
      <c r="T650" s="141"/>
      <c r="U650" s="141"/>
      <c r="V650" s="141"/>
      <c r="W650" s="141"/>
      <c r="X650" s="141"/>
      <c r="Y650" s="141"/>
      <c r="Z650" s="141"/>
      <c r="AA650" s="141"/>
      <c r="AB650" s="141"/>
      <c r="AC650" s="141"/>
      <c r="AD650" s="141"/>
      <c r="AE650" s="142"/>
    </row>
    <row r="651">
      <c r="A651" s="84"/>
      <c r="B651" s="84"/>
      <c r="C651" s="143"/>
      <c r="D651" s="84"/>
      <c r="E651" s="161"/>
      <c r="F651" s="84"/>
      <c r="G651" s="141"/>
      <c r="H651" s="106"/>
      <c r="I651" s="106"/>
      <c r="J651" s="141"/>
      <c r="K651" s="141"/>
      <c r="L651" s="159"/>
      <c r="M651" s="141"/>
      <c r="N651" s="141"/>
      <c r="O651" s="141"/>
      <c r="P651" s="141"/>
      <c r="Q651" s="141"/>
      <c r="R651" s="141"/>
      <c r="S651" s="141"/>
      <c r="T651" s="141"/>
      <c r="U651" s="141"/>
      <c r="V651" s="141"/>
      <c r="W651" s="141"/>
      <c r="X651" s="141"/>
      <c r="Y651" s="141"/>
      <c r="Z651" s="141"/>
      <c r="AA651" s="141"/>
      <c r="AB651" s="141"/>
      <c r="AC651" s="141"/>
      <c r="AD651" s="141"/>
      <c r="AE651" s="142"/>
    </row>
    <row r="652">
      <c r="A652" s="84"/>
      <c r="B652" s="84"/>
      <c r="C652" s="143"/>
      <c r="D652" s="84"/>
      <c r="E652" s="161"/>
      <c r="F652" s="84"/>
      <c r="G652" s="141"/>
      <c r="H652" s="106"/>
      <c r="I652" s="106"/>
      <c r="J652" s="141"/>
      <c r="K652" s="141"/>
      <c r="L652" s="159"/>
      <c r="M652" s="141"/>
      <c r="N652" s="141"/>
      <c r="O652" s="141"/>
      <c r="P652" s="141"/>
      <c r="Q652" s="141"/>
      <c r="R652" s="141"/>
      <c r="S652" s="141"/>
      <c r="T652" s="141"/>
      <c r="U652" s="141"/>
      <c r="V652" s="141"/>
      <c r="W652" s="141"/>
      <c r="X652" s="141"/>
      <c r="Y652" s="141"/>
      <c r="Z652" s="141"/>
      <c r="AA652" s="141"/>
      <c r="AB652" s="141"/>
      <c r="AC652" s="141"/>
      <c r="AD652" s="141"/>
      <c r="AE652" s="142"/>
    </row>
    <row r="653">
      <c r="A653" s="84"/>
      <c r="B653" s="84"/>
      <c r="C653" s="143"/>
      <c r="D653" s="84"/>
      <c r="E653" s="161"/>
      <c r="F653" s="84"/>
      <c r="G653" s="141"/>
      <c r="H653" s="106"/>
      <c r="I653" s="106"/>
      <c r="J653" s="141"/>
      <c r="K653" s="141"/>
      <c r="L653" s="159"/>
      <c r="M653" s="141"/>
      <c r="N653" s="141"/>
      <c r="O653" s="141"/>
      <c r="P653" s="141"/>
      <c r="Q653" s="141"/>
      <c r="R653" s="141"/>
      <c r="S653" s="141"/>
      <c r="T653" s="141"/>
      <c r="U653" s="141"/>
      <c r="V653" s="141"/>
      <c r="W653" s="141"/>
      <c r="X653" s="141"/>
      <c r="Y653" s="141"/>
      <c r="Z653" s="141"/>
      <c r="AA653" s="141"/>
      <c r="AB653" s="141"/>
      <c r="AC653" s="141"/>
      <c r="AD653" s="141"/>
      <c r="AE653" s="142"/>
    </row>
    <row r="654">
      <c r="A654" s="84"/>
      <c r="B654" s="84"/>
      <c r="C654" s="143"/>
      <c r="D654" s="84"/>
      <c r="E654" s="161"/>
      <c r="F654" s="84"/>
      <c r="G654" s="141"/>
      <c r="H654" s="106"/>
      <c r="I654" s="106"/>
      <c r="J654" s="141"/>
      <c r="K654" s="141"/>
      <c r="L654" s="159"/>
      <c r="M654" s="141"/>
      <c r="N654" s="141"/>
      <c r="O654" s="141"/>
      <c r="P654" s="141"/>
      <c r="Q654" s="141"/>
      <c r="R654" s="141"/>
      <c r="S654" s="141"/>
      <c r="T654" s="141"/>
      <c r="U654" s="141"/>
      <c r="V654" s="141"/>
      <c r="W654" s="141"/>
      <c r="X654" s="141"/>
      <c r="Y654" s="141"/>
      <c r="Z654" s="141"/>
      <c r="AA654" s="141"/>
      <c r="AB654" s="141"/>
      <c r="AC654" s="141"/>
      <c r="AD654" s="141"/>
      <c r="AE654" s="142"/>
    </row>
    <row r="655">
      <c r="A655" s="84"/>
      <c r="B655" s="84"/>
      <c r="C655" s="143"/>
      <c r="D655" s="84"/>
      <c r="E655" s="161"/>
      <c r="F655" s="84"/>
      <c r="G655" s="141"/>
      <c r="H655" s="106"/>
      <c r="I655" s="106"/>
      <c r="J655" s="141"/>
      <c r="K655" s="141"/>
      <c r="L655" s="159"/>
      <c r="M655" s="141"/>
      <c r="N655" s="141"/>
      <c r="O655" s="141"/>
      <c r="P655" s="141"/>
      <c r="Q655" s="141"/>
      <c r="R655" s="141"/>
      <c r="S655" s="141"/>
      <c r="T655" s="141"/>
      <c r="U655" s="141"/>
      <c r="V655" s="141"/>
      <c r="W655" s="141"/>
      <c r="X655" s="141"/>
      <c r="Y655" s="141"/>
      <c r="Z655" s="141"/>
      <c r="AA655" s="141"/>
      <c r="AB655" s="141"/>
      <c r="AC655" s="141"/>
      <c r="AD655" s="141"/>
      <c r="AE655" s="142"/>
    </row>
    <row r="656">
      <c r="A656" s="84"/>
      <c r="B656" s="84"/>
      <c r="C656" s="143"/>
      <c r="D656" s="84"/>
      <c r="E656" s="161"/>
      <c r="F656" s="84"/>
      <c r="G656" s="141"/>
      <c r="H656" s="106"/>
      <c r="I656" s="106"/>
      <c r="J656" s="141"/>
      <c r="K656" s="141"/>
      <c r="L656" s="159"/>
      <c r="M656" s="141"/>
      <c r="N656" s="141"/>
      <c r="O656" s="141"/>
      <c r="P656" s="141"/>
      <c r="Q656" s="141"/>
      <c r="R656" s="141"/>
      <c r="S656" s="141"/>
      <c r="T656" s="141"/>
      <c r="U656" s="141"/>
      <c r="V656" s="141"/>
      <c r="W656" s="141"/>
      <c r="X656" s="141"/>
      <c r="Y656" s="141"/>
      <c r="Z656" s="141"/>
      <c r="AA656" s="141"/>
      <c r="AB656" s="141"/>
      <c r="AC656" s="141"/>
      <c r="AD656" s="141"/>
      <c r="AE656" s="142"/>
    </row>
    <row r="657">
      <c r="A657" s="84"/>
      <c r="B657" s="84"/>
      <c r="C657" s="143"/>
      <c r="D657" s="84"/>
      <c r="E657" s="161"/>
      <c r="F657" s="84"/>
      <c r="G657" s="141"/>
      <c r="H657" s="106"/>
      <c r="I657" s="106"/>
      <c r="J657" s="141"/>
      <c r="K657" s="141"/>
      <c r="L657" s="159"/>
      <c r="M657" s="141"/>
      <c r="N657" s="141"/>
      <c r="O657" s="141"/>
      <c r="P657" s="141"/>
      <c r="Q657" s="141"/>
      <c r="R657" s="141"/>
      <c r="S657" s="141"/>
      <c r="T657" s="141"/>
      <c r="U657" s="141"/>
      <c r="V657" s="141"/>
      <c r="W657" s="141"/>
      <c r="X657" s="141"/>
      <c r="Y657" s="141"/>
      <c r="Z657" s="141"/>
      <c r="AA657" s="141"/>
      <c r="AB657" s="141"/>
      <c r="AC657" s="141"/>
      <c r="AD657" s="141"/>
      <c r="AE657" s="142"/>
    </row>
    <row r="658">
      <c r="A658" s="84"/>
      <c r="B658" s="84"/>
      <c r="C658" s="143"/>
      <c r="D658" s="84"/>
      <c r="E658" s="161"/>
      <c r="F658" s="84"/>
      <c r="G658" s="141"/>
      <c r="H658" s="106"/>
      <c r="I658" s="106"/>
      <c r="J658" s="141"/>
      <c r="K658" s="141"/>
      <c r="L658" s="159"/>
      <c r="M658" s="141"/>
      <c r="N658" s="141"/>
      <c r="O658" s="141"/>
      <c r="P658" s="141"/>
      <c r="Q658" s="141"/>
      <c r="R658" s="141"/>
      <c r="S658" s="141"/>
      <c r="T658" s="141"/>
      <c r="U658" s="141"/>
      <c r="V658" s="141"/>
      <c r="W658" s="141"/>
      <c r="X658" s="141"/>
      <c r="Y658" s="141"/>
      <c r="Z658" s="141"/>
      <c r="AA658" s="141"/>
      <c r="AB658" s="141"/>
      <c r="AC658" s="141"/>
      <c r="AD658" s="141"/>
      <c r="AE658" s="142"/>
    </row>
    <row r="659">
      <c r="A659" s="84"/>
      <c r="B659" s="84"/>
      <c r="C659" s="143"/>
      <c r="D659" s="84"/>
      <c r="E659" s="161"/>
      <c r="F659" s="84"/>
      <c r="G659" s="141"/>
      <c r="H659" s="106"/>
      <c r="I659" s="106"/>
      <c r="J659" s="141"/>
      <c r="K659" s="141"/>
      <c r="L659" s="159"/>
      <c r="M659" s="141"/>
      <c r="N659" s="141"/>
      <c r="O659" s="141"/>
      <c r="P659" s="141"/>
      <c r="Q659" s="141"/>
      <c r="R659" s="141"/>
      <c r="S659" s="141"/>
      <c r="T659" s="141"/>
      <c r="U659" s="141"/>
      <c r="V659" s="141"/>
      <c r="W659" s="141"/>
      <c r="X659" s="141"/>
      <c r="Y659" s="141"/>
      <c r="Z659" s="141"/>
      <c r="AA659" s="141"/>
      <c r="AB659" s="141"/>
      <c r="AC659" s="141"/>
      <c r="AD659" s="141"/>
      <c r="AE659" s="142"/>
    </row>
    <row r="660">
      <c r="A660" s="84"/>
      <c r="B660" s="84"/>
      <c r="C660" s="143"/>
      <c r="D660" s="84"/>
      <c r="E660" s="161"/>
      <c r="F660" s="84"/>
      <c r="G660" s="141"/>
      <c r="H660" s="106"/>
      <c r="I660" s="106"/>
      <c r="J660" s="141"/>
      <c r="K660" s="141"/>
      <c r="L660" s="159"/>
      <c r="M660" s="141"/>
      <c r="N660" s="141"/>
      <c r="O660" s="141"/>
      <c r="P660" s="141"/>
      <c r="Q660" s="141"/>
      <c r="R660" s="141"/>
      <c r="S660" s="141"/>
      <c r="T660" s="141"/>
      <c r="U660" s="141"/>
      <c r="V660" s="141"/>
      <c r="W660" s="141"/>
      <c r="X660" s="141"/>
      <c r="Y660" s="141"/>
      <c r="Z660" s="141"/>
      <c r="AA660" s="141"/>
      <c r="AB660" s="141"/>
      <c r="AC660" s="141"/>
      <c r="AD660" s="141"/>
      <c r="AE660" s="142"/>
    </row>
    <row r="661">
      <c r="A661" s="84"/>
      <c r="B661" s="84"/>
      <c r="C661" s="143"/>
      <c r="D661" s="84"/>
      <c r="E661" s="161"/>
      <c r="F661" s="84"/>
      <c r="G661" s="141"/>
      <c r="H661" s="106"/>
      <c r="I661" s="106"/>
      <c r="J661" s="141"/>
      <c r="K661" s="141"/>
      <c r="L661" s="159"/>
      <c r="M661" s="141"/>
      <c r="N661" s="141"/>
      <c r="O661" s="141"/>
      <c r="P661" s="141"/>
      <c r="Q661" s="141"/>
      <c r="R661" s="141"/>
      <c r="S661" s="141"/>
      <c r="T661" s="141"/>
      <c r="U661" s="141"/>
      <c r="V661" s="141"/>
      <c r="W661" s="141"/>
      <c r="X661" s="141"/>
      <c r="Y661" s="141"/>
      <c r="Z661" s="141"/>
      <c r="AA661" s="141"/>
      <c r="AB661" s="141"/>
      <c r="AC661" s="141"/>
      <c r="AD661" s="141"/>
      <c r="AE661" s="142"/>
    </row>
    <row r="662">
      <c r="A662" s="84"/>
      <c r="B662" s="84"/>
      <c r="C662" s="143"/>
      <c r="D662" s="84"/>
      <c r="E662" s="161"/>
      <c r="F662" s="84"/>
      <c r="G662" s="141"/>
      <c r="H662" s="106"/>
      <c r="I662" s="106"/>
      <c r="J662" s="141"/>
      <c r="K662" s="141"/>
      <c r="L662" s="159"/>
      <c r="M662" s="141"/>
      <c r="N662" s="141"/>
      <c r="O662" s="141"/>
      <c r="P662" s="141"/>
      <c r="Q662" s="141"/>
      <c r="R662" s="141"/>
      <c r="S662" s="141"/>
      <c r="T662" s="141"/>
      <c r="U662" s="141"/>
      <c r="V662" s="141"/>
      <c r="W662" s="141"/>
      <c r="X662" s="141"/>
      <c r="Y662" s="141"/>
      <c r="Z662" s="141"/>
      <c r="AA662" s="141"/>
      <c r="AB662" s="141"/>
      <c r="AC662" s="141"/>
      <c r="AD662" s="141"/>
      <c r="AE662" s="142"/>
    </row>
    <row r="663">
      <c r="A663" s="84"/>
      <c r="B663" s="84"/>
      <c r="C663" s="143"/>
      <c r="D663" s="84"/>
      <c r="E663" s="161"/>
      <c r="F663" s="84"/>
      <c r="G663" s="141"/>
      <c r="H663" s="106"/>
      <c r="I663" s="106"/>
      <c r="J663" s="141"/>
      <c r="K663" s="141"/>
      <c r="L663" s="159"/>
      <c r="M663" s="141"/>
      <c r="N663" s="141"/>
      <c r="O663" s="141"/>
      <c r="P663" s="141"/>
      <c r="Q663" s="141"/>
      <c r="R663" s="141"/>
      <c r="S663" s="141"/>
      <c r="T663" s="141"/>
      <c r="U663" s="141"/>
      <c r="V663" s="141"/>
      <c r="W663" s="141"/>
      <c r="X663" s="141"/>
      <c r="Y663" s="141"/>
      <c r="Z663" s="141"/>
      <c r="AA663" s="141"/>
      <c r="AB663" s="141"/>
      <c r="AC663" s="141"/>
      <c r="AD663" s="141"/>
      <c r="AE663" s="142"/>
    </row>
    <row r="664">
      <c r="A664" s="84"/>
      <c r="B664" s="84"/>
      <c r="C664" s="143"/>
      <c r="D664" s="84"/>
      <c r="E664" s="161"/>
      <c r="F664" s="84"/>
      <c r="G664" s="141"/>
      <c r="H664" s="106"/>
      <c r="I664" s="106"/>
      <c r="J664" s="141"/>
      <c r="K664" s="141"/>
      <c r="L664" s="159"/>
      <c r="M664" s="141"/>
      <c r="N664" s="141"/>
      <c r="O664" s="141"/>
      <c r="P664" s="141"/>
      <c r="Q664" s="141"/>
      <c r="R664" s="141"/>
      <c r="S664" s="141"/>
      <c r="T664" s="141"/>
      <c r="U664" s="141"/>
      <c r="V664" s="141"/>
      <c r="W664" s="141"/>
      <c r="X664" s="141"/>
      <c r="Y664" s="141"/>
      <c r="Z664" s="141"/>
      <c r="AA664" s="141"/>
      <c r="AB664" s="141"/>
      <c r="AC664" s="141"/>
      <c r="AD664" s="141"/>
      <c r="AE664" s="142"/>
    </row>
    <row r="665">
      <c r="A665" s="84"/>
      <c r="B665" s="84"/>
      <c r="C665" s="143"/>
      <c r="D665" s="84"/>
      <c r="E665" s="161"/>
      <c r="F665" s="84"/>
      <c r="G665" s="141"/>
      <c r="H665" s="106"/>
      <c r="I665" s="106"/>
      <c r="J665" s="141"/>
      <c r="K665" s="141"/>
      <c r="L665" s="159"/>
      <c r="M665" s="141"/>
      <c r="N665" s="141"/>
      <c r="O665" s="141"/>
      <c r="P665" s="141"/>
      <c r="Q665" s="141"/>
      <c r="R665" s="141"/>
      <c r="S665" s="141"/>
      <c r="T665" s="141"/>
      <c r="U665" s="141"/>
      <c r="V665" s="141"/>
      <c r="W665" s="141"/>
      <c r="X665" s="141"/>
      <c r="Y665" s="141"/>
      <c r="Z665" s="141"/>
      <c r="AA665" s="141"/>
      <c r="AB665" s="141"/>
      <c r="AC665" s="141"/>
      <c r="AD665" s="141"/>
      <c r="AE665" s="142"/>
    </row>
    <row r="666">
      <c r="A666" s="84"/>
      <c r="B666" s="84"/>
      <c r="C666" s="143"/>
      <c r="D666" s="84"/>
      <c r="E666" s="161"/>
      <c r="F666" s="84"/>
      <c r="G666" s="141"/>
      <c r="H666" s="106"/>
      <c r="I666" s="106"/>
      <c r="J666" s="141"/>
      <c r="K666" s="141"/>
      <c r="L666" s="159"/>
      <c r="M666" s="141"/>
      <c r="N666" s="141"/>
      <c r="O666" s="141"/>
      <c r="P666" s="141"/>
      <c r="Q666" s="141"/>
      <c r="R666" s="141"/>
      <c r="S666" s="141"/>
      <c r="T666" s="141"/>
      <c r="U666" s="141"/>
      <c r="V666" s="141"/>
      <c r="W666" s="141"/>
      <c r="X666" s="141"/>
      <c r="Y666" s="141"/>
      <c r="Z666" s="141"/>
      <c r="AA666" s="141"/>
      <c r="AB666" s="141"/>
      <c r="AC666" s="141"/>
      <c r="AD666" s="141"/>
      <c r="AE666" s="142"/>
    </row>
    <row r="667">
      <c r="A667" s="84"/>
      <c r="B667" s="84"/>
      <c r="C667" s="143"/>
      <c r="D667" s="84"/>
      <c r="E667" s="161"/>
      <c r="F667" s="84"/>
      <c r="G667" s="141"/>
      <c r="H667" s="106"/>
      <c r="I667" s="106"/>
      <c r="J667" s="141"/>
      <c r="K667" s="141"/>
      <c r="L667" s="159"/>
      <c r="M667" s="141"/>
      <c r="N667" s="141"/>
      <c r="O667" s="141"/>
      <c r="P667" s="141"/>
      <c r="Q667" s="141"/>
      <c r="R667" s="141"/>
      <c r="S667" s="141"/>
      <c r="T667" s="141"/>
      <c r="U667" s="141"/>
      <c r="V667" s="141"/>
      <c r="W667" s="141"/>
      <c r="X667" s="141"/>
      <c r="Y667" s="141"/>
      <c r="Z667" s="141"/>
      <c r="AA667" s="141"/>
      <c r="AB667" s="141"/>
      <c r="AC667" s="141"/>
      <c r="AD667" s="141"/>
      <c r="AE667" s="142"/>
    </row>
    <row r="668">
      <c r="A668" s="84"/>
      <c r="B668" s="84"/>
      <c r="C668" s="143"/>
      <c r="D668" s="84"/>
      <c r="E668" s="161"/>
      <c r="F668" s="84"/>
      <c r="G668" s="141"/>
      <c r="H668" s="106"/>
      <c r="I668" s="106"/>
      <c r="J668" s="141"/>
      <c r="K668" s="141"/>
      <c r="L668" s="159"/>
      <c r="M668" s="141"/>
      <c r="N668" s="141"/>
      <c r="O668" s="141"/>
      <c r="P668" s="141"/>
      <c r="Q668" s="141"/>
      <c r="R668" s="141"/>
      <c r="S668" s="141"/>
      <c r="T668" s="141"/>
      <c r="U668" s="141"/>
      <c r="V668" s="141"/>
      <c r="W668" s="141"/>
      <c r="X668" s="141"/>
      <c r="Y668" s="141"/>
      <c r="Z668" s="141"/>
      <c r="AA668" s="141"/>
      <c r="AB668" s="141"/>
      <c r="AC668" s="141"/>
      <c r="AD668" s="141"/>
      <c r="AE668" s="142"/>
    </row>
    <row r="669">
      <c r="A669" s="84"/>
      <c r="B669" s="84"/>
      <c r="C669" s="143"/>
      <c r="D669" s="84"/>
      <c r="E669" s="161"/>
      <c r="F669" s="84"/>
      <c r="G669" s="141"/>
      <c r="H669" s="106"/>
      <c r="I669" s="106"/>
      <c r="J669" s="141"/>
      <c r="K669" s="141"/>
      <c r="L669" s="159"/>
      <c r="M669" s="141"/>
      <c r="N669" s="141"/>
      <c r="O669" s="141"/>
      <c r="P669" s="141"/>
      <c r="Q669" s="141"/>
      <c r="R669" s="141"/>
      <c r="S669" s="141"/>
      <c r="T669" s="141"/>
      <c r="U669" s="141"/>
      <c r="V669" s="141"/>
      <c r="W669" s="141"/>
      <c r="X669" s="141"/>
      <c r="Y669" s="141"/>
      <c r="Z669" s="141"/>
      <c r="AA669" s="141"/>
      <c r="AB669" s="141"/>
      <c r="AC669" s="141"/>
      <c r="AD669" s="141"/>
      <c r="AE669" s="142"/>
    </row>
    <row r="670">
      <c r="A670" s="84"/>
      <c r="B670" s="84"/>
      <c r="C670" s="143"/>
      <c r="D670" s="84"/>
      <c r="E670" s="161"/>
      <c r="F670" s="84"/>
      <c r="G670" s="141"/>
      <c r="H670" s="106"/>
      <c r="I670" s="106"/>
      <c r="J670" s="141"/>
      <c r="K670" s="141"/>
      <c r="L670" s="159"/>
      <c r="M670" s="141"/>
      <c r="N670" s="141"/>
      <c r="O670" s="141"/>
      <c r="P670" s="141"/>
      <c r="Q670" s="141"/>
      <c r="R670" s="141"/>
      <c r="S670" s="141"/>
      <c r="T670" s="141"/>
      <c r="U670" s="141"/>
      <c r="V670" s="141"/>
      <c r="W670" s="141"/>
      <c r="X670" s="141"/>
      <c r="Y670" s="141"/>
      <c r="Z670" s="141"/>
      <c r="AA670" s="141"/>
      <c r="AB670" s="141"/>
      <c r="AC670" s="141"/>
      <c r="AD670" s="141"/>
      <c r="AE670" s="142"/>
    </row>
    <row r="671">
      <c r="A671" s="84"/>
      <c r="B671" s="84"/>
      <c r="C671" s="143"/>
      <c r="D671" s="84"/>
      <c r="E671" s="161"/>
      <c r="F671" s="84"/>
      <c r="G671" s="141"/>
      <c r="H671" s="106"/>
      <c r="I671" s="106"/>
      <c r="J671" s="141"/>
      <c r="K671" s="141"/>
      <c r="L671" s="159"/>
      <c r="M671" s="141"/>
      <c r="N671" s="141"/>
      <c r="O671" s="141"/>
      <c r="P671" s="141"/>
      <c r="Q671" s="141"/>
      <c r="R671" s="141"/>
      <c r="S671" s="141"/>
      <c r="T671" s="141"/>
      <c r="U671" s="141"/>
      <c r="V671" s="141"/>
      <c r="W671" s="141"/>
      <c r="X671" s="141"/>
      <c r="Y671" s="141"/>
      <c r="Z671" s="141"/>
      <c r="AA671" s="141"/>
      <c r="AB671" s="141"/>
      <c r="AC671" s="141"/>
      <c r="AD671" s="141"/>
      <c r="AE671" s="142"/>
    </row>
    <row r="672">
      <c r="A672" s="84"/>
      <c r="B672" s="84"/>
      <c r="C672" s="143"/>
      <c r="D672" s="84"/>
      <c r="E672" s="161"/>
      <c r="F672" s="84"/>
      <c r="G672" s="141"/>
      <c r="H672" s="106"/>
      <c r="I672" s="106"/>
      <c r="J672" s="141"/>
      <c r="K672" s="141"/>
      <c r="L672" s="159"/>
      <c r="M672" s="141"/>
      <c r="N672" s="141"/>
      <c r="O672" s="141"/>
      <c r="P672" s="141"/>
      <c r="Q672" s="141"/>
      <c r="R672" s="141"/>
      <c r="S672" s="141"/>
      <c r="T672" s="141"/>
      <c r="U672" s="141"/>
      <c r="V672" s="141"/>
      <c r="W672" s="141"/>
      <c r="X672" s="141"/>
      <c r="Y672" s="141"/>
      <c r="Z672" s="141"/>
      <c r="AA672" s="141"/>
      <c r="AB672" s="141"/>
      <c r="AC672" s="141"/>
      <c r="AD672" s="141"/>
      <c r="AE672" s="142"/>
    </row>
    <row r="673">
      <c r="A673" s="84"/>
      <c r="B673" s="84"/>
      <c r="C673" s="143"/>
      <c r="D673" s="84"/>
      <c r="E673" s="161"/>
      <c r="F673" s="84"/>
      <c r="G673" s="141"/>
      <c r="H673" s="106"/>
      <c r="I673" s="106"/>
      <c r="J673" s="141"/>
      <c r="K673" s="141"/>
      <c r="L673" s="159"/>
      <c r="M673" s="141"/>
      <c r="N673" s="141"/>
      <c r="O673" s="141"/>
      <c r="P673" s="141"/>
      <c r="Q673" s="141"/>
      <c r="R673" s="141"/>
      <c r="S673" s="141"/>
      <c r="T673" s="141"/>
      <c r="U673" s="141"/>
      <c r="V673" s="141"/>
      <c r="W673" s="141"/>
      <c r="X673" s="141"/>
      <c r="Y673" s="141"/>
      <c r="Z673" s="141"/>
      <c r="AA673" s="141"/>
      <c r="AB673" s="141"/>
      <c r="AC673" s="141"/>
      <c r="AD673" s="141"/>
      <c r="AE673" s="142"/>
    </row>
    <row r="674">
      <c r="A674" s="84"/>
      <c r="B674" s="84"/>
      <c r="C674" s="143"/>
      <c r="D674" s="84"/>
      <c r="E674" s="161"/>
      <c r="F674" s="84"/>
      <c r="G674" s="141"/>
      <c r="H674" s="106"/>
      <c r="I674" s="106"/>
      <c r="J674" s="141"/>
      <c r="K674" s="141"/>
      <c r="L674" s="159"/>
      <c r="M674" s="141"/>
      <c r="N674" s="141"/>
      <c r="O674" s="141"/>
      <c r="P674" s="141"/>
      <c r="Q674" s="141"/>
      <c r="R674" s="141"/>
      <c r="S674" s="141"/>
      <c r="T674" s="141"/>
      <c r="U674" s="141"/>
      <c r="V674" s="141"/>
      <c r="W674" s="141"/>
      <c r="X674" s="141"/>
      <c r="Y674" s="141"/>
      <c r="Z674" s="141"/>
      <c r="AA674" s="141"/>
      <c r="AB674" s="141"/>
      <c r="AC674" s="141"/>
      <c r="AD674" s="141"/>
      <c r="AE674" s="142"/>
    </row>
    <row r="675">
      <c r="A675" s="84"/>
      <c r="B675" s="84"/>
      <c r="C675" s="143"/>
      <c r="D675" s="84"/>
      <c r="E675" s="161"/>
      <c r="F675" s="84"/>
      <c r="G675" s="141"/>
      <c r="H675" s="106"/>
      <c r="I675" s="106"/>
      <c r="J675" s="141"/>
      <c r="K675" s="141"/>
      <c r="L675" s="159"/>
      <c r="M675" s="141"/>
      <c r="N675" s="141"/>
      <c r="O675" s="141"/>
      <c r="P675" s="141"/>
      <c r="Q675" s="141"/>
      <c r="R675" s="141"/>
      <c r="S675" s="141"/>
      <c r="T675" s="141"/>
      <c r="U675" s="141"/>
      <c r="V675" s="141"/>
      <c r="W675" s="141"/>
      <c r="X675" s="141"/>
      <c r="Y675" s="141"/>
      <c r="Z675" s="141"/>
      <c r="AA675" s="141"/>
      <c r="AB675" s="141"/>
      <c r="AC675" s="141"/>
      <c r="AD675" s="141"/>
      <c r="AE675" s="142"/>
    </row>
    <row r="676">
      <c r="A676" s="84"/>
      <c r="B676" s="84"/>
      <c r="C676" s="143"/>
      <c r="D676" s="84"/>
      <c r="E676" s="161"/>
      <c r="F676" s="84"/>
      <c r="G676" s="141"/>
      <c r="H676" s="106"/>
      <c r="I676" s="106"/>
      <c r="J676" s="141"/>
      <c r="K676" s="141"/>
      <c r="L676" s="159"/>
      <c r="M676" s="141"/>
      <c r="N676" s="141"/>
      <c r="O676" s="141"/>
      <c r="P676" s="141"/>
      <c r="Q676" s="141"/>
      <c r="R676" s="141"/>
      <c r="S676" s="141"/>
      <c r="T676" s="141"/>
      <c r="U676" s="141"/>
      <c r="V676" s="141"/>
      <c r="W676" s="141"/>
      <c r="X676" s="141"/>
      <c r="Y676" s="141"/>
      <c r="Z676" s="141"/>
      <c r="AA676" s="141"/>
      <c r="AB676" s="141"/>
      <c r="AC676" s="141"/>
      <c r="AD676" s="141"/>
      <c r="AE676" s="142"/>
    </row>
    <row r="677">
      <c r="A677" s="84"/>
      <c r="B677" s="84"/>
      <c r="C677" s="143"/>
      <c r="D677" s="84"/>
      <c r="E677" s="161"/>
      <c r="F677" s="84"/>
      <c r="G677" s="141"/>
      <c r="H677" s="106"/>
      <c r="I677" s="106"/>
      <c r="J677" s="141"/>
      <c r="K677" s="141"/>
      <c r="L677" s="159"/>
      <c r="M677" s="141"/>
      <c r="N677" s="141"/>
      <c r="O677" s="141"/>
      <c r="P677" s="141"/>
      <c r="Q677" s="141"/>
      <c r="R677" s="141"/>
      <c r="S677" s="141"/>
      <c r="T677" s="141"/>
      <c r="U677" s="141"/>
      <c r="V677" s="141"/>
      <c r="W677" s="141"/>
      <c r="X677" s="141"/>
      <c r="Y677" s="141"/>
      <c r="Z677" s="141"/>
      <c r="AA677" s="141"/>
      <c r="AB677" s="141"/>
      <c r="AC677" s="141"/>
      <c r="AD677" s="141"/>
      <c r="AE677" s="142"/>
    </row>
    <row r="678">
      <c r="A678" s="84"/>
      <c r="B678" s="84"/>
      <c r="C678" s="143"/>
      <c r="D678" s="84"/>
      <c r="E678" s="161"/>
      <c r="F678" s="84"/>
      <c r="G678" s="141"/>
      <c r="H678" s="106"/>
      <c r="I678" s="106"/>
      <c r="J678" s="141"/>
      <c r="K678" s="141"/>
      <c r="L678" s="159"/>
      <c r="M678" s="141"/>
      <c r="N678" s="141"/>
      <c r="O678" s="141"/>
      <c r="P678" s="141"/>
      <c r="Q678" s="141"/>
      <c r="R678" s="141"/>
      <c r="S678" s="141"/>
      <c r="T678" s="141"/>
      <c r="U678" s="141"/>
      <c r="V678" s="141"/>
      <c r="W678" s="141"/>
      <c r="X678" s="141"/>
      <c r="Y678" s="141"/>
      <c r="Z678" s="141"/>
      <c r="AA678" s="141"/>
      <c r="AB678" s="141"/>
      <c r="AC678" s="141"/>
      <c r="AD678" s="141"/>
      <c r="AE678" s="142"/>
    </row>
    <row r="679">
      <c r="A679" s="84"/>
      <c r="B679" s="84"/>
      <c r="C679" s="143"/>
      <c r="D679" s="84"/>
      <c r="E679" s="161"/>
      <c r="F679" s="84"/>
      <c r="G679" s="141"/>
      <c r="H679" s="106"/>
      <c r="I679" s="106"/>
      <c r="J679" s="141"/>
      <c r="K679" s="141"/>
      <c r="L679" s="159"/>
      <c r="M679" s="141"/>
      <c r="N679" s="141"/>
      <c r="O679" s="141"/>
      <c r="P679" s="141"/>
      <c r="Q679" s="141"/>
      <c r="R679" s="141"/>
      <c r="S679" s="141"/>
      <c r="T679" s="141"/>
      <c r="U679" s="141"/>
      <c r="V679" s="141"/>
      <c r="W679" s="141"/>
      <c r="X679" s="141"/>
      <c r="Y679" s="141"/>
      <c r="Z679" s="141"/>
      <c r="AA679" s="141"/>
      <c r="AB679" s="141"/>
      <c r="AC679" s="141"/>
      <c r="AD679" s="141"/>
      <c r="AE679" s="142"/>
    </row>
    <row r="680">
      <c r="A680" s="84"/>
      <c r="B680" s="84"/>
      <c r="C680" s="143"/>
      <c r="D680" s="84"/>
      <c r="E680" s="161"/>
      <c r="F680" s="84"/>
      <c r="G680" s="141"/>
      <c r="H680" s="106"/>
      <c r="I680" s="106"/>
      <c r="J680" s="141"/>
      <c r="K680" s="141"/>
      <c r="L680" s="159"/>
      <c r="M680" s="141"/>
      <c r="N680" s="141"/>
      <c r="O680" s="141"/>
      <c r="P680" s="141"/>
      <c r="Q680" s="141"/>
      <c r="R680" s="141"/>
      <c r="S680" s="141"/>
      <c r="T680" s="141"/>
      <c r="U680" s="141"/>
      <c r="V680" s="141"/>
      <c r="W680" s="141"/>
      <c r="X680" s="141"/>
      <c r="Y680" s="141"/>
      <c r="Z680" s="141"/>
      <c r="AA680" s="141"/>
      <c r="AB680" s="141"/>
      <c r="AC680" s="141"/>
      <c r="AD680" s="141"/>
      <c r="AE680" s="142"/>
    </row>
    <row r="681">
      <c r="A681" s="84"/>
      <c r="B681" s="84"/>
      <c r="C681" s="143"/>
      <c r="D681" s="84"/>
      <c r="E681" s="161"/>
      <c r="F681" s="84"/>
      <c r="G681" s="141"/>
      <c r="H681" s="106"/>
      <c r="I681" s="106"/>
      <c r="J681" s="141"/>
      <c r="K681" s="141"/>
      <c r="L681" s="159"/>
      <c r="M681" s="141"/>
      <c r="N681" s="141"/>
      <c r="O681" s="141"/>
      <c r="P681" s="141"/>
      <c r="Q681" s="141"/>
      <c r="R681" s="141"/>
      <c r="S681" s="141"/>
      <c r="T681" s="141"/>
      <c r="U681" s="141"/>
      <c r="V681" s="141"/>
      <c r="W681" s="141"/>
      <c r="X681" s="141"/>
      <c r="Y681" s="141"/>
      <c r="Z681" s="141"/>
      <c r="AA681" s="141"/>
      <c r="AB681" s="141"/>
      <c r="AC681" s="141"/>
      <c r="AD681" s="141"/>
      <c r="AE681" s="142"/>
    </row>
    <row r="682">
      <c r="A682" s="84"/>
      <c r="B682" s="84"/>
      <c r="C682" s="143"/>
      <c r="D682" s="84"/>
      <c r="E682" s="161"/>
      <c r="F682" s="84"/>
      <c r="G682" s="141"/>
      <c r="H682" s="106"/>
      <c r="I682" s="106"/>
      <c r="J682" s="141"/>
      <c r="K682" s="141"/>
      <c r="L682" s="159"/>
      <c r="M682" s="141"/>
      <c r="N682" s="141"/>
      <c r="O682" s="141"/>
      <c r="P682" s="141"/>
      <c r="Q682" s="141"/>
      <c r="R682" s="141"/>
      <c r="S682" s="141"/>
      <c r="T682" s="141"/>
      <c r="U682" s="141"/>
      <c r="V682" s="141"/>
      <c r="W682" s="141"/>
      <c r="X682" s="141"/>
      <c r="Y682" s="141"/>
      <c r="Z682" s="141"/>
      <c r="AA682" s="141"/>
      <c r="AB682" s="141"/>
      <c r="AC682" s="141"/>
      <c r="AD682" s="141"/>
      <c r="AE682" s="142"/>
    </row>
    <row r="683">
      <c r="A683" s="84"/>
      <c r="B683" s="84"/>
      <c r="C683" s="143"/>
      <c r="D683" s="84"/>
      <c r="E683" s="161"/>
      <c r="F683" s="84"/>
      <c r="G683" s="141"/>
      <c r="H683" s="106"/>
      <c r="I683" s="106"/>
      <c r="J683" s="141"/>
      <c r="K683" s="141"/>
      <c r="L683" s="159"/>
      <c r="M683" s="141"/>
      <c r="N683" s="141"/>
      <c r="O683" s="141"/>
      <c r="P683" s="141"/>
      <c r="Q683" s="141"/>
      <c r="R683" s="141"/>
      <c r="S683" s="141"/>
      <c r="T683" s="141"/>
      <c r="U683" s="141"/>
      <c r="V683" s="141"/>
      <c r="W683" s="141"/>
      <c r="X683" s="141"/>
      <c r="Y683" s="141"/>
      <c r="Z683" s="141"/>
      <c r="AA683" s="141"/>
      <c r="AB683" s="141"/>
      <c r="AC683" s="141"/>
      <c r="AD683" s="141"/>
      <c r="AE683" s="142"/>
    </row>
    <row r="684">
      <c r="A684" s="84"/>
      <c r="B684" s="84"/>
      <c r="C684" s="143"/>
      <c r="D684" s="84"/>
      <c r="E684" s="161"/>
      <c r="F684" s="84"/>
      <c r="G684" s="141"/>
      <c r="H684" s="106"/>
      <c r="I684" s="106"/>
      <c r="J684" s="141"/>
      <c r="K684" s="141"/>
      <c r="L684" s="159"/>
      <c r="M684" s="141"/>
      <c r="N684" s="141"/>
      <c r="O684" s="141"/>
      <c r="P684" s="141"/>
      <c r="Q684" s="141"/>
      <c r="R684" s="141"/>
      <c r="S684" s="141"/>
      <c r="T684" s="141"/>
      <c r="U684" s="141"/>
      <c r="V684" s="141"/>
      <c r="W684" s="141"/>
      <c r="X684" s="141"/>
      <c r="Y684" s="141"/>
      <c r="Z684" s="141"/>
      <c r="AA684" s="141"/>
      <c r="AB684" s="141"/>
      <c r="AC684" s="141"/>
      <c r="AD684" s="141"/>
      <c r="AE684" s="142"/>
    </row>
    <row r="685">
      <c r="A685" s="84"/>
      <c r="B685" s="84"/>
      <c r="C685" s="143"/>
      <c r="D685" s="84"/>
      <c r="E685" s="161"/>
      <c r="F685" s="84"/>
      <c r="G685" s="141"/>
      <c r="H685" s="106"/>
      <c r="I685" s="106"/>
      <c r="J685" s="141"/>
      <c r="K685" s="141"/>
      <c r="L685" s="159"/>
      <c r="M685" s="141"/>
      <c r="N685" s="141"/>
      <c r="O685" s="141"/>
      <c r="P685" s="141"/>
      <c r="Q685" s="141"/>
      <c r="R685" s="141"/>
      <c r="S685" s="141"/>
      <c r="T685" s="141"/>
      <c r="U685" s="141"/>
      <c r="V685" s="141"/>
      <c r="W685" s="141"/>
      <c r="X685" s="141"/>
      <c r="Y685" s="141"/>
      <c r="Z685" s="141"/>
      <c r="AA685" s="141"/>
      <c r="AB685" s="141"/>
      <c r="AC685" s="141"/>
      <c r="AD685" s="141"/>
      <c r="AE685" s="142"/>
    </row>
    <row r="686">
      <c r="A686" s="84"/>
      <c r="B686" s="84"/>
      <c r="C686" s="143"/>
      <c r="D686" s="84"/>
      <c r="E686" s="161"/>
      <c r="F686" s="84"/>
      <c r="G686" s="141"/>
      <c r="H686" s="106"/>
      <c r="I686" s="106"/>
      <c r="J686" s="141"/>
      <c r="K686" s="141"/>
      <c r="L686" s="159"/>
      <c r="M686" s="141"/>
      <c r="N686" s="141"/>
      <c r="O686" s="141"/>
      <c r="P686" s="141"/>
      <c r="Q686" s="141"/>
      <c r="R686" s="141"/>
      <c r="S686" s="141"/>
      <c r="T686" s="141"/>
      <c r="U686" s="141"/>
      <c r="V686" s="141"/>
      <c r="W686" s="141"/>
      <c r="X686" s="141"/>
      <c r="Y686" s="141"/>
      <c r="Z686" s="141"/>
      <c r="AA686" s="141"/>
      <c r="AB686" s="141"/>
      <c r="AC686" s="141"/>
      <c r="AD686" s="141"/>
      <c r="AE686" s="142"/>
    </row>
    <row r="687">
      <c r="A687" s="84"/>
      <c r="B687" s="84"/>
      <c r="C687" s="143"/>
      <c r="D687" s="84"/>
      <c r="E687" s="161"/>
      <c r="F687" s="84"/>
      <c r="G687" s="141"/>
      <c r="H687" s="106"/>
      <c r="I687" s="106"/>
      <c r="J687" s="141"/>
      <c r="K687" s="141"/>
      <c r="L687" s="159"/>
      <c r="M687" s="141"/>
      <c r="N687" s="141"/>
      <c r="O687" s="141"/>
      <c r="P687" s="141"/>
      <c r="Q687" s="141"/>
      <c r="R687" s="141"/>
      <c r="S687" s="141"/>
      <c r="T687" s="141"/>
      <c r="U687" s="141"/>
      <c r="V687" s="141"/>
      <c r="W687" s="141"/>
      <c r="X687" s="141"/>
      <c r="Y687" s="141"/>
      <c r="Z687" s="141"/>
      <c r="AA687" s="141"/>
      <c r="AB687" s="141"/>
      <c r="AC687" s="141"/>
      <c r="AD687" s="141"/>
      <c r="AE687" s="142"/>
    </row>
    <row r="688">
      <c r="A688" s="84"/>
      <c r="B688" s="84"/>
      <c r="C688" s="143"/>
      <c r="D688" s="84"/>
      <c r="E688" s="161"/>
      <c r="F688" s="84"/>
      <c r="G688" s="141"/>
      <c r="H688" s="106"/>
      <c r="I688" s="106"/>
      <c r="J688" s="141"/>
      <c r="K688" s="141"/>
      <c r="L688" s="159"/>
      <c r="M688" s="141"/>
      <c r="N688" s="141"/>
      <c r="O688" s="141"/>
      <c r="P688" s="141"/>
      <c r="Q688" s="141"/>
      <c r="R688" s="141"/>
      <c r="S688" s="141"/>
      <c r="T688" s="141"/>
      <c r="U688" s="141"/>
      <c r="V688" s="141"/>
      <c r="W688" s="141"/>
      <c r="X688" s="141"/>
      <c r="Y688" s="141"/>
      <c r="Z688" s="141"/>
      <c r="AA688" s="141"/>
      <c r="AB688" s="141"/>
      <c r="AC688" s="141"/>
      <c r="AD688" s="141"/>
      <c r="AE688" s="142"/>
    </row>
    <row r="689">
      <c r="A689" s="84"/>
      <c r="B689" s="84"/>
      <c r="C689" s="143"/>
      <c r="D689" s="84"/>
      <c r="E689" s="161"/>
      <c r="F689" s="84"/>
      <c r="G689" s="141"/>
      <c r="H689" s="106"/>
      <c r="I689" s="106"/>
      <c r="J689" s="141"/>
      <c r="K689" s="141"/>
      <c r="L689" s="159"/>
      <c r="M689" s="141"/>
      <c r="N689" s="141"/>
      <c r="O689" s="141"/>
      <c r="P689" s="141"/>
      <c r="Q689" s="141"/>
      <c r="R689" s="141"/>
      <c r="S689" s="141"/>
      <c r="T689" s="141"/>
      <c r="U689" s="141"/>
      <c r="V689" s="141"/>
      <c r="W689" s="141"/>
      <c r="X689" s="141"/>
      <c r="Y689" s="141"/>
      <c r="Z689" s="141"/>
      <c r="AA689" s="141"/>
      <c r="AB689" s="141"/>
      <c r="AC689" s="141"/>
      <c r="AD689" s="141"/>
      <c r="AE689" s="142"/>
    </row>
    <row r="690">
      <c r="A690" s="84"/>
      <c r="B690" s="84"/>
      <c r="C690" s="143"/>
      <c r="D690" s="84"/>
      <c r="E690" s="161"/>
      <c r="F690" s="84"/>
      <c r="G690" s="141"/>
      <c r="H690" s="106"/>
      <c r="I690" s="106"/>
      <c r="J690" s="141"/>
      <c r="K690" s="141"/>
      <c r="L690" s="159"/>
      <c r="M690" s="141"/>
      <c r="N690" s="141"/>
      <c r="O690" s="141"/>
      <c r="P690" s="141"/>
      <c r="Q690" s="141"/>
      <c r="R690" s="141"/>
      <c r="S690" s="141"/>
      <c r="T690" s="141"/>
      <c r="U690" s="141"/>
      <c r="V690" s="141"/>
      <c r="W690" s="141"/>
      <c r="X690" s="141"/>
      <c r="Y690" s="141"/>
      <c r="Z690" s="141"/>
      <c r="AA690" s="141"/>
      <c r="AB690" s="141"/>
      <c r="AC690" s="141"/>
      <c r="AD690" s="141"/>
      <c r="AE690" s="142"/>
    </row>
    <row r="691">
      <c r="A691" s="84"/>
      <c r="B691" s="84"/>
      <c r="C691" s="143"/>
      <c r="D691" s="84"/>
      <c r="E691" s="161"/>
      <c r="F691" s="84"/>
      <c r="G691" s="141"/>
      <c r="H691" s="106"/>
      <c r="I691" s="106"/>
      <c r="J691" s="141"/>
      <c r="K691" s="141"/>
      <c r="L691" s="159"/>
      <c r="M691" s="141"/>
      <c r="N691" s="141"/>
      <c r="O691" s="141"/>
      <c r="P691" s="141"/>
      <c r="Q691" s="141"/>
      <c r="R691" s="141"/>
      <c r="S691" s="141"/>
      <c r="T691" s="141"/>
      <c r="U691" s="141"/>
      <c r="V691" s="141"/>
      <c r="W691" s="141"/>
      <c r="X691" s="141"/>
      <c r="Y691" s="141"/>
      <c r="Z691" s="141"/>
      <c r="AA691" s="141"/>
      <c r="AB691" s="141"/>
      <c r="AC691" s="141"/>
      <c r="AD691" s="141"/>
      <c r="AE691" s="142"/>
    </row>
    <row r="692">
      <c r="A692" s="84"/>
      <c r="B692" s="84"/>
      <c r="C692" s="143"/>
      <c r="D692" s="84"/>
      <c r="E692" s="161"/>
      <c r="F692" s="84"/>
      <c r="G692" s="141"/>
      <c r="H692" s="106"/>
      <c r="I692" s="106"/>
      <c r="J692" s="141"/>
      <c r="K692" s="141"/>
      <c r="L692" s="159"/>
      <c r="M692" s="141"/>
      <c r="N692" s="141"/>
      <c r="O692" s="141"/>
      <c r="P692" s="141"/>
      <c r="Q692" s="141"/>
      <c r="R692" s="141"/>
      <c r="S692" s="141"/>
      <c r="T692" s="141"/>
      <c r="U692" s="141"/>
      <c r="V692" s="141"/>
      <c r="W692" s="141"/>
      <c r="X692" s="141"/>
      <c r="Y692" s="141"/>
      <c r="Z692" s="141"/>
      <c r="AA692" s="141"/>
      <c r="AB692" s="141"/>
      <c r="AC692" s="141"/>
      <c r="AD692" s="141"/>
      <c r="AE692" s="142"/>
    </row>
    <row r="693">
      <c r="A693" s="84"/>
      <c r="B693" s="84"/>
      <c r="C693" s="143"/>
      <c r="D693" s="84"/>
      <c r="E693" s="161"/>
      <c r="F693" s="84"/>
      <c r="G693" s="141"/>
      <c r="H693" s="106"/>
      <c r="I693" s="106"/>
      <c r="J693" s="141"/>
      <c r="K693" s="141"/>
      <c r="L693" s="159"/>
      <c r="M693" s="141"/>
      <c r="N693" s="141"/>
      <c r="O693" s="141"/>
      <c r="P693" s="141"/>
      <c r="Q693" s="141"/>
      <c r="R693" s="141"/>
      <c r="S693" s="141"/>
      <c r="T693" s="141"/>
      <c r="U693" s="141"/>
      <c r="V693" s="141"/>
      <c r="W693" s="141"/>
      <c r="X693" s="141"/>
      <c r="Y693" s="141"/>
      <c r="Z693" s="141"/>
      <c r="AA693" s="141"/>
      <c r="AB693" s="141"/>
      <c r="AC693" s="141"/>
      <c r="AD693" s="141"/>
      <c r="AE693" s="142"/>
    </row>
    <row r="694">
      <c r="A694" s="84"/>
      <c r="B694" s="84"/>
      <c r="C694" s="143"/>
      <c r="D694" s="84"/>
      <c r="E694" s="161"/>
      <c r="F694" s="84"/>
      <c r="G694" s="141"/>
      <c r="H694" s="106"/>
      <c r="I694" s="106"/>
      <c r="J694" s="141"/>
      <c r="K694" s="141"/>
      <c r="L694" s="159"/>
      <c r="M694" s="141"/>
      <c r="N694" s="141"/>
      <c r="O694" s="141"/>
      <c r="P694" s="141"/>
      <c r="Q694" s="141"/>
      <c r="R694" s="141"/>
      <c r="S694" s="141"/>
      <c r="T694" s="141"/>
      <c r="U694" s="141"/>
      <c r="V694" s="141"/>
      <c r="W694" s="141"/>
      <c r="X694" s="141"/>
      <c r="Y694" s="141"/>
      <c r="Z694" s="141"/>
      <c r="AA694" s="141"/>
      <c r="AB694" s="141"/>
      <c r="AC694" s="141"/>
      <c r="AD694" s="141"/>
      <c r="AE694" s="142"/>
    </row>
    <row r="695">
      <c r="A695" s="84"/>
      <c r="B695" s="84"/>
      <c r="C695" s="143"/>
      <c r="D695" s="84"/>
      <c r="E695" s="161"/>
      <c r="F695" s="84"/>
      <c r="G695" s="141"/>
      <c r="H695" s="106"/>
      <c r="I695" s="106"/>
      <c r="J695" s="141"/>
      <c r="K695" s="141"/>
      <c r="L695" s="159"/>
      <c r="M695" s="141"/>
      <c r="N695" s="141"/>
      <c r="O695" s="141"/>
      <c r="P695" s="141"/>
      <c r="Q695" s="141"/>
      <c r="R695" s="141"/>
      <c r="S695" s="141"/>
      <c r="T695" s="141"/>
      <c r="U695" s="141"/>
      <c r="V695" s="141"/>
      <c r="W695" s="141"/>
      <c r="X695" s="141"/>
      <c r="Y695" s="141"/>
      <c r="Z695" s="141"/>
      <c r="AA695" s="141"/>
      <c r="AB695" s="141"/>
      <c r="AC695" s="141"/>
      <c r="AD695" s="141"/>
      <c r="AE695" s="142"/>
    </row>
    <row r="696">
      <c r="A696" s="84"/>
      <c r="B696" s="84"/>
      <c r="C696" s="143"/>
      <c r="D696" s="84"/>
      <c r="E696" s="161"/>
      <c r="F696" s="84"/>
      <c r="G696" s="141"/>
      <c r="H696" s="106"/>
      <c r="I696" s="106"/>
      <c r="J696" s="141"/>
      <c r="K696" s="141"/>
      <c r="L696" s="159"/>
      <c r="M696" s="141"/>
      <c r="N696" s="141"/>
      <c r="O696" s="141"/>
      <c r="P696" s="141"/>
      <c r="Q696" s="141"/>
      <c r="R696" s="141"/>
      <c r="S696" s="141"/>
      <c r="T696" s="141"/>
      <c r="U696" s="141"/>
      <c r="V696" s="141"/>
      <c r="W696" s="141"/>
      <c r="X696" s="141"/>
      <c r="Y696" s="141"/>
      <c r="Z696" s="141"/>
      <c r="AA696" s="141"/>
      <c r="AB696" s="141"/>
      <c r="AC696" s="141"/>
      <c r="AD696" s="141"/>
      <c r="AE696" s="142"/>
    </row>
    <row r="697">
      <c r="A697" s="84"/>
      <c r="B697" s="84"/>
      <c r="C697" s="143"/>
      <c r="D697" s="84"/>
      <c r="E697" s="161"/>
      <c r="F697" s="84"/>
      <c r="G697" s="141"/>
      <c r="H697" s="106"/>
      <c r="I697" s="106"/>
      <c r="J697" s="141"/>
      <c r="K697" s="141"/>
      <c r="L697" s="159"/>
      <c r="M697" s="141"/>
      <c r="N697" s="141"/>
      <c r="O697" s="141"/>
      <c r="P697" s="141"/>
      <c r="Q697" s="141"/>
      <c r="R697" s="141"/>
      <c r="S697" s="141"/>
      <c r="T697" s="141"/>
      <c r="U697" s="141"/>
      <c r="V697" s="141"/>
      <c r="W697" s="141"/>
      <c r="X697" s="141"/>
      <c r="Y697" s="141"/>
      <c r="Z697" s="141"/>
      <c r="AA697" s="141"/>
      <c r="AB697" s="141"/>
      <c r="AC697" s="141"/>
      <c r="AD697" s="141"/>
      <c r="AE697" s="142"/>
    </row>
    <row r="698">
      <c r="A698" s="84"/>
      <c r="B698" s="84"/>
      <c r="C698" s="143"/>
      <c r="D698" s="84"/>
      <c r="E698" s="161"/>
      <c r="F698" s="84"/>
      <c r="G698" s="141"/>
      <c r="H698" s="106"/>
      <c r="I698" s="106"/>
      <c r="J698" s="141"/>
      <c r="K698" s="141"/>
      <c r="L698" s="159"/>
      <c r="M698" s="141"/>
      <c r="N698" s="141"/>
      <c r="O698" s="141"/>
      <c r="P698" s="141"/>
      <c r="Q698" s="141"/>
      <c r="R698" s="141"/>
      <c r="S698" s="141"/>
      <c r="T698" s="141"/>
      <c r="U698" s="141"/>
      <c r="V698" s="141"/>
      <c r="W698" s="141"/>
      <c r="X698" s="141"/>
      <c r="Y698" s="141"/>
      <c r="Z698" s="141"/>
      <c r="AA698" s="141"/>
      <c r="AB698" s="141"/>
      <c r="AC698" s="141"/>
      <c r="AD698" s="141"/>
      <c r="AE698" s="142"/>
    </row>
    <row r="699">
      <c r="A699" s="84"/>
      <c r="B699" s="84"/>
      <c r="C699" s="143"/>
      <c r="D699" s="84"/>
      <c r="E699" s="161"/>
      <c r="F699" s="84"/>
      <c r="G699" s="141"/>
      <c r="H699" s="106"/>
      <c r="I699" s="106"/>
      <c r="J699" s="141"/>
      <c r="K699" s="141"/>
      <c r="L699" s="159"/>
      <c r="M699" s="141"/>
      <c r="N699" s="141"/>
      <c r="O699" s="141"/>
      <c r="P699" s="141"/>
      <c r="Q699" s="141"/>
      <c r="R699" s="141"/>
      <c r="S699" s="141"/>
      <c r="T699" s="141"/>
      <c r="U699" s="141"/>
      <c r="V699" s="141"/>
      <c r="W699" s="141"/>
      <c r="X699" s="141"/>
      <c r="Y699" s="141"/>
      <c r="Z699" s="141"/>
      <c r="AA699" s="141"/>
      <c r="AB699" s="141"/>
      <c r="AC699" s="141"/>
      <c r="AD699" s="141"/>
      <c r="AE699" s="142"/>
    </row>
    <row r="700">
      <c r="A700" s="84"/>
      <c r="B700" s="84"/>
      <c r="C700" s="143"/>
      <c r="D700" s="84"/>
      <c r="E700" s="161"/>
      <c r="F700" s="84"/>
      <c r="G700" s="141"/>
      <c r="H700" s="106"/>
      <c r="I700" s="106"/>
      <c r="J700" s="141"/>
      <c r="K700" s="141"/>
      <c r="L700" s="159"/>
      <c r="M700" s="141"/>
      <c r="N700" s="141"/>
      <c r="O700" s="141"/>
      <c r="P700" s="141"/>
      <c r="Q700" s="141"/>
      <c r="R700" s="141"/>
      <c r="S700" s="141"/>
      <c r="T700" s="141"/>
      <c r="U700" s="141"/>
      <c r="V700" s="141"/>
      <c r="W700" s="141"/>
      <c r="X700" s="141"/>
      <c r="Y700" s="141"/>
      <c r="Z700" s="141"/>
      <c r="AA700" s="141"/>
      <c r="AB700" s="141"/>
      <c r="AC700" s="141"/>
      <c r="AD700" s="141"/>
      <c r="AE700" s="142"/>
    </row>
    <row r="701">
      <c r="A701" s="84"/>
      <c r="B701" s="84"/>
      <c r="C701" s="143"/>
      <c r="D701" s="84"/>
      <c r="E701" s="161"/>
      <c r="F701" s="84"/>
      <c r="G701" s="141"/>
      <c r="H701" s="106"/>
      <c r="I701" s="106"/>
      <c r="J701" s="141"/>
      <c r="K701" s="141"/>
      <c r="L701" s="159"/>
      <c r="M701" s="141"/>
      <c r="N701" s="141"/>
      <c r="O701" s="141"/>
      <c r="P701" s="141"/>
      <c r="Q701" s="141"/>
      <c r="R701" s="141"/>
      <c r="S701" s="141"/>
      <c r="T701" s="141"/>
      <c r="U701" s="141"/>
      <c r="V701" s="141"/>
      <c r="W701" s="141"/>
      <c r="X701" s="141"/>
      <c r="Y701" s="141"/>
      <c r="Z701" s="141"/>
      <c r="AA701" s="141"/>
      <c r="AB701" s="141"/>
      <c r="AC701" s="141"/>
      <c r="AD701" s="141"/>
      <c r="AE701" s="142"/>
    </row>
    <row r="702">
      <c r="A702" s="84"/>
      <c r="B702" s="84"/>
      <c r="C702" s="143"/>
      <c r="D702" s="84"/>
      <c r="E702" s="161"/>
      <c r="F702" s="84"/>
      <c r="G702" s="141"/>
      <c r="H702" s="106"/>
      <c r="I702" s="106"/>
      <c r="J702" s="141"/>
      <c r="K702" s="141"/>
      <c r="L702" s="159"/>
      <c r="M702" s="141"/>
      <c r="N702" s="141"/>
      <c r="O702" s="141"/>
      <c r="P702" s="141"/>
      <c r="Q702" s="141"/>
      <c r="R702" s="141"/>
      <c r="S702" s="141"/>
      <c r="T702" s="141"/>
      <c r="U702" s="141"/>
      <c r="V702" s="141"/>
      <c r="W702" s="141"/>
      <c r="X702" s="141"/>
      <c r="Y702" s="141"/>
      <c r="Z702" s="141"/>
      <c r="AA702" s="141"/>
      <c r="AB702" s="141"/>
      <c r="AC702" s="141"/>
      <c r="AD702" s="141"/>
      <c r="AE702" s="142"/>
    </row>
    <row r="703">
      <c r="A703" s="84"/>
      <c r="B703" s="84"/>
      <c r="C703" s="143"/>
      <c r="D703" s="84"/>
      <c r="E703" s="161"/>
      <c r="F703" s="84"/>
      <c r="G703" s="141"/>
      <c r="H703" s="106"/>
      <c r="I703" s="106"/>
      <c r="J703" s="141"/>
      <c r="K703" s="141"/>
      <c r="L703" s="159"/>
      <c r="M703" s="141"/>
      <c r="N703" s="141"/>
      <c r="O703" s="141"/>
      <c r="P703" s="141"/>
      <c r="Q703" s="141"/>
      <c r="R703" s="141"/>
      <c r="S703" s="141"/>
      <c r="T703" s="141"/>
      <c r="U703" s="141"/>
      <c r="V703" s="141"/>
      <c r="W703" s="141"/>
      <c r="X703" s="141"/>
      <c r="Y703" s="141"/>
      <c r="Z703" s="141"/>
      <c r="AA703" s="141"/>
      <c r="AB703" s="141"/>
      <c r="AC703" s="141"/>
      <c r="AD703" s="141"/>
      <c r="AE703" s="142"/>
    </row>
    <row r="704">
      <c r="A704" s="84"/>
      <c r="B704" s="84"/>
      <c r="C704" s="143"/>
      <c r="D704" s="84"/>
      <c r="E704" s="161"/>
      <c r="F704" s="84"/>
      <c r="G704" s="141"/>
      <c r="H704" s="106"/>
      <c r="I704" s="106"/>
      <c r="J704" s="141"/>
      <c r="K704" s="141"/>
      <c r="L704" s="159"/>
      <c r="M704" s="141"/>
      <c r="N704" s="141"/>
      <c r="O704" s="141"/>
      <c r="P704" s="141"/>
      <c r="Q704" s="141"/>
      <c r="R704" s="141"/>
      <c r="S704" s="141"/>
      <c r="T704" s="141"/>
      <c r="U704" s="141"/>
      <c r="V704" s="141"/>
      <c r="W704" s="141"/>
      <c r="X704" s="141"/>
      <c r="Y704" s="141"/>
      <c r="Z704" s="141"/>
      <c r="AA704" s="141"/>
      <c r="AB704" s="141"/>
      <c r="AC704" s="141"/>
      <c r="AD704" s="141"/>
      <c r="AE704" s="142"/>
    </row>
    <row r="705">
      <c r="A705" s="84"/>
      <c r="B705" s="84"/>
      <c r="C705" s="143"/>
      <c r="D705" s="84"/>
      <c r="E705" s="161"/>
      <c r="F705" s="84"/>
      <c r="G705" s="141"/>
      <c r="H705" s="106"/>
      <c r="I705" s="106"/>
      <c r="J705" s="141"/>
      <c r="K705" s="141"/>
      <c r="L705" s="159"/>
      <c r="M705" s="141"/>
      <c r="N705" s="141"/>
      <c r="O705" s="141"/>
      <c r="P705" s="141"/>
      <c r="Q705" s="141"/>
      <c r="R705" s="141"/>
      <c r="S705" s="141"/>
      <c r="T705" s="141"/>
      <c r="U705" s="141"/>
      <c r="V705" s="141"/>
      <c r="W705" s="141"/>
      <c r="X705" s="141"/>
      <c r="Y705" s="141"/>
      <c r="Z705" s="141"/>
      <c r="AA705" s="141"/>
      <c r="AB705" s="141"/>
      <c r="AC705" s="141"/>
      <c r="AD705" s="141"/>
      <c r="AE705" s="142"/>
    </row>
    <row r="706">
      <c r="A706" s="84"/>
      <c r="B706" s="84"/>
      <c r="C706" s="143"/>
      <c r="D706" s="84"/>
      <c r="E706" s="161"/>
      <c r="F706" s="84"/>
      <c r="G706" s="141"/>
      <c r="H706" s="106"/>
      <c r="I706" s="106"/>
      <c r="J706" s="141"/>
      <c r="K706" s="141"/>
      <c r="L706" s="159"/>
      <c r="M706" s="141"/>
      <c r="N706" s="141"/>
      <c r="O706" s="141"/>
      <c r="P706" s="141"/>
      <c r="Q706" s="141"/>
      <c r="R706" s="141"/>
      <c r="S706" s="141"/>
      <c r="T706" s="141"/>
      <c r="U706" s="141"/>
      <c r="V706" s="141"/>
      <c r="W706" s="141"/>
      <c r="X706" s="141"/>
      <c r="Y706" s="141"/>
      <c r="Z706" s="141"/>
      <c r="AA706" s="141"/>
      <c r="AB706" s="141"/>
      <c r="AC706" s="141"/>
      <c r="AD706" s="141"/>
      <c r="AE706" s="142"/>
    </row>
    <row r="707">
      <c r="A707" s="84"/>
      <c r="B707" s="84"/>
      <c r="C707" s="143"/>
      <c r="D707" s="84"/>
      <c r="E707" s="161"/>
      <c r="F707" s="84"/>
      <c r="G707" s="141"/>
      <c r="H707" s="106"/>
      <c r="I707" s="106"/>
      <c r="J707" s="141"/>
      <c r="K707" s="141"/>
      <c r="L707" s="159"/>
      <c r="M707" s="141"/>
      <c r="N707" s="141"/>
      <c r="O707" s="141"/>
      <c r="P707" s="141"/>
      <c r="Q707" s="141"/>
      <c r="R707" s="141"/>
      <c r="S707" s="141"/>
      <c r="T707" s="141"/>
      <c r="U707" s="141"/>
      <c r="V707" s="141"/>
      <c r="W707" s="141"/>
      <c r="X707" s="141"/>
      <c r="Y707" s="141"/>
      <c r="Z707" s="141"/>
      <c r="AA707" s="141"/>
      <c r="AB707" s="141"/>
      <c r="AC707" s="141"/>
      <c r="AD707" s="141"/>
      <c r="AE707" s="142"/>
    </row>
    <row r="708">
      <c r="A708" s="84"/>
      <c r="B708" s="84"/>
      <c r="C708" s="143"/>
      <c r="D708" s="84"/>
      <c r="E708" s="161"/>
      <c r="F708" s="84"/>
      <c r="G708" s="141"/>
      <c r="H708" s="106"/>
      <c r="I708" s="106"/>
      <c r="J708" s="141"/>
      <c r="K708" s="141"/>
      <c r="L708" s="159"/>
      <c r="M708" s="141"/>
      <c r="N708" s="141"/>
      <c r="O708" s="141"/>
      <c r="P708" s="141"/>
      <c r="Q708" s="141"/>
      <c r="R708" s="141"/>
      <c r="S708" s="141"/>
      <c r="T708" s="141"/>
      <c r="U708" s="141"/>
      <c r="V708" s="141"/>
      <c r="W708" s="141"/>
      <c r="X708" s="141"/>
      <c r="Y708" s="141"/>
      <c r="Z708" s="141"/>
      <c r="AA708" s="141"/>
      <c r="AB708" s="141"/>
      <c r="AC708" s="141"/>
      <c r="AD708" s="141"/>
      <c r="AE708" s="142"/>
    </row>
    <row r="709">
      <c r="A709" s="84"/>
      <c r="B709" s="84"/>
      <c r="C709" s="143"/>
      <c r="D709" s="84"/>
      <c r="E709" s="161"/>
      <c r="F709" s="84"/>
      <c r="G709" s="141"/>
      <c r="H709" s="106"/>
      <c r="I709" s="106"/>
      <c r="J709" s="141"/>
      <c r="K709" s="141"/>
      <c r="L709" s="159"/>
      <c r="M709" s="141"/>
      <c r="N709" s="141"/>
      <c r="O709" s="141"/>
      <c r="P709" s="141"/>
      <c r="Q709" s="141"/>
      <c r="R709" s="141"/>
      <c r="S709" s="141"/>
      <c r="T709" s="141"/>
      <c r="U709" s="141"/>
      <c r="V709" s="141"/>
      <c r="W709" s="141"/>
      <c r="X709" s="141"/>
      <c r="Y709" s="141"/>
      <c r="Z709" s="141"/>
      <c r="AA709" s="141"/>
      <c r="AB709" s="141"/>
      <c r="AC709" s="141"/>
      <c r="AD709" s="141"/>
      <c r="AE709" s="142"/>
    </row>
    <row r="710">
      <c r="A710" s="84"/>
      <c r="B710" s="84"/>
      <c r="C710" s="143"/>
      <c r="D710" s="84"/>
      <c r="E710" s="161"/>
      <c r="F710" s="84"/>
      <c r="G710" s="141"/>
      <c r="H710" s="106"/>
      <c r="I710" s="106"/>
      <c r="J710" s="141"/>
      <c r="K710" s="141"/>
      <c r="L710" s="159"/>
      <c r="M710" s="141"/>
      <c r="N710" s="141"/>
      <c r="O710" s="141"/>
      <c r="P710" s="141"/>
      <c r="Q710" s="141"/>
      <c r="R710" s="141"/>
      <c r="S710" s="141"/>
      <c r="T710" s="141"/>
      <c r="U710" s="141"/>
      <c r="V710" s="141"/>
      <c r="W710" s="141"/>
      <c r="X710" s="141"/>
      <c r="Y710" s="141"/>
      <c r="Z710" s="141"/>
      <c r="AA710" s="141"/>
      <c r="AB710" s="141"/>
      <c r="AC710" s="141"/>
      <c r="AD710" s="141"/>
      <c r="AE710" s="142"/>
    </row>
    <row r="711">
      <c r="A711" s="84"/>
      <c r="B711" s="84"/>
      <c r="C711" s="143"/>
      <c r="D711" s="84"/>
      <c r="E711" s="161"/>
      <c r="F711" s="84"/>
      <c r="G711" s="141"/>
      <c r="H711" s="106"/>
      <c r="I711" s="106"/>
      <c r="J711" s="141"/>
      <c r="K711" s="141"/>
      <c r="L711" s="159"/>
      <c r="M711" s="141"/>
      <c r="N711" s="141"/>
      <c r="O711" s="141"/>
      <c r="P711" s="141"/>
      <c r="Q711" s="141"/>
      <c r="R711" s="141"/>
      <c r="S711" s="141"/>
      <c r="T711" s="141"/>
      <c r="U711" s="141"/>
      <c r="V711" s="141"/>
      <c r="W711" s="141"/>
      <c r="X711" s="141"/>
      <c r="Y711" s="141"/>
      <c r="Z711" s="141"/>
      <c r="AA711" s="141"/>
      <c r="AB711" s="141"/>
      <c r="AC711" s="141"/>
      <c r="AD711" s="141"/>
      <c r="AE711" s="142"/>
    </row>
    <row r="712">
      <c r="A712" s="84"/>
      <c r="B712" s="84"/>
      <c r="C712" s="143"/>
      <c r="D712" s="84"/>
      <c r="E712" s="161"/>
      <c r="F712" s="84"/>
      <c r="G712" s="141"/>
      <c r="H712" s="106"/>
      <c r="I712" s="106"/>
      <c r="J712" s="141"/>
      <c r="K712" s="141"/>
      <c r="L712" s="159"/>
      <c r="M712" s="141"/>
      <c r="N712" s="141"/>
      <c r="O712" s="141"/>
      <c r="P712" s="141"/>
      <c r="Q712" s="141"/>
      <c r="R712" s="141"/>
      <c r="S712" s="141"/>
      <c r="T712" s="141"/>
      <c r="U712" s="141"/>
      <c r="V712" s="141"/>
      <c r="W712" s="141"/>
      <c r="X712" s="141"/>
      <c r="Y712" s="141"/>
      <c r="Z712" s="141"/>
      <c r="AA712" s="141"/>
      <c r="AB712" s="141"/>
      <c r="AC712" s="141"/>
      <c r="AD712" s="141"/>
      <c r="AE712" s="142"/>
    </row>
    <row r="713">
      <c r="A713" s="84"/>
      <c r="B713" s="84"/>
      <c r="C713" s="143"/>
      <c r="D713" s="84"/>
      <c r="E713" s="161"/>
      <c r="F713" s="84"/>
      <c r="G713" s="141"/>
      <c r="H713" s="106"/>
      <c r="I713" s="106"/>
      <c r="J713" s="141"/>
      <c r="K713" s="141"/>
      <c r="L713" s="159"/>
      <c r="M713" s="141"/>
      <c r="N713" s="141"/>
      <c r="O713" s="141"/>
      <c r="P713" s="141"/>
      <c r="Q713" s="141"/>
      <c r="R713" s="141"/>
      <c r="S713" s="141"/>
      <c r="T713" s="141"/>
      <c r="U713" s="141"/>
      <c r="V713" s="141"/>
      <c r="W713" s="141"/>
      <c r="X713" s="141"/>
      <c r="Y713" s="141"/>
      <c r="Z713" s="141"/>
      <c r="AA713" s="141"/>
      <c r="AB713" s="141"/>
      <c r="AC713" s="141"/>
      <c r="AD713" s="141"/>
      <c r="AE713" s="142"/>
    </row>
    <row r="714">
      <c r="A714" s="84"/>
      <c r="B714" s="84"/>
      <c r="C714" s="143"/>
      <c r="D714" s="84"/>
      <c r="E714" s="161"/>
      <c r="F714" s="84"/>
      <c r="G714" s="141"/>
      <c r="H714" s="106"/>
      <c r="I714" s="106"/>
      <c r="J714" s="141"/>
      <c r="K714" s="141"/>
      <c r="L714" s="159"/>
      <c r="M714" s="141"/>
      <c r="N714" s="141"/>
      <c r="O714" s="141"/>
      <c r="P714" s="141"/>
      <c r="Q714" s="141"/>
      <c r="R714" s="141"/>
      <c r="S714" s="141"/>
      <c r="T714" s="141"/>
      <c r="U714" s="141"/>
      <c r="V714" s="141"/>
      <c r="W714" s="141"/>
      <c r="X714" s="141"/>
      <c r="Y714" s="141"/>
      <c r="Z714" s="141"/>
      <c r="AA714" s="141"/>
      <c r="AB714" s="141"/>
      <c r="AC714" s="141"/>
      <c r="AD714" s="141"/>
      <c r="AE714" s="142"/>
    </row>
    <row r="715">
      <c r="A715" s="84"/>
      <c r="B715" s="84"/>
      <c r="C715" s="143"/>
      <c r="D715" s="84"/>
      <c r="E715" s="161"/>
      <c r="F715" s="84"/>
      <c r="G715" s="141"/>
      <c r="H715" s="106"/>
      <c r="I715" s="106"/>
      <c r="J715" s="141"/>
      <c r="K715" s="141"/>
      <c r="L715" s="159"/>
      <c r="M715" s="141"/>
      <c r="N715" s="141"/>
      <c r="O715" s="141"/>
      <c r="P715" s="141"/>
      <c r="Q715" s="141"/>
      <c r="R715" s="141"/>
      <c r="S715" s="141"/>
      <c r="T715" s="141"/>
      <c r="U715" s="141"/>
      <c r="V715" s="141"/>
      <c r="W715" s="141"/>
      <c r="X715" s="141"/>
      <c r="Y715" s="141"/>
      <c r="Z715" s="141"/>
      <c r="AA715" s="141"/>
      <c r="AB715" s="141"/>
      <c r="AC715" s="141"/>
      <c r="AD715" s="141"/>
      <c r="AE715" s="142"/>
    </row>
    <row r="716">
      <c r="A716" s="84"/>
      <c r="B716" s="84"/>
      <c r="C716" s="143"/>
      <c r="D716" s="84"/>
      <c r="E716" s="161"/>
      <c r="F716" s="84"/>
      <c r="G716" s="141"/>
      <c r="H716" s="106"/>
      <c r="I716" s="106"/>
      <c r="J716" s="141"/>
      <c r="K716" s="141"/>
      <c r="L716" s="159"/>
      <c r="M716" s="141"/>
      <c r="N716" s="141"/>
      <c r="O716" s="141"/>
      <c r="P716" s="141"/>
      <c r="Q716" s="141"/>
      <c r="R716" s="141"/>
      <c r="S716" s="141"/>
      <c r="T716" s="141"/>
      <c r="U716" s="141"/>
      <c r="V716" s="141"/>
      <c r="W716" s="141"/>
      <c r="X716" s="141"/>
      <c r="Y716" s="141"/>
      <c r="Z716" s="141"/>
      <c r="AA716" s="141"/>
      <c r="AB716" s="141"/>
      <c r="AC716" s="141"/>
      <c r="AD716" s="141"/>
      <c r="AE716" s="142"/>
    </row>
    <row r="717">
      <c r="A717" s="84"/>
      <c r="B717" s="84"/>
      <c r="C717" s="143"/>
      <c r="D717" s="84"/>
      <c r="E717" s="161"/>
      <c r="F717" s="84"/>
      <c r="G717" s="141"/>
      <c r="H717" s="106"/>
      <c r="I717" s="106"/>
      <c r="J717" s="141"/>
      <c r="K717" s="141"/>
      <c r="L717" s="159"/>
      <c r="M717" s="141"/>
      <c r="N717" s="141"/>
      <c r="O717" s="141"/>
      <c r="P717" s="141"/>
      <c r="Q717" s="141"/>
      <c r="R717" s="141"/>
      <c r="S717" s="141"/>
      <c r="T717" s="141"/>
      <c r="U717" s="141"/>
      <c r="V717" s="141"/>
      <c r="W717" s="141"/>
      <c r="X717" s="141"/>
      <c r="Y717" s="141"/>
      <c r="Z717" s="141"/>
      <c r="AA717" s="141"/>
      <c r="AB717" s="141"/>
      <c r="AC717" s="141"/>
      <c r="AD717" s="141"/>
      <c r="AE717" s="142"/>
    </row>
    <row r="718">
      <c r="A718" s="84"/>
      <c r="B718" s="84"/>
      <c r="C718" s="143"/>
      <c r="D718" s="84"/>
      <c r="E718" s="161"/>
      <c r="F718" s="84"/>
      <c r="G718" s="141"/>
      <c r="H718" s="106"/>
      <c r="I718" s="106"/>
      <c r="J718" s="141"/>
      <c r="K718" s="141"/>
      <c r="L718" s="159"/>
      <c r="M718" s="141"/>
      <c r="N718" s="141"/>
      <c r="O718" s="141"/>
      <c r="P718" s="141"/>
      <c r="Q718" s="141"/>
      <c r="R718" s="141"/>
      <c r="S718" s="141"/>
      <c r="T718" s="141"/>
      <c r="U718" s="141"/>
      <c r="V718" s="141"/>
      <c r="W718" s="141"/>
      <c r="X718" s="141"/>
      <c r="Y718" s="141"/>
      <c r="Z718" s="141"/>
      <c r="AA718" s="141"/>
      <c r="AB718" s="141"/>
      <c r="AC718" s="141"/>
      <c r="AD718" s="141"/>
      <c r="AE718" s="142"/>
    </row>
    <row r="719">
      <c r="A719" s="84"/>
      <c r="B719" s="84"/>
      <c r="C719" s="143"/>
      <c r="D719" s="84"/>
      <c r="E719" s="161"/>
      <c r="F719" s="84"/>
      <c r="G719" s="141"/>
      <c r="H719" s="106"/>
      <c r="I719" s="106"/>
      <c r="J719" s="141"/>
      <c r="K719" s="141"/>
      <c r="L719" s="159"/>
      <c r="M719" s="141"/>
      <c r="N719" s="141"/>
      <c r="O719" s="141"/>
      <c r="P719" s="141"/>
      <c r="Q719" s="141"/>
      <c r="R719" s="141"/>
      <c r="S719" s="141"/>
      <c r="T719" s="141"/>
      <c r="U719" s="141"/>
      <c r="V719" s="141"/>
      <c r="W719" s="141"/>
      <c r="X719" s="141"/>
      <c r="Y719" s="141"/>
      <c r="Z719" s="141"/>
      <c r="AA719" s="141"/>
      <c r="AB719" s="141"/>
      <c r="AC719" s="141"/>
      <c r="AD719" s="141"/>
      <c r="AE719" s="142"/>
    </row>
    <row r="720">
      <c r="A720" s="84"/>
      <c r="B720" s="84"/>
      <c r="C720" s="143"/>
      <c r="D720" s="84"/>
      <c r="E720" s="161"/>
      <c r="F720" s="84"/>
      <c r="G720" s="141"/>
      <c r="H720" s="106"/>
      <c r="I720" s="106"/>
      <c r="J720" s="141"/>
      <c r="K720" s="141"/>
      <c r="L720" s="159"/>
      <c r="M720" s="141"/>
      <c r="N720" s="141"/>
      <c r="O720" s="141"/>
      <c r="P720" s="141"/>
      <c r="Q720" s="141"/>
      <c r="R720" s="141"/>
      <c r="S720" s="141"/>
      <c r="T720" s="141"/>
      <c r="U720" s="141"/>
      <c r="V720" s="141"/>
      <c r="W720" s="141"/>
      <c r="X720" s="141"/>
      <c r="Y720" s="141"/>
      <c r="Z720" s="141"/>
      <c r="AA720" s="141"/>
      <c r="AB720" s="141"/>
      <c r="AC720" s="141"/>
      <c r="AD720" s="141"/>
      <c r="AE720" s="142"/>
    </row>
    <row r="721">
      <c r="A721" s="84"/>
      <c r="B721" s="84"/>
      <c r="C721" s="143"/>
      <c r="D721" s="84"/>
      <c r="E721" s="161"/>
      <c r="F721" s="84"/>
      <c r="G721" s="141"/>
      <c r="H721" s="106"/>
      <c r="I721" s="106"/>
      <c r="J721" s="141"/>
      <c r="K721" s="141"/>
      <c r="L721" s="159"/>
      <c r="M721" s="141"/>
      <c r="N721" s="141"/>
      <c r="O721" s="141"/>
      <c r="P721" s="141"/>
      <c r="Q721" s="141"/>
      <c r="R721" s="141"/>
      <c r="S721" s="141"/>
      <c r="T721" s="141"/>
      <c r="U721" s="141"/>
      <c r="V721" s="141"/>
      <c r="W721" s="141"/>
      <c r="X721" s="141"/>
      <c r="Y721" s="141"/>
      <c r="Z721" s="141"/>
      <c r="AA721" s="141"/>
      <c r="AB721" s="141"/>
      <c r="AC721" s="141"/>
      <c r="AD721" s="141"/>
      <c r="AE721" s="142"/>
    </row>
    <row r="722">
      <c r="A722" s="84"/>
      <c r="B722" s="84"/>
      <c r="C722" s="143"/>
      <c r="D722" s="84"/>
      <c r="E722" s="161"/>
      <c r="F722" s="84"/>
      <c r="G722" s="141"/>
      <c r="H722" s="106"/>
      <c r="I722" s="106"/>
      <c r="J722" s="141"/>
      <c r="K722" s="141"/>
      <c r="L722" s="159"/>
      <c r="M722" s="141"/>
      <c r="N722" s="141"/>
      <c r="O722" s="141"/>
      <c r="P722" s="141"/>
      <c r="Q722" s="141"/>
      <c r="R722" s="141"/>
      <c r="S722" s="141"/>
      <c r="T722" s="141"/>
      <c r="U722" s="141"/>
      <c r="V722" s="141"/>
      <c r="W722" s="141"/>
      <c r="X722" s="141"/>
      <c r="Y722" s="141"/>
      <c r="Z722" s="141"/>
      <c r="AA722" s="141"/>
      <c r="AB722" s="141"/>
      <c r="AC722" s="141"/>
      <c r="AD722" s="141"/>
      <c r="AE722" s="142"/>
    </row>
    <row r="723">
      <c r="A723" s="84"/>
      <c r="B723" s="84"/>
      <c r="C723" s="143"/>
      <c r="D723" s="84"/>
      <c r="E723" s="161"/>
      <c r="F723" s="84"/>
      <c r="G723" s="141"/>
      <c r="H723" s="106"/>
      <c r="I723" s="106"/>
      <c r="J723" s="141"/>
      <c r="K723" s="141"/>
      <c r="L723" s="159"/>
      <c r="M723" s="141"/>
      <c r="N723" s="141"/>
      <c r="O723" s="141"/>
      <c r="P723" s="141"/>
      <c r="Q723" s="141"/>
      <c r="R723" s="141"/>
      <c r="S723" s="141"/>
      <c r="T723" s="141"/>
      <c r="U723" s="141"/>
      <c r="V723" s="141"/>
      <c r="W723" s="141"/>
      <c r="X723" s="141"/>
      <c r="Y723" s="141"/>
      <c r="Z723" s="141"/>
      <c r="AA723" s="141"/>
      <c r="AB723" s="141"/>
      <c r="AC723" s="141"/>
      <c r="AD723" s="141"/>
      <c r="AE723" s="142"/>
    </row>
    <row r="724">
      <c r="A724" s="84"/>
      <c r="B724" s="84"/>
      <c r="C724" s="143"/>
      <c r="D724" s="84"/>
      <c r="E724" s="161"/>
      <c r="F724" s="84"/>
      <c r="G724" s="141"/>
      <c r="H724" s="106"/>
      <c r="I724" s="106"/>
      <c r="J724" s="141"/>
      <c r="K724" s="141"/>
      <c r="L724" s="159"/>
      <c r="M724" s="141"/>
      <c r="N724" s="141"/>
      <c r="O724" s="141"/>
      <c r="P724" s="141"/>
      <c r="Q724" s="141"/>
      <c r="R724" s="141"/>
      <c r="S724" s="141"/>
      <c r="T724" s="141"/>
      <c r="U724" s="141"/>
      <c r="V724" s="141"/>
      <c r="W724" s="141"/>
      <c r="X724" s="141"/>
      <c r="Y724" s="141"/>
      <c r="Z724" s="141"/>
      <c r="AA724" s="141"/>
      <c r="AB724" s="141"/>
      <c r="AC724" s="141"/>
      <c r="AD724" s="141"/>
      <c r="AE724" s="142"/>
    </row>
    <row r="725">
      <c r="A725" s="84"/>
      <c r="B725" s="84"/>
      <c r="C725" s="143"/>
      <c r="D725" s="84"/>
      <c r="E725" s="161"/>
      <c r="F725" s="84"/>
      <c r="G725" s="141"/>
      <c r="H725" s="106"/>
      <c r="I725" s="106"/>
      <c r="J725" s="141"/>
      <c r="K725" s="141"/>
      <c r="L725" s="159"/>
      <c r="M725" s="141"/>
      <c r="N725" s="141"/>
      <c r="O725" s="141"/>
      <c r="P725" s="141"/>
      <c r="Q725" s="141"/>
      <c r="R725" s="141"/>
      <c r="S725" s="141"/>
      <c r="T725" s="141"/>
      <c r="U725" s="141"/>
      <c r="V725" s="141"/>
      <c r="W725" s="141"/>
      <c r="X725" s="141"/>
      <c r="Y725" s="141"/>
      <c r="Z725" s="141"/>
      <c r="AA725" s="141"/>
      <c r="AB725" s="141"/>
      <c r="AC725" s="141"/>
      <c r="AD725" s="141"/>
      <c r="AE725" s="142"/>
    </row>
    <row r="726">
      <c r="A726" s="84"/>
      <c r="B726" s="84"/>
      <c r="C726" s="143"/>
      <c r="D726" s="84"/>
      <c r="E726" s="161"/>
      <c r="F726" s="84"/>
      <c r="G726" s="141"/>
      <c r="H726" s="106"/>
      <c r="I726" s="106"/>
      <c r="J726" s="141"/>
      <c r="K726" s="141"/>
      <c r="L726" s="159"/>
      <c r="M726" s="141"/>
      <c r="N726" s="141"/>
      <c r="O726" s="141"/>
      <c r="P726" s="141"/>
      <c r="Q726" s="141"/>
      <c r="R726" s="141"/>
      <c r="S726" s="141"/>
      <c r="T726" s="141"/>
      <c r="U726" s="141"/>
      <c r="V726" s="141"/>
      <c r="W726" s="141"/>
      <c r="X726" s="141"/>
      <c r="Y726" s="141"/>
      <c r="Z726" s="141"/>
      <c r="AA726" s="141"/>
      <c r="AB726" s="141"/>
      <c r="AC726" s="141"/>
      <c r="AD726" s="141"/>
      <c r="AE726" s="142"/>
    </row>
    <row r="727">
      <c r="A727" s="84"/>
      <c r="B727" s="84"/>
      <c r="C727" s="143"/>
      <c r="D727" s="84"/>
      <c r="E727" s="161"/>
      <c r="F727" s="84"/>
      <c r="G727" s="141"/>
      <c r="H727" s="106"/>
      <c r="I727" s="106"/>
      <c r="J727" s="141"/>
      <c r="K727" s="141"/>
      <c r="L727" s="159"/>
      <c r="M727" s="141"/>
      <c r="N727" s="141"/>
      <c r="O727" s="141"/>
      <c r="P727" s="141"/>
      <c r="Q727" s="141"/>
      <c r="R727" s="141"/>
      <c r="S727" s="141"/>
      <c r="T727" s="141"/>
      <c r="U727" s="141"/>
      <c r="V727" s="141"/>
      <c r="W727" s="141"/>
      <c r="X727" s="141"/>
      <c r="Y727" s="141"/>
      <c r="Z727" s="141"/>
      <c r="AA727" s="141"/>
      <c r="AB727" s="141"/>
      <c r="AC727" s="141"/>
      <c r="AD727" s="141"/>
      <c r="AE727" s="142"/>
    </row>
    <row r="728">
      <c r="A728" s="84"/>
      <c r="B728" s="84"/>
      <c r="C728" s="143"/>
      <c r="D728" s="84"/>
      <c r="E728" s="161"/>
      <c r="F728" s="84"/>
      <c r="G728" s="141"/>
      <c r="H728" s="106"/>
      <c r="I728" s="106"/>
      <c r="J728" s="141"/>
      <c r="K728" s="141"/>
      <c r="L728" s="159"/>
      <c r="M728" s="141"/>
      <c r="N728" s="141"/>
      <c r="O728" s="141"/>
      <c r="P728" s="141"/>
      <c r="Q728" s="141"/>
      <c r="R728" s="141"/>
      <c r="S728" s="141"/>
      <c r="T728" s="141"/>
      <c r="U728" s="141"/>
      <c r="V728" s="141"/>
      <c r="W728" s="141"/>
      <c r="X728" s="141"/>
      <c r="Y728" s="141"/>
      <c r="Z728" s="141"/>
      <c r="AA728" s="141"/>
      <c r="AB728" s="141"/>
      <c r="AC728" s="141"/>
      <c r="AD728" s="141"/>
      <c r="AE728" s="142"/>
    </row>
    <row r="729">
      <c r="A729" s="84"/>
      <c r="B729" s="84"/>
      <c r="C729" s="143"/>
      <c r="D729" s="84"/>
      <c r="E729" s="161"/>
      <c r="F729" s="84"/>
      <c r="G729" s="141"/>
      <c r="H729" s="106"/>
      <c r="I729" s="106"/>
      <c r="J729" s="141"/>
      <c r="K729" s="141"/>
      <c r="L729" s="159"/>
      <c r="M729" s="141"/>
      <c r="N729" s="141"/>
      <c r="O729" s="141"/>
      <c r="P729" s="141"/>
      <c r="Q729" s="141"/>
      <c r="R729" s="141"/>
      <c r="S729" s="141"/>
      <c r="T729" s="141"/>
      <c r="U729" s="141"/>
      <c r="V729" s="141"/>
      <c r="W729" s="141"/>
      <c r="X729" s="141"/>
      <c r="Y729" s="141"/>
      <c r="Z729" s="141"/>
      <c r="AA729" s="141"/>
      <c r="AB729" s="141"/>
      <c r="AC729" s="141"/>
      <c r="AD729" s="141"/>
      <c r="AE729" s="142"/>
    </row>
    <row r="730">
      <c r="A730" s="84"/>
      <c r="B730" s="84"/>
      <c r="C730" s="143"/>
      <c r="D730" s="84"/>
      <c r="E730" s="161"/>
      <c r="F730" s="84"/>
      <c r="G730" s="141"/>
      <c r="H730" s="106"/>
      <c r="I730" s="106"/>
      <c r="J730" s="141"/>
      <c r="K730" s="141"/>
      <c r="L730" s="159"/>
      <c r="M730" s="141"/>
      <c r="N730" s="141"/>
      <c r="O730" s="141"/>
      <c r="P730" s="141"/>
      <c r="Q730" s="141"/>
      <c r="R730" s="141"/>
      <c r="S730" s="141"/>
      <c r="T730" s="141"/>
      <c r="U730" s="141"/>
      <c r="V730" s="141"/>
      <c r="W730" s="141"/>
      <c r="X730" s="141"/>
      <c r="Y730" s="141"/>
      <c r="Z730" s="141"/>
      <c r="AA730" s="141"/>
      <c r="AB730" s="141"/>
      <c r="AC730" s="141"/>
      <c r="AD730" s="141"/>
      <c r="AE730" s="142"/>
    </row>
    <row r="731">
      <c r="A731" s="84"/>
      <c r="B731" s="84"/>
      <c r="C731" s="143"/>
      <c r="D731" s="84"/>
      <c r="E731" s="161"/>
      <c r="F731" s="84"/>
      <c r="G731" s="141"/>
      <c r="H731" s="106"/>
      <c r="I731" s="106"/>
      <c r="J731" s="141"/>
      <c r="K731" s="141"/>
      <c r="L731" s="159"/>
      <c r="M731" s="141"/>
      <c r="N731" s="141"/>
      <c r="O731" s="141"/>
      <c r="P731" s="141"/>
      <c r="Q731" s="141"/>
      <c r="R731" s="141"/>
      <c r="S731" s="141"/>
      <c r="T731" s="141"/>
      <c r="U731" s="141"/>
      <c r="V731" s="141"/>
      <c r="W731" s="141"/>
      <c r="X731" s="141"/>
      <c r="Y731" s="141"/>
      <c r="Z731" s="141"/>
      <c r="AA731" s="141"/>
      <c r="AB731" s="141"/>
      <c r="AC731" s="141"/>
      <c r="AD731" s="141"/>
      <c r="AE731" s="142"/>
    </row>
    <row r="732">
      <c r="A732" s="84"/>
      <c r="B732" s="84"/>
      <c r="C732" s="143"/>
      <c r="D732" s="84"/>
      <c r="E732" s="161"/>
      <c r="F732" s="84"/>
      <c r="G732" s="141"/>
      <c r="H732" s="106"/>
      <c r="I732" s="106"/>
      <c r="J732" s="141"/>
      <c r="K732" s="141"/>
      <c r="L732" s="159"/>
      <c r="M732" s="141"/>
      <c r="N732" s="141"/>
      <c r="O732" s="141"/>
      <c r="P732" s="141"/>
      <c r="Q732" s="141"/>
      <c r="R732" s="141"/>
      <c r="S732" s="141"/>
      <c r="T732" s="141"/>
      <c r="U732" s="141"/>
      <c r="V732" s="141"/>
      <c r="W732" s="141"/>
      <c r="X732" s="141"/>
      <c r="Y732" s="141"/>
      <c r="Z732" s="141"/>
      <c r="AA732" s="141"/>
      <c r="AB732" s="141"/>
      <c r="AC732" s="141"/>
      <c r="AD732" s="141"/>
      <c r="AE732" s="142"/>
    </row>
    <row r="733">
      <c r="A733" s="84"/>
      <c r="B733" s="84"/>
      <c r="C733" s="143"/>
      <c r="D733" s="84"/>
      <c r="E733" s="161"/>
      <c r="F733" s="84"/>
      <c r="G733" s="141"/>
      <c r="H733" s="106"/>
      <c r="I733" s="106"/>
      <c r="J733" s="141"/>
      <c r="K733" s="141"/>
      <c r="L733" s="159"/>
      <c r="M733" s="141"/>
      <c r="N733" s="141"/>
      <c r="O733" s="141"/>
      <c r="P733" s="141"/>
      <c r="Q733" s="141"/>
      <c r="R733" s="141"/>
      <c r="S733" s="141"/>
      <c r="T733" s="141"/>
      <c r="U733" s="141"/>
      <c r="V733" s="141"/>
      <c r="W733" s="141"/>
      <c r="X733" s="141"/>
      <c r="Y733" s="141"/>
      <c r="Z733" s="141"/>
      <c r="AA733" s="141"/>
      <c r="AB733" s="141"/>
      <c r="AC733" s="141"/>
      <c r="AD733" s="141"/>
      <c r="AE733" s="142"/>
    </row>
    <row r="734">
      <c r="A734" s="84"/>
      <c r="B734" s="84"/>
      <c r="C734" s="143"/>
      <c r="D734" s="84"/>
      <c r="E734" s="161"/>
      <c r="F734" s="84"/>
      <c r="G734" s="141"/>
      <c r="H734" s="106"/>
      <c r="I734" s="106"/>
      <c r="J734" s="141"/>
      <c r="K734" s="141"/>
      <c r="L734" s="159"/>
      <c r="M734" s="141"/>
      <c r="N734" s="141"/>
      <c r="O734" s="141"/>
      <c r="P734" s="141"/>
      <c r="Q734" s="141"/>
      <c r="R734" s="141"/>
      <c r="S734" s="141"/>
      <c r="T734" s="141"/>
      <c r="U734" s="141"/>
      <c r="V734" s="141"/>
      <c r="W734" s="141"/>
      <c r="X734" s="141"/>
      <c r="Y734" s="141"/>
      <c r="Z734" s="141"/>
      <c r="AA734" s="141"/>
      <c r="AB734" s="141"/>
      <c r="AC734" s="141"/>
      <c r="AD734" s="141"/>
      <c r="AE734" s="142"/>
    </row>
    <row r="735">
      <c r="A735" s="84"/>
      <c r="B735" s="84"/>
      <c r="C735" s="143"/>
      <c r="D735" s="84"/>
      <c r="E735" s="161"/>
      <c r="F735" s="84"/>
      <c r="G735" s="141"/>
      <c r="H735" s="106"/>
      <c r="I735" s="106"/>
      <c r="J735" s="141"/>
      <c r="K735" s="141"/>
      <c r="L735" s="159"/>
      <c r="M735" s="141"/>
      <c r="N735" s="141"/>
      <c r="O735" s="141"/>
      <c r="P735" s="141"/>
      <c r="Q735" s="141"/>
      <c r="R735" s="141"/>
      <c r="S735" s="141"/>
      <c r="T735" s="141"/>
      <c r="U735" s="141"/>
      <c r="V735" s="141"/>
      <c r="W735" s="141"/>
      <c r="X735" s="141"/>
      <c r="Y735" s="141"/>
      <c r="Z735" s="141"/>
      <c r="AA735" s="141"/>
      <c r="AB735" s="141"/>
      <c r="AC735" s="141"/>
      <c r="AD735" s="141"/>
      <c r="AE735" s="142"/>
    </row>
    <row r="736">
      <c r="A736" s="84"/>
      <c r="B736" s="84"/>
      <c r="C736" s="143"/>
      <c r="D736" s="84"/>
      <c r="E736" s="161"/>
      <c r="F736" s="84"/>
      <c r="G736" s="141"/>
      <c r="H736" s="106"/>
      <c r="I736" s="106"/>
      <c r="J736" s="141"/>
      <c r="K736" s="141"/>
      <c r="L736" s="159"/>
      <c r="M736" s="141"/>
      <c r="N736" s="141"/>
      <c r="O736" s="141"/>
      <c r="P736" s="141"/>
      <c r="Q736" s="141"/>
      <c r="R736" s="141"/>
      <c r="S736" s="141"/>
      <c r="T736" s="141"/>
      <c r="U736" s="141"/>
      <c r="V736" s="141"/>
      <c r="W736" s="141"/>
      <c r="X736" s="141"/>
      <c r="Y736" s="141"/>
      <c r="Z736" s="141"/>
      <c r="AA736" s="141"/>
      <c r="AB736" s="141"/>
      <c r="AC736" s="141"/>
      <c r="AD736" s="141"/>
      <c r="AE736" s="142"/>
    </row>
    <row r="737">
      <c r="A737" s="84"/>
      <c r="B737" s="84"/>
      <c r="C737" s="143"/>
      <c r="D737" s="84"/>
      <c r="E737" s="161"/>
      <c r="F737" s="84"/>
      <c r="G737" s="141"/>
      <c r="H737" s="106"/>
      <c r="I737" s="106"/>
      <c r="J737" s="141"/>
      <c r="K737" s="141"/>
      <c r="L737" s="159"/>
      <c r="M737" s="141"/>
      <c r="N737" s="141"/>
      <c r="O737" s="141"/>
      <c r="P737" s="141"/>
      <c r="Q737" s="141"/>
      <c r="R737" s="141"/>
      <c r="S737" s="141"/>
      <c r="T737" s="141"/>
      <c r="U737" s="141"/>
      <c r="V737" s="141"/>
      <c r="W737" s="141"/>
      <c r="X737" s="141"/>
      <c r="Y737" s="141"/>
      <c r="Z737" s="141"/>
      <c r="AA737" s="141"/>
      <c r="AB737" s="141"/>
      <c r="AC737" s="141"/>
      <c r="AD737" s="141"/>
      <c r="AE737" s="142"/>
    </row>
    <row r="738">
      <c r="A738" s="84"/>
      <c r="B738" s="84"/>
      <c r="C738" s="143"/>
      <c r="D738" s="84"/>
      <c r="E738" s="161"/>
      <c r="F738" s="84"/>
      <c r="G738" s="141"/>
      <c r="H738" s="106"/>
      <c r="I738" s="106"/>
      <c r="J738" s="141"/>
      <c r="K738" s="141"/>
      <c r="L738" s="159"/>
      <c r="M738" s="141"/>
      <c r="N738" s="141"/>
      <c r="O738" s="141"/>
      <c r="P738" s="141"/>
      <c r="Q738" s="141"/>
      <c r="R738" s="141"/>
      <c r="S738" s="141"/>
      <c r="T738" s="141"/>
      <c r="U738" s="141"/>
      <c r="V738" s="141"/>
      <c r="W738" s="141"/>
      <c r="X738" s="141"/>
      <c r="Y738" s="141"/>
      <c r="Z738" s="141"/>
      <c r="AA738" s="141"/>
      <c r="AB738" s="141"/>
      <c r="AC738" s="141"/>
      <c r="AD738" s="141"/>
      <c r="AE738" s="142"/>
    </row>
    <row r="739">
      <c r="A739" s="84"/>
      <c r="B739" s="84"/>
      <c r="C739" s="143"/>
      <c r="D739" s="84"/>
      <c r="E739" s="161"/>
      <c r="F739" s="84"/>
      <c r="G739" s="141"/>
      <c r="H739" s="106"/>
      <c r="I739" s="106"/>
      <c r="J739" s="141"/>
      <c r="K739" s="141"/>
      <c r="L739" s="159"/>
      <c r="M739" s="141"/>
      <c r="N739" s="141"/>
      <c r="O739" s="141"/>
      <c r="P739" s="141"/>
      <c r="Q739" s="141"/>
      <c r="R739" s="141"/>
      <c r="S739" s="141"/>
      <c r="T739" s="141"/>
      <c r="U739" s="141"/>
      <c r="V739" s="141"/>
      <c r="W739" s="141"/>
      <c r="X739" s="141"/>
      <c r="Y739" s="141"/>
      <c r="Z739" s="141"/>
      <c r="AA739" s="141"/>
      <c r="AB739" s="141"/>
      <c r="AC739" s="141"/>
      <c r="AD739" s="141"/>
      <c r="AE739" s="142"/>
    </row>
    <row r="740">
      <c r="A740" s="84"/>
      <c r="B740" s="84"/>
      <c r="C740" s="143"/>
      <c r="D740" s="84"/>
      <c r="E740" s="161"/>
      <c r="F740" s="84"/>
      <c r="G740" s="141"/>
      <c r="H740" s="106"/>
      <c r="I740" s="106"/>
      <c r="J740" s="141"/>
      <c r="K740" s="141"/>
      <c r="L740" s="159"/>
      <c r="M740" s="141"/>
      <c r="N740" s="141"/>
      <c r="O740" s="141"/>
      <c r="P740" s="141"/>
      <c r="Q740" s="141"/>
      <c r="R740" s="141"/>
      <c r="S740" s="141"/>
      <c r="T740" s="141"/>
      <c r="U740" s="141"/>
      <c r="V740" s="141"/>
      <c r="W740" s="141"/>
      <c r="X740" s="141"/>
      <c r="Y740" s="141"/>
      <c r="Z740" s="141"/>
      <c r="AA740" s="141"/>
      <c r="AB740" s="141"/>
      <c r="AC740" s="141"/>
      <c r="AD740" s="141"/>
      <c r="AE740" s="142"/>
    </row>
    <row r="741">
      <c r="A741" s="84"/>
      <c r="B741" s="84"/>
      <c r="C741" s="143"/>
      <c r="D741" s="84"/>
      <c r="E741" s="161"/>
      <c r="F741" s="84"/>
      <c r="G741" s="141"/>
      <c r="H741" s="106"/>
      <c r="I741" s="106"/>
      <c r="J741" s="141"/>
      <c r="K741" s="141"/>
      <c r="L741" s="159"/>
      <c r="M741" s="141"/>
      <c r="N741" s="141"/>
      <c r="O741" s="141"/>
      <c r="P741" s="141"/>
      <c r="Q741" s="141"/>
      <c r="R741" s="141"/>
      <c r="S741" s="141"/>
      <c r="T741" s="141"/>
      <c r="U741" s="141"/>
      <c r="V741" s="141"/>
      <c r="W741" s="141"/>
      <c r="X741" s="141"/>
      <c r="Y741" s="141"/>
      <c r="Z741" s="141"/>
      <c r="AA741" s="141"/>
      <c r="AB741" s="141"/>
      <c r="AC741" s="141"/>
      <c r="AD741" s="141"/>
      <c r="AE741" s="142"/>
    </row>
    <row r="742">
      <c r="A742" s="84"/>
      <c r="B742" s="84"/>
      <c r="C742" s="143"/>
      <c r="D742" s="84"/>
      <c r="E742" s="161"/>
      <c r="F742" s="84"/>
      <c r="G742" s="141"/>
      <c r="H742" s="106"/>
      <c r="I742" s="106"/>
      <c r="J742" s="141"/>
      <c r="K742" s="141"/>
      <c r="L742" s="159"/>
      <c r="M742" s="141"/>
      <c r="N742" s="141"/>
      <c r="O742" s="141"/>
      <c r="P742" s="141"/>
      <c r="Q742" s="141"/>
      <c r="R742" s="141"/>
      <c r="S742" s="141"/>
      <c r="T742" s="141"/>
      <c r="U742" s="141"/>
      <c r="V742" s="141"/>
      <c r="W742" s="141"/>
      <c r="X742" s="141"/>
      <c r="Y742" s="141"/>
      <c r="Z742" s="141"/>
      <c r="AA742" s="141"/>
      <c r="AB742" s="141"/>
      <c r="AC742" s="141"/>
      <c r="AD742" s="141"/>
      <c r="AE742" s="142"/>
    </row>
    <row r="743">
      <c r="A743" s="84"/>
      <c r="B743" s="84"/>
      <c r="C743" s="143"/>
      <c r="D743" s="84"/>
      <c r="E743" s="161"/>
      <c r="F743" s="84"/>
      <c r="G743" s="141"/>
      <c r="H743" s="106"/>
      <c r="I743" s="106"/>
      <c r="J743" s="141"/>
      <c r="K743" s="141"/>
      <c r="L743" s="159"/>
      <c r="M743" s="141"/>
      <c r="N743" s="141"/>
      <c r="O743" s="141"/>
      <c r="P743" s="141"/>
      <c r="Q743" s="141"/>
      <c r="R743" s="141"/>
      <c r="S743" s="141"/>
      <c r="T743" s="141"/>
      <c r="U743" s="141"/>
      <c r="V743" s="141"/>
      <c r="W743" s="141"/>
      <c r="X743" s="141"/>
      <c r="Y743" s="141"/>
      <c r="Z743" s="141"/>
      <c r="AA743" s="141"/>
      <c r="AB743" s="141"/>
      <c r="AC743" s="141"/>
      <c r="AD743" s="141"/>
      <c r="AE743" s="142"/>
    </row>
    <row r="744">
      <c r="A744" s="84"/>
      <c r="B744" s="84"/>
      <c r="C744" s="143"/>
      <c r="D744" s="84"/>
      <c r="E744" s="161"/>
      <c r="F744" s="84"/>
      <c r="G744" s="141"/>
      <c r="H744" s="106"/>
      <c r="I744" s="106"/>
      <c r="J744" s="141"/>
      <c r="K744" s="141"/>
      <c r="L744" s="159"/>
      <c r="M744" s="141"/>
      <c r="N744" s="141"/>
      <c r="O744" s="141"/>
      <c r="P744" s="141"/>
      <c r="Q744" s="141"/>
      <c r="R744" s="141"/>
      <c r="S744" s="141"/>
      <c r="T744" s="141"/>
      <c r="U744" s="141"/>
      <c r="V744" s="141"/>
      <c r="W744" s="141"/>
      <c r="X744" s="141"/>
      <c r="Y744" s="141"/>
      <c r="Z744" s="141"/>
      <c r="AA744" s="141"/>
      <c r="AB744" s="141"/>
      <c r="AC744" s="141"/>
      <c r="AD744" s="141"/>
      <c r="AE744" s="142"/>
    </row>
    <row r="745">
      <c r="A745" s="84"/>
      <c r="B745" s="84"/>
      <c r="C745" s="143"/>
      <c r="D745" s="84"/>
      <c r="E745" s="161"/>
      <c r="F745" s="84"/>
      <c r="G745" s="141"/>
      <c r="H745" s="106"/>
      <c r="I745" s="106"/>
      <c r="J745" s="141"/>
      <c r="K745" s="141"/>
      <c r="L745" s="159"/>
      <c r="M745" s="141"/>
      <c r="N745" s="141"/>
      <c r="O745" s="141"/>
      <c r="P745" s="141"/>
      <c r="Q745" s="141"/>
      <c r="R745" s="141"/>
      <c r="S745" s="141"/>
      <c r="T745" s="141"/>
      <c r="U745" s="141"/>
      <c r="V745" s="141"/>
      <c r="W745" s="141"/>
      <c r="X745" s="141"/>
      <c r="Y745" s="141"/>
      <c r="Z745" s="141"/>
      <c r="AA745" s="141"/>
      <c r="AB745" s="141"/>
      <c r="AC745" s="141"/>
      <c r="AD745" s="141"/>
      <c r="AE745" s="142"/>
    </row>
    <row r="746">
      <c r="A746" s="84"/>
      <c r="B746" s="84"/>
      <c r="C746" s="143"/>
      <c r="D746" s="84"/>
      <c r="E746" s="161"/>
      <c r="F746" s="84"/>
      <c r="G746" s="141"/>
      <c r="H746" s="106"/>
      <c r="I746" s="106"/>
      <c r="J746" s="141"/>
      <c r="K746" s="141"/>
      <c r="L746" s="159"/>
      <c r="M746" s="141"/>
      <c r="N746" s="141"/>
      <c r="O746" s="141"/>
      <c r="P746" s="141"/>
      <c r="Q746" s="141"/>
      <c r="R746" s="141"/>
      <c r="S746" s="141"/>
      <c r="T746" s="141"/>
      <c r="U746" s="141"/>
      <c r="V746" s="141"/>
      <c r="W746" s="141"/>
      <c r="X746" s="141"/>
      <c r="Y746" s="141"/>
      <c r="Z746" s="141"/>
      <c r="AA746" s="141"/>
      <c r="AB746" s="141"/>
      <c r="AC746" s="141"/>
      <c r="AD746" s="141"/>
      <c r="AE746" s="142"/>
    </row>
    <row r="747">
      <c r="A747" s="84"/>
      <c r="B747" s="84"/>
      <c r="C747" s="143"/>
      <c r="D747" s="84"/>
      <c r="E747" s="161"/>
      <c r="F747" s="84"/>
      <c r="G747" s="141"/>
      <c r="H747" s="106"/>
      <c r="I747" s="106"/>
      <c r="J747" s="141"/>
      <c r="K747" s="141"/>
      <c r="L747" s="159"/>
      <c r="M747" s="141"/>
      <c r="N747" s="141"/>
      <c r="O747" s="141"/>
      <c r="P747" s="141"/>
      <c r="Q747" s="141"/>
      <c r="R747" s="141"/>
      <c r="S747" s="141"/>
      <c r="T747" s="141"/>
      <c r="U747" s="141"/>
      <c r="V747" s="141"/>
      <c r="W747" s="141"/>
      <c r="X747" s="141"/>
      <c r="Y747" s="141"/>
      <c r="Z747" s="141"/>
      <c r="AA747" s="141"/>
      <c r="AB747" s="141"/>
      <c r="AC747" s="141"/>
      <c r="AD747" s="141"/>
      <c r="AE747" s="142"/>
    </row>
    <row r="748">
      <c r="A748" s="84"/>
      <c r="B748" s="84"/>
      <c r="C748" s="143"/>
      <c r="D748" s="84"/>
      <c r="E748" s="161"/>
      <c r="F748" s="84"/>
      <c r="G748" s="141"/>
      <c r="H748" s="106"/>
      <c r="I748" s="106"/>
      <c r="J748" s="141"/>
      <c r="K748" s="141"/>
      <c r="L748" s="159"/>
      <c r="M748" s="141"/>
      <c r="N748" s="141"/>
      <c r="O748" s="141"/>
      <c r="P748" s="141"/>
      <c r="Q748" s="141"/>
      <c r="R748" s="141"/>
      <c r="S748" s="141"/>
      <c r="T748" s="141"/>
      <c r="U748" s="141"/>
      <c r="V748" s="141"/>
      <c r="W748" s="141"/>
      <c r="X748" s="141"/>
      <c r="Y748" s="141"/>
      <c r="Z748" s="141"/>
      <c r="AA748" s="141"/>
      <c r="AB748" s="141"/>
      <c r="AC748" s="141"/>
      <c r="AD748" s="141"/>
      <c r="AE748" s="142"/>
    </row>
    <row r="749">
      <c r="A749" s="84"/>
      <c r="B749" s="84"/>
      <c r="C749" s="143"/>
      <c r="D749" s="84"/>
      <c r="E749" s="161"/>
      <c r="F749" s="84"/>
      <c r="G749" s="141"/>
      <c r="H749" s="106"/>
      <c r="I749" s="106"/>
      <c r="J749" s="141"/>
      <c r="K749" s="141"/>
      <c r="L749" s="159"/>
      <c r="M749" s="141"/>
      <c r="N749" s="141"/>
      <c r="O749" s="141"/>
      <c r="P749" s="141"/>
      <c r="Q749" s="141"/>
      <c r="R749" s="141"/>
      <c r="S749" s="141"/>
      <c r="T749" s="141"/>
      <c r="U749" s="141"/>
      <c r="V749" s="141"/>
      <c r="W749" s="141"/>
      <c r="X749" s="141"/>
      <c r="Y749" s="141"/>
      <c r="Z749" s="141"/>
      <c r="AA749" s="141"/>
      <c r="AB749" s="141"/>
      <c r="AC749" s="141"/>
      <c r="AD749" s="141"/>
      <c r="AE749" s="142"/>
    </row>
    <row r="750">
      <c r="A750" s="84"/>
      <c r="B750" s="84"/>
      <c r="C750" s="143"/>
      <c r="D750" s="84"/>
      <c r="E750" s="161"/>
      <c r="F750" s="84"/>
      <c r="G750" s="141"/>
      <c r="H750" s="106"/>
      <c r="I750" s="106"/>
      <c r="J750" s="141"/>
      <c r="K750" s="141"/>
      <c r="L750" s="159"/>
      <c r="M750" s="141"/>
      <c r="N750" s="141"/>
      <c r="O750" s="141"/>
      <c r="P750" s="141"/>
      <c r="Q750" s="141"/>
      <c r="R750" s="141"/>
      <c r="S750" s="141"/>
      <c r="T750" s="141"/>
      <c r="U750" s="141"/>
      <c r="V750" s="141"/>
      <c r="W750" s="141"/>
      <c r="X750" s="141"/>
      <c r="Y750" s="141"/>
      <c r="Z750" s="141"/>
      <c r="AA750" s="141"/>
      <c r="AB750" s="141"/>
      <c r="AC750" s="141"/>
      <c r="AD750" s="141"/>
      <c r="AE750" s="142"/>
    </row>
    <row r="751">
      <c r="A751" s="84"/>
      <c r="B751" s="84"/>
      <c r="C751" s="143"/>
      <c r="D751" s="84"/>
      <c r="E751" s="161"/>
      <c r="F751" s="84"/>
      <c r="G751" s="141"/>
      <c r="H751" s="106"/>
      <c r="I751" s="106"/>
      <c r="J751" s="141"/>
      <c r="K751" s="141"/>
      <c r="L751" s="159"/>
      <c r="M751" s="141"/>
      <c r="N751" s="141"/>
      <c r="O751" s="141"/>
      <c r="P751" s="141"/>
      <c r="Q751" s="141"/>
      <c r="R751" s="141"/>
      <c r="S751" s="141"/>
      <c r="T751" s="141"/>
      <c r="U751" s="141"/>
      <c r="V751" s="141"/>
      <c r="W751" s="141"/>
      <c r="X751" s="141"/>
      <c r="Y751" s="141"/>
      <c r="Z751" s="141"/>
      <c r="AA751" s="141"/>
      <c r="AB751" s="141"/>
      <c r="AC751" s="141"/>
      <c r="AD751" s="141"/>
      <c r="AE751" s="142"/>
    </row>
    <row r="752">
      <c r="A752" s="84"/>
      <c r="B752" s="84"/>
      <c r="C752" s="143"/>
      <c r="D752" s="84"/>
      <c r="E752" s="161"/>
      <c r="F752" s="84"/>
      <c r="G752" s="141"/>
      <c r="H752" s="106"/>
      <c r="I752" s="106"/>
      <c r="J752" s="141"/>
      <c r="K752" s="141"/>
      <c r="L752" s="159"/>
      <c r="M752" s="141"/>
      <c r="N752" s="141"/>
      <c r="O752" s="141"/>
      <c r="P752" s="141"/>
      <c r="Q752" s="141"/>
      <c r="R752" s="141"/>
      <c r="S752" s="141"/>
      <c r="T752" s="141"/>
      <c r="U752" s="141"/>
      <c r="V752" s="141"/>
      <c r="W752" s="141"/>
      <c r="X752" s="141"/>
      <c r="Y752" s="141"/>
      <c r="Z752" s="141"/>
      <c r="AA752" s="141"/>
      <c r="AB752" s="141"/>
      <c r="AC752" s="141"/>
      <c r="AD752" s="141"/>
      <c r="AE752" s="142"/>
    </row>
    <row r="753">
      <c r="A753" s="84"/>
      <c r="B753" s="84"/>
      <c r="C753" s="143"/>
      <c r="D753" s="84"/>
      <c r="E753" s="161"/>
      <c r="F753" s="84"/>
      <c r="G753" s="141"/>
      <c r="H753" s="106"/>
      <c r="I753" s="106"/>
      <c r="J753" s="141"/>
      <c r="K753" s="141"/>
      <c r="L753" s="159"/>
      <c r="M753" s="141"/>
      <c r="N753" s="141"/>
      <c r="O753" s="141"/>
      <c r="P753" s="141"/>
      <c r="Q753" s="141"/>
      <c r="R753" s="141"/>
      <c r="S753" s="141"/>
      <c r="T753" s="141"/>
      <c r="U753" s="141"/>
      <c r="V753" s="141"/>
      <c r="W753" s="141"/>
      <c r="X753" s="141"/>
      <c r="Y753" s="141"/>
      <c r="Z753" s="141"/>
      <c r="AA753" s="141"/>
      <c r="AB753" s="141"/>
      <c r="AC753" s="141"/>
      <c r="AD753" s="141"/>
      <c r="AE753" s="142"/>
    </row>
    <row r="754">
      <c r="A754" s="84"/>
      <c r="B754" s="84"/>
      <c r="C754" s="143"/>
      <c r="D754" s="84"/>
      <c r="E754" s="161"/>
      <c r="F754" s="84"/>
      <c r="G754" s="141"/>
      <c r="H754" s="106"/>
      <c r="I754" s="106"/>
      <c r="J754" s="141"/>
      <c r="K754" s="141"/>
      <c r="L754" s="159"/>
      <c r="M754" s="141"/>
      <c r="N754" s="141"/>
      <c r="O754" s="141"/>
      <c r="P754" s="141"/>
      <c r="Q754" s="141"/>
      <c r="R754" s="141"/>
      <c r="S754" s="141"/>
      <c r="T754" s="141"/>
      <c r="U754" s="141"/>
      <c r="V754" s="141"/>
      <c r="W754" s="141"/>
      <c r="X754" s="141"/>
      <c r="Y754" s="141"/>
      <c r="Z754" s="141"/>
      <c r="AA754" s="141"/>
      <c r="AB754" s="141"/>
      <c r="AC754" s="141"/>
      <c r="AD754" s="141"/>
      <c r="AE754" s="142"/>
    </row>
    <row r="755">
      <c r="A755" s="84"/>
      <c r="B755" s="84"/>
      <c r="C755" s="143"/>
      <c r="D755" s="84"/>
      <c r="E755" s="161"/>
      <c r="F755" s="84"/>
      <c r="G755" s="141"/>
      <c r="H755" s="106"/>
      <c r="I755" s="106"/>
      <c r="J755" s="141"/>
      <c r="K755" s="141"/>
      <c r="L755" s="159"/>
      <c r="M755" s="141"/>
      <c r="N755" s="141"/>
      <c r="O755" s="141"/>
      <c r="P755" s="141"/>
      <c r="Q755" s="141"/>
      <c r="R755" s="141"/>
      <c r="S755" s="141"/>
      <c r="T755" s="141"/>
      <c r="U755" s="141"/>
      <c r="V755" s="141"/>
      <c r="W755" s="141"/>
      <c r="X755" s="141"/>
      <c r="Y755" s="141"/>
      <c r="Z755" s="141"/>
      <c r="AA755" s="141"/>
      <c r="AB755" s="141"/>
      <c r="AC755" s="141"/>
      <c r="AD755" s="141"/>
      <c r="AE755" s="142"/>
    </row>
    <row r="756">
      <c r="A756" s="84"/>
      <c r="B756" s="84"/>
      <c r="C756" s="143"/>
      <c r="D756" s="84"/>
      <c r="E756" s="161"/>
      <c r="F756" s="84"/>
      <c r="G756" s="141"/>
      <c r="H756" s="106"/>
      <c r="I756" s="106"/>
      <c r="J756" s="141"/>
      <c r="K756" s="141"/>
      <c r="L756" s="159"/>
      <c r="M756" s="141"/>
      <c r="N756" s="141"/>
      <c r="O756" s="141"/>
      <c r="P756" s="141"/>
      <c r="Q756" s="141"/>
      <c r="R756" s="141"/>
      <c r="S756" s="141"/>
      <c r="T756" s="141"/>
      <c r="U756" s="141"/>
      <c r="V756" s="141"/>
      <c r="W756" s="141"/>
      <c r="X756" s="141"/>
      <c r="Y756" s="141"/>
      <c r="Z756" s="141"/>
      <c r="AA756" s="141"/>
      <c r="AB756" s="141"/>
      <c r="AC756" s="141"/>
      <c r="AD756" s="141"/>
      <c r="AE756" s="142"/>
    </row>
    <row r="757">
      <c r="A757" s="84"/>
      <c r="B757" s="84"/>
      <c r="C757" s="143"/>
      <c r="D757" s="84"/>
      <c r="E757" s="161"/>
      <c r="F757" s="84"/>
      <c r="G757" s="141"/>
      <c r="H757" s="106"/>
      <c r="I757" s="106"/>
      <c r="J757" s="141"/>
      <c r="K757" s="141"/>
      <c r="L757" s="159"/>
      <c r="M757" s="141"/>
      <c r="N757" s="141"/>
      <c r="O757" s="141"/>
      <c r="P757" s="141"/>
      <c r="Q757" s="141"/>
      <c r="R757" s="141"/>
      <c r="S757" s="141"/>
      <c r="T757" s="141"/>
      <c r="U757" s="141"/>
      <c r="V757" s="141"/>
      <c r="W757" s="141"/>
      <c r="X757" s="141"/>
      <c r="Y757" s="141"/>
      <c r="Z757" s="141"/>
      <c r="AA757" s="141"/>
      <c r="AB757" s="141"/>
      <c r="AC757" s="141"/>
      <c r="AD757" s="141"/>
      <c r="AE757" s="142"/>
    </row>
    <row r="758">
      <c r="A758" s="84"/>
      <c r="B758" s="84"/>
      <c r="C758" s="143"/>
      <c r="D758" s="84"/>
      <c r="E758" s="161"/>
      <c r="F758" s="84"/>
      <c r="G758" s="141"/>
      <c r="H758" s="106"/>
      <c r="I758" s="106"/>
      <c r="J758" s="141"/>
      <c r="K758" s="141"/>
      <c r="L758" s="159"/>
      <c r="M758" s="141"/>
      <c r="N758" s="141"/>
      <c r="O758" s="141"/>
      <c r="P758" s="141"/>
      <c r="Q758" s="141"/>
      <c r="R758" s="141"/>
      <c r="S758" s="141"/>
      <c r="T758" s="141"/>
      <c r="U758" s="141"/>
      <c r="V758" s="141"/>
      <c r="W758" s="141"/>
      <c r="X758" s="141"/>
      <c r="Y758" s="141"/>
      <c r="Z758" s="141"/>
      <c r="AA758" s="141"/>
      <c r="AB758" s="141"/>
      <c r="AC758" s="141"/>
      <c r="AD758" s="141"/>
      <c r="AE758" s="142"/>
    </row>
    <row r="759">
      <c r="A759" s="84"/>
      <c r="B759" s="84"/>
      <c r="C759" s="143"/>
      <c r="D759" s="84"/>
      <c r="E759" s="161"/>
      <c r="F759" s="84"/>
      <c r="G759" s="141"/>
      <c r="H759" s="106"/>
      <c r="I759" s="106"/>
      <c r="J759" s="141"/>
      <c r="K759" s="141"/>
      <c r="L759" s="159"/>
      <c r="M759" s="141"/>
      <c r="N759" s="141"/>
      <c r="O759" s="141"/>
      <c r="P759" s="141"/>
      <c r="Q759" s="141"/>
      <c r="R759" s="141"/>
      <c r="S759" s="141"/>
      <c r="T759" s="141"/>
      <c r="U759" s="141"/>
      <c r="V759" s="141"/>
      <c r="W759" s="141"/>
      <c r="X759" s="141"/>
      <c r="Y759" s="141"/>
      <c r="Z759" s="141"/>
      <c r="AA759" s="141"/>
      <c r="AB759" s="141"/>
      <c r="AC759" s="141"/>
      <c r="AD759" s="141"/>
      <c r="AE759" s="142"/>
    </row>
    <row r="760">
      <c r="A760" s="84"/>
      <c r="B760" s="84"/>
      <c r="C760" s="143"/>
      <c r="D760" s="84"/>
      <c r="E760" s="161"/>
      <c r="F760" s="84"/>
      <c r="G760" s="141"/>
      <c r="H760" s="106"/>
      <c r="I760" s="106"/>
      <c r="J760" s="141"/>
      <c r="K760" s="141"/>
      <c r="L760" s="159"/>
      <c r="M760" s="141"/>
      <c r="N760" s="141"/>
      <c r="O760" s="141"/>
      <c r="P760" s="141"/>
      <c r="Q760" s="141"/>
      <c r="R760" s="141"/>
      <c r="S760" s="141"/>
      <c r="T760" s="141"/>
      <c r="U760" s="141"/>
      <c r="V760" s="141"/>
      <c r="W760" s="141"/>
      <c r="X760" s="141"/>
      <c r="Y760" s="141"/>
      <c r="Z760" s="141"/>
      <c r="AA760" s="141"/>
      <c r="AB760" s="141"/>
      <c r="AC760" s="141"/>
      <c r="AD760" s="141"/>
      <c r="AE760" s="142"/>
    </row>
    <row r="761">
      <c r="A761" s="84"/>
      <c r="B761" s="84"/>
      <c r="C761" s="143"/>
      <c r="D761" s="84"/>
      <c r="E761" s="161"/>
      <c r="F761" s="84"/>
      <c r="G761" s="141"/>
      <c r="H761" s="106"/>
      <c r="I761" s="106"/>
      <c r="J761" s="141"/>
      <c r="K761" s="141"/>
      <c r="L761" s="159"/>
      <c r="M761" s="141"/>
      <c r="N761" s="141"/>
      <c r="O761" s="141"/>
      <c r="P761" s="141"/>
      <c r="Q761" s="141"/>
      <c r="R761" s="141"/>
      <c r="S761" s="141"/>
      <c r="T761" s="141"/>
      <c r="U761" s="141"/>
      <c r="V761" s="141"/>
      <c r="W761" s="141"/>
      <c r="X761" s="141"/>
      <c r="Y761" s="141"/>
      <c r="Z761" s="141"/>
      <c r="AA761" s="141"/>
      <c r="AB761" s="141"/>
      <c r="AC761" s="141"/>
      <c r="AD761" s="141"/>
      <c r="AE761" s="142"/>
    </row>
    <row r="762">
      <c r="A762" s="84"/>
      <c r="B762" s="84"/>
      <c r="C762" s="143"/>
      <c r="D762" s="84"/>
      <c r="E762" s="161"/>
      <c r="F762" s="84"/>
      <c r="G762" s="141"/>
      <c r="H762" s="106"/>
      <c r="I762" s="106"/>
      <c r="J762" s="141"/>
      <c r="K762" s="141"/>
      <c r="L762" s="159"/>
      <c r="M762" s="141"/>
      <c r="N762" s="141"/>
      <c r="O762" s="141"/>
      <c r="P762" s="141"/>
      <c r="Q762" s="141"/>
      <c r="R762" s="141"/>
      <c r="S762" s="141"/>
      <c r="T762" s="141"/>
      <c r="U762" s="141"/>
      <c r="V762" s="141"/>
      <c r="W762" s="141"/>
      <c r="X762" s="141"/>
      <c r="Y762" s="141"/>
      <c r="Z762" s="141"/>
      <c r="AA762" s="141"/>
      <c r="AB762" s="141"/>
      <c r="AC762" s="141"/>
      <c r="AD762" s="141"/>
      <c r="AE762" s="142"/>
    </row>
    <row r="763">
      <c r="A763" s="84"/>
      <c r="B763" s="84"/>
      <c r="C763" s="143"/>
      <c r="D763" s="84"/>
      <c r="E763" s="161"/>
      <c r="F763" s="84"/>
      <c r="G763" s="141"/>
      <c r="H763" s="106"/>
      <c r="I763" s="106"/>
      <c r="J763" s="141"/>
      <c r="K763" s="141"/>
      <c r="L763" s="159"/>
      <c r="M763" s="141"/>
      <c r="N763" s="141"/>
      <c r="O763" s="141"/>
      <c r="P763" s="141"/>
      <c r="Q763" s="141"/>
      <c r="R763" s="141"/>
      <c r="S763" s="141"/>
      <c r="T763" s="141"/>
      <c r="U763" s="141"/>
      <c r="V763" s="141"/>
      <c r="W763" s="141"/>
      <c r="X763" s="141"/>
      <c r="Y763" s="141"/>
      <c r="Z763" s="141"/>
      <c r="AA763" s="141"/>
      <c r="AB763" s="141"/>
      <c r="AC763" s="141"/>
      <c r="AD763" s="141"/>
      <c r="AE763" s="142"/>
    </row>
    <row r="764">
      <c r="A764" s="84"/>
      <c r="B764" s="84"/>
      <c r="C764" s="143"/>
      <c r="D764" s="84"/>
      <c r="E764" s="161"/>
      <c r="F764" s="84"/>
      <c r="G764" s="141"/>
      <c r="H764" s="106"/>
      <c r="I764" s="106"/>
      <c r="J764" s="141"/>
      <c r="K764" s="141"/>
      <c r="L764" s="159"/>
      <c r="M764" s="141"/>
      <c r="N764" s="141"/>
      <c r="O764" s="141"/>
      <c r="P764" s="141"/>
      <c r="Q764" s="141"/>
      <c r="R764" s="141"/>
      <c r="S764" s="141"/>
      <c r="T764" s="141"/>
      <c r="U764" s="141"/>
      <c r="V764" s="141"/>
      <c r="W764" s="141"/>
      <c r="X764" s="141"/>
      <c r="Y764" s="141"/>
      <c r="Z764" s="141"/>
      <c r="AA764" s="141"/>
      <c r="AB764" s="141"/>
      <c r="AC764" s="141"/>
      <c r="AD764" s="141"/>
      <c r="AE764" s="142"/>
    </row>
    <row r="765">
      <c r="A765" s="84"/>
      <c r="B765" s="84"/>
      <c r="C765" s="143"/>
      <c r="D765" s="84"/>
      <c r="E765" s="161"/>
      <c r="F765" s="84"/>
      <c r="G765" s="141"/>
      <c r="H765" s="106"/>
      <c r="I765" s="106"/>
      <c r="J765" s="141"/>
      <c r="K765" s="141"/>
      <c r="L765" s="159"/>
      <c r="M765" s="141"/>
      <c r="N765" s="141"/>
      <c r="O765" s="141"/>
      <c r="P765" s="141"/>
      <c r="Q765" s="141"/>
      <c r="R765" s="141"/>
      <c r="S765" s="141"/>
      <c r="T765" s="141"/>
      <c r="U765" s="141"/>
      <c r="V765" s="141"/>
      <c r="W765" s="141"/>
      <c r="X765" s="141"/>
      <c r="Y765" s="141"/>
      <c r="Z765" s="141"/>
      <c r="AA765" s="141"/>
      <c r="AB765" s="141"/>
      <c r="AC765" s="141"/>
      <c r="AD765" s="141"/>
      <c r="AE765" s="142"/>
    </row>
    <row r="766">
      <c r="A766" s="84"/>
      <c r="B766" s="84"/>
      <c r="C766" s="143"/>
      <c r="D766" s="84"/>
      <c r="E766" s="161"/>
      <c r="F766" s="84"/>
      <c r="G766" s="141"/>
      <c r="H766" s="106"/>
      <c r="I766" s="106"/>
      <c r="J766" s="141"/>
      <c r="K766" s="141"/>
      <c r="L766" s="159"/>
      <c r="M766" s="141"/>
      <c r="N766" s="141"/>
      <c r="O766" s="141"/>
      <c r="P766" s="141"/>
      <c r="Q766" s="141"/>
      <c r="R766" s="141"/>
      <c r="S766" s="141"/>
      <c r="T766" s="141"/>
      <c r="U766" s="141"/>
      <c r="V766" s="141"/>
      <c r="W766" s="141"/>
      <c r="X766" s="141"/>
      <c r="Y766" s="141"/>
      <c r="Z766" s="141"/>
      <c r="AA766" s="141"/>
      <c r="AB766" s="141"/>
      <c r="AC766" s="141"/>
      <c r="AD766" s="141"/>
      <c r="AE766" s="142"/>
    </row>
    <row r="767">
      <c r="A767" s="84"/>
      <c r="B767" s="84"/>
      <c r="C767" s="143"/>
      <c r="D767" s="84"/>
      <c r="E767" s="161"/>
      <c r="F767" s="84"/>
      <c r="G767" s="141"/>
      <c r="H767" s="106"/>
      <c r="I767" s="106"/>
      <c r="J767" s="141"/>
      <c r="K767" s="141"/>
      <c r="L767" s="159"/>
      <c r="M767" s="141"/>
      <c r="N767" s="141"/>
      <c r="O767" s="141"/>
      <c r="P767" s="141"/>
      <c r="Q767" s="141"/>
      <c r="R767" s="141"/>
      <c r="S767" s="141"/>
      <c r="T767" s="141"/>
      <c r="U767" s="141"/>
      <c r="V767" s="141"/>
      <c r="W767" s="141"/>
      <c r="X767" s="141"/>
      <c r="Y767" s="141"/>
      <c r="Z767" s="141"/>
      <c r="AA767" s="141"/>
      <c r="AB767" s="141"/>
      <c r="AC767" s="141"/>
      <c r="AD767" s="141"/>
      <c r="AE767" s="142"/>
    </row>
    <row r="768">
      <c r="A768" s="84"/>
      <c r="B768" s="84"/>
      <c r="C768" s="143"/>
      <c r="D768" s="84"/>
      <c r="E768" s="161"/>
      <c r="F768" s="84"/>
      <c r="G768" s="141"/>
      <c r="H768" s="106"/>
      <c r="I768" s="106"/>
      <c r="J768" s="141"/>
      <c r="K768" s="141"/>
      <c r="L768" s="159"/>
      <c r="M768" s="141"/>
      <c r="N768" s="141"/>
      <c r="O768" s="141"/>
      <c r="P768" s="141"/>
      <c r="Q768" s="141"/>
      <c r="R768" s="141"/>
      <c r="S768" s="141"/>
      <c r="T768" s="141"/>
      <c r="U768" s="141"/>
      <c r="V768" s="141"/>
      <c r="W768" s="141"/>
      <c r="X768" s="141"/>
      <c r="Y768" s="141"/>
      <c r="Z768" s="141"/>
      <c r="AA768" s="141"/>
      <c r="AB768" s="141"/>
      <c r="AC768" s="141"/>
      <c r="AD768" s="141"/>
      <c r="AE768" s="142"/>
    </row>
    <row r="769">
      <c r="A769" s="84"/>
      <c r="B769" s="84"/>
      <c r="C769" s="143"/>
      <c r="D769" s="84"/>
      <c r="E769" s="161"/>
      <c r="F769" s="84"/>
      <c r="G769" s="141"/>
      <c r="H769" s="106"/>
      <c r="I769" s="106"/>
      <c r="J769" s="141"/>
      <c r="K769" s="141"/>
      <c r="L769" s="159"/>
      <c r="M769" s="141"/>
      <c r="N769" s="141"/>
      <c r="O769" s="141"/>
      <c r="P769" s="141"/>
      <c r="Q769" s="141"/>
      <c r="R769" s="141"/>
      <c r="S769" s="141"/>
      <c r="T769" s="141"/>
      <c r="U769" s="141"/>
      <c r="V769" s="141"/>
      <c r="W769" s="141"/>
      <c r="X769" s="141"/>
      <c r="Y769" s="141"/>
      <c r="Z769" s="141"/>
      <c r="AA769" s="141"/>
      <c r="AB769" s="141"/>
      <c r="AC769" s="141"/>
      <c r="AD769" s="141"/>
      <c r="AE769" s="142"/>
    </row>
    <row r="770">
      <c r="A770" s="84"/>
      <c r="B770" s="84"/>
      <c r="C770" s="143"/>
      <c r="D770" s="84"/>
      <c r="E770" s="161"/>
      <c r="F770" s="84"/>
      <c r="G770" s="141"/>
      <c r="H770" s="106"/>
      <c r="I770" s="106"/>
      <c r="J770" s="141"/>
      <c r="K770" s="141"/>
      <c r="L770" s="159"/>
      <c r="M770" s="141"/>
      <c r="N770" s="141"/>
      <c r="O770" s="141"/>
      <c r="P770" s="141"/>
      <c r="Q770" s="141"/>
      <c r="R770" s="141"/>
      <c r="S770" s="141"/>
      <c r="T770" s="141"/>
      <c r="U770" s="141"/>
      <c r="V770" s="141"/>
      <c r="W770" s="141"/>
      <c r="X770" s="141"/>
      <c r="Y770" s="141"/>
      <c r="Z770" s="141"/>
      <c r="AA770" s="141"/>
      <c r="AB770" s="141"/>
      <c r="AC770" s="141"/>
      <c r="AD770" s="141"/>
      <c r="AE770" s="142"/>
    </row>
    <row r="771">
      <c r="A771" s="84"/>
      <c r="B771" s="84"/>
      <c r="C771" s="143"/>
      <c r="D771" s="84"/>
      <c r="E771" s="161"/>
      <c r="F771" s="84"/>
      <c r="G771" s="141"/>
      <c r="H771" s="106"/>
      <c r="I771" s="106"/>
      <c r="J771" s="141"/>
      <c r="K771" s="141"/>
      <c r="L771" s="159"/>
      <c r="M771" s="141"/>
      <c r="N771" s="141"/>
      <c r="O771" s="141"/>
      <c r="P771" s="141"/>
      <c r="Q771" s="141"/>
      <c r="R771" s="141"/>
      <c r="S771" s="141"/>
      <c r="T771" s="141"/>
      <c r="U771" s="141"/>
      <c r="V771" s="141"/>
      <c r="W771" s="141"/>
      <c r="X771" s="141"/>
      <c r="Y771" s="141"/>
      <c r="Z771" s="141"/>
      <c r="AA771" s="141"/>
      <c r="AB771" s="141"/>
      <c r="AC771" s="141"/>
      <c r="AD771" s="141"/>
      <c r="AE771" s="142"/>
    </row>
    <row r="772">
      <c r="A772" s="84"/>
      <c r="B772" s="84"/>
      <c r="C772" s="143"/>
      <c r="D772" s="84"/>
      <c r="E772" s="161"/>
      <c r="F772" s="84"/>
      <c r="G772" s="141"/>
      <c r="H772" s="106"/>
      <c r="I772" s="106"/>
      <c r="J772" s="141"/>
      <c r="K772" s="141"/>
      <c r="L772" s="159"/>
      <c r="M772" s="141"/>
      <c r="N772" s="141"/>
      <c r="O772" s="141"/>
      <c r="P772" s="141"/>
      <c r="Q772" s="141"/>
      <c r="R772" s="141"/>
      <c r="S772" s="141"/>
      <c r="T772" s="141"/>
      <c r="U772" s="141"/>
      <c r="V772" s="141"/>
      <c r="W772" s="141"/>
      <c r="X772" s="141"/>
      <c r="Y772" s="141"/>
      <c r="Z772" s="141"/>
      <c r="AA772" s="141"/>
      <c r="AB772" s="141"/>
      <c r="AC772" s="141"/>
      <c r="AD772" s="141"/>
      <c r="AE772" s="142"/>
    </row>
    <row r="773">
      <c r="A773" s="84"/>
      <c r="B773" s="84"/>
      <c r="C773" s="143"/>
      <c r="D773" s="84"/>
      <c r="E773" s="161"/>
      <c r="F773" s="84"/>
      <c r="G773" s="141"/>
      <c r="H773" s="106"/>
      <c r="I773" s="106"/>
      <c r="J773" s="141"/>
      <c r="K773" s="141"/>
      <c r="L773" s="159"/>
      <c r="M773" s="141"/>
      <c r="N773" s="141"/>
      <c r="O773" s="141"/>
      <c r="P773" s="141"/>
      <c r="Q773" s="141"/>
      <c r="R773" s="141"/>
      <c r="S773" s="141"/>
      <c r="T773" s="141"/>
      <c r="U773" s="141"/>
      <c r="V773" s="141"/>
      <c r="W773" s="141"/>
      <c r="X773" s="141"/>
      <c r="Y773" s="141"/>
      <c r="Z773" s="141"/>
      <c r="AA773" s="141"/>
      <c r="AB773" s="141"/>
      <c r="AC773" s="141"/>
      <c r="AD773" s="141"/>
      <c r="AE773" s="142"/>
    </row>
    <row r="774">
      <c r="A774" s="84"/>
      <c r="B774" s="84"/>
      <c r="C774" s="143"/>
      <c r="D774" s="84"/>
      <c r="E774" s="161"/>
      <c r="F774" s="84"/>
      <c r="G774" s="141"/>
      <c r="H774" s="106"/>
      <c r="I774" s="106"/>
      <c r="J774" s="141"/>
      <c r="K774" s="141"/>
      <c r="L774" s="159"/>
      <c r="M774" s="141"/>
      <c r="N774" s="141"/>
      <c r="O774" s="141"/>
      <c r="P774" s="141"/>
      <c r="Q774" s="141"/>
      <c r="R774" s="141"/>
      <c r="S774" s="141"/>
      <c r="T774" s="141"/>
      <c r="U774" s="141"/>
      <c r="V774" s="141"/>
      <c r="W774" s="141"/>
      <c r="X774" s="141"/>
      <c r="Y774" s="141"/>
      <c r="Z774" s="141"/>
      <c r="AA774" s="141"/>
      <c r="AB774" s="141"/>
      <c r="AC774" s="141"/>
      <c r="AD774" s="141"/>
      <c r="AE774" s="142"/>
    </row>
    <row r="775">
      <c r="A775" s="84"/>
      <c r="B775" s="84"/>
      <c r="C775" s="143"/>
      <c r="D775" s="84"/>
      <c r="E775" s="161"/>
      <c r="F775" s="84"/>
      <c r="G775" s="141"/>
      <c r="H775" s="106"/>
      <c r="I775" s="106"/>
      <c r="J775" s="141"/>
      <c r="K775" s="141"/>
      <c r="L775" s="159"/>
      <c r="M775" s="141"/>
      <c r="N775" s="141"/>
      <c r="O775" s="141"/>
      <c r="P775" s="141"/>
      <c r="Q775" s="141"/>
      <c r="R775" s="141"/>
      <c r="S775" s="141"/>
      <c r="T775" s="141"/>
      <c r="U775" s="141"/>
      <c r="V775" s="141"/>
      <c r="W775" s="141"/>
      <c r="X775" s="141"/>
      <c r="Y775" s="141"/>
      <c r="Z775" s="141"/>
      <c r="AA775" s="141"/>
      <c r="AB775" s="141"/>
      <c r="AC775" s="141"/>
      <c r="AD775" s="141"/>
      <c r="AE775" s="142"/>
    </row>
    <row r="776">
      <c r="A776" s="84"/>
      <c r="B776" s="84"/>
      <c r="C776" s="143"/>
      <c r="D776" s="84"/>
      <c r="E776" s="161"/>
      <c r="F776" s="84"/>
      <c r="G776" s="141"/>
      <c r="H776" s="106"/>
      <c r="I776" s="106"/>
      <c r="J776" s="141"/>
      <c r="K776" s="141"/>
      <c r="L776" s="159"/>
      <c r="M776" s="141"/>
      <c r="N776" s="141"/>
      <c r="O776" s="141"/>
      <c r="P776" s="141"/>
      <c r="Q776" s="141"/>
      <c r="R776" s="141"/>
      <c r="S776" s="141"/>
      <c r="T776" s="141"/>
      <c r="U776" s="141"/>
      <c r="V776" s="141"/>
      <c r="W776" s="141"/>
      <c r="X776" s="141"/>
      <c r="Y776" s="141"/>
      <c r="Z776" s="141"/>
      <c r="AA776" s="141"/>
      <c r="AB776" s="141"/>
      <c r="AC776" s="141"/>
      <c r="AD776" s="141"/>
      <c r="AE776" s="142"/>
    </row>
    <row r="777">
      <c r="A777" s="84"/>
      <c r="B777" s="84"/>
      <c r="C777" s="143"/>
      <c r="D777" s="84"/>
      <c r="E777" s="161"/>
      <c r="F777" s="84"/>
      <c r="G777" s="141"/>
      <c r="H777" s="106"/>
      <c r="I777" s="106"/>
      <c r="J777" s="141"/>
      <c r="K777" s="141"/>
      <c r="L777" s="159"/>
      <c r="M777" s="141"/>
      <c r="N777" s="141"/>
      <c r="O777" s="141"/>
      <c r="P777" s="141"/>
      <c r="Q777" s="141"/>
      <c r="R777" s="141"/>
      <c r="S777" s="141"/>
      <c r="T777" s="141"/>
      <c r="U777" s="141"/>
      <c r="V777" s="141"/>
      <c r="W777" s="141"/>
      <c r="X777" s="141"/>
      <c r="Y777" s="141"/>
      <c r="Z777" s="141"/>
      <c r="AA777" s="141"/>
      <c r="AB777" s="141"/>
      <c r="AC777" s="141"/>
      <c r="AD777" s="141"/>
      <c r="AE777" s="142"/>
    </row>
    <row r="778">
      <c r="A778" s="84"/>
      <c r="B778" s="84"/>
      <c r="C778" s="143"/>
      <c r="D778" s="84"/>
      <c r="E778" s="161"/>
      <c r="F778" s="84"/>
      <c r="G778" s="141"/>
      <c r="H778" s="106"/>
      <c r="I778" s="106"/>
      <c r="J778" s="141"/>
      <c r="K778" s="141"/>
      <c r="L778" s="159"/>
      <c r="M778" s="141"/>
      <c r="N778" s="141"/>
      <c r="O778" s="141"/>
      <c r="P778" s="141"/>
      <c r="Q778" s="141"/>
      <c r="R778" s="141"/>
      <c r="S778" s="141"/>
      <c r="T778" s="141"/>
      <c r="U778" s="141"/>
      <c r="V778" s="141"/>
      <c r="W778" s="141"/>
      <c r="X778" s="141"/>
      <c r="Y778" s="141"/>
      <c r="Z778" s="141"/>
      <c r="AA778" s="141"/>
      <c r="AB778" s="141"/>
      <c r="AC778" s="141"/>
      <c r="AD778" s="141"/>
      <c r="AE778" s="142"/>
    </row>
    <row r="779">
      <c r="A779" s="84"/>
      <c r="B779" s="84"/>
      <c r="C779" s="143"/>
      <c r="D779" s="84"/>
      <c r="E779" s="161"/>
      <c r="F779" s="84"/>
      <c r="G779" s="141"/>
      <c r="H779" s="106"/>
      <c r="I779" s="106"/>
      <c r="J779" s="141"/>
      <c r="K779" s="141"/>
      <c r="L779" s="159"/>
      <c r="M779" s="141"/>
      <c r="N779" s="141"/>
      <c r="O779" s="141"/>
      <c r="P779" s="141"/>
      <c r="Q779" s="141"/>
      <c r="R779" s="141"/>
      <c r="S779" s="141"/>
      <c r="T779" s="141"/>
      <c r="U779" s="141"/>
      <c r="V779" s="141"/>
      <c r="W779" s="141"/>
      <c r="X779" s="141"/>
      <c r="Y779" s="141"/>
      <c r="Z779" s="141"/>
      <c r="AA779" s="141"/>
      <c r="AB779" s="141"/>
      <c r="AC779" s="141"/>
      <c r="AD779" s="141"/>
      <c r="AE779" s="142"/>
    </row>
    <row r="780">
      <c r="A780" s="84"/>
      <c r="B780" s="84"/>
      <c r="C780" s="143"/>
      <c r="D780" s="84"/>
      <c r="E780" s="161"/>
      <c r="F780" s="84"/>
      <c r="G780" s="141"/>
      <c r="H780" s="106"/>
      <c r="I780" s="106"/>
      <c r="J780" s="141"/>
      <c r="K780" s="141"/>
      <c r="L780" s="159"/>
      <c r="M780" s="141"/>
      <c r="N780" s="141"/>
      <c r="O780" s="141"/>
      <c r="P780" s="141"/>
      <c r="Q780" s="141"/>
      <c r="R780" s="141"/>
      <c r="S780" s="141"/>
      <c r="T780" s="141"/>
      <c r="U780" s="141"/>
      <c r="V780" s="141"/>
      <c r="W780" s="141"/>
      <c r="X780" s="141"/>
      <c r="Y780" s="141"/>
      <c r="Z780" s="141"/>
      <c r="AA780" s="141"/>
      <c r="AB780" s="141"/>
      <c r="AC780" s="141"/>
      <c r="AD780" s="141"/>
      <c r="AE780" s="142"/>
    </row>
    <row r="781">
      <c r="A781" s="84"/>
      <c r="B781" s="84"/>
      <c r="C781" s="143"/>
      <c r="D781" s="84"/>
      <c r="E781" s="161"/>
      <c r="F781" s="84"/>
      <c r="G781" s="141"/>
      <c r="H781" s="106"/>
      <c r="I781" s="106"/>
      <c r="J781" s="141"/>
      <c r="K781" s="141"/>
      <c r="L781" s="159"/>
      <c r="M781" s="141"/>
      <c r="N781" s="141"/>
      <c r="O781" s="141"/>
      <c r="P781" s="141"/>
      <c r="Q781" s="141"/>
      <c r="R781" s="141"/>
      <c r="S781" s="141"/>
      <c r="T781" s="141"/>
      <c r="U781" s="141"/>
      <c r="V781" s="141"/>
      <c r="W781" s="141"/>
      <c r="X781" s="141"/>
      <c r="Y781" s="141"/>
      <c r="Z781" s="141"/>
      <c r="AA781" s="141"/>
      <c r="AB781" s="141"/>
      <c r="AC781" s="141"/>
      <c r="AD781" s="141"/>
      <c r="AE781" s="142"/>
    </row>
    <row r="782">
      <c r="A782" s="84"/>
      <c r="B782" s="84"/>
      <c r="C782" s="143"/>
      <c r="D782" s="84"/>
      <c r="E782" s="161"/>
      <c r="F782" s="84"/>
      <c r="G782" s="141"/>
      <c r="H782" s="106"/>
      <c r="I782" s="106"/>
      <c r="J782" s="141"/>
      <c r="K782" s="141"/>
      <c r="L782" s="159"/>
      <c r="M782" s="141"/>
      <c r="N782" s="141"/>
      <c r="O782" s="141"/>
      <c r="P782" s="141"/>
      <c r="Q782" s="141"/>
      <c r="R782" s="141"/>
      <c r="S782" s="141"/>
      <c r="T782" s="141"/>
      <c r="U782" s="141"/>
      <c r="V782" s="141"/>
      <c r="W782" s="141"/>
      <c r="X782" s="141"/>
      <c r="Y782" s="141"/>
      <c r="Z782" s="141"/>
      <c r="AA782" s="141"/>
      <c r="AB782" s="141"/>
      <c r="AC782" s="141"/>
      <c r="AD782" s="141"/>
      <c r="AE782" s="142"/>
    </row>
    <row r="783">
      <c r="A783" s="84"/>
      <c r="B783" s="84"/>
      <c r="C783" s="143"/>
      <c r="D783" s="84"/>
      <c r="E783" s="161"/>
      <c r="F783" s="84"/>
      <c r="G783" s="141"/>
      <c r="H783" s="106"/>
      <c r="I783" s="106"/>
      <c r="J783" s="141"/>
      <c r="K783" s="141"/>
      <c r="L783" s="159"/>
      <c r="M783" s="141"/>
      <c r="N783" s="141"/>
      <c r="O783" s="141"/>
      <c r="P783" s="141"/>
      <c r="Q783" s="141"/>
      <c r="R783" s="141"/>
      <c r="S783" s="141"/>
      <c r="T783" s="141"/>
      <c r="U783" s="141"/>
      <c r="V783" s="141"/>
      <c r="W783" s="141"/>
      <c r="X783" s="141"/>
      <c r="Y783" s="141"/>
      <c r="Z783" s="141"/>
      <c r="AA783" s="141"/>
      <c r="AB783" s="141"/>
      <c r="AC783" s="141"/>
      <c r="AD783" s="141"/>
      <c r="AE783" s="142"/>
    </row>
    <row r="784">
      <c r="A784" s="84"/>
      <c r="B784" s="84"/>
      <c r="C784" s="143"/>
      <c r="D784" s="84"/>
      <c r="E784" s="161"/>
      <c r="F784" s="84"/>
      <c r="G784" s="141"/>
      <c r="H784" s="106"/>
      <c r="I784" s="106"/>
      <c r="J784" s="141"/>
      <c r="K784" s="141"/>
      <c r="L784" s="159"/>
      <c r="M784" s="141"/>
      <c r="N784" s="141"/>
      <c r="O784" s="141"/>
      <c r="P784" s="141"/>
      <c r="Q784" s="141"/>
      <c r="R784" s="141"/>
      <c r="S784" s="141"/>
      <c r="T784" s="141"/>
      <c r="U784" s="141"/>
      <c r="V784" s="141"/>
      <c r="W784" s="141"/>
      <c r="X784" s="141"/>
      <c r="Y784" s="141"/>
      <c r="Z784" s="141"/>
      <c r="AA784" s="141"/>
      <c r="AB784" s="141"/>
      <c r="AC784" s="141"/>
      <c r="AD784" s="141"/>
      <c r="AE784" s="142"/>
    </row>
    <row r="785">
      <c r="A785" s="84"/>
      <c r="B785" s="84"/>
      <c r="C785" s="143"/>
      <c r="D785" s="84"/>
      <c r="E785" s="161"/>
      <c r="F785" s="84"/>
      <c r="G785" s="141"/>
      <c r="H785" s="106"/>
      <c r="I785" s="106"/>
      <c r="J785" s="141"/>
      <c r="K785" s="141"/>
      <c r="L785" s="159"/>
      <c r="M785" s="141"/>
      <c r="N785" s="141"/>
      <c r="O785" s="141"/>
      <c r="P785" s="141"/>
      <c r="Q785" s="141"/>
      <c r="R785" s="141"/>
      <c r="S785" s="141"/>
      <c r="T785" s="141"/>
      <c r="U785" s="141"/>
      <c r="V785" s="141"/>
      <c r="W785" s="141"/>
      <c r="X785" s="141"/>
      <c r="Y785" s="141"/>
      <c r="Z785" s="141"/>
      <c r="AA785" s="141"/>
      <c r="AB785" s="141"/>
      <c r="AC785" s="141"/>
      <c r="AD785" s="141"/>
      <c r="AE785" s="142"/>
    </row>
    <row r="786">
      <c r="A786" s="84"/>
      <c r="B786" s="84"/>
      <c r="C786" s="143"/>
      <c r="D786" s="84"/>
      <c r="E786" s="161"/>
      <c r="F786" s="84"/>
      <c r="G786" s="141"/>
      <c r="H786" s="106"/>
      <c r="I786" s="106"/>
      <c r="J786" s="141"/>
      <c r="K786" s="141"/>
      <c r="L786" s="159"/>
      <c r="M786" s="141"/>
      <c r="N786" s="141"/>
      <c r="O786" s="141"/>
      <c r="P786" s="141"/>
      <c r="Q786" s="141"/>
      <c r="R786" s="141"/>
      <c r="S786" s="141"/>
      <c r="T786" s="141"/>
      <c r="U786" s="141"/>
      <c r="V786" s="141"/>
      <c r="W786" s="141"/>
      <c r="X786" s="141"/>
      <c r="Y786" s="141"/>
      <c r="Z786" s="141"/>
      <c r="AA786" s="141"/>
      <c r="AB786" s="141"/>
      <c r="AC786" s="141"/>
      <c r="AD786" s="141"/>
      <c r="AE786" s="142"/>
    </row>
    <row r="787">
      <c r="A787" s="84"/>
      <c r="B787" s="84"/>
      <c r="C787" s="143"/>
      <c r="D787" s="84"/>
      <c r="E787" s="161"/>
      <c r="F787" s="84"/>
      <c r="G787" s="141"/>
      <c r="H787" s="106"/>
      <c r="I787" s="106"/>
      <c r="J787" s="141"/>
      <c r="K787" s="141"/>
      <c r="L787" s="159"/>
      <c r="M787" s="141"/>
      <c r="N787" s="141"/>
      <c r="O787" s="141"/>
      <c r="P787" s="141"/>
      <c r="Q787" s="141"/>
      <c r="R787" s="141"/>
      <c r="S787" s="141"/>
      <c r="T787" s="141"/>
      <c r="U787" s="141"/>
      <c r="V787" s="141"/>
      <c r="W787" s="141"/>
      <c r="X787" s="141"/>
      <c r="Y787" s="141"/>
      <c r="Z787" s="141"/>
      <c r="AA787" s="141"/>
      <c r="AB787" s="141"/>
      <c r="AC787" s="141"/>
      <c r="AD787" s="141"/>
      <c r="AE787" s="142"/>
    </row>
    <row r="788">
      <c r="A788" s="84"/>
      <c r="B788" s="84"/>
      <c r="C788" s="143"/>
      <c r="D788" s="84"/>
      <c r="E788" s="161"/>
      <c r="F788" s="84"/>
      <c r="G788" s="141"/>
      <c r="H788" s="106"/>
      <c r="I788" s="106"/>
      <c r="J788" s="141"/>
      <c r="K788" s="141"/>
      <c r="L788" s="159"/>
      <c r="M788" s="141"/>
      <c r="N788" s="141"/>
      <c r="O788" s="141"/>
      <c r="P788" s="141"/>
      <c r="Q788" s="141"/>
      <c r="R788" s="141"/>
      <c r="S788" s="141"/>
      <c r="T788" s="141"/>
      <c r="U788" s="141"/>
      <c r="V788" s="141"/>
      <c r="W788" s="141"/>
      <c r="X788" s="141"/>
      <c r="Y788" s="141"/>
      <c r="Z788" s="141"/>
      <c r="AA788" s="141"/>
      <c r="AB788" s="141"/>
      <c r="AC788" s="141"/>
      <c r="AD788" s="141"/>
      <c r="AE788" s="142"/>
    </row>
    <row r="789">
      <c r="A789" s="84"/>
      <c r="B789" s="84"/>
      <c r="C789" s="143"/>
      <c r="D789" s="84"/>
      <c r="E789" s="161"/>
      <c r="F789" s="84"/>
      <c r="G789" s="141"/>
      <c r="H789" s="106"/>
      <c r="I789" s="106"/>
      <c r="J789" s="141"/>
      <c r="K789" s="141"/>
      <c r="L789" s="159"/>
      <c r="M789" s="141"/>
      <c r="N789" s="141"/>
      <c r="O789" s="141"/>
      <c r="P789" s="141"/>
      <c r="Q789" s="141"/>
      <c r="R789" s="141"/>
      <c r="S789" s="141"/>
      <c r="T789" s="141"/>
      <c r="U789" s="141"/>
      <c r="V789" s="141"/>
      <c r="W789" s="141"/>
      <c r="X789" s="141"/>
      <c r="Y789" s="141"/>
      <c r="Z789" s="141"/>
      <c r="AA789" s="141"/>
      <c r="AB789" s="141"/>
      <c r="AC789" s="141"/>
      <c r="AD789" s="141"/>
      <c r="AE789" s="142"/>
    </row>
    <row r="790">
      <c r="A790" s="84"/>
      <c r="B790" s="84"/>
      <c r="C790" s="143"/>
      <c r="D790" s="84"/>
      <c r="E790" s="161"/>
      <c r="F790" s="84"/>
      <c r="G790" s="141"/>
      <c r="H790" s="106"/>
      <c r="I790" s="106"/>
      <c r="J790" s="141"/>
      <c r="K790" s="141"/>
      <c r="L790" s="159"/>
      <c r="M790" s="141"/>
      <c r="N790" s="141"/>
      <c r="O790" s="141"/>
      <c r="P790" s="141"/>
      <c r="Q790" s="141"/>
      <c r="R790" s="141"/>
      <c r="S790" s="141"/>
      <c r="T790" s="141"/>
      <c r="U790" s="141"/>
      <c r="V790" s="141"/>
      <c r="W790" s="141"/>
      <c r="X790" s="141"/>
      <c r="Y790" s="141"/>
      <c r="Z790" s="141"/>
      <c r="AA790" s="141"/>
      <c r="AB790" s="141"/>
      <c r="AC790" s="141"/>
      <c r="AD790" s="141"/>
      <c r="AE790" s="142"/>
    </row>
    <row r="791">
      <c r="A791" s="84"/>
      <c r="B791" s="84"/>
      <c r="C791" s="143"/>
      <c r="D791" s="84"/>
      <c r="E791" s="161"/>
      <c r="F791" s="84"/>
      <c r="G791" s="141"/>
      <c r="H791" s="106"/>
      <c r="I791" s="106"/>
      <c r="J791" s="141"/>
      <c r="K791" s="141"/>
      <c r="L791" s="159"/>
      <c r="M791" s="141"/>
      <c r="N791" s="141"/>
      <c r="O791" s="141"/>
      <c r="P791" s="141"/>
      <c r="Q791" s="141"/>
      <c r="R791" s="141"/>
      <c r="S791" s="141"/>
      <c r="T791" s="141"/>
      <c r="U791" s="141"/>
      <c r="V791" s="141"/>
      <c r="W791" s="141"/>
      <c r="X791" s="141"/>
      <c r="Y791" s="141"/>
      <c r="Z791" s="141"/>
      <c r="AA791" s="141"/>
      <c r="AB791" s="141"/>
      <c r="AC791" s="141"/>
      <c r="AD791" s="141"/>
      <c r="AE791" s="142"/>
    </row>
    <row r="792">
      <c r="A792" s="84"/>
      <c r="B792" s="84"/>
      <c r="C792" s="143"/>
      <c r="D792" s="84"/>
      <c r="E792" s="161"/>
      <c r="F792" s="84"/>
      <c r="G792" s="141"/>
      <c r="H792" s="106"/>
      <c r="I792" s="106"/>
      <c r="J792" s="141"/>
      <c r="K792" s="141"/>
      <c r="L792" s="159"/>
      <c r="M792" s="141"/>
      <c r="N792" s="141"/>
      <c r="O792" s="141"/>
      <c r="P792" s="141"/>
      <c r="Q792" s="141"/>
      <c r="R792" s="141"/>
      <c r="S792" s="141"/>
      <c r="T792" s="141"/>
      <c r="U792" s="141"/>
      <c r="V792" s="141"/>
      <c r="W792" s="141"/>
      <c r="X792" s="141"/>
      <c r="Y792" s="141"/>
      <c r="Z792" s="141"/>
      <c r="AA792" s="141"/>
      <c r="AB792" s="141"/>
      <c r="AC792" s="141"/>
      <c r="AD792" s="141"/>
      <c r="AE792" s="142"/>
    </row>
    <row r="793">
      <c r="A793" s="84"/>
      <c r="B793" s="84"/>
      <c r="C793" s="143"/>
      <c r="D793" s="84"/>
      <c r="E793" s="161"/>
      <c r="F793" s="84"/>
      <c r="G793" s="141"/>
      <c r="H793" s="106"/>
      <c r="I793" s="106"/>
      <c r="J793" s="141"/>
      <c r="K793" s="141"/>
      <c r="L793" s="159"/>
      <c r="M793" s="141"/>
      <c r="N793" s="141"/>
      <c r="O793" s="141"/>
      <c r="P793" s="141"/>
      <c r="Q793" s="141"/>
      <c r="R793" s="141"/>
      <c r="S793" s="141"/>
      <c r="T793" s="141"/>
      <c r="U793" s="141"/>
      <c r="V793" s="141"/>
      <c r="W793" s="141"/>
      <c r="X793" s="141"/>
      <c r="Y793" s="141"/>
      <c r="Z793" s="141"/>
      <c r="AA793" s="141"/>
      <c r="AB793" s="141"/>
      <c r="AC793" s="141"/>
      <c r="AD793" s="141"/>
      <c r="AE793" s="142"/>
    </row>
    <row r="794">
      <c r="A794" s="84"/>
      <c r="B794" s="84"/>
      <c r="C794" s="143"/>
      <c r="D794" s="84"/>
      <c r="E794" s="161"/>
      <c r="F794" s="84"/>
      <c r="G794" s="141"/>
      <c r="H794" s="106"/>
      <c r="I794" s="106"/>
      <c r="J794" s="141"/>
      <c r="K794" s="141"/>
      <c r="L794" s="159"/>
      <c r="M794" s="141"/>
      <c r="N794" s="141"/>
      <c r="O794" s="141"/>
      <c r="P794" s="141"/>
      <c r="Q794" s="141"/>
      <c r="R794" s="141"/>
      <c r="S794" s="141"/>
      <c r="T794" s="141"/>
      <c r="U794" s="141"/>
      <c r="V794" s="141"/>
      <c r="W794" s="141"/>
      <c r="X794" s="141"/>
      <c r="Y794" s="141"/>
      <c r="Z794" s="141"/>
      <c r="AA794" s="141"/>
      <c r="AB794" s="141"/>
      <c r="AC794" s="141"/>
      <c r="AD794" s="141"/>
      <c r="AE794" s="142"/>
    </row>
    <row r="795">
      <c r="A795" s="84"/>
      <c r="B795" s="84"/>
      <c r="C795" s="143"/>
      <c r="D795" s="84"/>
      <c r="E795" s="161"/>
      <c r="F795" s="84"/>
      <c r="G795" s="141"/>
      <c r="H795" s="106"/>
      <c r="I795" s="106"/>
      <c r="J795" s="141"/>
      <c r="K795" s="141"/>
      <c r="L795" s="159"/>
      <c r="M795" s="141"/>
      <c r="N795" s="141"/>
      <c r="O795" s="141"/>
      <c r="P795" s="141"/>
      <c r="Q795" s="141"/>
      <c r="R795" s="141"/>
      <c r="S795" s="141"/>
      <c r="T795" s="141"/>
      <c r="U795" s="141"/>
      <c r="V795" s="141"/>
      <c r="W795" s="141"/>
      <c r="X795" s="141"/>
      <c r="Y795" s="141"/>
      <c r="Z795" s="141"/>
      <c r="AA795" s="141"/>
      <c r="AB795" s="141"/>
      <c r="AC795" s="141"/>
      <c r="AD795" s="141"/>
      <c r="AE795" s="142"/>
    </row>
    <row r="796">
      <c r="A796" s="84"/>
      <c r="B796" s="84"/>
      <c r="C796" s="143"/>
      <c r="D796" s="84"/>
      <c r="E796" s="161"/>
      <c r="F796" s="84"/>
      <c r="G796" s="141"/>
      <c r="H796" s="106"/>
      <c r="I796" s="106"/>
      <c r="J796" s="141"/>
      <c r="K796" s="141"/>
      <c r="L796" s="159"/>
      <c r="M796" s="141"/>
      <c r="N796" s="141"/>
      <c r="O796" s="141"/>
      <c r="P796" s="141"/>
      <c r="Q796" s="141"/>
      <c r="R796" s="141"/>
      <c r="S796" s="141"/>
      <c r="T796" s="141"/>
      <c r="U796" s="141"/>
      <c r="V796" s="141"/>
      <c r="W796" s="141"/>
      <c r="X796" s="141"/>
      <c r="Y796" s="141"/>
      <c r="Z796" s="141"/>
      <c r="AA796" s="141"/>
      <c r="AB796" s="141"/>
      <c r="AC796" s="141"/>
      <c r="AD796" s="141"/>
      <c r="AE796" s="142"/>
    </row>
    <row r="797">
      <c r="A797" s="84"/>
      <c r="B797" s="84"/>
      <c r="C797" s="143"/>
      <c r="D797" s="84"/>
      <c r="E797" s="161"/>
      <c r="F797" s="84"/>
      <c r="G797" s="141"/>
      <c r="H797" s="106"/>
      <c r="I797" s="106"/>
      <c r="J797" s="141"/>
      <c r="K797" s="141"/>
      <c r="L797" s="159"/>
      <c r="M797" s="141"/>
      <c r="N797" s="141"/>
      <c r="O797" s="141"/>
      <c r="P797" s="141"/>
      <c r="Q797" s="141"/>
      <c r="R797" s="141"/>
      <c r="S797" s="141"/>
      <c r="T797" s="141"/>
      <c r="U797" s="141"/>
      <c r="V797" s="141"/>
      <c r="W797" s="141"/>
      <c r="X797" s="141"/>
      <c r="Y797" s="141"/>
      <c r="Z797" s="141"/>
      <c r="AA797" s="141"/>
      <c r="AB797" s="141"/>
      <c r="AC797" s="141"/>
      <c r="AD797" s="141"/>
      <c r="AE797" s="142"/>
    </row>
    <row r="798">
      <c r="A798" s="84"/>
      <c r="B798" s="84"/>
      <c r="C798" s="143"/>
      <c r="D798" s="84"/>
      <c r="E798" s="161"/>
      <c r="F798" s="84"/>
      <c r="G798" s="141"/>
      <c r="H798" s="106"/>
      <c r="I798" s="106"/>
      <c r="J798" s="141"/>
      <c r="K798" s="141"/>
      <c r="L798" s="159"/>
      <c r="M798" s="141"/>
      <c r="N798" s="141"/>
      <c r="O798" s="141"/>
      <c r="P798" s="141"/>
      <c r="Q798" s="141"/>
      <c r="R798" s="141"/>
      <c r="S798" s="141"/>
      <c r="T798" s="141"/>
      <c r="U798" s="141"/>
      <c r="V798" s="141"/>
      <c r="W798" s="141"/>
      <c r="X798" s="141"/>
      <c r="Y798" s="141"/>
      <c r="Z798" s="141"/>
      <c r="AA798" s="141"/>
      <c r="AB798" s="141"/>
      <c r="AC798" s="141"/>
      <c r="AD798" s="141"/>
      <c r="AE798" s="142"/>
    </row>
    <row r="799">
      <c r="A799" s="84"/>
      <c r="B799" s="84"/>
      <c r="C799" s="143"/>
      <c r="D799" s="84"/>
      <c r="E799" s="161"/>
      <c r="F799" s="84"/>
      <c r="G799" s="141"/>
      <c r="H799" s="106"/>
      <c r="I799" s="106"/>
      <c r="J799" s="141"/>
      <c r="K799" s="141"/>
      <c r="L799" s="159"/>
      <c r="M799" s="141"/>
      <c r="N799" s="141"/>
      <c r="O799" s="141"/>
      <c r="P799" s="141"/>
      <c r="Q799" s="141"/>
      <c r="R799" s="141"/>
      <c r="S799" s="141"/>
      <c r="T799" s="141"/>
      <c r="U799" s="141"/>
      <c r="V799" s="141"/>
      <c r="W799" s="141"/>
      <c r="X799" s="141"/>
      <c r="Y799" s="141"/>
      <c r="Z799" s="141"/>
      <c r="AA799" s="141"/>
      <c r="AB799" s="141"/>
      <c r="AC799" s="141"/>
      <c r="AD799" s="141"/>
      <c r="AE799" s="142"/>
    </row>
    <row r="800">
      <c r="A800" s="84"/>
      <c r="B800" s="84"/>
      <c r="C800" s="143"/>
      <c r="D800" s="84"/>
      <c r="E800" s="161"/>
      <c r="F800" s="84"/>
      <c r="G800" s="141"/>
      <c r="H800" s="106"/>
      <c r="I800" s="106"/>
      <c r="J800" s="141"/>
      <c r="K800" s="141"/>
      <c r="L800" s="159"/>
      <c r="M800" s="141"/>
      <c r="N800" s="141"/>
      <c r="O800" s="141"/>
      <c r="P800" s="141"/>
      <c r="Q800" s="141"/>
      <c r="R800" s="141"/>
      <c r="S800" s="141"/>
      <c r="T800" s="141"/>
      <c r="U800" s="141"/>
      <c r="V800" s="141"/>
      <c r="W800" s="141"/>
      <c r="X800" s="141"/>
      <c r="Y800" s="141"/>
      <c r="Z800" s="141"/>
      <c r="AA800" s="141"/>
      <c r="AB800" s="141"/>
      <c r="AC800" s="141"/>
      <c r="AD800" s="141"/>
      <c r="AE800" s="142"/>
    </row>
    <row r="801">
      <c r="A801" s="84"/>
      <c r="B801" s="84"/>
      <c r="C801" s="143"/>
      <c r="D801" s="84"/>
      <c r="E801" s="161"/>
      <c r="F801" s="84"/>
      <c r="G801" s="141"/>
      <c r="H801" s="106"/>
      <c r="I801" s="106"/>
      <c r="J801" s="141"/>
      <c r="K801" s="141"/>
      <c r="L801" s="159"/>
      <c r="M801" s="141"/>
      <c r="N801" s="141"/>
      <c r="O801" s="141"/>
      <c r="P801" s="141"/>
      <c r="Q801" s="141"/>
      <c r="R801" s="141"/>
      <c r="S801" s="141"/>
      <c r="T801" s="141"/>
      <c r="U801" s="141"/>
      <c r="V801" s="141"/>
      <c r="W801" s="141"/>
      <c r="X801" s="141"/>
      <c r="Y801" s="141"/>
      <c r="Z801" s="141"/>
      <c r="AA801" s="141"/>
      <c r="AB801" s="141"/>
      <c r="AC801" s="141"/>
      <c r="AD801" s="141"/>
      <c r="AE801" s="142"/>
    </row>
    <row r="802">
      <c r="A802" s="84"/>
      <c r="B802" s="84"/>
      <c r="C802" s="143"/>
      <c r="D802" s="84"/>
      <c r="E802" s="161"/>
      <c r="F802" s="84"/>
      <c r="G802" s="141"/>
      <c r="H802" s="106"/>
      <c r="I802" s="106"/>
      <c r="J802" s="141"/>
      <c r="K802" s="141"/>
      <c r="L802" s="159"/>
      <c r="M802" s="141"/>
      <c r="N802" s="141"/>
      <c r="O802" s="141"/>
      <c r="P802" s="141"/>
      <c r="Q802" s="141"/>
      <c r="R802" s="141"/>
      <c r="S802" s="141"/>
      <c r="T802" s="141"/>
      <c r="U802" s="141"/>
      <c r="V802" s="141"/>
      <c r="W802" s="141"/>
      <c r="X802" s="141"/>
      <c r="Y802" s="141"/>
      <c r="Z802" s="141"/>
      <c r="AA802" s="141"/>
      <c r="AB802" s="141"/>
      <c r="AC802" s="141"/>
      <c r="AD802" s="141"/>
      <c r="AE802" s="142"/>
    </row>
    <row r="803">
      <c r="A803" s="84"/>
      <c r="B803" s="84"/>
      <c r="C803" s="143"/>
      <c r="D803" s="84"/>
      <c r="E803" s="161"/>
      <c r="F803" s="84"/>
      <c r="G803" s="141"/>
      <c r="H803" s="106"/>
      <c r="I803" s="106"/>
      <c r="J803" s="141"/>
      <c r="K803" s="141"/>
      <c r="L803" s="159"/>
      <c r="M803" s="141"/>
      <c r="N803" s="141"/>
      <c r="O803" s="141"/>
      <c r="P803" s="141"/>
      <c r="Q803" s="141"/>
      <c r="R803" s="141"/>
      <c r="S803" s="141"/>
      <c r="T803" s="141"/>
      <c r="U803" s="141"/>
      <c r="V803" s="141"/>
      <c r="W803" s="141"/>
      <c r="X803" s="141"/>
      <c r="Y803" s="141"/>
      <c r="Z803" s="141"/>
      <c r="AA803" s="141"/>
      <c r="AB803" s="141"/>
      <c r="AC803" s="141"/>
      <c r="AD803" s="141"/>
      <c r="AE803" s="142"/>
    </row>
    <row r="804">
      <c r="A804" s="84"/>
      <c r="B804" s="84"/>
      <c r="C804" s="143"/>
      <c r="D804" s="84"/>
      <c r="E804" s="161"/>
      <c r="F804" s="84"/>
      <c r="G804" s="141"/>
      <c r="H804" s="106"/>
      <c r="I804" s="106"/>
      <c r="J804" s="141"/>
      <c r="K804" s="141"/>
      <c r="L804" s="159"/>
      <c r="M804" s="141"/>
      <c r="N804" s="141"/>
      <c r="O804" s="141"/>
      <c r="P804" s="141"/>
      <c r="Q804" s="141"/>
      <c r="R804" s="141"/>
      <c r="S804" s="141"/>
      <c r="T804" s="141"/>
      <c r="U804" s="141"/>
      <c r="V804" s="141"/>
      <c r="W804" s="141"/>
      <c r="X804" s="141"/>
      <c r="Y804" s="141"/>
      <c r="Z804" s="141"/>
      <c r="AA804" s="141"/>
      <c r="AB804" s="141"/>
      <c r="AC804" s="141"/>
      <c r="AD804" s="141"/>
      <c r="AE804" s="142"/>
    </row>
    <row r="805">
      <c r="A805" s="84"/>
      <c r="B805" s="84"/>
      <c r="C805" s="143"/>
      <c r="D805" s="84"/>
      <c r="E805" s="161"/>
      <c r="F805" s="84"/>
      <c r="G805" s="141"/>
      <c r="H805" s="106"/>
      <c r="I805" s="106"/>
      <c r="J805" s="141"/>
      <c r="K805" s="141"/>
      <c r="L805" s="159"/>
      <c r="M805" s="141"/>
      <c r="N805" s="141"/>
      <c r="O805" s="141"/>
      <c r="P805" s="141"/>
      <c r="Q805" s="141"/>
      <c r="R805" s="141"/>
      <c r="S805" s="141"/>
      <c r="T805" s="141"/>
      <c r="U805" s="141"/>
      <c r="V805" s="141"/>
      <c r="W805" s="141"/>
      <c r="X805" s="141"/>
      <c r="Y805" s="141"/>
      <c r="Z805" s="141"/>
      <c r="AA805" s="141"/>
      <c r="AB805" s="141"/>
      <c r="AC805" s="141"/>
      <c r="AD805" s="141"/>
      <c r="AE805" s="142"/>
    </row>
    <row r="806">
      <c r="A806" s="84"/>
      <c r="B806" s="84"/>
      <c r="C806" s="143"/>
      <c r="D806" s="84"/>
      <c r="E806" s="161"/>
      <c r="F806" s="84"/>
      <c r="G806" s="141"/>
      <c r="H806" s="106"/>
      <c r="I806" s="106"/>
      <c r="J806" s="141"/>
      <c r="K806" s="141"/>
      <c r="L806" s="159"/>
      <c r="M806" s="141"/>
      <c r="N806" s="141"/>
      <c r="O806" s="141"/>
      <c r="P806" s="141"/>
      <c r="Q806" s="141"/>
      <c r="R806" s="141"/>
      <c r="S806" s="141"/>
      <c r="T806" s="141"/>
      <c r="U806" s="141"/>
      <c r="V806" s="141"/>
      <c r="W806" s="141"/>
      <c r="X806" s="141"/>
      <c r="Y806" s="141"/>
      <c r="Z806" s="141"/>
      <c r="AA806" s="141"/>
      <c r="AB806" s="141"/>
      <c r="AC806" s="141"/>
      <c r="AD806" s="141"/>
      <c r="AE806" s="142"/>
    </row>
    <row r="807">
      <c r="A807" s="84"/>
      <c r="B807" s="84"/>
      <c r="C807" s="143"/>
      <c r="D807" s="84"/>
      <c r="E807" s="161"/>
      <c r="F807" s="84"/>
      <c r="G807" s="141"/>
      <c r="H807" s="106"/>
      <c r="I807" s="106"/>
      <c r="J807" s="141"/>
      <c r="K807" s="141"/>
      <c r="L807" s="159"/>
      <c r="M807" s="141"/>
      <c r="N807" s="141"/>
      <c r="O807" s="141"/>
      <c r="P807" s="141"/>
      <c r="Q807" s="141"/>
      <c r="R807" s="141"/>
      <c r="S807" s="141"/>
      <c r="T807" s="141"/>
      <c r="U807" s="141"/>
      <c r="V807" s="141"/>
      <c r="W807" s="141"/>
      <c r="X807" s="141"/>
      <c r="Y807" s="141"/>
      <c r="Z807" s="141"/>
      <c r="AA807" s="141"/>
      <c r="AB807" s="141"/>
      <c r="AC807" s="141"/>
      <c r="AD807" s="141"/>
      <c r="AE807" s="142"/>
    </row>
    <row r="808">
      <c r="A808" s="84"/>
      <c r="B808" s="84"/>
      <c r="C808" s="143"/>
      <c r="D808" s="84"/>
      <c r="E808" s="161"/>
      <c r="F808" s="84"/>
      <c r="G808" s="141"/>
      <c r="H808" s="106"/>
      <c r="I808" s="106"/>
      <c r="J808" s="141"/>
      <c r="K808" s="141"/>
      <c r="L808" s="159"/>
      <c r="M808" s="141"/>
      <c r="N808" s="141"/>
      <c r="O808" s="141"/>
      <c r="P808" s="141"/>
      <c r="Q808" s="141"/>
      <c r="R808" s="141"/>
      <c r="S808" s="141"/>
      <c r="T808" s="141"/>
      <c r="U808" s="141"/>
      <c r="V808" s="141"/>
      <c r="W808" s="141"/>
      <c r="X808" s="141"/>
      <c r="Y808" s="141"/>
      <c r="Z808" s="141"/>
      <c r="AA808" s="141"/>
      <c r="AB808" s="141"/>
      <c r="AC808" s="141"/>
      <c r="AD808" s="141"/>
      <c r="AE808" s="142"/>
    </row>
    <row r="809">
      <c r="A809" s="84"/>
      <c r="B809" s="84"/>
      <c r="C809" s="143"/>
      <c r="D809" s="84"/>
      <c r="E809" s="161"/>
      <c r="F809" s="84"/>
      <c r="G809" s="141"/>
      <c r="H809" s="106"/>
      <c r="I809" s="106"/>
      <c r="J809" s="141"/>
      <c r="K809" s="141"/>
      <c r="L809" s="159"/>
      <c r="M809" s="141"/>
      <c r="N809" s="141"/>
      <c r="O809" s="141"/>
      <c r="P809" s="141"/>
      <c r="Q809" s="141"/>
      <c r="R809" s="141"/>
      <c r="S809" s="141"/>
      <c r="T809" s="141"/>
      <c r="U809" s="141"/>
      <c r="V809" s="141"/>
      <c r="W809" s="141"/>
      <c r="X809" s="141"/>
      <c r="Y809" s="141"/>
      <c r="Z809" s="141"/>
      <c r="AA809" s="141"/>
      <c r="AB809" s="141"/>
      <c r="AC809" s="141"/>
      <c r="AD809" s="141"/>
      <c r="AE809" s="142"/>
    </row>
    <row r="810">
      <c r="A810" s="84"/>
      <c r="B810" s="84"/>
      <c r="C810" s="143"/>
      <c r="D810" s="84"/>
      <c r="E810" s="161"/>
      <c r="F810" s="84"/>
      <c r="G810" s="141"/>
      <c r="H810" s="106"/>
      <c r="I810" s="106"/>
      <c r="J810" s="141"/>
      <c r="K810" s="141"/>
      <c r="L810" s="159"/>
      <c r="M810" s="141"/>
      <c r="N810" s="141"/>
      <c r="O810" s="141"/>
      <c r="P810" s="141"/>
      <c r="Q810" s="141"/>
      <c r="R810" s="141"/>
      <c r="S810" s="141"/>
      <c r="T810" s="141"/>
      <c r="U810" s="141"/>
      <c r="V810" s="141"/>
      <c r="W810" s="141"/>
      <c r="X810" s="141"/>
      <c r="Y810" s="141"/>
      <c r="Z810" s="141"/>
      <c r="AA810" s="141"/>
      <c r="AB810" s="141"/>
      <c r="AC810" s="141"/>
      <c r="AD810" s="141"/>
      <c r="AE810" s="142"/>
    </row>
    <row r="811">
      <c r="A811" s="84"/>
      <c r="B811" s="84"/>
      <c r="C811" s="143"/>
      <c r="D811" s="84"/>
      <c r="E811" s="161"/>
      <c r="F811" s="84"/>
      <c r="G811" s="141"/>
      <c r="H811" s="106"/>
      <c r="I811" s="106"/>
      <c r="J811" s="141"/>
      <c r="K811" s="141"/>
      <c r="L811" s="159"/>
      <c r="M811" s="141"/>
      <c r="N811" s="141"/>
      <c r="O811" s="141"/>
      <c r="P811" s="141"/>
      <c r="Q811" s="141"/>
      <c r="R811" s="141"/>
      <c r="S811" s="141"/>
      <c r="T811" s="141"/>
      <c r="U811" s="141"/>
      <c r="V811" s="141"/>
      <c r="W811" s="141"/>
      <c r="X811" s="141"/>
      <c r="Y811" s="141"/>
      <c r="Z811" s="141"/>
      <c r="AA811" s="141"/>
      <c r="AB811" s="141"/>
      <c r="AC811" s="141"/>
      <c r="AD811" s="141"/>
      <c r="AE811" s="142"/>
    </row>
    <row r="812">
      <c r="A812" s="84"/>
      <c r="B812" s="84"/>
      <c r="C812" s="143"/>
      <c r="D812" s="84"/>
      <c r="E812" s="161"/>
      <c r="F812" s="84"/>
      <c r="G812" s="141"/>
      <c r="H812" s="106"/>
      <c r="I812" s="106"/>
      <c r="J812" s="141"/>
      <c r="K812" s="141"/>
      <c r="L812" s="159"/>
      <c r="M812" s="141"/>
      <c r="N812" s="141"/>
      <c r="O812" s="141"/>
      <c r="P812" s="141"/>
      <c r="Q812" s="141"/>
      <c r="R812" s="141"/>
      <c r="S812" s="141"/>
      <c r="T812" s="141"/>
      <c r="U812" s="141"/>
      <c r="V812" s="141"/>
      <c r="W812" s="141"/>
      <c r="X812" s="141"/>
      <c r="Y812" s="141"/>
      <c r="Z812" s="141"/>
      <c r="AA812" s="141"/>
      <c r="AB812" s="141"/>
      <c r="AC812" s="141"/>
      <c r="AD812" s="141"/>
      <c r="AE812" s="142"/>
    </row>
    <row r="813">
      <c r="A813" s="84"/>
      <c r="B813" s="84"/>
      <c r="C813" s="143"/>
      <c r="D813" s="84"/>
      <c r="E813" s="161"/>
      <c r="F813" s="84"/>
      <c r="G813" s="141"/>
      <c r="H813" s="106"/>
      <c r="I813" s="106"/>
      <c r="J813" s="141"/>
      <c r="K813" s="141"/>
      <c r="L813" s="159"/>
      <c r="M813" s="141"/>
      <c r="N813" s="141"/>
      <c r="O813" s="141"/>
      <c r="P813" s="141"/>
      <c r="Q813" s="141"/>
      <c r="R813" s="141"/>
      <c r="S813" s="141"/>
      <c r="T813" s="141"/>
      <c r="U813" s="141"/>
      <c r="V813" s="141"/>
      <c r="W813" s="141"/>
      <c r="X813" s="141"/>
      <c r="Y813" s="141"/>
      <c r="Z813" s="141"/>
      <c r="AA813" s="141"/>
      <c r="AB813" s="141"/>
      <c r="AC813" s="141"/>
      <c r="AD813" s="141"/>
      <c r="AE813" s="142"/>
    </row>
    <row r="814">
      <c r="A814" s="84"/>
      <c r="B814" s="84"/>
      <c r="C814" s="143"/>
      <c r="D814" s="84"/>
      <c r="E814" s="161"/>
      <c r="F814" s="84"/>
      <c r="G814" s="141"/>
      <c r="H814" s="106"/>
      <c r="I814" s="106"/>
      <c r="J814" s="141"/>
      <c r="K814" s="141"/>
      <c r="L814" s="159"/>
      <c r="M814" s="141"/>
      <c r="N814" s="141"/>
      <c r="O814" s="141"/>
      <c r="P814" s="141"/>
      <c r="Q814" s="141"/>
      <c r="R814" s="141"/>
      <c r="S814" s="141"/>
      <c r="T814" s="141"/>
      <c r="U814" s="141"/>
      <c r="V814" s="141"/>
      <c r="W814" s="141"/>
      <c r="X814" s="141"/>
      <c r="Y814" s="141"/>
      <c r="Z814" s="141"/>
      <c r="AA814" s="141"/>
      <c r="AB814" s="141"/>
      <c r="AC814" s="141"/>
      <c r="AD814" s="141"/>
      <c r="AE814" s="142"/>
    </row>
    <row r="815">
      <c r="A815" s="84"/>
      <c r="B815" s="84"/>
      <c r="C815" s="143"/>
      <c r="D815" s="84"/>
      <c r="E815" s="161"/>
      <c r="F815" s="84"/>
      <c r="G815" s="141"/>
      <c r="H815" s="106"/>
      <c r="I815" s="106"/>
      <c r="J815" s="141"/>
      <c r="K815" s="141"/>
      <c r="L815" s="159"/>
      <c r="M815" s="141"/>
      <c r="N815" s="141"/>
      <c r="O815" s="141"/>
      <c r="P815" s="141"/>
      <c r="Q815" s="141"/>
      <c r="R815" s="141"/>
      <c r="S815" s="141"/>
      <c r="T815" s="141"/>
      <c r="U815" s="141"/>
      <c r="V815" s="141"/>
      <c r="W815" s="141"/>
      <c r="X815" s="141"/>
      <c r="Y815" s="141"/>
      <c r="Z815" s="141"/>
      <c r="AA815" s="141"/>
      <c r="AB815" s="141"/>
      <c r="AC815" s="141"/>
      <c r="AD815" s="141"/>
      <c r="AE815" s="142"/>
    </row>
    <row r="816">
      <c r="A816" s="84"/>
      <c r="B816" s="84"/>
      <c r="C816" s="143"/>
      <c r="D816" s="84"/>
      <c r="E816" s="161"/>
      <c r="F816" s="84"/>
      <c r="G816" s="141"/>
      <c r="H816" s="106"/>
      <c r="I816" s="106"/>
      <c r="J816" s="141"/>
      <c r="K816" s="141"/>
      <c r="L816" s="159"/>
      <c r="M816" s="141"/>
      <c r="N816" s="141"/>
      <c r="O816" s="141"/>
      <c r="P816" s="141"/>
      <c r="Q816" s="141"/>
      <c r="R816" s="141"/>
      <c r="S816" s="141"/>
      <c r="T816" s="141"/>
      <c r="U816" s="141"/>
      <c r="V816" s="141"/>
      <c r="W816" s="141"/>
      <c r="X816" s="141"/>
      <c r="Y816" s="141"/>
      <c r="Z816" s="141"/>
      <c r="AA816" s="141"/>
      <c r="AB816" s="141"/>
      <c r="AC816" s="141"/>
      <c r="AD816" s="141"/>
      <c r="AE816" s="142"/>
    </row>
    <row r="817">
      <c r="A817" s="84"/>
      <c r="B817" s="84"/>
      <c r="C817" s="143"/>
      <c r="D817" s="84"/>
      <c r="E817" s="161"/>
      <c r="F817" s="84"/>
      <c r="G817" s="141"/>
      <c r="H817" s="106"/>
      <c r="I817" s="106"/>
      <c r="J817" s="141"/>
      <c r="K817" s="141"/>
      <c r="L817" s="159"/>
      <c r="M817" s="141"/>
      <c r="N817" s="141"/>
      <c r="O817" s="141"/>
      <c r="P817" s="141"/>
      <c r="Q817" s="141"/>
      <c r="R817" s="141"/>
      <c r="S817" s="141"/>
      <c r="T817" s="141"/>
      <c r="U817" s="141"/>
      <c r="V817" s="141"/>
      <c r="W817" s="141"/>
      <c r="X817" s="141"/>
      <c r="Y817" s="141"/>
      <c r="Z817" s="141"/>
      <c r="AA817" s="141"/>
      <c r="AB817" s="141"/>
      <c r="AC817" s="141"/>
      <c r="AD817" s="141"/>
      <c r="AE817" s="142"/>
    </row>
    <row r="818">
      <c r="A818" s="84"/>
      <c r="B818" s="84"/>
      <c r="C818" s="143"/>
      <c r="D818" s="84"/>
      <c r="E818" s="161"/>
      <c r="F818" s="84"/>
      <c r="G818" s="141"/>
      <c r="H818" s="106"/>
      <c r="I818" s="106"/>
      <c r="J818" s="141"/>
      <c r="K818" s="141"/>
      <c r="L818" s="159"/>
      <c r="M818" s="141"/>
      <c r="N818" s="141"/>
      <c r="O818" s="141"/>
      <c r="P818" s="141"/>
      <c r="Q818" s="141"/>
      <c r="R818" s="141"/>
      <c r="S818" s="141"/>
      <c r="T818" s="141"/>
      <c r="U818" s="141"/>
      <c r="V818" s="141"/>
      <c r="W818" s="141"/>
      <c r="X818" s="141"/>
      <c r="Y818" s="141"/>
      <c r="Z818" s="141"/>
      <c r="AA818" s="141"/>
      <c r="AB818" s="141"/>
      <c r="AC818" s="141"/>
      <c r="AD818" s="141"/>
      <c r="AE818" s="142"/>
    </row>
    <row r="819">
      <c r="A819" s="84"/>
      <c r="B819" s="84"/>
      <c r="C819" s="143"/>
      <c r="D819" s="84"/>
      <c r="E819" s="161"/>
      <c r="F819" s="84"/>
      <c r="G819" s="141"/>
      <c r="H819" s="106"/>
      <c r="I819" s="106"/>
      <c r="J819" s="141"/>
      <c r="K819" s="141"/>
      <c r="L819" s="159"/>
      <c r="M819" s="141"/>
      <c r="N819" s="141"/>
      <c r="O819" s="141"/>
      <c r="P819" s="141"/>
      <c r="Q819" s="141"/>
      <c r="R819" s="141"/>
      <c r="S819" s="141"/>
      <c r="T819" s="141"/>
      <c r="U819" s="141"/>
      <c r="V819" s="141"/>
      <c r="W819" s="141"/>
      <c r="X819" s="141"/>
      <c r="Y819" s="141"/>
      <c r="Z819" s="141"/>
      <c r="AA819" s="141"/>
      <c r="AB819" s="141"/>
      <c r="AC819" s="141"/>
      <c r="AD819" s="141"/>
      <c r="AE819" s="142"/>
    </row>
    <row r="820">
      <c r="A820" s="84"/>
      <c r="B820" s="84"/>
      <c r="C820" s="143"/>
      <c r="D820" s="84"/>
      <c r="E820" s="161"/>
      <c r="F820" s="84"/>
      <c r="G820" s="141"/>
      <c r="H820" s="106"/>
      <c r="I820" s="106"/>
      <c r="J820" s="141"/>
      <c r="K820" s="141"/>
      <c r="L820" s="159"/>
      <c r="M820" s="141"/>
      <c r="N820" s="141"/>
      <c r="O820" s="141"/>
      <c r="P820" s="141"/>
      <c r="Q820" s="141"/>
      <c r="R820" s="141"/>
      <c r="S820" s="141"/>
      <c r="T820" s="141"/>
      <c r="U820" s="141"/>
      <c r="V820" s="141"/>
      <c r="W820" s="141"/>
      <c r="X820" s="141"/>
      <c r="Y820" s="141"/>
      <c r="Z820" s="141"/>
      <c r="AA820" s="141"/>
      <c r="AB820" s="141"/>
      <c r="AC820" s="141"/>
      <c r="AD820" s="141"/>
      <c r="AE820" s="142"/>
    </row>
    <row r="821">
      <c r="A821" s="84"/>
      <c r="B821" s="84"/>
      <c r="C821" s="143"/>
      <c r="D821" s="84"/>
      <c r="E821" s="161"/>
      <c r="F821" s="84"/>
      <c r="G821" s="141"/>
      <c r="H821" s="106"/>
      <c r="I821" s="106"/>
      <c r="J821" s="141"/>
      <c r="K821" s="141"/>
      <c r="L821" s="159"/>
      <c r="M821" s="141"/>
      <c r="N821" s="141"/>
      <c r="O821" s="141"/>
      <c r="P821" s="141"/>
      <c r="Q821" s="141"/>
      <c r="R821" s="141"/>
      <c r="S821" s="141"/>
      <c r="T821" s="141"/>
      <c r="U821" s="141"/>
      <c r="V821" s="141"/>
      <c r="W821" s="141"/>
      <c r="X821" s="141"/>
      <c r="Y821" s="141"/>
      <c r="Z821" s="141"/>
      <c r="AA821" s="141"/>
      <c r="AB821" s="141"/>
      <c r="AC821" s="141"/>
      <c r="AD821" s="141"/>
      <c r="AE821" s="142"/>
    </row>
    <row r="822">
      <c r="A822" s="84"/>
      <c r="B822" s="84"/>
      <c r="C822" s="143"/>
      <c r="D822" s="84"/>
      <c r="E822" s="161"/>
      <c r="F822" s="84"/>
      <c r="G822" s="141"/>
      <c r="H822" s="106"/>
      <c r="I822" s="106"/>
      <c r="J822" s="141"/>
      <c r="K822" s="141"/>
      <c r="L822" s="159"/>
      <c r="M822" s="141"/>
      <c r="N822" s="141"/>
      <c r="O822" s="141"/>
      <c r="P822" s="141"/>
      <c r="Q822" s="141"/>
      <c r="R822" s="141"/>
      <c r="S822" s="141"/>
      <c r="T822" s="141"/>
      <c r="U822" s="141"/>
      <c r="V822" s="141"/>
      <c r="W822" s="141"/>
      <c r="X822" s="141"/>
      <c r="Y822" s="141"/>
      <c r="Z822" s="141"/>
      <c r="AA822" s="141"/>
      <c r="AB822" s="141"/>
      <c r="AC822" s="141"/>
      <c r="AD822" s="141"/>
      <c r="AE822" s="142"/>
    </row>
    <row r="823">
      <c r="A823" s="84"/>
      <c r="B823" s="84"/>
      <c r="C823" s="143"/>
      <c r="D823" s="84"/>
      <c r="E823" s="161"/>
      <c r="F823" s="84"/>
      <c r="G823" s="141"/>
      <c r="H823" s="106"/>
      <c r="I823" s="106"/>
      <c r="J823" s="141"/>
      <c r="K823" s="141"/>
      <c r="L823" s="159"/>
      <c r="M823" s="141"/>
      <c r="N823" s="141"/>
      <c r="O823" s="141"/>
      <c r="P823" s="141"/>
      <c r="Q823" s="141"/>
      <c r="R823" s="141"/>
      <c r="S823" s="141"/>
      <c r="T823" s="141"/>
      <c r="U823" s="141"/>
      <c r="V823" s="141"/>
      <c r="W823" s="141"/>
      <c r="X823" s="141"/>
      <c r="Y823" s="141"/>
      <c r="Z823" s="141"/>
      <c r="AA823" s="141"/>
      <c r="AB823" s="141"/>
      <c r="AC823" s="141"/>
      <c r="AD823" s="141"/>
      <c r="AE823" s="142"/>
    </row>
    <row r="824">
      <c r="A824" s="84"/>
      <c r="B824" s="84"/>
      <c r="C824" s="143"/>
      <c r="D824" s="84"/>
      <c r="E824" s="161"/>
      <c r="F824" s="84"/>
      <c r="G824" s="141"/>
      <c r="H824" s="106"/>
      <c r="I824" s="106"/>
      <c r="J824" s="141"/>
      <c r="K824" s="141"/>
      <c r="L824" s="159"/>
      <c r="M824" s="141"/>
      <c r="N824" s="141"/>
      <c r="O824" s="141"/>
      <c r="P824" s="141"/>
      <c r="Q824" s="141"/>
      <c r="R824" s="141"/>
      <c r="S824" s="141"/>
      <c r="T824" s="141"/>
      <c r="U824" s="141"/>
      <c r="V824" s="141"/>
      <c r="W824" s="141"/>
      <c r="X824" s="141"/>
      <c r="Y824" s="141"/>
      <c r="Z824" s="141"/>
      <c r="AA824" s="141"/>
      <c r="AB824" s="141"/>
      <c r="AC824" s="141"/>
      <c r="AD824" s="141"/>
      <c r="AE824" s="142"/>
    </row>
    <row r="825">
      <c r="A825" s="84"/>
      <c r="B825" s="84"/>
      <c r="C825" s="143"/>
      <c r="D825" s="84"/>
      <c r="E825" s="161"/>
      <c r="F825" s="84"/>
      <c r="G825" s="141"/>
      <c r="H825" s="106"/>
      <c r="I825" s="106"/>
      <c r="J825" s="141"/>
      <c r="K825" s="141"/>
      <c r="L825" s="159"/>
      <c r="M825" s="141"/>
      <c r="N825" s="141"/>
      <c r="O825" s="141"/>
      <c r="P825" s="141"/>
      <c r="Q825" s="141"/>
      <c r="R825" s="141"/>
      <c r="S825" s="141"/>
      <c r="T825" s="141"/>
      <c r="U825" s="141"/>
      <c r="V825" s="141"/>
      <c r="W825" s="141"/>
      <c r="X825" s="141"/>
      <c r="Y825" s="141"/>
      <c r="Z825" s="141"/>
      <c r="AA825" s="141"/>
      <c r="AB825" s="141"/>
      <c r="AC825" s="141"/>
      <c r="AD825" s="141"/>
      <c r="AE825" s="142"/>
    </row>
    <row r="826">
      <c r="A826" s="84"/>
      <c r="B826" s="84"/>
      <c r="C826" s="143"/>
      <c r="D826" s="84"/>
      <c r="E826" s="161"/>
      <c r="F826" s="84"/>
      <c r="G826" s="141"/>
      <c r="H826" s="106"/>
      <c r="I826" s="106"/>
      <c r="J826" s="141"/>
      <c r="K826" s="141"/>
      <c r="L826" s="159"/>
      <c r="M826" s="141"/>
      <c r="N826" s="141"/>
      <c r="O826" s="141"/>
      <c r="P826" s="141"/>
      <c r="Q826" s="141"/>
      <c r="R826" s="141"/>
      <c r="S826" s="141"/>
      <c r="T826" s="141"/>
      <c r="U826" s="141"/>
      <c r="V826" s="141"/>
      <c r="W826" s="141"/>
      <c r="X826" s="141"/>
      <c r="Y826" s="141"/>
      <c r="Z826" s="141"/>
      <c r="AA826" s="141"/>
      <c r="AB826" s="141"/>
      <c r="AC826" s="141"/>
      <c r="AD826" s="141"/>
      <c r="AE826" s="142"/>
    </row>
    <row r="827">
      <c r="A827" s="84"/>
      <c r="B827" s="84"/>
      <c r="C827" s="143"/>
      <c r="D827" s="84"/>
      <c r="E827" s="161"/>
      <c r="F827" s="84"/>
      <c r="G827" s="141"/>
      <c r="H827" s="106"/>
      <c r="I827" s="106"/>
      <c r="J827" s="141"/>
      <c r="K827" s="141"/>
      <c r="L827" s="159"/>
      <c r="M827" s="141"/>
      <c r="N827" s="141"/>
      <c r="O827" s="141"/>
      <c r="P827" s="141"/>
      <c r="Q827" s="141"/>
      <c r="R827" s="141"/>
      <c r="S827" s="141"/>
      <c r="T827" s="141"/>
      <c r="U827" s="141"/>
      <c r="V827" s="141"/>
      <c r="W827" s="141"/>
      <c r="X827" s="141"/>
      <c r="Y827" s="141"/>
      <c r="Z827" s="141"/>
      <c r="AA827" s="141"/>
      <c r="AB827" s="141"/>
      <c r="AC827" s="141"/>
      <c r="AD827" s="141"/>
      <c r="AE827" s="142"/>
    </row>
    <row r="828">
      <c r="A828" s="84"/>
      <c r="B828" s="84"/>
      <c r="C828" s="143"/>
      <c r="D828" s="84"/>
      <c r="E828" s="161"/>
      <c r="F828" s="84"/>
      <c r="G828" s="141"/>
      <c r="H828" s="106"/>
      <c r="I828" s="106"/>
      <c r="J828" s="141"/>
      <c r="K828" s="141"/>
      <c r="L828" s="159"/>
      <c r="M828" s="141"/>
      <c r="N828" s="141"/>
      <c r="O828" s="141"/>
      <c r="P828" s="141"/>
      <c r="Q828" s="141"/>
      <c r="R828" s="141"/>
      <c r="S828" s="141"/>
      <c r="T828" s="141"/>
      <c r="U828" s="141"/>
      <c r="V828" s="141"/>
      <c r="W828" s="141"/>
      <c r="X828" s="141"/>
      <c r="Y828" s="141"/>
      <c r="Z828" s="141"/>
      <c r="AA828" s="141"/>
      <c r="AB828" s="141"/>
      <c r="AC828" s="141"/>
      <c r="AD828" s="141"/>
      <c r="AE828" s="142"/>
    </row>
    <row r="829">
      <c r="A829" s="84"/>
      <c r="B829" s="84"/>
      <c r="C829" s="143"/>
      <c r="D829" s="84"/>
      <c r="E829" s="161"/>
      <c r="F829" s="84"/>
      <c r="G829" s="141"/>
      <c r="H829" s="106"/>
      <c r="I829" s="106"/>
      <c r="J829" s="141"/>
      <c r="K829" s="141"/>
      <c r="L829" s="159"/>
      <c r="M829" s="141"/>
      <c r="N829" s="141"/>
      <c r="O829" s="141"/>
      <c r="P829" s="141"/>
      <c r="Q829" s="141"/>
      <c r="R829" s="141"/>
      <c r="S829" s="141"/>
      <c r="T829" s="141"/>
      <c r="U829" s="141"/>
      <c r="V829" s="141"/>
      <c r="W829" s="141"/>
      <c r="X829" s="141"/>
      <c r="Y829" s="141"/>
      <c r="Z829" s="141"/>
      <c r="AA829" s="141"/>
      <c r="AB829" s="141"/>
      <c r="AC829" s="141"/>
      <c r="AD829" s="141"/>
      <c r="AE829" s="142"/>
    </row>
    <row r="830">
      <c r="A830" s="84"/>
      <c r="B830" s="84"/>
      <c r="C830" s="143"/>
      <c r="D830" s="84"/>
      <c r="E830" s="161"/>
      <c r="F830" s="84"/>
      <c r="G830" s="141"/>
      <c r="H830" s="106"/>
      <c r="I830" s="106"/>
      <c r="J830" s="141"/>
      <c r="K830" s="141"/>
      <c r="L830" s="159"/>
      <c r="M830" s="141"/>
      <c r="N830" s="141"/>
      <c r="O830" s="141"/>
      <c r="P830" s="141"/>
      <c r="Q830" s="141"/>
      <c r="R830" s="141"/>
      <c r="S830" s="141"/>
      <c r="T830" s="141"/>
      <c r="U830" s="141"/>
      <c r="V830" s="141"/>
      <c r="W830" s="141"/>
      <c r="X830" s="141"/>
      <c r="Y830" s="141"/>
      <c r="Z830" s="141"/>
      <c r="AA830" s="141"/>
      <c r="AB830" s="141"/>
      <c r="AC830" s="141"/>
      <c r="AD830" s="141"/>
      <c r="AE830" s="142"/>
    </row>
    <row r="831">
      <c r="A831" s="84"/>
      <c r="B831" s="84"/>
      <c r="C831" s="143"/>
      <c r="D831" s="84"/>
      <c r="E831" s="161"/>
      <c r="F831" s="84"/>
      <c r="G831" s="141"/>
      <c r="H831" s="106"/>
      <c r="I831" s="106"/>
      <c r="J831" s="141"/>
      <c r="K831" s="141"/>
      <c r="L831" s="159"/>
      <c r="M831" s="141"/>
      <c r="N831" s="141"/>
      <c r="O831" s="141"/>
      <c r="P831" s="141"/>
      <c r="Q831" s="141"/>
      <c r="R831" s="141"/>
      <c r="S831" s="141"/>
      <c r="T831" s="141"/>
      <c r="U831" s="141"/>
      <c r="V831" s="141"/>
      <c r="W831" s="141"/>
      <c r="X831" s="141"/>
      <c r="Y831" s="141"/>
      <c r="Z831" s="141"/>
      <c r="AA831" s="141"/>
      <c r="AB831" s="141"/>
      <c r="AC831" s="141"/>
      <c r="AD831" s="141"/>
      <c r="AE831" s="142"/>
    </row>
    <row r="832">
      <c r="A832" s="84"/>
      <c r="B832" s="84"/>
      <c r="C832" s="143"/>
      <c r="D832" s="84"/>
      <c r="E832" s="161"/>
      <c r="F832" s="84"/>
      <c r="G832" s="141"/>
      <c r="H832" s="106"/>
      <c r="I832" s="106"/>
      <c r="J832" s="141"/>
      <c r="K832" s="141"/>
      <c r="L832" s="159"/>
      <c r="M832" s="141"/>
      <c r="N832" s="141"/>
      <c r="O832" s="141"/>
      <c r="P832" s="141"/>
      <c r="Q832" s="141"/>
      <c r="R832" s="141"/>
      <c r="S832" s="141"/>
      <c r="T832" s="141"/>
      <c r="U832" s="141"/>
      <c r="V832" s="141"/>
      <c r="W832" s="141"/>
      <c r="X832" s="141"/>
      <c r="Y832" s="141"/>
      <c r="Z832" s="141"/>
      <c r="AA832" s="141"/>
      <c r="AB832" s="141"/>
      <c r="AC832" s="141"/>
      <c r="AD832" s="141"/>
      <c r="AE832" s="142"/>
    </row>
    <row r="833">
      <c r="A833" s="84"/>
      <c r="B833" s="84"/>
      <c r="C833" s="143"/>
      <c r="D833" s="84"/>
      <c r="E833" s="161"/>
      <c r="F833" s="84"/>
      <c r="G833" s="141"/>
      <c r="H833" s="106"/>
      <c r="I833" s="106"/>
      <c r="J833" s="141"/>
      <c r="K833" s="141"/>
      <c r="L833" s="159"/>
      <c r="M833" s="141"/>
      <c r="N833" s="141"/>
      <c r="O833" s="141"/>
      <c r="P833" s="141"/>
      <c r="Q833" s="141"/>
      <c r="R833" s="141"/>
      <c r="S833" s="141"/>
      <c r="T833" s="141"/>
      <c r="U833" s="141"/>
      <c r="V833" s="141"/>
      <c r="W833" s="141"/>
      <c r="X833" s="141"/>
      <c r="Y833" s="141"/>
      <c r="Z833" s="141"/>
      <c r="AA833" s="141"/>
      <c r="AB833" s="141"/>
      <c r="AC833" s="141"/>
      <c r="AD833" s="141"/>
      <c r="AE833" s="142"/>
    </row>
    <row r="834">
      <c r="A834" s="84"/>
      <c r="B834" s="84"/>
      <c r="C834" s="143"/>
      <c r="D834" s="84"/>
      <c r="E834" s="161"/>
      <c r="F834" s="84"/>
      <c r="G834" s="141"/>
      <c r="H834" s="106"/>
      <c r="I834" s="106"/>
      <c r="J834" s="141"/>
      <c r="K834" s="141"/>
      <c r="L834" s="159"/>
      <c r="M834" s="141"/>
      <c r="N834" s="141"/>
      <c r="O834" s="141"/>
      <c r="P834" s="141"/>
      <c r="Q834" s="141"/>
      <c r="R834" s="141"/>
      <c r="S834" s="141"/>
      <c r="T834" s="141"/>
      <c r="U834" s="141"/>
      <c r="V834" s="141"/>
      <c r="W834" s="141"/>
      <c r="X834" s="141"/>
      <c r="Y834" s="141"/>
      <c r="Z834" s="141"/>
      <c r="AA834" s="141"/>
      <c r="AB834" s="141"/>
      <c r="AC834" s="141"/>
      <c r="AD834" s="141"/>
      <c r="AE834" s="142"/>
    </row>
    <row r="835">
      <c r="A835" s="84"/>
      <c r="B835" s="84"/>
      <c r="C835" s="143"/>
      <c r="D835" s="84"/>
      <c r="E835" s="161"/>
      <c r="F835" s="84"/>
      <c r="G835" s="141"/>
      <c r="H835" s="106"/>
      <c r="I835" s="106"/>
      <c r="J835" s="141"/>
      <c r="K835" s="141"/>
      <c r="L835" s="159"/>
      <c r="M835" s="141"/>
      <c r="N835" s="141"/>
      <c r="O835" s="141"/>
      <c r="P835" s="141"/>
      <c r="Q835" s="141"/>
      <c r="R835" s="141"/>
      <c r="S835" s="141"/>
      <c r="T835" s="141"/>
      <c r="U835" s="141"/>
      <c r="V835" s="141"/>
      <c r="W835" s="141"/>
      <c r="X835" s="141"/>
      <c r="Y835" s="141"/>
      <c r="Z835" s="141"/>
      <c r="AA835" s="141"/>
      <c r="AB835" s="141"/>
      <c r="AC835" s="141"/>
      <c r="AD835" s="141"/>
      <c r="AE835" s="142"/>
    </row>
    <row r="836">
      <c r="A836" s="84"/>
      <c r="B836" s="84"/>
      <c r="C836" s="143"/>
      <c r="D836" s="84"/>
      <c r="E836" s="161"/>
      <c r="F836" s="84"/>
      <c r="G836" s="141"/>
      <c r="H836" s="106"/>
      <c r="I836" s="106"/>
      <c r="J836" s="141"/>
      <c r="K836" s="141"/>
      <c r="L836" s="159"/>
      <c r="M836" s="141"/>
      <c r="N836" s="141"/>
      <c r="O836" s="141"/>
      <c r="P836" s="141"/>
      <c r="Q836" s="141"/>
      <c r="R836" s="141"/>
      <c r="S836" s="141"/>
      <c r="T836" s="141"/>
      <c r="U836" s="141"/>
      <c r="V836" s="141"/>
      <c r="W836" s="141"/>
      <c r="X836" s="141"/>
      <c r="Y836" s="141"/>
      <c r="Z836" s="141"/>
      <c r="AA836" s="141"/>
      <c r="AB836" s="141"/>
      <c r="AC836" s="141"/>
      <c r="AD836" s="141"/>
      <c r="AE836" s="142"/>
    </row>
    <row r="837">
      <c r="A837" s="84"/>
      <c r="B837" s="84"/>
      <c r="C837" s="143"/>
      <c r="D837" s="84"/>
      <c r="E837" s="161"/>
      <c r="F837" s="84"/>
      <c r="G837" s="141"/>
      <c r="H837" s="106"/>
      <c r="I837" s="106"/>
      <c r="J837" s="141"/>
      <c r="K837" s="141"/>
      <c r="L837" s="159"/>
      <c r="M837" s="141"/>
      <c r="N837" s="141"/>
      <c r="O837" s="141"/>
      <c r="P837" s="141"/>
      <c r="Q837" s="141"/>
      <c r="R837" s="141"/>
      <c r="S837" s="141"/>
      <c r="T837" s="141"/>
      <c r="U837" s="141"/>
      <c r="V837" s="141"/>
      <c r="W837" s="141"/>
      <c r="X837" s="141"/>
      <c r="Y837" s="141"/>
      <c r="Z837" s="141"/>
      <c r="AA837" s="141"/>
      <c r="AB837" s="141"/>
      <c r="AC837" s="141"/>
      <c r="AD837" s="141"/>
      <c r="AE837" s="142"/>
    </row>
    <row r="838">
      <c r="A838" s="84"/>
      <c r="B838" s="84"/>
      <c r="C838" s="143"/>
      <c r="D838" s="84"/>
      <c r="E838" s="161"/>
      <c r="F838" s="84"/>
      <c r="G838" s="141"/>
      <c r="H838" s="106"/>
      <c r="I838" s="106"/>
      <c r="J838" s="141"/>
      <c r="K838" s="141"/>
      <c r="L838" s="159"/>
      <c r="M838" s="141"/>
      <c r="N838" s="141"/>
      <c r="O838" s="141"/>
      <c r="P838" s="141"/>
      <c r="Q838" s="141"/>
      <c r="R838" s="141"/>
      <c r="S838" s="141"/>
      <c r="T838" s="141"/>
      <c r="U838" s="141"/>
      <c r="V838" s="141"/>
      <c r="W838" s="141"/>
      <c r="X838" s="141"/>
      <c r="Y838" s="141"/>
      <c r="Z838" s="141"/>
      <c r="AA838" s="141"/>
      <c r="AB838" s="141"/>
      <c r="AC838" s="141"/>
      <c r="AD838" s="141"/>
      <c r="AE838" s="142"/>
    </row>
    <row r="839">
      <c r="A839" s="84"/>
      <c r="B839" s="84"/>
      <c r="C839" s="143"/>
      <c r="D839" s="84"/>
      <c r="E839" s="161"/>
      <c r="F839" s="84"/>
      <c r="G839" s="141"/>
      <c r="H839" s="106"/>
      <c r="I839" s="106"/>
      <c r="J839" s="141"/>
      <c r="K839" s="141"/>
      <c r="L839" s="159"/>
      <c r="M839" s="141"/>
      <c r="N839" s="141"/>
      <c r="O839" s="141"/>
      <c r="P839" s="141"/>
      <c r="Q839" s="141"/>
      <c r="R839" s="141"/>
      <c r="S839" s="141"/>
      <c r="T839" s="141"/>
      <c r="U839" s="141"/>
      <c r="V839" s="141"/>
      <c r="W839" s="141"/>
      <c r="X839" s="141"/>
      <c r="Y839" s="141"/>
      <c r="Z839" s="141"/>
      <c r="AA839" s="141"/>
      <c r="AB839" s="141"/>
      <c r="AC839" s="141"/>
      <c r="AD839" s="141"/>
      <c r="AE839" s="142"/>
    </row>
    <row r="840">
      <c r="A840" s="84"/>
      <c r="B840" s="84"/>
      <c r="C840" s="143"/>
      <c r="D840" s="84"/>
      <c r="E840" s="161"/>
      <c r="F840" s="84"/>
      <c r="G840" s="141"/>
      <c r="H840" s="106"/>
      <c r="I840" s="106"/>
      <c r="J840" s="141"/>
      <c r="K840" s="141"/>
      <c r="L840" s="159"/>
      <c r="M840" s="141"/>
      <c r="N840" s="141"/>
      <c r="O840" s="141"/>
      <c r="P840" s="141"/>
      <c r="Q840" s="141"/>
      <c r="R840" s="141"/>
      <c r="S840" s="141"/>
      <c r="T840" s="141"/>
      <c r="U840" s="141"/>
      <c r="V840" s="141"/>
      <c r="W840" s="141"/>
      <c r="X840" s="141"/>
      <c r="Y840" s="141"/>
      <c r="Z840" s="141"/>
      <c r="AA840" s="141"/>
      <c r="AB840" s="141"/>
      <c r="AC840" s="141"/>
      <c r="AD840" s="141"/>
      <c r="AE840" s="142"/>
    </row>
    <row r="841">
      <c r="A841" s="84"/>
      <c r="B841" s="84"/>
      <c r="C841" s="143"/>
      <c r="D841" s="84"/>
      <c r="E841" s="161"/>
      <c r="F841" s="84"/>
      <c r="G841" s="141"/>
      <c r="H841" s="106"/>
      <c r="I841" s="106"/>
      <c r="J841" s="141"/>
      <c r="K841" s="141"/>
      <c r="L841" s="159"/>
      <c r="M841" s="141"/>
      <c r="N841" s="141"/>
      <c r="O841" s="141"/>
      <c r="P841" s="141"/>
      <c r="Q841" s="141"/>
      <c r="R841" s="141"/>
      <c r="S841" s="141"/>
      <c r="T841" s="141"/>
      <c r="U841" s="141"/>
      <c r="V841" s="141"/>
      <c r="W841" s="141"/>
      <c r="X841" s="141"/>
      <c r="Y841" s="141"/>
      <c r="Z841" s="141"/>
      <c r="AA841" s="141"/>
      <c r="AB841" s="141"/>
      <c r="AC841" s="141"/>
      <c r="AD841" s="141"/>
      <c r="AE841" s="142"/>
    </row>
    <row r="842">
      <c r="A842" s="84"/>
      <c r="B842" s="84"/>
      <c r="C842" s="143"/>
      <c r="D842" s="84"/>
      <c r="E842" s="161"/>
      <c r="F842" s="84"/>
      <c r="G842" s="141"/>
      <c r="H842" s="106"/>
      <c r="I842" s="106"/>
      <c r="J842" s="141"/>
      <c r="K842" s="141"/>
      <c r="L842" s="159"/>
      <c r="M842" s="141"/>
      <c r="N842" s="141"/>
      <c r="O842" s="141"/>
      <c r="P842" s="141"/>
      <c r="Q842" s="141"/>
      <c r="R842" s="141"/>
      <c r="S842" s="141"/>
      <c r="T842" s="141"/>
      <c r="U842" s="141"/>
      <c r="V842" s="141"/>
      <c r="W842" s="141"/>
      <c r="X842" s="141"/>
      <c r="Y842" s="141"/>
      <c r="Z842" s="141"/>
      <c r="AA842" s="141"/>
      <c r="AB842" s="141"/>
      <c r="AC842" s="141"/>
      <c r="AD842" s="141"/>
      <c r="AE842" s="142"/>
    </row>
    <row r="843">
      <c r="A843" s="84"/>
      <c r="B843" s="84"/>
      <c r="C843" s="143"/>
      <c r="D843" s="84"/>
      <c r="E843" s="161"/>
      <c r="F843" s="84"/>
      <c r="G843" s="141"/>
      <c r="H843" s="106"/>
      <c r="I843" s="106"/>
      <c r="J843" s="141"/>
      <c r="K843" s="141"/>
      <c r="L843" s="159"/>
      <c r="M843" s="141"/>
      <c r="N843" s="141"/>
      <c r="O843" s="141"/>
      <c r="P843" s="141"/>
      <c r="Q843" s="141"/>
      <c r="R843" s="141"/>
      <c r="S843" s="141"/>
      <c r="T843" s="141"/>
      <c r="U843" s="141"/>
      <c r="V843" s="141"/>
      <c r="W843" s="141"/>
      <c r="X843" s="141"/>
      <c r="Y843" s="141"/>
      <c r="Z843" s="141"/>
      <c r="AA843" s="141"/>
      <c r="AB843" s="141"/>
      <c r="AC843" s="141"/>
      <c r="AD843" s="141"/>
      <c r="AE843" s="142"/>
    </row>
    <row r="844">
      <c r="A844" s="84"/>
      <c r="B844" s="84"/>
      <c r="C844" s="143"/>
      <c r="D844" s="84"/>
      <c r="E844" s="161"/>
      <c r="F844" s="84"/>
      <c r="G844" s="141"/>
      <c r="H844" s="106"/>
      <c r="I844" s="106"/>
      <c r="J844" s="141"/>
      <c r="K844" s="141"/>
      <c r="L844" s="159"/>
      <c r="M844" s="141"/>
      <c r="N844" s="141"/>
      <c r="O844" s="141"/>
      <c r="P844" s="141"/>
      <c r="Q844" s="141"/>
      <c r="R844" s="141"/>
      <c r="S844" s="141"/>
      <c r="T844" s="141"/>
      <c r="U844" s="141"/>
      <c r="V844" s="141"/>
      <c r="W844" s="141"/>
      <c r="X844" s="141"/>
      <c r="Y844" s="141"/>
      <c r="Z844" s="141"/>
      <c r="AA844" s="141"/>
      <c r="AB844" s="141"/>
      <c r="AC844" s="141"/>
      <c r="AD844" s="141"/>
      <c r="AE844" s="142"/>
    </row>
    <row r="845">
      <c r="A845" s="84"/>
      <c r="B845" s="84"/>
      <c r="C845" s="143"/>
      <c r="D845" s="84"/>
      <c r="E845" s="161"/>
      <c r="F845" s="84"/>
      <c r="G845" s="141"/>
      <c r="H845" s="106"/>
      <c r="I845" s="106"/>
      <c r="J845" s="141"/>
      <c r="K845" s="141"/>
      <c r="L845" s="159"/>
      <c r="M845" s="141"/>
      <c r="N845" s="141"/>
      <c r="O845" s="141"/>
      <c r="P845" s="141"/>
      <c r="Q845" s="141"/>
      <c r="R845" s="141"/>
      <c r="S845" s="141"/>
      <c r="T845" s="141"/>
      <c r="U845" s="141"/>
      <c r="V845" s="141"/>
      <c r="W845" s="141"/>
      <c r="X845" s="141"/>
      <c r="Y845" s="141"/>
      <c r="Z845" s="141"/>
      <c r="AA845" s="141"/>
      <c r="AB845" s="141"/>
      <c r="AC845" s="141"/>
      <c r="AD845" s="141"/>
      <c r="AE845" s="142"/>
    </row>
    <row r="846">
      <c r="A846" s="84"/>
      <c r="B846" s="84"/>
      <c r="C846" s="143"/>
      <c r="D846" s="84"/>
      <c r="E846" s="161"/>
      <c r="F846" s="84"/>
      <c r="G846" s="141"/>
      <c r="H846" s="106"/>
      <c r="I846" s="106"/>
      <c r="J846" s="141"/>
      <c r="K846" s="141"/>
      <c r="L846" s="159"/>
      <c r="M846" s="141"/>
      <c r="N846" s="141"/>
      <c r="O846" s="141"/>
      <c r="P846" s="141"/>
      <c r="Q846" s="141"/>
      <c r="R846" s="141"/>
      <c r="S846" s="141"/>
      <c r="T846" s="141"/>
      <c r="U846" s="141"/>
      <c r="V846" s="141"/>
      <c r="W846" s="141"/>
      <c r="X846" s="141"/>
      <c r="Y846" s="141"/>
      <c r="Z846" s="141"/>
      <c r="AA846" s="141"/>
      <c r="AB846" s="141"/>
      <c r="AC846" s="141"/>
      <c r="AD846" s="141"/>
      <c r="AE846" s="142"/>
    </row>
    <row r="847">
      <c r="A847" s="84"/>
      <c r="B847" s="84"/>
      <c r="C847" s="143"/>
      <c r="D847" s="84"/>
      <c r="E847" s="161"/>
      <c r="F847" s="84"/>
      <c r="G847" s="141"/>
      <c r="H847" s="106"/>
      <c r="I847" s="106"/>
      <c r="J847" s="141"/>
      <c r="K847" s="141"/>
      <c r="L847" s="159"/>
      <c r="M847" s="141"/>
      <c r="N847" s="141"/>
      <c r="O847" s="141"/>
      <c r="P847" s="141"/>
      <c r="Q847" s="141"/>
      <c r="R847" s="141"/>
      <c r="S847" s="141"/>
      <c r="T847" s="141"/>
      <c r="U847" s="141"/>
      <c r="V847" s="141"/>
      <c r="W847" s="141"/>
      <c r="X847" s="141"/>
      <c r="Y847" s="141"/>
      <c r="Z847" s="141"/>
      <c r="AA847" s="141"/>
      <c r="AB847" s="141"/>
      <c r="AC847" s="141"/>
      <c r="AD847" s="141"/>
      <c r="AE847" s="142"/>
    </row>
    <row r="848">
      <c r="A848" s="84"/>
      <c r="B848" s="84"/>
      <c r="C848" s="143"/>
      <c r="D848" s="84"/>
      <c r="E848" s="161"/>
      <c r="F848" s="84"/>
      <c r="G848" s="141"/>
      <c r="H848" s="106"/>
      <c r="I848" s="106"/>
      <c r="J848" s="141"/>
      <c r="K848" s="141"/>
      <c r="L848" s="159"/>
      <c r="M848" s="141"/>
      <c r="N848" s="141"/>
      <c r="O848" s="141"/>
      <c r="P848" s="141"/>
      <c r="Q848" s="141"/>
      <c r="R848" s="141"/>
      <c r="S848" s="141"/>
      <c r="T848" s="141"/>
      <c r="U848" s="141"/>
      <c r="V848" s="141"/>
      <c r="W848" s="141"/>
      <c r="X848" s="141"/>
      <c r="Y848" s="141"/>
      <c r="Z848" s="141"/>
      <c r="AA848" s="141"/>
      <c r="AB848" s="141"/>
      <c r="AC848" s="141"/>
      <c r="AD848" s="141"/>
      <c r="AE848" s="142"/>
    </row>
    <row r="849">
      <c r="A849" s="84"/>
      <c r="B849" s="84"/>
      <c r="C849" s="143"/>
      <c r="D849" s="84"/>
      <c r="E849" s="161"/>
      <c r="F849" s="84"/>
      <c r="G849" s="141"/>
      <c r="H849" s="106"/>
      <c r="I849" s="106"/>
      <c r="J849" s="141"/>
      <c r="K849" s="141"/>
      <c r="L849" s="159"/>
      <c r="M849" s="141"/>
      <c r="N849" s="141"/>
      <c r="O849" s="141"/>
      <c r="P849" s="141"/>
      <c r="Q849" s="141"/>
      <c r="R849" s="141"/>
      <c r="S849" s="141"/>
      <c r="T849" s="141"/>
      <c r="U849" s="141"/>
      <c r="V849" s="141"/>
      <c r="W849" s="141"/>
      <c r="X849" s="141"/>
      <c r="Y849" s="141"/>
      <c r="Z849" s="141"/>
      <c r="AA849" s="141"/>
      <c r="AB849" s="141"/>
      <c r="AC849" s="141"/>
      <c r="AD849" s="141"/>
      <c r="AE849" s="142"/>
    </row>
    <row r="850">
      <c r="A850" s="84"/>
      <c r="B850" s="84"/>
      <c r="C850" s="143"/>
      <c r="D850" s="84"/>
      <c r="E850" s="161"/>
      <c r="F850" s="84"/>
      <c r="G850" s="141"/>
      <c r="H850" s="106"/>
      <c r="I850" s="106"/>
      <c r="J850" s="141"/>
      <c r="K850" s="141"/>
      <c r="L850" s="159"/>
      <c r="M850" s="141"/>
      <c r="N850" s="141"/>
      <c r="O850" s="141"/>
      <c r="P850" s="141"/>
      <c r="Q850" s="141"/>
      <c r="R850" s="141"/>
      <c r="S850" s="141"/>
      <c r="T850" s="141"/>
      <c r="U850" s="141"/>
      <c r="V850" s="141"/>
      <c r="W850" s="141"/>
      <c r="X850" s="141"/>
      <c r="Y850" s="141"/>
      <c r="Z850" s="141"/>
      <c r="AA850" s="141"/>
      <c r="AB850" s="141"/>
      <c r="AC850" s="141"/>
      <c r="AD850" s="141"/>
      <c r="AE850" s="142"/>
    </row>
    <row r="851">
      <c r="A851" s="84"/>
      <c r="B851" s="84"/>
      <c r="C851" s="143"/>
      <c r="D851" s="84"/>
      <c r="E851" s="161"/>
      <c r="F851" s="84"/>
      <c r="G851" s="141"/>
      <c r="H851" s="106"/>
      <c r="I851" s="106"/>
      <c r="J851" s="141"/>
      <c r="K851" s="141"/>
      <c r="L851" s="159"/>
      <c r="M851" s="141"/>
      <c r="N851" s="141"/>
      <c r="O851" s="141"/>
      <c r="P851" s="141"/>
      <c r="Q851" s="141"/>
      <c r="R851" s="141"/>
      <c r="S851" s="141"/>
      <c r="T851" s="141"/>
      <c r="U851" s="141"/>
      <c r="V851" s="141"/>
      <c r="W851" s="141"/>
      <c r="X851" s="141"/>
      <c r="Y851" s="141"/>
      <c r="Z851" s="141"/>
      <c r="AA851" s="141"/>
      <c r="AB851" s="141"/>
      <c r="AC851" s="141"/>
      <c r="AD851" s="141"/>
      <c r="AE851" s="142"/>
    </row>
    <row r="852">
      <c r="A852" s="84"/>
      <c r="B852" s="84"/>
      <c r="C852" s="143"/>
      <c r="D852" s="84"/>
      <c r="E852" s="161"/>
      <c r="F852" s="84"/>
      <c r="G852" s="141"/>
      <c r="H852" s="106"/>
      <c r="I852" s="106"/>
      <c r="J852" s="141"/>
      <c r="K852" s="141"/>
      <c r="L852" s="159"/>
      <c r="M852" s="141"/>
      <c r="N852" s="141"/>
      <c r="O852" s="141"/>
      <c r="P852" s="141"/>
      <c r="Q852" s="141"/>
      <c r="R852" s="141"/>
      <c r="S852" s="141"/>
      <c r="T852" s="141"/>
      <c r="U852" s="141"/>
      <c r="V852" s="141"/>
      <c r="W852" s="141"/>
      <c r="X852" s="141"/>
      <c r="Y852" s="141"/>
      <c r="Z852" s="141"/>
      <c r="AA852" s="141"/>
      <c r="AB852" s="141"/>
      <c r="AC852" s="141"/>
      <c r="AD852" s="141"/>
      <c r="AE852" s="142"/>
    </row>
    <row r="853">
      <c r="A853" s="84"/>
      <c r="B853" s="84"/>
      <c r="C853" s="143"/>
      <c r="D853" s="84"/>
      <c r="E853" s="161"/>
      <c r="F853" s="84"/>
      <c r="G853" s="141"/>
      <c r="H853" s="106"/>
      <c r="I853" s="106"/>
      <c r="J853" s="141"/>
      <c r="K853" s="141"/>
      <c r="L853" s="159"/>
      <c r="M853" s="141"/>
      <c r="N853" s="141"/>
      <c r="O853" s="141"/>
      <c r="P853" s="141"/>
      <c r="Q853" s="141"/>
      <c r="R853" s="141"/>
      <c r="S853" s="141"/>
      <c r="T853" s="141"/>
      <c r="U853" s="141"/>
      <c r="V853" s="141"/>
      <c r="W853" s="141"/>
      <c r="X853" s="141"/>
      <c r="Y853" s="141"/>
      <c r="Z853" s="141"/>
      <c r="AA853" s="141"/>
      <c r="AB853" s="141"/>
      <c r="AC853" s="141"/>
      <c r="AD853" s="141"/>
      <c r="AE853" s="142"/>
    </row>
    <row r="854">
      <c r="A854" s="84"/>
      <c r="B854" s="84"/>
      <c r="C854" s="143"/>
      <c r="D854" s="84"/>
      <c r="E854" s="161"/>
      <c r="F854" s="84"/>
      <c r="G854" s="141"/>
      <c r="H854" s="106"/>
      <c r="I854" s="106"/>
      <c r="J854" s="141"/>
      <c r="K854" s="141"/>
      <c r="L854" s="159"/>
      <c r="M854" s="141"/>
      <c r="N854" s="141"/>
      <c r="O854" s="141"/>
      <c r="P854" s="141"/>
      <c r="Q854" s="141"/>
      <c r="R854" s="141"/>
      <c r="S854" s="141"/>
      <c r="T854" s="141"/>
      <c r="U854" s="141"/>
      <c r="V854" s="141"/>
      <c r="W854" s="141"/>
      <c r="X854" s="141"/>
      <c r="Y854" s="141"/>
      <c r="Z854" s="141"/>
      <c r="AA854" s="141"/>
      <c r="AB854" s="141"/>
      <c r="AC854" s="141"/>
      <c r="AD854" s="141"/>
      <c r="AE854" s="142"/>
    </row>
    <row r="855">
      <c r="A855" s="84"/>
      <c r="B855" s="84"/>
      <c r="C855" s="143"/>
      <c r="D855" s="84"/>
      <c r="E855" s="161"/>
      <c r="F855" s="84"/>
      <c r="G855" s="141"/>
      <c r="H855" s="106"/>
      <c r="I855" s="106"/>
      <c r="J855" s="141"/>
      <c r="K855" s="141"/>
      <c r="L855" s="159"/>
      <c r="M855" s="141"/>
      <c r="N855" s="141"/>
      <c r="O855" s="141"/>
      <c r="P855" s="141"/>
      <c r="Q855" s="141"/>
      <c r="R855" s="141"/>
      <c r="S855" s="141"/>
      <c r="T855" s="141"/>
      <c r="U855" s="141"/>
      <c r="V855" s="141"/>
      <c r="W855" s="141"/>
      <c r="X855" s="141"/>
      <c r="Y855" s="141"/>
      <c r="Z855" s="141"/>
      <c r="AA855" s="141"/>
      <c r="AB855" s="141"/>
      <c r="AC855" s="141"/>
      <c r="AD855" s="141"/>
      <c r="AE855" s="142"/>
    </row>
    <row r="856">
      <c r="A856" s="84"/>
      <c r="B856" s="84"/>
      <c r="C856" s="143"/>
      <c r="D856" s="84"/>
      <c r="E856" s="161"/>
      <c r="F856" s="84"/>
      <c r="G856" s="141"/>
      <c r="H856" s="106"/>
      <c r="I856" s="106"/>
      <c r="J856" s="141"/>
      <c r="K856" s="141"/>
      <c r="L856" s="159"/>
      <c r="M856" s="141"/>
      <c r="N856" s="141"/>
      <c r="O856" s="141"/>
      <c r="P856" s="141"/>
      <c r="Q856" s="141"/>
      <c r="R856" s="141"/>
      <c r="S856" s="141"/>
      <c r="T856" s="141"/>
      <c r="U856" s="141"/>
      <c r="V856" s="141"/>
      <c r="W856" s="141"/>
      <c r="X856" s="141"/>
      <c r="Y856" s="141"/>
      <c r="Z856" s="141"/>
      <c r="AA856" s="141"/>
      <c r="AB856" s="141"/>
      <c r="AC856" s="141"/>
      <c r="AD856" s="141"/>
      <c r="AE856" s="142"/>
    </row>
    <row r="857">
      <c r="A857" s="84"/>
      <c r="B857" s="84"/>
      <c r="C857" s="143"/>
      <c r="D857" s="84"/>
      <c r="E857" s="161"/>
      <c r="F857" s="84"/>
      <c r="G857" s="141"/>
      <c r="H857" s="106"/>
      <c r="I857" s="106"/>
      <c r="J857" s="141"/>
      <c r="K857" s="141"/>
      <c r="L857" s="159"/>
      <c r="M857" s="141"/>
      <c r="N857" s="141"/>
      <c r="O857" s="141"/>
      <c r="P857" s="141"/>
      <c r="Q857" s="141"/>
      <c r="R857" s="141"/>
      <c r="S857" s="141"/>
      <c r="T857" s="141"/>
      <c r="U857" s="141"/>
      <c r="V857" s="141"/>
      <c r="W857" s="141"/>
      <c r="X857" s="141"/>
      <c r="Y857" s="141"/>
      <c r="Z857" s="141"/>
      <c r="AA857" s="141"/>
      <c r="AB857" s="141"/>
      <c r="AC857" s="141"/>
      <c r="AD857" s="141"/>
      <c r="AE857" s="142"/>
    </row>
    <row r="858">
      <c r="A858" s="84"/>
      <c r="B858" s="84"/>
      <c r="C858" s="143"/>
      <c r="D858" s="84"/>
      <c r="E858" s="161"/>
      <c r="F858" s="84"/>
      <c r="G858" s="141"/>
      <c r="H858" s="106"/>
      <c r="I858" s="106"/>
      <c r="J858" s="141"/>
      <c r="K858" s="141"/>
      <c r="L858" s="159"/>
      <c r="M858" s="141"/>
      <c r="N858" s="141"/>
      <c r="O858" s="141"/>
      <c r="P858" s="141"/>
      <c r="Q858" s="141"/>
      <c r="R858" s="141"/>
      <c r="S858" s="141"/>
      <c r="T858" s="141"/>
      <c r="U858" s="141"/>
      <c r="V858" s="141"/>
      <c r="W858" s="141"/>
      <c r="X858" s="141"/>
      <c r="Y858" s="141"/>
      <c r="Z858" s="141"/>
      <c r="AA858" s="141"/>
      <c r="AB858" s="141"/>
      <c r="AC858" s="141"/>
      <c r="AD858" s="141"/>
      <c r="AE858" s="142"/>
    </row>
    <row r="859">
      <c r="A859" s="84"/>
      <c r="B859" s="84"/>
      <c r="C859" s="143"/>
      <c r="D859" s="84"/>
      <c r="E859" s="161"/>
      <c r="F859" s="84"/>
      <c r="G859" s="141"/>
      <c r="H859" s="106"/>
      <c r="I859" s="106"/>
      <c r="J859" s="141"/>
      <c r="K859" s="141"/>
      <c r="L859" s="159"/>
      <c r="M859" s="141"/>
      <c r="N859" s="141"/>
      <c r="O859" s="141"/>
      <c r="P859" s="141"/>
      <c r="Q859" s="141"/>
      <c r="R859" s="141"/>
      <c r="S859" s="141"/>
      <c r="T859" s="141"/>
      <c r="U859" s="141"/>
      <c r="V859" s="141"/>
      <c r="W859" s="141"/>
      <c r="X859" s="141"/>
      <c r="Y859" s="141"/>
      <c r="Z859" s="141"/>
      <c r="AA859" s="141"/>
      <c r="AB859" s="141"/>
      <c r="AC859" s="141"/>
      <c r="AD859" s="141"/>
      <c r="AE859" s="142"/>
    </row>
    <row r="860">
      <c r="A860" s="84"/>
      <c r="B860" s="84"/>
      <c r="C860" s="143"/>
      <c r="D860" s="84"/>
      <c r="E860" s="161"/>
      <c r="F860" s="84"/>
      <c r="G860" s="141"/>
      <c r="H860" s="106"/>
      <c r="I860" s="106"/>
      <c r="J860" s="141"/>
      <c r="K860" s="141"/>
      <c r="L860" s="159"/>
      <c r="M860" s="141"/>
      <c r="N860" s="141"/>
      <c r="O860" s="141"/>
      <c r="P860" s="141"/>
      <c r="Q860" s="141"/>
      <c r="R860" s="141"/>
      <c r="S860" s="141"/>
      <c r="T860" s="141"/>
      <c r="U860" s="141"/>
      <c r="V860" s="141"/>
      <c r="W860" s="141"/>
      <c r="X860" s="141"/>
      <c r="Y860" s="141"/>
      <c r="Z860" s="141"/>
      <c r="AA860" s="141"/>
      <c r="AB860" s="141"/>
      <c r="AC860" s="141"/>
      <c r="AD860" s="141"/>
      <c r="AE860" s="142"/>
    </row>
    <row r="861">
      <c r="A861" s="84"/>
      <c r="B861" s="84"/>
      <c r="C861" s="143"/>
      <c r="D861" s="84"/>
      <c r="E861" s="161"/>
      <c r="F861" s="84"/>
      <c r="G861" s="141"/>
      <c r="H861" s="106"/>
      <c r="I861" s="106"/>
      <c r="J861" s="141"/>
      <c r="K861" s="141"/>
      <c r="L861" s="159"/>
      <c r="M861" s="141"/>
      <c r="N861" s="141"/>
      <c r="O861" s="141"/>
      <c r="P861" s="141"/>
      <c r="Q861" s="141"/>
      <c r="R861" s="141"/>
      <c r="S861" s="141"/>
      <c r="T861" s="141"/>
      <c r="U861" s="141"/>
      <c r="V861" s="141"/>
      <c r="W861" s="141"/>
      <c r="X861" s="141"/>
      <c r="Y861" s="141"/>
      <c r="Z861" s="141"/>
      <c r="AA861" s="141"/>
      <c r="AB861" s="141"/>
      <c r="AC861" s="141"/>
      <c r="AD861" s="141"/>
      <c r="AE861" s="142"/>
    </row>
    <row r="862">
      <c r="A862" s="84"/>
      <c r="B862" s="84"/>
      <c r="C862" s="143"/>
      <c r="D862" s="84"/>
      <c r="E862" s="161"/>
      <c r="F862" s="84"/>
      <c r="G862" s="141"/>
      <c r="H862" s="106"/>
      <c r="I862" s="106"/>
      <c r="J862" s="141"/>
      <c r="K862" s="141"/>
      <c r="L862" s="159"/>
      <c r="M862" s="141"/>
      <c r="N862" s="141"/>
      <c r="O862" s="141"/>
      <c r="P862" s="141"/>
      <c r="Q862" s="141"/>
      <c r="R862" s="141"/>
      <c r="S862" s="141"/>
      <c r="T862" s="141"/>
      <c r="U862" s="141"/>
      <c r="V862" s="141"/>
      <c r="W862" s="141"/>
      <c r="X862" s="141"/>
      <c r="Y862" s="141"/>
      <c r="Z862" s="141"/>
      <c r="AA862" s="141"/>
      <c r="AB862" s="141"/>
      <c r="AC862" s="141"/>
      <c r="AD862" s="141"/>
      <c r="AE862" s="142"/>
    </row>
    <row r="863">
      <c r="A863" s="84"/>
      <c r="B863" s="84"/>
      <c r="C863" s="143"/>
      <c r="D863" s="84"/>
      <c r="E863" s="161"/>
      <c r="F863" s="84"/>
      <c r="G863" s="141"/>
      <c r="H863" s="106"/>
      <c r="I863" s="106"/>
      <c r="J863" s="141"/>
      <c r="K863" s="141"/>
      <c r="L863" s="159"/>
      <c r="M863" s="141"/>
      <c r="N863" s="141"/>
      <c r="O863" s="141"/>
      <c r="P863" s="141"/>
      <c r="Q863" s="141"/>
      <c r="R863" s="141"/>
      <c r="S863" s="141"/>
      <c r="T863" s="141"/>
      <c r="U863" s="141"/>
      <c r="V863" s="141"/>
      <c r="W863" s="141"/>
      <c r="X863" s="141"/>
      <c r="Y863" s="141"/>
      <c r="Z863" s="141"/>
      <c r="AA863" s="141"/>
      <c r="AB863" s="141"/>
      <c r="AC863" s="141"/>
      <c r="AD863" s="141"/>
      <c r="AE863" s="142"/>
    </row>
    <row r="864">
      <c r="A864" s="84"/>
      <c r="B864" s="84"/>
      <c r="C864" s="143"/>
      <c r="D864" s="84"/>
      <c r="E864" s="161"/>
      <c r="F864" s="84"/>
      <c r="G864" s="141"/>
      <c r="H864" s="106"/>
      <c r="I864" s="106"/>
      <c r="J864" s="141"/>
      <c r="K864" s="141"/>
      <c r="L864" s="159"/>
      <c r="M864" s="141"/>
      <c r="N864" s="141"/>
      <c r="O864" s="141"/>
      <c r="P864" s="141"/>
      <c r="Q864" s="141"/>
      <c r="R864" s="141"/>
      <c r="S864" s="141"/>
      <c r="T864" s="141"/>
      <c r="U864" s="141"/>
      <c r="V864" s="141"/>
      <c r="W864" s="141"/>
      <c r="X864" s="141"/>
      <c r="Y864" s="141"/>
      <c r="Z864" s="141"/>
      <c r="AA864" s="141"/>
      <c r="AB864" s="141"/>
      <c r="AC864" s="141"/>
      <c r="AD864" s="141"/>
      <c r="AE864" s="142"/>
    </row>
    <row r="865">
      <c r="A865" s="84"/>
      <c r="B865" s="84"/>
      <c r="C865" s="143"/>
      <c r="D865" s="84"/>
      <c r="E865" s="161"/>
      <c r="F865" s="84"/>
      <c r="G865" s="141"/>
      <c r="H865" s="106"/>
      <c r="I865" s="106"/>
      <c r="J865" s="141"/>
      <c r="K865" s="141"/>
      <c r="L865" s="159"/>
      <c r="M865" s="141"/>
      <c r="N865" s="141"/>
      <c r="O865" s="141"/>
      <c r="P865" s="141"/>
      <c r="Q865" s="141"/>
      <c r="R865" s="141"/>
      <c r="S865" s="141"/>
      <c r="T865" s="141"/>
      <c r="U865" s="141"/>
      <c r="V865" s="141"/>
      <c r="W865" s="141"/>
      <c r="X865" s="141"/>
      <c r="Y865" s="141"/>
      <c r="Z865" s="141"/>
      <c r="AA865" s="141"/>
      <c r="AB865" s="141"/>
      <c r="AC865" s="141"/>
      <c r="AD865" s="141"/>
      <c r="AE865" s="142"/>
    </row>
    <row r="866">
      <c r="A866" s="84"/>
      <c r="B866" s="84"/>
      <c r="C866" s="143"/>
      <c r="D866" s="84"/>
      <c r="E866" s="161"/>
      <c r="F866" s="84"/>
      <c r="G866" s="141"/>
      <c r="H866" s="106"/>
      <c r="I866" s="106"/>
      <c r="J866" s="141"/>
      <c r="K866" s="141"/>
      <c r="L866" s="159"/>
      <c r="M866" s="141"/>
      <c r="N866" s="141"/>
      <c r="O866" s="141"/>
      <c r="P866" s="141"/>
      <c r="Q866" s="141"/>
      <c r="R866" s="141"/>
      <c r="S866" s="141"/>
      <c r="T866" s="141"/>
      <c r="U866" s="141"/>
      <c r="V866" s="141"/>
      <c r="W866" s="141"/>
      <c r="X866" s="141"/>
      <c r="Y866" s="141"/>
      <c r="Z866" s="141"/>
      <c r="AA866" s="141"/>
      <c r="AB866" s="141"/>
      <c r="AC866" s="141"/>
      <c r="AD866" s="141"/>
      <c r="AE866" s="142"/>
    </row>
    <row r="867">
      <c r="A867" s="84"/>
      <c r="B867" s="84"/>
      <c r="C867" s="143"/>
      <c r="D867" s="84"/>
      <c r="E867" s="161"/>
      <c r="F867" s="84"/>
      <c r="G867" s="141"/>
      <c r="H867" s="106"/>
      <c r="I867" s="106"/>
      <c r="J867" s="141"/>
      <c r="K867" s="141"/>
      <c r="L867" s="159"/>
      <c r="M867" s="141"/>
      <c r="N867" s="141"/>
      <c r="O867" s="141"/>
      <c r="P867" s="141"/>
      <c r="Q867" s="141"/>
      <c r="R867" s="141"/>
      <c r="S867" s="141"/>
      <c r="T867" s="141"/>
      <c r="U867" s="141"/>
      <c r="V867" s="141"/>
      <c r="W867" s="141"/>
      <c r="X867" s="141"/>
      <c r="Y867" s="141"/>
      <c r="Z867" s="141"/>
      <c r="AA867" s="141"/>
      <c r="AB867" s="141"/>
      <c r="AC867" s="141"/>
      <c r="AD867" s="141"/>
      <c r="AE867" s="142"/>
    </row>
    <row r="868">
      <c r="A868" s="84"/>
      <c r="B868" s="84"/>
      <c r="C868" s="143"/>
      <c r="D868" s="84"/>
      <c r="E868" s="161"/>
      <c r="F868" s="84"/>
      <c r="G868" s="141"/>
      <c r="H868" s="106"/>
      <c r="I868" s="106"/>
      <c r="J868" s="141"/>
      <c r="K868" s="141"/>
      <c r="L868" s="159"/>
      <c r="M868" s="141"/>
      <c r="N868" s="141"/>
      <c r="O868" s="141"/>
      <c r="P868" s="141"/>
      <c r="Q868" s="141"/>
      <c r="R868" s="141"/>
      <c r="S868" s="141"/>
      <c r="T868" s="141"/>
      <c r="U868" s="141"/>
      <c r="V868" s="141"/>
      <c r="W868" s="141"/>
      <c r="X868" s="141"/>
      <c r="Y868" s="141"/>
      <c r="Z868" s="141"/>
      <c r="AA868" s="141"/>
      <c r="AB868" s="141"/>
      <c r="AC868" s="141"/>
      <c r="AD868" s="141"/>
      <c r="AE868" s="142"/>
    </row>
    <row r="869">
      <c r="A869" s="84"/>
      <c r="B869" s="84"/>
      <c r="C869" s="143"/>
      <c r="D869" s="84"/>
      <c r="E869" s="161"/>
      <c r="F869" s="84"/>
      <c r="G869" s="141"/>
      <c r="H869" s="106"/>
      <c r="I869" s="106"/>
      <c r="J869" s="141"/>
      <c r="K869" s="141"/>
      <c r="L869" s="159"/>
      <c r="M869" s="141"/>
      <c r="N869" s="141"/>
      <c r="O869" s="141"/>
      <c r="P869" s="141"/>
      <c r="Q869" s="141"/>
      <c r="R869" s="141"/>
      <c r="S869" s="141"/>
      <c r="T869" s="141"/>
      <c r="U869" s="141"/>
      <c r="V869" s="141"/>
      <c r="W869" s="141"/>
      <c r="X869" s="141"/>
      <c r="Y869" s="141"/>
      <c r="Z869" s="141"/>
      <c r="AA869" s="141"/>
      <c r="AB869" s="141"/>
      <c r="AC869" s="141"/>
      <c r="AD869" s="141"/>
      <c r="AE869" s="142"/>
    </row>
    <row r="870">
      <c r="A870" s="84"/>
      <c r="B870" s="84"/>
      <c r="C870" s="143"/>
      <c r="D870" s="84"/>
      <c r="E870" s="161"/>
      <c r="F870" s="84"/>
      <c r="G870" s="141"/>
      <c r="H870" s="106"/>
      <c r="I870" s="106"/>
      <c r="J870" s="141"/>
      <c r="K870" s="141"/>
      <c r="L870" s="159"/>
      <c r="M870" s="141"/>
      <c r="N870" s="141"/>
      <c r="O870" s="141"/>
      <c r="P870" s="141"/>
      <c r="Q870" s="141"/>
      <c r="R870" s="141"/>
      <c r="S870" s="141"/>
      <c r="T870" s="141"/>
      <c r="U870" s="141"/>
      <c r="V870" s="141"/>
      <c r="W870" s="141"/>
      <c r="X870" s="141"/>
      <c r="Y870" s="141"/>
      <c r="Z870" s="141"/>
      <c r="AA870" s="141"/>
      <c r="AB870" s="141"/>
      <c r="AC870" s="141"/>
      <c r="AD870" s="141"/>
      <c r="AE870" s="142"/>
    </row>
    <row r="871">
      <c r="A871" s="84"/>
      <c r="B871" s="84"/>
      <c r="C871" s="143"/>
      <c r="D871" s="84"/>
      <c r="E871" s="161"/>
      <c r="F871" s="84"/>
      <c r="G871" s="141"/>
      <c r="H871" s="106"/>
      <c r="I871" s="106"/>
      <c r="J871" s="141"/>
      <c r="K871" s="141"/>
      <c r="L871" s="159"/>
      <c r="M871" s="141"/>
      <c r="N871" s="141"/>
      <c r="O871" s="141"/>
      <c r="P871" s="141"/>
      <c r="Q871" s="141"/>
      <c r="R871" s="141"/>
      <c r="S871" s="141"/>
      <c r="T871" s="141"/>
      <c r="U871" s="141"/>
      <c r="V871" s="141"/>
      <c r="W871" s="141"/>
      <c r="X871" s="141"/>
      <c r="Y871" s="141"/>
      <c r="Z871" s="141"/>
      <c r="AA871" s="141"/>
      <c r="AB871" s="141"/>
      <c r="AC871" s="141"/>
      <c r="AD871" s="141"/>
      <c r="AE871" s="142"/>
    </row>
    <row r="872">
      <c r="A872" s="84"/>
      <c r="B872" s="84"/>
      <c r="C872" s="143"/>
      <c r="D872" s="84"/>
      <c r="E872" s="161"/>
      <c r="F872" s="84"/>
      <c r="G872" s="141"/>
      <c r="H872" s="106"/>
      <c r="I872" s="106"/>
      <c r="J872" s="141"/>
      <c r="K872" s="141"/>
      <c r="L872" s="159"/>
      <c r="M872" s="141"/>
      <c r="N872" s="141"/>
      <c r="O872" s="141"/>
      <c r="P872" s="141"/>
      <c r="Q872" s="141"/>
      <c r="R872" s="141"/>
      <c r="S872" s="141"/>
      <c r="T872" s="141"/>
      <c r="U872" s="141"/>
      <c r="V872" s="141"/>
      <c r="W872" s="141"/>
      <c r="X872" s="141"/>
      <c r="Y872" s="141"/>
      <c r="Z872" s="141"/>
      <c r="AA872" s="141"/>
      <c r="AB872" s="141"/>
      <c r="AC872" s="141"/>
      <c r="AD872" s="141"/>
      <c r="AE872" s="142"/>
    </row>
    <row r="873">
      <c r="A873" s="84"/>
      <c r="B873" s="84"/>
      <c r="C873" s="143"/>
      <c r="D873" s="84"/>
      <c r="E873" s="161"/>
      <c r="F873" s="84"/>
      <c r="G873" s="141"/>
      <c r="H873" s="106"/>
      <c r="I873" s="106"/>
      <c r="J873" s="141"/>
      <c r="K873" s="141"/>
      <c r="L873" s="159"/>
      <c r="M873" s="141"/>
      <c r="N873" s="141"/>
      <c r="O873" s="141"/>
      <c r="P873" s="141"/>
      <c r="Q873" s="141"/>
      <c r="R873" s="141"/>
      <c r="S873" s="141"/>
      <c r="T873" s="141"/>
      <c r="U873" s="141"/>
      <c r="V873" s="141"/>
      <c r="W873" s="141"/>
      <c r="X873" s="141"/>
      <c r="Y873" s="141"/>
      <c r="Z873" s="141"/>
      <c r="AA873" s="141"/>
      <c r="AB873" s="141"/>
      <c r="AC873" s="141"/>
      <c r="AD873" s="141"/>
      <c r="AE873" s="142"/>
    </row>
    <row r="874">
      <c r="A874" s="84"/>
      <c r="B874" s="84"/>
      <c r="C874" s="143"/>
      <c r="D874" s="84"/>
      <c r="E874" s="161"/>
      <c r="F874" s="84"/>
      <c r="G874" s="141"/>
      <c r="H874" s="106"/>
      <c r="I874" s="106"/>
      <c r="J874" s="141"/>
      <c r="K874" s="141"/>
      <c r="L874" s="159"/>
      <c r="M874" s="141"/>
      <c r="N874" s="141"/>
      <c r="O874" s="141"/>
      <c r="P874" s="141"/>
      <c r="Q874" s="141"/>
      <c r="R874" s="141"/>
      <c r="S874" s="141"/>
      <c r="T874" s="141"/>
      <c r="U874" s="141"/>
      <c r="V874" s="141"/>
      <c r="W874" s="141"/>
      <c r="X874" s="141"/>
      <c r="Y874" s="141"/>
      <c r="Z874" s="141"/>
      <c r="AA874" s="141"/>
      <c r="AB874" s="141"/>
      <c r="AC874" s="141"/>
      <c r="AD874" s="141"/>
      <c r="AE874" s="142"/>
    </row>
    <row r="875">
      <c r="A875" s="84"/>
      <c r="B875" s="84"/>
      <c r="C875" s="143"/>
      <c r="D875" s="84"/>
      <c r="E875" s="161"/>
      <c r="F875" s="84"/>
      <c r="G875" s="141"/>
      <c r="H875" s="106"/>
      <c r="I875" s="106"/>
      <c r="J875" s="141"/>
      <c r="K875" s="141"/>
      <c r="L875" s="159"/>
      <c r="M875" s="141"/>
      <c r="N875" s="141"/>
      <c r="O875" s="141"/>
      <c r="P875" s="141"/>
      <c r="Q875" s="141"/>
      <c r="R875" s="141"/>
      <c r="S875" s="141"/>
      <c r="T875" s="141"/>
      <c r="U875" s="141"/>
      <c r="V875" s="141"/>
      <c r="W875" s="141"/>
      <c r="X875" s="141"/>
      <c r="Y875" s="141"/>
      <c r="Z875" s="141"/>
      <c r="AA875" s="141"/>
      <c r="AB875" s="141"/>
      <c r="AC875" s="141"/>
      <c r="AD875" s="141"/>
      <c r="AE875" s="142"/>
    </row>
    <row r="876">
      <c r="A876" s="84"/>
      <c r="B876" s="84"/>
      <c r="C876" s="143"/>
      <c r="D876" s="84"/>
      <c r="E876" s="161"/>
      <c r="F876" s="84"/>
      <c r="G876" s="141"/>
      <c r="H876" s="106"/>
      <c r="I876" s="106"/>
      <c r="J876" s="141"/>
      <c r="K876" s="141"/>
      <c r="L876" s="159"/>
      <c r="M876" s="141"/>
      <c r="N876" s="141"/>
      <c r="O876" s="141"/>
      <c r="P876" s="141"/>
      <c r="Q876" s="141"/>
      <c r="R876" s="141"/>
      <c r="S876" s="141"/>
      <c r="T876" s="141"/>
      <c r="U876" s="141"/>
      <c r="V876" s="141"/>
      <c r="W876" s="141"/>
      <c r="X876" s="141"/>
      <c r="Y876" s="141"/>
      <c r="Z876" s="141"/>
      <c r="AA876" s="141"/>
      <c r="AB876" s="141"/>
      <c r="AC876" s="141"/>
      <c r="AD876" s="141"/>
      <c r="AE876" s="142"/>
    </row>
    <row r="877">
      <c r="A877" s="84"/>
      <c r="B877" s="84"/>
      <c r="C877" s="143"/>
      <c r="D877" s="84"/>
      <c r="E877" s="161"/>
      <c r="F877" s="84"/>
      <c r="G877" s="141"/>
      <c r="H877" s="106"/>
      <c r="I877" s="106"/>
      <c r="J877" s="141"/>
      <c r="K877" s="141"/>
      <c r="L877" s="159"/>
      <c r="M877" s="141"/>
      <c r="N877" s="141"/>
      <c r="O877" s="141"/>
      <c r="P877" s="141"/>
      <c r="Q877" s="141"/>
      <c r="R877" s="141"/>
      <c r="S877" s="141"/>
      <c r="T877" s="141"/>
      <c r="U877" s="141"/>
      <c r="V877" s="141"/>
      <c r="W877" s="141"/>
      <c r="X877" s="141"/>
      <c r="Y877" s="141"/>
      <c r="Z877" s="141"/>
      <c r="AA877" s="141"/>
      <c r="AB877" s="141"/>
      <c r="AC877" s="141"/>
      <c r="AD877" s="141"/>
      <c r="AE877" s="142"/>
    </row>
    <row r="878">
      <c r="A878" s="84"/>
      <c r="B878" s="84"/>
      <c r="C878" s="143"/>
      <c r="D878" s="84"/>
      <c r="E878" s="161"/>
      <c r="F878" s="84"/>
      <c r="G878" s="141"/>
      <c r="H878" s="106"/>
      <c r="I878" s="106"/>
      <c r="J878" s="141"/>
      <c r="K878" s="141"/>
      <c r="L878" s="159"/>
      <c r="M878" s="141"/>
      <c r="N878" s="141"/>
      <c r="O878" s="141"/>
      <c r="P878" s="141"/>
      <c r="Q878" s="141"/>
      <c r="R878" s="141"/>
      <c r="S878" s="141"/>
      <c r="T878" s="141"/>
      <c r="U878" s="141"/>
      <c r="V878" s="141"/>
      <c r="W878" s="141"/>
      <c r="X878" s="141"/>
      <c r="Y878" s="141"/>
      <c r="Z878" s="141"/>
      <c r="AA878" s="141"/>
      <c r="AB878" s="141"/>
      <c r="AC878" s="141"/>
      <c r="AD878" s="141"/>
      <c r="AE878" s="142"/>
    </row>
    <row r="879">
      <c r="A879" s="84"/>
      <c r="B879" s="84"/>
      <c r="C879" s="143"/>
      <c r="D879" s="84"/>
      <c r="E879" s="161"/>
      <c r="F879" s="84"/>
      <c r="G879" s="141"/>
      <c r="H879" s="106"/>
      <c r="I879" s="106"/>
      <c r="J879" s="141"/>
      <c r="K879" s="141"/>
      <c r="L879" s="159"/>
      <c r="M879" s="141"/>
      <c r="N879" s="141"/>
      <c r="O879" s="141"/>
      <c r="P879" s="141"/>
      <c r="Q879" s="141"/>
      <c r="R879" s="141"/>
      <c r="S879" s="141"/>
      <c r="T879" s="141"/>
      <c r="U879" s="141"/>
      <c r="V879" s="141"/>
      <c r="W879" s="141"/>
      <c r="X879" s="141"/>
      <c r="Y879" s="141"/>
      <c r="Z879" s="141"/>
      <c r="AA879" s="141"/>
      <c r="AB879" s="141"/>
      <c r="AC879" s="141"/>
      <c r="AD879" s="141"/>
      <c r="AE879" s="142"/>
    </row>
    <row r="880">
      <c r="A880" s="84"/>
      <c r="B880" s="84"/>
      <c r="C880" s="143"/>
      <c r="D880" s="84"/>
      <c r="E880" s="161"/>
      <c r="F880" s="84"/>
      <c r="G880" s="141"/>
      <c r="H880" s="106"/>
      <c r="I880" s="106"/>
      <c r="J880" s="141"/>
      <c r="K880" s="141"/>
      <c r="L880" s="159"/>
      <c r="M880" s="141"/>
      <c r="N880" s="141"/>
      <c r="O880" s="141"/>
      <c r="P880" s="141"/>
      <c r="Q880" s="141"/>
      <c r="R880" s="141"/>
      <c r="S880" s="141"/>
      <c r="T880" s="141"/>
      <c r="U880" s="141"/>
      <c r="V880" s="141"/>
      <c r="W880" s="141"/>
      <c r="X880" s="141"/>
      <c r="Y880" s="141"/>
      <c r="Z880" s="141"/>
      <c r="AA880" s="141"/>
      <c r="AB880" s="141"/>
      <c r="AC880" s="141"/>
      <c r="AD880" s="141"/>
      <c r="AE880" s="142"/>
    </row>
    <row r="881">
      <c r="A881" s="84"/>
      <c r="B881" s="84"/>
      <c r="C881" s="143"/>
      <c r="D881" s="84"/>
      <c r="E881" s="161"/>
      <c r="F881" s="84"/>
      <c r="G881" s="141"/>
      <c r="H881" s="106"/>
      <c r="I881" s="106"/>
      <c r="J881" s="141"/>
      <c r="K881" s="141"/>
      <c r="L881" s="159"/>
      <c r="M881" s="141"/>
      <c r="N881" s="141"/>
      <c r="O881" s="141"/>
      <c r="P881" s="141"/>
      <c r="Q881" s="141"/>
      <c r="R881" s="141"/>
      <c r="S881" s="141"/>
      <c r="T881" s="141"/>
      <c r="U881" s="141"/>
      <c r="V881" s="141"/>
      <c r="W881" s="141"/>
      <c r="X881" s="141"/>
      <c r="Y881" s="141"/>
      <c r="Z881" s="141"/>
      <c r="AA881" s="141"/>
      <c r="AB881" s="141"/>
      <c r="AC881" s="141"/>
      <c r="AD881" s="141"/>
      <c r="AE881" s="142"/>
    </row>
    <row r="882">
      <c r="A882" s="84"/>
      <c r="B882" s="84"/>
      <c r="C882" s="143"/>
      <c r="D882" s="84"/>
      <c r="E882" s="161"/>
      <c r="F882" s="84"/>
      <c r="G882" s="141"/>
      <c r="H882" s="106"/>
      <c r="I882" s="106"/>
      <c r="J882" s="141"/>
      <c r="K882" s="141"/>
      <c r="L882" s="159"/>
      <c r="M882" s="141"/>
      <c r="N882" s="141"/>
      <c r="O882" s="141"/>
      <c r="P882" s="141"/>
      <c r="Q882" s="141"/>
      <c r="R882" s="141"/>
      <c r="S882" s="141"/>
      <c r="T882" s="141"/>
      <c r="U882" s="141"/>
      <c r="V882" s="141"/>
      <c r="W882" s="141"/>
      <c r="X882" s="141"/>
      <c r="Y882" s="141"/>
      <c r="Z882" s="141"/>
      <c r="AA882" s="141"/>
      <c r="AB882" s="141"/>
      <c r="AC882" s="141"/>
      <c r="AD882" s="141"/>
      <c r="AE882" s="142"/>
    </row>
    <row r="883">
      <c r="A883" s="84"/>
      <c r="B883" s="84"/>
      <c r="C883" s="143"/>
      <c r="D883" s="84"/>
      <c r="E883" s="161"/>
      <c r="F883" s="84"/>
      <c r="G883" s="141"/>
      <c r="H883" s="106"/>
      <c r="I883" s="106"/>
      <c r="J883" s="141"/>
      <c r="K883" s="141"/>
      <c r="L883" s="159"/>
      <c r="M883" s="141"/>
      <c r="N883" s="141"/>
      <c r="O883" s="141"/>
      <c r="P883" s="141"/>
      <c r="Q883" s="141"/>
      <c r="R883" s="141"/>
      <c r="S883" s="141"/>
      <c r="T883" s="141"/>
      <c r="U883" s="141"/>
      <c r="V883" s="141"/>
      <c r="W883" s="141"/>
      <c r="X883" s="141"/>
      <c r="Y883" s="141"/>
      <c r="Z883" s="141"/>
      <c r="AA883" s="141"/>
      <c r="AB883" s="141"/>
      <c r="AC883" s="141"/>
      <c r="AD883" s="141"/>
      <c r="AE883" s="142"/>
    </row>
    <row r="884">
      <c r="A884" s="84"/>
      <c r="B884" s="84"/>
      <c r="C884" s="143"/>
      <c r="D884" s="84"/>
      <c r="E884" s="161"/>
      <c r="F884" s="84"/>
      <c r="G884" s="141"/>
      <c r="H884" s="106"/>
      <c r="I884" s="106"/>
      <c r="J884" s="141"/>
      <c r="K884" s="141"/>
      <c r="L884" s="159"/>
      <c r="M884" s="141"/>
      <c r="N884" s="141"/>
      <c r="O884" s="141"/>
      <c r="P884" s="141"/>
      <c r="Q884" s="141"/>
      <c r="R884" s="141"/>
      <c r="S884" s="141"/>
      <c r="T884" s="141"/>
      <c r="U884" s="141"/>
      <c r="V884" s="141"/>
      <c r="W884" s="141"/>
      <c r="X884" s="141"/>
      <c r="Y884" s="141"/>
      <c r="Z884" s="141"/>
      <c r="AA884" s="141"/>
      <c r="AB884" s="141"/>
      <c r="AC884" s="141"/>
      <c r="AD884" s="141"/>
      <c r="AE884" s="142"/>
    </row>
    <row r="885">
      <c r="A885" s="84"/>
      <c r="B885" s="84"/>
      <c r="C885" s="143"/>
      <c r="D885" s="84"/>
      <c r="E885" s="161"/>
      <c r="F885" s="84"/>
      <c r="G885" s="141"/>
      <c r="H885" s="106"/>
      <c r="I885" s="106"/>
      <c r="J885" s="141"/>
      <c r="K885" s="141"/>
      <c r="L885" s="159"/>
      <c r="M885" s="141"/>
      <c r="N885" s="141"/>
      <c r="O885" s="141"/>
      <c r="P885" s="141"/>
      <c r="Q885" s="141"/>
      <c r="R885" s="141"/>
      <c r="S885" s="141"/>
      <c r="T885" s="141"/>
      <c r="U885" s="141"/>
      <c r="V885" s="141"/>
      <c r="W885" s="141"/>
      <c r="X885" s="141"/>
      <c r="Y885" s="141"/>
      <c r="Z885" s="141"/>
      <c r="AA885" s="141"/>
      <c r="AB885" s="141"/>
      <c r="AC885" s="141"/>
      <c r="AD885" s="141"/>
      <c r="AE885" s="142"/>
    </row>
    <row r="886">
      <c r="A886" s="84"/>
      <c r="B886" s="84"/>
      <c r="C886" s="143"/>
      <c r="D886" s="84"/>
      <c r="E886" s="161"/>
      <c r="F886" s="84"/>
      <c r="G886" s="141"/>
      <c r="H886" s="106"/>
      <c r="I886" s="106"/>
      <c r="J886" s="141"/>
      <c r="K886" s="141"/>
      <c r="L886" s="159"/>
      <c r="M886" s="141"/>
      <c r="N886" s="141"/>
      <c r="O886" s="141"/>
      <c r="P886" s="141"/>
      <c r="Q886" s="141"/>
      <c r="R886" s="141"/>
      <c r="S886" s="141"/>
      <c r="T886" s="141"/>
      <c r="U886" s="141"/>
      <c r="V886" s="141"/>
      <c r="W886" s="141"/>
      <c r="X886" s="141"/>
      <c r="Y886" s="141"/>
      <c r="Z886" s="141"/>
      <c r="AA886" s="141"/>
      <c r="AB886" s="141"/>
      <c r="AC886" s="141"/>
      <c r="AD886" s="141"/>
      <c r="AE886" s="142"/>
    </row>
    <row r="887">
      <c r="A887" s="84"/>
      <c r="B887" s="84"/>
      <c r="C887" s="143"/>
      <c r="D887" s="84"/>
      <c r="E887" s="161"/>
      <c r="F887" s="84"/>
      <c r="G887" s="141"/>
      <c r="H887" s="106"/>
      <c r="I887" s="106"/>
      <c r="J887" s="141"/>
      <c r="K887" s="141"/>
      <c r="L887" s="159"/>
      <c r="M887" s="141"/>
      <c r="N887" s="141"/>
      <c r="O887" s="141"/>
      <c r="P887" s="141"/>
      <c r="Q887" s="141"/>
      <c r="R887" s="141"/>
      <c r="S887" s="141"/>
      <c r="T887" s="141"/>
      <c r="U887" s="141"/>
      <c r="V887" s="141"/>
      <c r="W887" s="141"/>
      <c r="X887" s="141"/>
      <c r="Y887" s="141"/>
      <c r="Z887" s="141"/>
      <c r="AA887" s="141"/>
      <c r="AB887" s="141"/>
      <c r="AC887" s="141"/>
      <c r="AD887" s="141"/>
      <c r="AE887" s="142"/>
    </row>
    <row r="888">
      <c r="A888" s="84"/>
      <c r="B888" s="84"/>
      <c r="C888" s="143"/>
      <c r="D888" s="84"/>
      <c r="E888" s="161"/>
      <c r="F888" s="84"/>
      <c r="G888" s="141"/>
      <c r="H888" s="106"/>
      <c r="I888" s="106"/>
      <c r="J888" s="141"/>
      <c r="K888" s="141"/>
      <c r="L888" s="159"/>
      <c r="M888" s="141"/>
      <c r="N888" s="141"/>
      <c r="O888" s="141"/>
      <c r="P888" s="141"/>
      <c r="Q888" s="141"/>
      <c r="R888" s="141"/>
      <c r="S888" s="141"/>
      <c r="T888" s="141"/>
      <c r="U888" s="141"/>
      <c r="V888" s="141"/>
      <c r="W888" s="141"/>
      <c r="X888" s="141"/>
      <c r="Y888" s="141"/>
      <c r="Z888" s="141"/>
      <c r="AA888" s="141"/>
      <c r="AB888" s="141"/>
      <c r="AC888" s="141"/>
      <c r="AD888" s="141"/>
      <c r="AE888" s="142"/>
    </row>
    <row r="889">
      <c r="A889" s="84"/>
      <c r="B889" s="84"/>
      <c r="C889" s="143"/>
      <c r="D889" s="84"/>
      <c r="E889" s="161"/>
      <c r="F889" s="84"/>
      <c r="G889" s="141"/>
      <c r="H889" s="106"/>
      <c r="I889" s="106"/>
      <c r="J889" s="141"/>
      <c r="K889" s="141"/>
      <c r="L889" s="159"/>
      <c r="M889" s="141"/>
      <c r="N889" s="141"/>
      <c r="O889" s="141"/>
      <c r="P889" s="141"/>
      <c r="Q889" s="141"/>
      <c r="R889" s="141"/>
      <c r="S889" s="141"/>
      <c r="T889" s="141"/>
      <c r="U889" s="141"/>
      <c r="V889" s="141"/>
      <c r="W889" s="141"/>
      <c r="X889" s="141"/>
      <c r="Y889" s="141"/>
      <c r="Z889" s="141"/>
      <c r="AA889" s="141"/>
      <c r="AB889" s="141"/>
      <c r="AC889" s="141"/>
      <c r="AD889" s="141"/>
      <c r="AE889" s="142"/>
    </row>
    <row r="890">
      <c r="A890" s="84"/>
      <c r="B890" s="84"/>
      <c r="C890" s="143"/>
      <c r="D890" s="84"/>
      <c r="E890" s="161"/>
      <c r="F890" s="84"/>
      <c r="G890" s="141"/>
      <c r="H890" s="106"/>
      <c r="I890" s="106"/>
      <c r="J890" s="141"/>
      <c r="K890" s="141"/>
      <c r="L890" s="159"/>
      <c r="M890" s="141"/>
      <c r="N890" s="141"/>
      <c r="O890" s="141"/>
      <c r="P890" s="141"/>
      <c r="Q890" s="141"/>
      <c r="R890" s="141"/>
      <c r="S890" s="141"/>
      <c r="T890" s="141"/>
      <c r="U890" s="141"/>
      <c r="V890" s="141"/>
      <c r="W890" s="141"/>
      <c r="X890" s="141"/>
      <c r="Y890" s="141"/>
      <c r="Z890" s="141"/>
      <c r="AA890" s="141"/>
      <c r="AB890" s="141"/>
      <c r="AC890" s="141"/>
      <c r="AD890" s="141"/>
      <c r="AE890" s="142"/>
    </row>
    <row r="891">
      <c r="A891" s="84"/>
      <c r="B891" s="84"/>
      <c r="C891" s="143"/>
      <c r="D891" s="84"/>
      <c r="E891" s="161"/>
      <c r="F891" s="84"/>
      <c r="G891" s="141"/>
      <c r="H891" s="106"/>
      <c r="I891" s="106"/>
      <c r="J891" s="141"/>
      <c r="K891" s="141"/>
      <c r="L891" s="159"/>
      <c r="M891" s="141"/>
      <c r="N891" s="141"/>
      <c r="O891" s="141"/>
      <c r="P891" s="141"/>
      <c r="Q891" s="141"/>
      <c r="R891" s="141"/>
      <c r="S891" s="141"/>
      <c r="T891" s="141"/>
      <c r="U891" s="141"/>
      <c r="V891" s="141"/>
      <c r="W891" s="141"/>
      <c r="X891" s="141"/>
      <c r="Y891" s="141"/>
      <c r="Z891" s="141"/>
      <c r="AA891" s="141"/>
      <c r="AB891" s="141"/>
      <c r="AC891" s="141"/>
      <c r="AD891" s="141"/>
      <c r="AE891" s="142"/>
    </row>
    <row r="892">
      <c r="A892" s="84"/>
      <c r="B892" s="84"/>
      <c r="C892" s="143"/>
      <c r="D892" s="84"/>
      <c r="E892" s="161"/>
      <c r="F892" s="84"/>
      <c r="G892" s="141"/>
      <c r="H892" s="106"/>
      <c r="I892" s="106"/>
      <c r="J892" s="141"/>
      <c r="K892" s="141"/>
      <c r="L892" s="159"/>
      <c r="M892" s="141"/>
      <c r="N892" s="141"/>
      <c r="O892" s="141"/>
      <c r="P892" s="141"/>
      <c r="Q892" s="141"/>
      <c r="R892" s="141"/>
      <c r="S892" s="141"/>
      <c r="T892" s="141"/>
      <c r="U892" s="141"/>
      <c r="V892" s="141"/>
      <c r="W892" s="141"/>
      <c r="X892" s="141"/>
      <c r="Y892" s="141"/>
      <c r="Z892" s="141"/>
      <c r="AA892" s="141"/>
      <c r="AB892" s="141"/>
      <c r="AC892" s="141"/>
      <c r="AD892" s="141"/>
      <c r="AE892" s="142"/>
    </row>
    <row r="893">
      <c r="A893" s="84"/>
      <c r="B893" s="84"/>
      <c r="C893" s="143"/>
      <c r="D893" s="84"/>
      <c r="E893" s="161"/>
      <c r="F893" s="84"/>
      <c r="G893" s="141"/>
      <c r="H893" s="106"/>
      <c r="I893" s="106"/>
      <c r="J893" s="141"/>
      <c r="K893" s="141"/>
      <c r="L893" s="159"/>
      <c r="M893" s="141"/>
      <c r="N893" s="141"/>
      <c r="O893" s="141"/>
      <c r="P893" s="141"/>
      <c r="Q893" s="141"/>
      <c r="R893" s="141"/>
      <c r="S893" s="141"/>
      <c r="T893" s="141"/>
      <c r="U893" s="141"/>
      <c r="V893" s="141"/>
      <c r="W893" s="141"/>
      <c r="X893" s="141"/>
      <c r="Y893" s="141"/>
      <c r="Z893" s="141"/>
      <c r="AA893" s="141"/>
      <c r="AB893" s="141"/>
      <c r="AC893" s="141"/>
      <c r="AD893" s="141"/>
      <c r="AE893" s="142"/>
    </row>
    <row r="894">
      <c r="A894" s="84"/>
      <c r="B894" s="84"/>
      <c r="C894" s="143"/>
      <c r="D894" s="84"/>
      <c r="E894" s="161"/>
      <c r="F894" s="84"/>
      <c r="G894" s="141"/>
      <c r="H894" s="106"/>
      <c r="I894" s="106"/>
      <c r="J894" s="141"/>
      <c r="K894" s="141"/>
      <c r="L894" s="159"/>
      <c r="M894" s="141"/>
      <c r="N894" s="141"/>
      <c r="O894" s="141"/>
      <c r="P894" s="141"/>
      <c r="Q894" s="141"/>
      <c r="R894" s="141"/>
      <c r="S894" s="141"/>
      <c r="T894" s="141"/>
      <c r="U894" s="141"/>
      <c r="V894" s="141"/>
      <c r="W894" s="141"/>
      <c r="X894" s="141"/>
      <c r="Y894" s="141"/>
      <c r="Z894" s="141"/>
      <c r="AA894" s="141"/>
      <c r="AB894" s="141"/>
      <c r="AC894" s="141"/>
      <c r="AD894" s="141"/>
      <c r="AE894" s="142"/>
    </row>
    <row r="895">
      <c r="A895" s="84"/>
      <c r="B895" s="84"/>
      <c r="C895" s="143"/>
      <c r="D895" s="84"/>
      <c r="E895" s="161"/>
      <c r="F895" s="84"/>
      <c r="G895" s="141"/>
      <c r="H895" s="106"/>
      <c r="I895" s="106"/>
      <c r="J895" s="141"/>
      <c r="K895" s="141"/>
      <c r="L895" s="159"/>
      <c r="M895" s="141"/>
      <c r="N895" s="141"/>
      <c r="O895" s="141"/>
      <c r="P895" s="141"/>
      <c r="Q895" s="141"/>
      <c r="R895" s="141"/>
      <c r="S895" s="141"/>
      <c r="T895" s="141"/>
      <c r="U895" s="141"/>
      <c r="V895" s="141"/>
      <c r="W895" s="141"/>
      <c r="X895" s="141"/>
      <c r="Y895" s="141"/>
      <c r="Z895" s="141"/>
      <c r="AA895" s="141"/>
      <c r="AB895" s="141"/>
      <c r="AC895" s="141"/>
      <c r="AD895" s="141"/>
      <c r="AE895" s="142"/>
    </row>
    <row r="896">
      <c r="A896" s="84"/>
      <c r="B896" s="84"/>
      <c r="C896" s="143"/>
      <c r="D896" s="84"/>
      <c r="E896" s="161"/>
      <c r="F896" s="84"/>
      <c r="G896" s="141"/>
      <c r="H896" s="106"/>
      <c r="I896" s="106"/>
      <c r="J896" s="141"/>
      <c r="K896" s="141"/>
      <c r="L896" s="159"/>
      <c r="M896" s="141"/>
      <c r="N896" s="141"/>
      <c r="O896" s="141"/>
      <c r="P896" s="141"/>
      <c r="Q896" s="141"/>
      <c r="R896" s="141"/>
      <c r="S896" s="141"/>
      <c r="T896" s="141"/>
      <c r="U896" s="141"/>
      <c r="V896" s="141"/>
      <c r="W896" s="141"/>
      <c r="X896" s="141"/>
      <c r="Y896" s="141"/>
      <c r="Z896" s="141"/>
      <c r="AA896" s="141"/>
      <c r="AB896" s="141"/>
      <c r="AC896" s="141"/>
      <c r="AD896" s="141"/>
      <c r="AE896" s="142"/>
    </row>
    <row r="897">
      <c r="A897" s="84"/>
      <c r="B897" s="84"/>
      <c r="C897" s="143"/>
      <c r="D897" s="84"/>
      <c r="E897" s="161"/>
      <c r="F897" s="84"/>
      <c r="G897" s="141"/>
      <c r="H897" s="106"/>
      <c r="I897" s="106"/>
      <c r="J897" s="141"/>
      <c r="K897" s="141"/>
      <c r="L897" s="159"/>
      <c r="M897" s="141"/>
      <c r="N897" s="141"/>
      <c r="O897" s="141"/>
      <c r="P897" s="141"/>
      <c r="Q897" s="141"/>
      <c r="R897" s="141"/>
      <c r="S897" s="141"/>
      <c r="T897" s="141"/>
      <c r="U897" s="141"/>
      <c r="V897" s="141"/>
      <c r="W897" s="141"/>
      <c r="X897" s="141"/>
      <c r="Y897" s="141"/>
      <c r="Z897" s="141"/>
      <c r="AA897" s="141"/>
      <c r="AB897" s="141"/>
      <c r="AC897" s="141"/>
      <c r="AD897" s="141"/>
      <c r="AE897" s="142"/>
    </row>
    <row r="898">
      <c r="A898" s="84"/>
      <c r="B898" s="84"/>
      <c r="C898" s="143"/>
      <c r="D898" s="84"/>
      <c r="E898" s="161"/>
      <c r="F898" s="84"/>
      <c r="G898" s="141"/>
      <c r="H898" s="106"/>
      <c r="I898" s="106"/>
      <c r="J898" s="141"/>
      <c r="K898" s="141"/>
      <c r="L898" s="159"/>
      <c r="M898" s="141"/>
      <c r="N898" s="141"/>
      <c r="O898" s="141"/>
      <c r="P898" s="141"/>
      <c r="Q898" s="141"/>
      <c r="R898" s="141"/>
      <c r="S898" s="141"/>
      <c r="T898" s="141"/>
      <c r="U898" s="141"/>
      <c r="V898" s="141"/>
      <c r="W898" s="141"/>
      <c r="X898" s="141"/>
      <c r="Y898" s="141"/>
      <c r="Z898" s="141"/>
      <c r="AA898" s="141"/>
      <c r="AB898" s="141"/>
      <c r="AC898" s="141"/>
      <c r="AD898" s="141"/>
      <c r="AE898" s="142"/>
    </row>
    <row r="899">
      <c r="A899" s="84"/>
      <c r="B899" s="84"/>
      <c r="C899" s="143"/>
      <c r="D899" s="84"/>
      <c r="E899" s="161"/>
      <c r="F899" s="84"/>
      <c r="G899" s="141"/>
      <c r="H899" s="106"/>
      <c r="I899" s="106"/>
      <c r="J899" s="141"/>
      <c r="K899" s="141"/>
      <c r="L899" s="159"/>
      <c r="M899" s="141"/>
      <c r="N899" s="141"/>
      <c r="O899" s="141"/>
      <c r="P899" s="141"/>
      <c r="Q899" s="141"/>
      <c r="R899" s="141"/>
      <c r="S899" s="141"/>
      <c r="T899" s="141"/>
      <c r="U899" s="141"/>
      <c r="V899" s="141"/>
      <c r="W899" s="141"/>
      <c r="X899" s="141"/>
      <c r="Y899" s="141"/>
      <c r="Z899" s="141"/>
      <c r="AA899" s="141"/>
      <c r="AB899" s="141"/>
      <c r="AC899" s="141"/>
      <c r="AD899" s="141"/>
      <c r="AE899" s="142"/>
    </row>
    <row r="900">
      <c r="A900" s="84"/>
      <c r="B900" s="84"/>
      <c r="C900" s="143"/>
      <c r="D900" s="84"/>
      <c r="E900" s="161"/>
      <c r="F900" s="84"/>
      <c r="G900" s="141"/>
      <c r="H900" s="106"/>
      <c r="I900" s="106"/>
      <c r="J900" s="141"/>
      <c r="K900" s="141"/>
      <c r="L900" s="159"/>
      <c r="M900" s="141"/>
      <c r="N900" s="141"/>
      <c r="O900" s="141"/>
      <c r="P900" s="141"/>
      <c r="Q900" s="141"/>
      <c r="R900" s="141"/>
      <c r="S900" s="141"/>
      <c r="T900" s="141"/>
      <c r="U900" s="141"/>
      <c r="V900" s="141"/>
      <c r="W900" s="141"/>
      <c r="X900" s="141"/>
      <c r="Y900" s="141"/>
      <c r="Z900" s="141"/>
      <c r="AA900" s="141"/>
      <c r="AB900" s="141"/>
      <c r="AC900" s="141"/>
      <c r="AD900" s="141"/>
      <c r="AE900" s="142"/>
    </row>
    <row r="901">
      <c r="A901" s="84"/>
      <c r="B901" s="84"/>
      <c r="C901" s="143"/>
      <c r="D901" s="84"/>
      <c r="E901" s="161"/>
      <c r="F901" s="84"/>
      <c r="G901" s="141"/>
      <c r="H901" s="106"/>
      <c r="I901" s="106"/>
      <c r="J901" s="141"/>
      <c r="K901" s="141"/>
      <c r="L901" s="159"/>
      <c r="M901" s="141"/>
      <c r="N901" s="141"/>
      <c r="O901" s="141"/>
      <c r="P901" s="141"/>
      <c r="Q901" s="141"/>
      <c r="R901" s="141"/>
      <c r="S901" s="141"/>
      <c r="T901" s="141"/>
      <c r="U901" s="141"/>
      <c r="V901" s="141"/>
      <c r="W901" s="141"/>
      <c r="X901" s="141"/>
      <c r="Y901" s="141"/>
      <c r="Z901" s="141"/>
      <c r="AA901" s="141"/>
      <c r="AB901" s="141"/>
      <c r="AC901" s="141"/>
      <c r="AD901" s="141"/>
      <c r="AE901" s="142"/>
    </row>
    <row r="902">
      <c r="A902" s="84"/>
      <c r="B902" s="84"/>
      <c r="C902" s="143"/>
      <c r="D902" s="84"/>
      <c r="E902" s="161"/>
      <c r="F902" s="84"/>
      <c r="G902" s="141"/>
      <c r="H902" s="106"/>
      <c r="I902" s="106"/>
      <c r="J902" s="141"/>
      <c r="K902" s="141"/>
      <c r="L902" s="159"/>
      <c r="M902" s="141"/>
      <c r="N902" s="141"/>
      <c r="O902" s="141"/>
      <c r="P902" s="141"/>
      <c r="Q902" s="141"/>
      <c r="R902" s="141"/>
      <c r="S902" s="141"/>
      <c r="T902" s="141"/>
      <c r="U902" s="141"/>
      <c r="V902" s="141"/>
      <c r="W902" s="141"/>
      <c r="X902" s="141"/>
      <c r="Y902" s="141"/>
      <c r="Z902" s="141"/>
      <c r="AA902" s="141"/>
      <c r="AB902" s="141"/>
      <c r="AC902" s="141"/>
      <c r="AD902" s="141"/>
      <c r="AE902" s="142"/>
    </row>
    <row r="903">
      <c r="A903" s="84"/>
      <c r="B903" s="84"/>
      <c r="C903" s="143"/>
      <c r="D903" s="84"/>
      <c r="E903" s="161"/>
      <c r="F903" s="84"/>
      <c r="G903" s="141"/>
      <c r="H903" s="106"/>
      <c r="I903" s="106"/>
      <c r="J903" s="141"/>
      <c r="K903" s="141"/>
      <c r="L903" s="159"/>
      <c r="M903" s="141"/>
      <c r="N903" s="141"/>
      <c r="O903" s="141"/>
      <c r="P903" s="141"/>
      <c r="Q903" s="141"/>
      <c r="R903" s="141"/>
      <c r="S903" s="141"/>
      <c r="T903" s="141"/>
      <c r="U903" s="141"/>
      <c r="V903" s="141"/>
      <c r="W903" s="141"/>
      <c r="X903" s="141"/>
      <c r="Y903" s="141"/>
      <c r="Z903" s="141"/>
      <c r="AA903" s="141"/>
      <c r="AB903" s="141"/>
      <c r="AC903" s="141"/>
      <c r="AD903" s="141"/>
      <c r="AE903" s="142"/>
    </row>
    <row r="904">
      <c r="A904" s="84"/>
      <c r="B904" s="84"/>
      <c r="C904" s="143"/>
      <c r="D904" s="84"/>
      <c r="E904" s="161"/>
      <c r="F904" s="84"/>
      <c r="G904" s="141"/>
      <c r="H904" s="106"/>
      <c r="I904" s="106"/>
      <c r="J904" s="141"/>
      <c r="K904" s="141"/>
      <c r="L904" s="159"/>
      <c r="M904" s="141"/>
      <c r="N904" s="141"/>
      <c r="O904" s="141"/>
      <c r="P904" s="141"/>
      <c r="Q904" s="141"/>
      <c r="R904" s="141"/>
      <c r="S904" s="141"/>
      <c r="T904" s="141"/>
      <c r="U904" s="141"/>
      <c r="V904" s="141"/>
      <c r="W904" s="141"/>
      <c r="X904" s="141"/>
      <c r="Y904" s="141"/>
      <c r="Z904" s="141"/>
      <c r="AA904" s="141"/>
      <c r="AB904" s="141"/>
      <c r="AC904" s="141"/>
      <c r="AD904" s="141"/>
      <c r="AE904" s="142"/>
    </row>
    <row r="905">
      <c r="A905" s="84"/>
      <c r="B905" s="84"/>
      <c r="C905" s="143"/>
      <c r="D905" s="84"/>
      <c r="E905" s="161"/>
      <c r="F905" s="84"/>
      <c r="G905" s="141"/>
      <c r="H905" s="106"/>
      <c r="I905" s="106"/>
      <c r="J905" s="141"/>
      <c r="K905" s="141"/>
      <c r="L905" s="159"/>
      <c r="M905" s="141"/>
      <c r="N905" s="141"/>
      <c r="O905" s="141"/>
      <c r="P905" s="141"/>
      <c r="Q905" s="141"/>
      <c r="R905" s="141"/>
      <c r="S905" s="141"/>
      <c r="T905" s="141"/>
      <c r="U905" s="141"/>
      <c r="V905" s="141"/>
      <c r="W905" s="141"/>
      <c r="X905" s="141"/>
      <c r="Y905" s="141"/>
      <c r="Z905" s="141"/>
      <c r="AA905" s="141"/>
      <c r="AB905" s="141"/>
      <c r="AC905" s="141"/>
      <c r="AD905" s="141"/>
      <c r="AE905" s="142"/>
    </row>
    <row r="906">
      <c r="A906" s="84"/>
      <c r="B906" s="84"/>
      <c r="C906" s="143"/>
      <c r="D906" s="84"/>
      <c r="E906" s="161"/>
      <c r="F906" s="84"/>
      <c r="G906" s="141"/>
      <c r="H906" s="106"/>
      <c r="I906" s="106"/>
      <c r="J906" s="141"/>
      <c r="K906" s="141"/>
      <c r="L906" s="159"/>
      <c r="M906" s="141"/>
      <c r="N906" s="141"/>
      <c r="O906" s="141"/>
      <c r="P906" s="141"/>
      <c r="Q906" s="141"/>
      <c r="R906" s="141"/>
      <c r="S906" s="141"/>
      <c r="T906" s="141"/>
      <c r="U906" s="141"/>
      <c r="V906" s="141"/>
      <c r="W906" s="141"/>
      <c r="X906" s="141"/>
      <c r="Y906" s="141"/>
      <c r="Z906" s="141"/>
      <c r="AA906" s="141"/>
      <c r="AB906" s="141"/>
      <c r="AC906" s="141"/>
      <c r="AD906" s="141"/>
      <c r="AE906" s="142"/>
    </row>
    <row r="907">
      <c r="A907" s="84"/>
      <c r="B907" s="84"/>
      <c r="C907" s="143"/>
      <c r="D907" s="84"/>
      <c r="E907" s="161"/>
      <c r="F907" s="84"/>
      <c r="G907" s="141"/>
      <c r="H907" s="106"/>
      <c r="I907" s="106"/>
      <c r="J907" s="141"/>
      <c r="K907" s="141"/>
      <c r="L907" s="159"/>
      <c r="M907" s="141"/>
      <c r="N907" s="141"/>
      <c r="O907" s="141"/>
      <c r="P907" s="141"/>
      <c r="Q907" s="141"/>
      <c r="R907" s="141"/>
      <c r="S907" s="141"/>
      <c r="T907" s="141"/>
      <c r="U907" s="141"/>
      <c r="V907" s="141"/>
      <c r="W907" s="141"/>
      <c r="X907" s="141"/>
      <c r="Y907" s="141"/>
      <c r="Z907" s="141"/>
      <c r="AA907" s="141"/>
      <c r="AB907" s="141"/>
      <c r="AC907" s="141"/>
      <c r="AD907" s="141"/>
      <c r="AE907" s="142"/>
    </row>
    <row r="908">
      <c r="A908" s="84"/>
      <c r="B908" s="84"/>
      <c r="C908" s="143"/>
      <c r="D908" s="84"/>
      <c r="E908" s="161"/>
      <c r="F908" s="84"/>
      <c r="G908" s="141"/>
      <c r="H908" s="106"/>
      <c r="I908" s="106"/>
      <c r="J908" s="141"/>
      <c r="K908" s="141"/>
      <c r="L908" s="159"/>
      <c r="M908" s="141"/>
      <c r="N908" s="141"/>
      <c r="O908" s="141"/>
      <c r="P908" s="141"/>
      <c r="Q908" s="141"/>
      <c r="R908" s="141"/>
      <c r="S908" s="141"/>
      <c r="T908" s="141"/>
      <c r="U908" s="141"/>
      <c r="V908" s="141"/>
      <c r="W908" s="141"/>
      <c r="X908" s="141"/>
      <c r="Y908" s="141"/>
      <c r="Z908" s="141"/>
      <c r="AA908" s="141"/>
      <c r="AB908" s="141"/>
      <c r="AC908" s="141"/>
      <c r="AD908" s="141"/>
      <c r="AE908" s="142"/>
    </row>
    <row r="909">
      <c r="A909" s="84"/>
      <c r="B909" s="84"/>
      <c r="C909" s="143"/>
      <c r="D909" s="84"/>
      <c r="E909" s="161"/>
      <c r="F909" s="84"/>
      <c r="G909" s="141"/>
      <c r="H909" s="106"/>
      <c r="I909" s="106"/>
      <c r="J909" s="141"/>
      <c r="K909" s="141"/>
      <c r="L909" s="159"/>
      <c r="M909" s="141"/>
      <c r="N909" s="141"/>
      <c r="O909" s="141"/>
      <c r="P909" s="141"/>
      <c r="Q909" s="141"/>
      <c r="R909" s="141"/>
      <c r="S909" s="141"/>
      <c r="T909" s="141"/>
      <c r="U909" s="141"/>
      <c r="V909" s="141"/>
      <c r="W909" s="141"/>
      <c r="X909" s="141"/>
      <c r="Y909" s="141"/>
      <c r="Z909" s="141"/>
      <c r="AA909" s="141"/>
      <c r="AB909" s="141"/>
      <c r="AC909" s="141"/>
      <c r="AD909" s="141"/>
      <c r="AE909" s="142"/>
    </row>
    <row r="910">
      <c r="A910" s="84"/>
      <c r="B910" s="84"/>
      <c r="C910" s="143"/>
      <c r="D910" s="84"/>
      <c r="E910" s="161"/>
      <c r="F910" s="84"/>
      <c r="G910" s="141"/>
      <c r="H910" s="106"/>
      <c r="I910" s="106"/>
      <c r="J910" s="141"/>
      <c r="K910" s="141"/>
      <c r="L910" s="159"/>
      <c r="M910" s="141"/>
      <c r="N910" s="141"/>
      <c r="O910" s="141"/>
      <c r="P910" s="141"/>
      <c r="Q910" s="141"/>
      <c r="R910" s="141"/>
      <c r="S910" s="141"/>
      <c r="T910" s="141"/>
      <c r="U910" s="141"/>
      <c r="V910" s="141"/>
      <c r="W910" s="141"/>
      <c r="X910" s="141"/>
      <c r="Y910" s="141"/>
      <c r="Z910" s="141"/>
      <c r="AA910" s="141"/>
      <c r="AB910" s="141"/>
      <c r="AC910" s="141"/>
      <c r="AD910" s="141"/>
      <c r="AE910" s="142"/>
    </row>
    <row r="911">
      <c r="A911" s="84"/>
      <c r="B911" s="84"/>
      <c r="C911" s="143"/>
      <c r="D911" s="84"/>
      <c r="E911" s="161"/>
      <c r="F911" s="84"/>
      <c r="G911" s="141"/>
      <c r="H911" s="106"/>
      <c r="I911" s="106"/>
      <c r="J911" s="141"/>
      <c r="K911" s="141"/>
      <c r="L911" s="159"/>
      <c r="M911" s="141"/>
      <c r="N911" s="141"/>
      <c r="O911" s="141"/>
      <c r="P911" s="141"/>
      <c r="Q911" s="141"/>
      <c r="R911" s="141"/>
      <c r="S911" s="141"/>
      <c r="T911" s="141"/>
      <c r="U911" s="141"/>
      <c r="V911" s="141"/>
      <c r="W911" s="141"/>
      <c r="X911" s="141"/>
      <c r="Y911" s="141"/>
      <c r="Z911" s="141"/>
      <c r="AA911" s="141"/>
      <c r="AB911" s="141"/>
      <c r="AC911" s="141"/>
      <c r="AD911" s="141"/>
      <c r="AE911" s="142"/>
    </row>
    <row r="912">
      <c r="A912" s="84"/>
      <c r="B912" s="84"/>
      <c r="C912" s="143"/>
      <c r="D912" s="84"/>
      <c r="E912" s="161"/>
      <c r="F912" s="84"/>
      <c r="G912" s="141"/>
      <c r="H912" s="106"/>
      <c r="I912" s="106"/>
      <c r="J912" s="141"/>
      <c r="K912" s="141"/>
      <c r="L912" s="159"/>
      <c r="M912" s="141"/>
      <c r="N912" s="141"/>
      <c r="O912" s="141"/>
      <c r="P912" s="141"/>
      <c r="Q912" s="141"/>
      <c r="R912" s="141"/>
      <c r="S912" s="141"/>
      <c r="T912" s="141"/>
      <c r="U912" s="141"/>
      <c r="V912" s="141"/>
      <c r="W912" s="141"/>
      <c r="X912" s="141"/>
      <c r="Y912" s="141"/>
      <c r="Z912" s="141"/>
      <c r="AA912" s="141"/>
      <c r="AB912" s="141"/>
      <c r="AC912" s="141"/>
      <c r="AD912" s="141"/>
      <c r="AE912" s="142"/>
    </row>
    <row r="913">
      <c r="A913" s="84"/>
      <c r="B913" s="84"/>
      <c r="C913" s="143"/>
      <c r="D913" s="84"/>
      <c r="E913" s="161"/>
      <c r="F913" s="84"/>
      <c r="G913" s="141"/>
      <c r="H913" s="106"/>
      <c r="I913" s="106"/>
      <c r="J913" s="141"/>
      <c r="K913" s="141"/>
      <c r="L913" s="159"/>
      <c r="M913" s="141"/>
      <c r="N913" s="141"/>
      <c r="O913" s="141"/>
      <c r="P913" s="141"/>
      <c r="Q913" s="141"/>
      <c r="R913" s="141"/>
      <c r="S913" s="141"/>
      <c r="T913" s="141"/>
      <c r="U913" s="141"/>
      <c r="V913" s="141"/>
      <c r="W913" s="141"/>
      <c r="X913" s="141"/>
      <c r="Y913" s="141"/>
      <c r="Z913" s="141"/>
      <c r="AA913" s="141"/>
      <c r="AB913" s="141"/>
      <c r="AC913" s="141"/>
      <c r="AD913" s="141"/>
      <c r="AE913" s="142"/>
    </row>
    <row r="914">
      <c r="A914" s="84"/>
      <c r="B914" s="84"/>
      <c r="C914" s="143"/>
      <c r="D914" s="84"/>
      <c r="E914" s="161"/>
      <c r="F914" s="84"/>
      <c r="G914" s="141"/>
      <c r="H914" s="106"/>
      <c r="I914" s="106"/>
      <c r="J914" s="141"/>
      <c r="K914" s="141"/>
      <c r="L914" s="159"/>
      <c r="M914" s="141"/>
      <c r="N914" s="141"/>
      <c r="O914" s="141"/>
      <c r="P914" s="141"/>
      <c r="Q914" s="141"/>
      <c r="R914" s="141"/>
      <c r="S914" s="141"/>
      <c r="T914" s="141"/>
      <c r="U914" s="141"/>
      <c r="V914" s="141"/>
      <c r="W914" s="141"/>
      <c r="X914" s="141"/>
      <c r="Y914" s="141"/>
      <c r="Z914" s="141"/>
      <c r="AA914" s="141"/>
      <c r="AB914" s="141"/>
      <c r="AC914" s="141"/>
      <c r="AD914" s="141"/>
      <c r="AE914" s="142"/>
    </row>
    <row r="915">
      <c r="A915" s="84"/>
      <c r="B915" s="84"/>
      <c r="C915" s="143"/>
      <c r="D915" s="84"/>
      <c r="E915" s="161"/>
      <c r="F915" s="84"/>
      <c r="G915" s="141"/>
      <c r="H915" s="106"/>
      <c r="I915" s="106"/>
      <c r="J915" s="141"/>
      <c r="K915" s="141"/>
      <c r="L915" s="159"/>
      <c r="M915" s="141"/>
      <c r="N915" s="141"/>
      <c r="O915" s="141"/>
      <c r="P915" s="141"/>
      <c r="Q915" s="141"/>
      <c r="R915" s="141"/>
      <c r="S915" s="141"/>
      <c r="T915" s="141"/>
      <c r="U915" s="141"/>
      <c r="V915" s="141"/>
      <c r="W915" s="141"/>
      <c r="X915" s="141"/>
      <c r="Y915" s="141"/>
      <c r="Z915" s="141"/>
      <c r="AA915" s="141"/>
      <c r="AB915" s="141"/>
      <c r="AC915" s="141"/>
      <c r="AD915" s="141"/>
      <c r="AE915" s="142"/>
    </row>
    <row r="916">
      <c r="A916" s="84"/>
      <c r="B916" s="84"/>
      <c r="C916" s="143"/>
      <c r="D916" s="84"/>
      <c r="E916" s="161"/>
      <c r="F916" s="84"/>
      <c r="G916" s="141"/>
      <c r="H916" s="106"/>
      <c r="I916" s="106"/>
      <c r="J916" s="141"/>
      <c r="K916" s="141"/>
      <c r="L916" s="159"/>
      <c r="M916" s="141"/>
      <c r="N916" s="141"/>
      <c r="O916" s="141"/>
      <c r="P916" s="141"/>
      <c r="Q916" s="141"/>
      <c r="R916" s="141"/>
      <c r="S916" s="141"/>
      <c r="T916" s="141"/>
      <c r="U916" s="141"/>
      <c r="V916" s="141"/>
      <c r="W916" s="141"/>
      <c r="X916" s="141"/>
      <c r="Y916" s="141"/>
      <c r="Z916" s="141"/>
      <c r="AA916" s="141"/>
      <c r="AB916" s="141"/>
      <c r="AC916" s="141"/>
      <c r="AD916" s="141"/>
      <c r="AE916" s="142"/>
    </row>
    <row r="917">
      <c r="A917" s="84"/>
      <c r="B917" s="84"/>
      <c r="C917" s="143"/>
      <c r="D917" s="84"/>
      <c r="E917" s="161"/>
      <c r="F917" s="84"/>
      <c r="G917" s="141"/>
      <c r="H917" s="106"/>
      <c r="I917" s="106"/>
      <c r="J917" s="141"/>
      <c r="K917" s="141"/>
      <c r="L917" s="159"/>
      <c r="M917" s="141"/>
      <c r="N917" s="141"/>
      <c r="O917" s="141"/>
      <c r="P917" s="141"/>
      <c r="Q917" s="141"/>
      <c r="R917" s="141"/>
      <c r="S917" s="141"/>
      <c r="T917" s="141"/>
      <c r="U917" s="141"/>
      <c r="V917" s="141"/>
      <c r="W917" s="141"/>
      <c r="X917" s="141"/>
      <c r="Y917" s="141"/>
      <c r="Z917" s="141"/>
      <c r="AA917" s="141"/>
      <c r="AB917" s="141"/>
      <c r="AC917" s="141"/>
      <c r="AD917" s="141"/>
      <c r="AE917" s="142"/>
    </row>
    <row r="918">
      <c r="A918" s="84"/>
      <c r="B918" s="84"/>
      <c r="C918" s="143"/>
      <c r="D918" s="84"/>
      <c r="E918" s="161"/>
      <c r="F918" s="84"/>
      <c r="G918" s="141"/>
      <c r="H918" s="106"/>
      <c r="I918" s="106"/>
      <c r="J918" s="141"/>
      <c r="K918" s="141"/>
      <c r="L918" s="159"/>
      <c r="M918" s="141"/>
      <c r="N918" s="141"/>
      <c r="O918" s="141"/>
      <c r="P918" s="141"/>
      <c r="Q918" s="141"/>
      <c r="R918" s="141"/>
      <c r="S918" s="141"/>
      <c r="T918" s="141"/>
      <c r="U918" s="141"/>
      <c r="V918" s="141"/>
      <c r="W918" s="141"/>
      <c r="X918" s="141"/>
      <c r="Y918" s="141"/>
      <c r="Z918" s="141"/>
      <c r="AA918" s="141"/>
      <c r="AB918" s="141"/>
      <c r="AC918" s="141"/>
      <c r="AD918" s="141"/>
      <c r="AE918" s="142"/>
    </row>
    <row r="919">
      <c r="A919" s="84"/>
      <c r="B919" s="84"/>
      <c r="C919" s="143"/>
      <c r="D919" s="84"/>
      <c r="E919" s="161"/>
      <c r="F919" s="84"/>
      <c r="G919" s="141"/>
      <c r="H919" s="106"/>
      <c r="I919" s="106"/>
      <c r="J919" s="141"/>
      <c r="K919" s="141"/>
      <c r="L919" s="159"/>
      <c r="M919" s="141"/>
      <c r="N919" s="141"/>
      <c r="O919" s="141"/>
      <c r="P919" s="141"/>
      <c r="Q919" s="141"/>
      <c r="R919" s="141"/>
      <c r="S919" s="141"/>
      <c r="T919" s="141"/>
      <c r="U919" s="141"/>
      <c r="V919" s="141"/>
      <c r="W919" s="141"/>
      <c r="X919" s="141"/>
      <c r="Y919" s="141"/>
      <c r="Z919" s="141"/>
      <c r="AA919" s="141"/>
      <c r="AB919" s="141"/>
      <c r="AC919" s="141"/>
      <c r="AD919" s="141"/>
      <c r="AE919" s="142"/>
    </row>
    <row r="920">
      <c r="A920" s="84"/>
      <c r="B920" s="84"/>
      <c r="C920" s="143"/>
      <c r="D920" s="84"/>
      <c r="E920" s="161"/>
      <c r="F920" s="84"/>
      <c r="G920" s="141"/>
      <c r="H920" s="106"/>
      <c r="I920" s="106"/>
      <c r="J920" s="141"/>
      <c r="K920" s="141"/>
      <c r="L920" s="159"/>
      <c r="M920" s="141"/>
      <c r="N920" s="141"/>
      <c r="O920" s="141"/>
      <c r="P920" s="141"/>
      <c r="Q920" s="141"/>
      <c r="R920" s="141"/>
      <c r="S920" s="141"/>
      <c r="T920" s="141"/>
      <c r="U920" s="141"/>
      <c r="V920" s="141"/>
      <c r="W920" s="141"/>
      <c r="X920" s="141"/>
      <c r="Y920" s="141"/>
      <c r="Z920" s="141"/>
      <c r="AA920" s="141"/>
      <c r="AB920" s="141"/>
      <c r="AC920" s="141"/>
      <c r="AD920" s="141"/>
      <c r="AE920" s="142"/>
    </row>
    <row r="921">
      <c r="A921" s="84"/>
      <c r="B921" s="84"/>
      <c r="C921" s="143"/>
      <c r="D921" s="84"/>
      <c r="E921" s="161"/>
      <c r="F921" s="84"/>
      <c r="G921" s="141"/>
      <c r="H921" s="106"/>
      <c r="I921" s="106"/>
      <c r="J921" s="141"/>
      <c r="K921" s="141"/>
      <c r="L921" s="159"/>
      <c r="M921" s="141"/>
      <c r="N921" s="141"/>
      <c r="O921" s="141"/>
      <c r="P921" s="141"/>
      <c r="Q921" s="141"/>
      <c r="R921" s="141"/>
      <c r="S921" s="141"/>
      <c r="T921" s="141"/>
      <c r="U921" s="141"/>
      <c r="V921" s="141"/>
      <c r="W921" s="141"/>
      <c r="X921" s="141"/>
      <c r="Y921" s="141"/>
      <c r="Z921" s="141"/>
      <c r="AA921" s="141"/>
      <c r="AB921" s="141"/>
      <c r="AC921" s="141"/>
      <c r="AD921" s="141"/>
      <c r="AE921" s="142"/>
    </row>
    <row r="922">
      <c r="A922" s="84"/>
      <c r="B922" s="84"/>
      <c r="C922" s="143"/>
      <c r="D922" s="84"/>
      <c r="E922" s="161"/>
      <c r="F922" s="84"/>
      <c r="G922" s="141"/>
      <c r="H922" s="106"/>
      <c r="I922" s="106"/>
      <c r="J922" s="141"/>
      <c r="K922" s="141"/>
      <c r="L922" s="159"/>
      <c r="M922" s="141"/>
      <c r="N922" s="141"/>
      <c r="O922" s="141"/>
      <c r="P922" s="141"/>
      <c r="Q922" s="141"/>
      <c r="R922" s="141"/>
      <c r="S922" s="141"/>
      <c r="T922" s="141"/>
      <c r="U922" s="141"/>
      <c r="V922" s="141"/>
      <c r="W922" s="141"/>
      <c r="X922" s="141"/>
      <c r="Y922" s="141"/>
      <c r="Z922" s="141"/>
      <c r="AA922" s="141"/>
      <c r="AB922" s="141"/>
      <c r="AC922" s="141"/>
      <c r="AD922" s="141"/>
      <c r="AE922" s="142"/>
    </row>
    <row r="923">
      <c r="A923" s="84"/>
      <c r="B923" s="84"/>
      <c r="C923" s="143"/>
      <c r="D923" s="84"/>
      <c r="E923" s="161"/>
      <c r="F923" s="84"/>
      <c r="G923" s="141"/>
      <c r="H923" s="106"/>
      <c r="I923" s="106"/>
      <c r="J923" s="141"/>
      <c r="K923" s="141"/>
      <c r="L923" s="159"/>
      <c r="M923" s="141"/>
      <c r="N923" s="141"/>
      <c r="O923" s="141"/>
      <c r="P923" s="141"/>
      <c r="Q923" s="141"/>
      <c r="R923" s="141"/>
      <c r="S923" s="141"/>
      <c r="T923" s="141"/>
      <c r="U923" s="141"/>
      <c r="V923" s="141"/>
      <c r="W923" s="141"/>
      <c r="X923" s="141"/>
      <c r="Y923" s="141"/>
      <c r="Z923" s="141"/>
      <c r="AA923" s="141"/>
      <c r="AB923" s="141"/>
      <c r="AC923" s="141"/>
      <c r="AD923" s="141"/>
      <c r="AE923" s="142"/>
    </row>
    <row r="924">
      <c r="A924" s="84"/>
      <c r="B924" s="84"/>
      <c r="C924" s="143"/>
      <c r="D924" s="84"/>
      <c r="E924" s="161"/>
      <c r="F924" s="84"/>
      <c r="G924" s="141"/>
      <c r="H924" s="106"/>
      <c r="I924" s="106"/>
      <c r="J924" s="141"/>
      <c r="K924" s="141"/>
      <c r="L924" s="159"/>
      <c r="M924" s="141"/>
      <c r="N924" s="141"/>
      <c r="O924" s="141"/>
      <c r="P924" s="141"/>
      <c r="Q924" s="141"/>
      <c r="R924" s="141"/>
      <c r="S924" s="141"/>
      <c r="T924" s="141"/>
      <c r="U924" s="141"/>
      <c r="V924" s="141"/>
      <c r="W924" s="141"/>
      <c r="X924" s="141"/>
      <c r="Y924" s="141"/>
      <c r="Z924" s="141"/>
      <c r="AA924" s="141"/>
      <c r="AB924" s="141"/>
      <c r="AC924" s="141"/>
      <c r="AD924" s="141"/>
      <c r="AE924" s="142"/>
    </row>
    <row r="925">
      <c r="A925" s="84"/>
      <c r="B925" s="84"/>
      <c r="C925" s="143"/>
      <c r="D925" s="84"/>
      <c r="E925" s="161"/>
      <c r="F925" s="84"/>
      <c r="G925" s="141"/>
      <c r="H925" s="106"/>
      <c r="I925" s="106"/>
      <c r="J925" s="141"/>
      <c r="K925" s="141"/>
      <c r="L925" s="159"/>
      <c r="M925" s="141"/>
      <c r="N925" s="141"/>
      <c r="O925" s="141"/>
      <c r="P925" s="141"/>
      <c r="Q925" s="141"/>
      <c r="R925" s="141"/>
      <c r="S925" s="141"/>
      <c r="T925" s="141"/>
      <c r="U925" s="141"/>
      <c r="V925" s="141"/>
      <c r="W925" s="141"/>
      <c r="X925" s="141"/>
      <c r="Y925" s="141"/>
      <c r="Z925" s="141"/>
      <c r="AA925" s="141"/>
      <c r="AB925" s="141"/>
      <c r="AC925" s="141"/>
      <c r="AD925" s="141"/>
      <c r="AE925" s="142"/>
    </row>
    <row r="926">
      <c r="A926" s="84"/>
      <c r="B926" s="84"/>
      <c r="C926" s="143"/>
      <c r="D926" s="84"/>
      <c r="E926" s="161"/>
      <c r="F926" s="84"/>
      <c r="G926" s="141"/>
      <c r="H926" s="106"/>
      <c r="I926" s="106"/>
      <c r="J926" s="141"/>
      <c r="K926" s="141"/>
      <c r="L926" s="159"/>
      <c r="M926" s="141"/>
      <c r="N926" s="141"/>
      <c r="O926" s="141"/>
      <c r="P926" s="141"/>
      <c r="Q926" s="141"/>
      <c r="R926" s="141"/>
      <c r="S926" s="141"/>
      <c r="T926" s="141"/>
      <c r="U926" s="141"/>
      <c r="V926" s="141"/>
      <c r="W926" s="141"/>
      <c r="X926" s="141"/>
      <c r="Y926" s="141"/>
      <c r="Z926" s="141"/>
      <c r="AA926" s="141"/>
      <c r="AB926" s="141"/>
      <c r="AC926" s="141"/>
      <c r="AD926" s="141"/>
      <c r="AE926" s="142"/>
    </row>
    <row r="927">
      <c r="A927" s="84"/>
      <c r="B927" s="84"/>
      <c r="C927" s="143"/>
      <c r="D927" s="84"/>
      <c r="E927" s="161"/>
      <c r="F927" s="84"/>
      <c r="G927" s="141"/>
      <c r="H927" s="106"/>
      <c r="I927" s="106"/>
      <c r="J927" s="141"/>
      <c r="K927" s="141"/>
      <c r="L927" s="159"/>
      <c r="M927" s="141"/>
      <c r="N927" s="141"/>
      <c r="O927" s="141"/>
      <c r="P927" s="141"/>
      <c r="Q927" s="141"/>
      <c r="R927" s="141"/>
      <c r="S927" s="141"/>
      <c r="T927" s="141"/>
      <c r="U927" s="141"/>
      <c r="V927" s="141"/>
      <c r="W927" s="141"/>
      <c r="X927" s="141"/>
      <c r="Y927" s="141"/>
      <c r="Z927" s="141"/>
      <c r="AA927" s="141"/>
      <c r="AB927" s="141"/>
      <c r="AC927" s="141"/>
      <c r="AD927" s="141"/>
      <c r="AE927" s="142"/>
    </row>
    <row r="928">
      <c r="A928" s="84"/>
      <c r="B928" s="84"/>
      <c r="C928" s="143"/>
      <c r="D928" s="84"/>
      <c r="E928" s="161"/>
      <c r="F928" s="84"/>
      <c r="G928" s="141"/>
      <c r="H928" s="106"/>
      <c r="I928" s="106"/>
      <c r="J928" s="141"/>
      <c r="K928" s="141"/>
      <c r="L928" s="159"/>
      <c r="M928" s="141"/>
      <c r="N928" s="141"/>
      <c r="O928" s="141"/>
      <c r="P928" s="141"/>
      <c r="Q928" s="141"/>
      <c r="R928" s="141"/>
      <c r="S928" s="141"/>
      <c r="T928" s="141"/>
      <c r="U928" s="141"/>
      <c r="V928" s="141"/>
      <c r="W928" s="141"/>
      <c r="X928" s="141"/>
      <c r="Y928" s="141"/>
      <c r="Z928" s="141"/>
      <c r="AA928" s="141"/>
      <c r="AB928" s="141"/>
      <c r="AC928" s="141"/>
      <c r="AD928" s="141"/>
      <c r="AE928" s="142"/>
    </row>
    <row r="929">
      <c r="A929" s="84"/>
      <c r="B929" s="84"/>
      <c r="C929" s="143"/>
      <c r="D929" s="84"/>
      <c r="E929" s="161"/>
      <c r="F929" s="84"/>
      <c r="G929" s="141"/>
      <c r="H929" s="106"/>
      <c r="I929" s="106"/>
      <c r="J929" s="141"/>
      <c r="K929" s="141"/>
      <c r="L929" s="159"/>
      <c r="M929" s="141"/>
      <c r="N929" s="141"/>
      <c r="O929" s="141"/>
      <c r="P929" s="141"/>
      <c r="Q929" s="141"/>
      <c r="R929" s="141"/>
      <c r="S929" s="141"/>
      <c r="T929" s="141"/>
      <c r="U929" s="141"/>
      <c r="V929" s="141"/>
      <c r="W929" s="141"/>
      <c r="X929" s="141"/>
      <c r="Y929" s="141"/>
      <c r="Z929" s="141"/>
      <c r="AA929" s="141"/>
      <c r="AB929" s="141"/>
      <c r="AC929" s="141"/>
      <c r="AD929" s="141"/>
      <c r="AE929" s="142"/>
    </row>
    <row r="930">
      <c r="A930" s="84"/>
      <c r="B930" s="84"/>
      <c r="C930" s="143"/>
      <c r="D930" s="84"/>
      <c r="E930" s="161"/>
      <c r="F930" s="84"/>
      <c r="G930" s="141"/>
      <c r="H930" s="106"/>
      <c r="I930" s="106"/>
      <c r="J930" s="141"/>
      <c r="K930" s="141"/>
      <c r="L930" s="159"/>
      <c r="M930" s="141"/>
      <c r="N930" s="141"/>
      <c r="O930" s="141"/>
      <c r="P930" s="141"/>
      <c r="Q930" s="141"/>
      <c r="R930" s="141"/>
      <c r="S930" s="141"/>
      <c r="T930" s="141"/>
      <c r="U930" s="141"/>
      <c r="V930" s="141"/>
      <c r="W930" s="141"/>
      <c r="X930" s="141"/>
      <c r="Y930" s="141"/>
      <c r="Z930" s="141"/>
      <c r="AA930" s="141"/>
      <c r="AB930" s="141"/>
      <c r="AC930" s="141"/>
      <c r="AD930" s="141"/>
      <c r="AE930" s="142"/>
    </row>
    <row r="931">
      <c r="A931" s="84"/>
      <c r="B931" s="84"/>
      <c r="C931" s="143"/>
      <c r="D931" s="84"/>
      <c r="E931" s="161"/>
      <c r="F931" s="84"/>
      <c r="G931" s="141"/>
      <c r="H931" s="106"/>
      <c r="I931" s="106"/>
      <c r="J931" s="141"/>
      <c r="K931" s="141"/>
      <c r="L931" s="159"/>
      <c r="M931" s="141"/>
      <c r="N931" s="141"/>
      <c r="O931" s="141"/>
      <c r="P931" s="141"/>
      <c r="Q931" s="141"/>
      <c r="R931" s="141"/>
      <c r="S931" s="141"/>
      <c r="T931" s="141"/>
      <c r="U931" s="141"/>
      <c r="V931" s="141"/>
      <c r="W931" s="141"/>
      <c r="X931" s="141"/>
      <c r="Y931" s="141"/>
      <c r="Z931" s="141"/>
      <c r="AA931" s="141"/>
      <c r="AB931" s="141"/>
      <c r="AC931" s="141"/>
      <c r="AD931" s="141"/>
      <c r="AE931" s="142"/>
    </row>
    <row r="932">
      <c r="A932" s="84"/>
      <c r="B932" s="84"/>
      <c r="C932" s="143"/>
      <c r="D932" s="84"/>
      <c r="E932" s="161"/>
      <c r="F932" s="84"/>
      <c r="G932" s="141"/>
      <c r="H932" s="106"/>
      <c r="I932" s="106"/>
      <c r="J932" s="141"/>
      <c r="K932" s="141"/>
      <c r="L932" s="159"/>
      <c r="M932" s="141"/>
      <c r="N932" s="141"/>
      <c r="O932" s="141"/>
      <c r="P932" s="141"/>
      <c r="Q932" s="141"/>
      <c r="R932" s="141"/>
      <c r="S932" s="141"/>
      <c r="T932" s="141"/>
      <c r="U932" s="141"/>
      <c r="V932" s="141"/>
      <c r="W932" s="141"/>
      <c r="X932" s="141"/>
      <c r="Y932" s="141"/>
      <c r="Z932" s="141"/>
      <c r="AA932" s="141"/>
      <c r="AB932" s="141"/>
      <c r="AC932" s="141"/>
      <c r="AD932" s="141"/>
      <c r="AE932" s="142"/>
    </row>
    <row r="933">
      <c r="A933" s="84"/>
      <c r="B933" s="84"/>
      <c r="C933" s="143"/>
      <c r="D933" s="84"/>
      <c r="E933" s="161"/>
      <c r="F933" s="84"/>
      <c r="G933" s="141"/>
      <c r="H933" s="106"/>
      <c r="I933" s="106"/>
      <c r="J933" s="141"/>
      <c r="K933" s="141"/>
      <c r="L933" s="159"/>
      <c r="M933" s="141"/>
      <c r="N933" s="141"/>
      <c r="O933" s="141"/>
      <c r="P933" s="141"/>
      <c r="Q933" s="141"/>
      <c r="R933" s="141"/>
      <c r="S933" s="141"/>
      <c r="T933" s="141"/>
      <c r="U933" s="141"/>
      <c r="V933" s="141"/>
      <c r="W933" s="141"/>
      <c r="X933" s="141"/>
      <c r="Y933" s="141"/>
      <c r="Z933" s="141"/>
      <c r="AA933" s="141"/>
      <c r="AB933" s="141"/>
      <c r="AC933" s="141"/>
      <c r="AD933" s="141"/>
      <c r="AE933" s="142"/>
    </row>
    <row r="934">
      <c r="A934" s="84"/>
      <c r="B934" s="84"/>
      <c r="C934" s="143"/>
      <c r="D934" s="84"/>
      <c r="E934" s="161"/>
      <c r="F934" s="84"/>
      <c r="G934" s="141"/>
      <c r="H934" s="106"/>
      <c r="I934" s="106"/>
      <c r="J934" s="141"/>
      <c r="K934" s="141"/>
      <c r="L934" s="159"/>
      <c r="M934" s="141"/>
      <c r="N934" s="141"/>
      <c r="O934" s="141"/>
      <c r="P934" s="141"/>
      <c r="Q934" s="141"/>
      <c r="R934" s="141"/>
      <c r="S934" s="141"/>
      <c r="T934" s="141"/>
      <c r="U934" s="141"/>
      <c r="V934" s="141"/>
      <c r="W934" s="141"/>
      <c r="X934" s="141"/>
      <c r="Y934" s="141"/>
      <c r="Z934" s="141"/>
      <c r="AA934" s="141"/>
      <c r="AB934" s="141"/>
      <c r="AC934" s="141"/>
      <c r="AD934" s="141"/>
      <c r="AE934" s="142"/>
    </row>
    <row r="935">
      <c r="A935" s="84"/>
      <c r="B935" s="84"/>
      <c r="C935" s="143"/>
      <c r="D935" s="84"/>
      <c r="E935" s="161"/>
      <c r="F935" s="84"/>
      <c r="G935" s="141"/>
      <c r="H935" s="106"/>
      <c r="I935" s="106"/>
      <c r="J935" s="141"/>
      <c r="K935" s="141"/>
      <c r="L935" s="159"/>
      <c r="M935" s="141"/>
      <c r="N935" s="141"/>
      <c r="O935" s="141"/>
      <c r="P935" s="141"/>
      <c r="Q935" s="141"/>
      <c r="R935" s="141"/>
      <c r="S935" s="141"/>
      <c r="T935" s="141"/>
      <c r="U935" s="141"/>
      <c r="V935" s="141"/>
      <c r="W935" s="141"/>
      <c r="X935" s="141"/>
      <c r="Y935" s="141"/>
      <c r="Z935" s="141"/>
      <c r="AA935" s="141"/>
      <c r="AB935" s="141"/>
      <c r="AC935" s="141"/>
      <c r="AD935" s="141"/>
      <c r="AE935" s="142"/>
    </row>
    <row r="936">
      <c r="A936" s="84"/>
      <c r="B936" s="84"/>
      <c r="C936" s="143"/>
      <c r="D936" s="84"/>
      <c r="E936" s="161"/>
      <c r="F936" s="84"/>
      <c r="G936" s="141"/>
      <c r="H936" s="106"/>
      <c r="I936" s="106"/>
      <c r="J936" s="141"/>
      <c r="K936" s="141"/>
      <c r="L936" s="159"/>
      <c r="M936" s="141"/>
      <c r="N936" s="141"/>
      <c r="O936" s="141"/>
      <c r="P936" s="141"/>
      <c r="Q936" s="141"/>
      <c r="R936" s="141"/>
      <c r="S936" s="141"/>
      <c r="T936" s="141"/>
      <c r="U936" s="141"/>
      <c r="V936" s="141"/>
      <c r="W936" s="141"/>
      <c r="X936" s="141"/>
      <c r="Y936" s="141"/>
      <c r="Z936" s="141"/>
      <c r="AA936" s="141"/>
      <c r="AB936" s="141"/>
      <c r="AC936" s="141"/>
      <c r="AD936" s="141"/>
      <c r="AE936" s="142"/>
    </row>
    <row r="937">
      <c r="A937" s="84"/>
      <c r="B937" s="84"/>
      <c r="C937" s="143"/>
      <c r="D937" s="84"/>
      <c r="E937" s="161"/>
      <c r="F937" s="84"/>
      <c r="G937" s="141"/>
      <c r="H937" s="106"/>
      <c r="I937" s="106"/>
      <c r="J937" s="141"/>
      <c r="K937" s="141"/>
      <c r="L937" s="159"/>
      <c r="M937" s="141"/>
      <c r="N937" s="141"/>
      <c r="O937" s="141"/>
      <c r="P937" s="141"/>
      <c r="Q937" s="141"/>
      <c r="R937" s="141"/>
      <c r="S937" s="141"/>
      <c r="T937" s="141"/>
      <c r="U937" s="141"/>
      <c r="V937" s="141"/>
      <c r="W937" s="141"/>
      <c r="X937" s="141"/>
      <c r="Y937" s="141"/>
      <c r="Z937" s="141"/>
      <c r="AA937" s="141"/>
      <c r="AB937" s="141"/>
      <c r="AC937" s="141"/>
      <c r="AD937" s="141"/>
      <c r="AE937" s="142"/>
    </row>
    <row r="938">
      <c r="A938" s="84"/>
      <c r="B938" s="84"/>
      <c r="C938" s="143"/>
      <c r="D938" s="84"/>
      <c r="E938" s="161"/>
      <c r="F938" s="84"/>
      <c r="G938" s="141"/>
      <c r="H938" s="106"/>
      <c r="I938" s="106"/>
      <c r="J938" s="141"/>
      <c r="K938" s="141"/>
      <c r="L938" s="159"/>
      <c r="M938" s="141"/>
      <c r="N938" s="141"/>
      <c r="O938" s="141"/>
      <c r="P938" s="141"/>
      <c r="Q938" s="141"/>
      <c r="R938" s="141"/>
      <c r="S938" s="141"/>
      <c r="T938" s="141"/>
      <c r="U938" s="141"/>
      <c r="V938" s="141"/>
      <c r="W938" s="141"/>
      <c r="X938" s="141"/>
      <c r="Y938" s="141"/>
      <c r="Z938" s="141"/>
      <c r="AA938" s="141"/>
      <c r="AB938" s="141"/>
      <c r="AC938" s="141"/>
      <c r="AD938" s="141"/>
      <c r="AE938" s="142"/>
    </row>
    <row r="939">
      <c r="A939" s="84"/>
      <c r="B939" s="84"/>
      <c r="C939" s="143"/>
      <c r="D939" s="84"/>
      <c r="E939" s="161"/>
      <c r="F939" s="84"/>
      <c r="G939" s="141"/>
      <c r="H939" s="106"/>
      <c r="I939" s="106"/>
      <c r="J939" s="141"/>
      <c r="K939" s="141"/>
      <c r="L939" s="159"/>
      <c r="M939" s="141"/>
      <c r="N939" s="141"/>
      <c r="O939" s="141"/>
      <c r="P939" s="141"/>
      <c r="Q939" s="141"/>
      <c r="R939" s="141"/>
      <c r="S939" s="141"/>
      <c r="T939" s="141"/>
      <c r="U939" s="141"/>
      <c r="V939" s="141"/>
      <c r="W939" s="141"/>
      <c r="X939" s="141"/>
      <c r="Y939" s="141"/>
      <c r="Z939" s="141"/>
      <c r="AA939" s="141"/>
      <c r="AB939" s="141"/>
      <c r="AC939" s="141"/>
      <c r="AD939" s="141"/>
      <c r="AE939" s="142"/>
    </row>
    <row r="940">
      <c r="A940" s="84"/>
      <c r="B940" s="84"/>
      <c r="C940" s="143"/>
      <c r="D940" s="84"/>
      <c r="E940" s="161"/>
      <c r="F940" s="84"/>
      <c r="G940" s="141"/>
      <c r="H940" s="106"/>
      <c r="I940" s="106"/>
      <c r="J940" s="141"/>
      <c r="K940" s="141"/>
      <c r="L940" s="159"/>
      <c r="M940" s="141"/>
      <c r="N940" s="141"/>
      <c r="O940" s="141"/>
      <c r="P940" s="141"/>
      <c r="Q940" s="141"/>
      <c r="R940" s="141"/>
      <c r="S940" s="141"/>
      <c r="T940" s="141"/>
      <c r="U940" s="141"/>
      <c r="V940" s="141"/>
      <c r="W940" s="141"/>
      <c r="X940" s="141"/>
      <c r="Y940" s="141"/>
      <c r="Z940" s="141"/>
      <c r="AA940" s="141"/>
      <c r="AB940" s="141"/>
      <c r="AC940" s="141"/>
      <c r="AD940" s="141"/>
      <c r="AE940" s="142"/>
    </row>
    <row r="941">
      <c r="A941" s="84"/>
      <c r="B941" s="84"/>
      <c r="C941" s="143"/>
      <c r="D941" s="84"/>
      <c r="E941" s="161"/>
      <c r="F941" s="84"/>
      <c r="G941" s="141"/>
      <c r="H941" s="106"/>
      <c r="I941" s="106"/>
      <c r="J941" s="141"/>
      <c r="K941" s="141"/>
      <c r="L941" s="159"/>
      <c r="M941" s="141"/>
      <c r="N941" s="141"/>
      <c r="O941" s="141"/>
      <c r="P941" s="141"/>
      <c r="Q941" s="141"/>
      <c r="R941" s="141"/>
      <c r="S941" s="141"/>
      <c r="T941" s="141"/>
      <c r="U941" s="141"/>
      <c r="V941" s="141"/>
      <c r="W941" s="141"/>
      <c r="X941" s="141"/>
      <c r="Y941" s="141"/>
      <c r="Z941" s="141"/>
      <c r="AA941" s="141"/>
      <c r="AB941" s="141"/>
      <c r="AC941" s="141"/>
      <c r="AD941" s="141"/>
      <c r="AE941" s="142"/>
    </row>
    <row r="942">
      <c r="A942" s="84"/>
      <c r="B942" s="84"/>
      <c r="C942" s="143"/>
      <c r="D942" s="84"/>
      <c r="E942" s="161"/>
      <c r="F942" s="84"/>
      <c r="G942" s="141"/>
      <c r="H942" s="106"/>
      <c r="I942" s="106"/>
      <c r="J942" s="141"/>
      <c r="K942" s="141"/>
      <c r="L942" s="159"/>
      <c r="M942" s="141"/>
      <c r="N942" s="141"/>
      <c r="O942" s="141"/>
      <c r="P942" s="141"/>
      <c r="Q942" s="141"/>
      <c r="R942" s="141"/>
      <c r="S942" s="141"/>
      <c r="T942" s="141"/>
      <c r="U942" s="141"/>
      <c r="V942" s="141"/>
      <c r="W942" s="141"/>
      <c r="X942" s="141"/>
      <c r="Y942" s="141"/>
      <c r="Z942" s="141"/>
      <c r="AA942" s="141"/>
      <c r="AB942" s="141"/>
      <c r="AC942" s="141"/>
      <c r="AD942" s="141"/>
      <c r="AE942" s="142"/>
    </row>
    <row r="943">
      <c r="A943" s="84"/>
      <c r="B943" s="84"/>
      <c r="C943" s="143"/>
      <c r="D943" s="84"/>
      <c r="E943" s="161"/>
      <c r="F943" s="84"/>
      <c r="G943" s="141"/>
      <c r="H943" s="106"/>
      <c r="I943" s="106"/>
      <c r="J943" s="141"/>
      <c r="K943" s="141"/>
      <c r="L943" s="159"/>
      <c r="M943" s="141"/>
      <c r="N943" s="141"/>
      <c r="O943" s="141"/>
      <c r="P943" s="141"/>
      <c r="Q943" s="141"/>
      <c r="R943" s="141"/>
      <c r="S943" s="141"/>
      <c r="T943" s="141"/>
      <c r="U943" s="141"/>
      <c r="V943" s="141"/>
      <c r="W943" s="141"/>
      <c r="X943" s="141"/>
      <c r="Y943" s="141"/>
      <c r="Z943" s="141"/>
      <c r="AA943" s="141"/>
      <c r="AB943" s="141"/>
      <c r="AC943" s="141"/>
      <c r="AD943" s="141"/>
      <c r="AE943" s="142"/>
    </row>
    <row r="944">
      <c r="A944" s="84"/>
      <c r="B944" s="84"/>
      <c r="C944" s="143"/>
      <c r="D944" s="84"/>
      <c r="E944" s="161"/>
      <c r="F944" s="84"/>
      <c r="G944" s="141"/>
      <c r="H944" s="106"/>
      <c r="I944" s="106"/>
      <c r="J944" s="141"/>
      <c r="K944" s="141"/>
      <c r="L944" s="159"/>
      <c r="M944" s="141"/>
      <c r="N944" s="141"/>
      <c r="O944" s="141"/>
      <c r="P944" s="141"/>
      <c r="Q944" s="141"/>
      <c r="R944" s="141"/>
      <c r="S944" s="141"/>
      <c r="T944" s="141"/>
      <c r="U944" s="141"/>
      <c r="V944" s="141"/>
      <c r="W944" s="141"/>
      <c r="X944" s="141"/>
      <c r="Y944" s="141"/>
      <c r="Z944" s="141"/>
      <c r="AA944" s="141"/>
      <c r="AB944" s="141"/>
      <c r="AC944" s="141"/>
      <c r="AD944" s="141"/>
      <c r="AE944" s="142"/>
    </row>
    <row r="945">
      <c r="A945" s="84"/>
      <c r="B945" s="84"/>
      <c r="C945" s="143"/>
      <c r="D945" s="84"/>
      <c r="E945" s="161"/>
      <c r="F945" s="84"/>
      <c r="G945" s="141"/>
      <c r="H945" s="106"/>
      <c r="I945" s="106"/>
      <c r="J945" s="141"/>
      <c r="K945" s="141"/>
      <c r="L945" s="159"/>
      <c r="M945" s="141"/>
      <c r="N945" s="141"/>
      <c r="O945" s="141"/>
      <c r="P945" s="141"/>
      <c r="Q945" s="141"/>
      <c r="R945" s="141"/>
      <c r="S945" s="141"/>
      <c r="T945" s="141"/>
      <c r="U945" s="141"/>
      <c r="V945" s="141"/>
      <c r="W945" s="141"/>
      <c r="X945" s="141"/>
      <c r="Y945" s="141"/>
      <c r="Z945" s="141"/>
      <c r="AA945" s="141"/>
      <c r="AB945" s="141"/>
      <c r="AC945" s="141"/>
      <c r="AD945" s="141"/>
      <c r="AE945" s="142"/>
    </row>
    <row r="946">
      <c r="A946" s="84"/>
      <c r="B946" s="84"/>
      <c r="C946" s="143"/>
      <c r="D946" s="84"/>
      <c r="E946" s="161"/>
      <c r="F946" s="84"/>
      <c r="G946" s="141"/>
      <c r="H946" s="106"/>
      <c r="I946" s="106"/>
      <c r="J946" s="141"/>
      <c r="K946" s="141"/>
      <c r="L946" s="159"/>
      <c r="M946" s="141"/>
      <c r="N946" s="141"/>
      <c r="O946" s="141"/>
      <c r="P946" s="141"/>
      <c r="Q946" s="141"/>
      <c r="R946" s="141"/>
      <c r="S946" s="141"/>
      <c r="T946" s="141"/>
      <c r="U946" s="141"/>
      <c r="V946" s="141"/>
      <c r="W946" s="141"/>
      <c r="X946" s="141"/>
      <c r="Y946" s="141"/>
      <c r="Z946" s="141"/>
      <c r="AA946" s="141"/>
      <c r="AB946" s="141"/>
      <c r="AC946" s="141"/>
      <c r="AD946" s="141"/>
      <c r="AE946" s="142"/>
    </row>
    <row r="947">
      <c r="A947" s="84"/>
      <c r="B947" s="84"/>
      <c r="C947" s="143"/>
      <c r="D947" s="84"/>
      <c r="E947" s="161"/>
      <c r="F947" s="84"/>
      <c r="G947" s="141"/>
      <c r="H947" s="106"/>
      <c r="I947" s="106"/>
      <c r="J947" s="141"/>
      <c r="K947" s="141"/>
      <c r="L947" s="159"/>
      <c r="M947" s="141"/>
      <c r="N947" s="141"/>
      <c r="O947" s="141"/>
      <c r="P947" s="141"/>
      <c r="Q947" s="141"/>
      <c r="R947" s="141"/>
      <c r="S947" s="141"/>
      <c r="T947" s="141"/>
      <c r="U947" s="141"/>
      <c r="V947" s="141"/>
      <c r="W947" s="141"/>
      <c r="X947" s="141"/>
      <c r="Y947" s="141"/>
      <c r="Z947" s="141"/>
      <c r="AA947" s="141"/>
      <c r="AB947" s="141"/>
      <c r="AC947" s="141"/>
      <c r="AD947" s="141"/>
      <c r="AE947" s="142"/>
    </row>
    <row r="948">
      <c r="A948" s="84"/>
      <c r="B948" s="84"/>
      <c r="C948" s="143"/>
      <c r="D948" s="84"/>
      <c r="E948" s="161"/>
      <c r="F948" s="84"/>
      <c r="G948" s="141"/>
      <c r="H948" s="106"/>
      <c r="I948" s="106"/>
      <c r="J948" s="141"/>
      <c r="K948" s="141"/>
      <c r="L948" s="159"/>
      <c r="M948" s="141"/>
      <c r="N948" s="141"/>
      <c r="O948" s="141"/>
      <c r="P948" s="141"/>
      <c r="Q948" s="141"/>
      <c r="R948" s="141"/>
      <c r="S948" s="141"/>
      <c r="T948" s="141"/>
      <c r="U948" s="141"/>
      <c r="V948" s="141"/>
      <c r="W948" s="141"/>
      <c r="X948" s="141"/>
      <c r="Y948" s="141"/>
      <c r="Z948" s="141"/>
      <c r="AA948" s="141"/>
      <c r="AB948" s="141"/>
      <c r="AC948" s="141"/>
      <c r="AD948" s="141"/>
      <c r="AE948" s="142"/>
    </row>
    <row r="949">
      <c r="A949" s="84"/>
      <c r="B949" s="84"/>
      <c r="C949" s="143"/>
      <c r="D949" s="84"/>
      <c r="E949" s="161"/>
      <c r="F949" s="84"/>
      <c r="G949" s="141"/>
      <c r="H949" s="106"/>
      <c r="I949" s="106"/>
      <c r="J949" s="141"/>
      <c r="K949" s="141"/>
      <c r="L949" s="159"/>
      <c r="M949" s="141"/>
      <c r="N949" s="141"/>
      <c r="O949" s="141"/>
      <c r="P949" s="141"/>
      <c r="Q949" s="141"/>
      <c r="R949" s="141"/>
      <c r="S949" s="141"/>
      <c r="T949" s="141"/>
      <c r="U949" s="141"/>
      <c r="V949" s="141"/>
      <c r="W949" s="141"/>
      <c r="X949" s="141"/>
      <c r="Y949" s="141"/>
      <c r="Z949" s="141"/>
      <c r="AA949" s="141"/>
      <c r="AB949" s="141"/>
      <c r="AC949" s="141"/>
      <c r="AD949" s="141"/>
      <c r="AE949" s="142"/>
    </row>
    <row r="950">
      <c r="A950" s="84"/>
      <c r="B950" s="84"/>
      <c r="C950" s="143"/>
      <c r="D950" s="84"/>
      <c r="E950" s="161"/>
      <c r="F950" s="84"/>
      <c r="G950" s="141"/>
      <c r="H950" s="106"/>
      <c r="I950" s="106"/>
      <c r="J950" s="141"/>
      <c r="K950" s="141"/>
      <c r="L950" s="159"/>
      <c r="M950" s="141"/>
      <c r="N950" s="141"/>
      <c r="O950" s="141"/>
      <c r="P950" s="141"/>
      <c r="Q950" s="141"/>
      <c r="R950" s="141"/>
      <c r="S950" s="141"/>
      <c r="T950" s="141"/>
      <c r="U950" s="141"/>
      <c r="V950" s="141"/>
      <c r="W950" s="141"/>
      <c r="X950" s="141"/>
      <c r="Y950" s="141"/>
      <c r="Z950" s="141"/>
      <c r="AA950" s="141"/>
      <c r="AB950" s="141"/>
      <c r="AC950" s="141"/>
      <c r="AD950" s="141"/>
      <c r="AE950" s="142"/>
    </row>
    <row r="951">
      <c r="A951" s="84"/>
      <c r="B951" s="84"/>
      <c r="C951" s="143"/>
      <c r="D951" s="84"/>
      <c r="E951" s="161"/>
      <c r="F951" s="84"/>
      <c r="G951" s="141"/>
      <c r="H951" s="106"/>
      <c r="I951" s="106"/>
      <c r="J951" s="141"/>
      <c r="K951" s="141"/>
      <c r="L951" s="159"/>
      <c r="M951" s="141"/>
      <c r="N951" s="141"/>
      <c r="O951" s="141"/>
      <c r="P951" s="141"/>
      <c r="Q951" s="141"/>
      <c r="R951" s="141"/>
      <c r="S951" s="141"/>
      <c r="T951" s="141"/>
      <c r="U951" s="141"/>
      <c r="V951" s="141"/>
      <c r="W951" s="141"/>
      <c r="X951" s="141"/>
      <c r="Y951" s="141"/>
      <c r="Z951" s="141"/>
      <c r="AA951" s="141"/>
      <c r="AB951" s="141"/>
      <c r="AC951" s="141"/>
      <c r="AD951" s="141"/>
      <c r="AE951" s="142"/>
    </row>
    <row r="952">
      <c r="A952" s="84"/>
      <c r="B952" s="84"/>
      <c r="C952" s="143"/>
      <c r="D952" s="84"/>
      <c r="E952" s="161"/>
      <c r="F952" s="84"/>
      <c r="G952" s="141"/>
      <c r="H952" s="106"/>
      <c r="I952" s="106"/>
      <c r="J952" s="141"/>
      <c r="K952" s="141"/>
      <c r="L952" s="159"/>
      <c r="M952" s="141"/>
      <c r="N952" s="141"/>
      <c r="O952" s="141"/>
      <c r="P952" s="141"/>
      <c r="Q952" s="141"/>
      <c r="R952" s="141"/>
      <c r="S952" s="141"/>
      <c r="T952" s="141"/>
      <c r="U952" s="141"/>
      <c r="V952" s="141"/>
      <c r="W952" s="141"/>
      <c r="X952" s="141"/>
      <c r="Y952" s="141"/>
      <c r="Z952" s="141"/>
      <c r="AA952" s="141"/>
      <c r="AB952" s="141"/>
      <c r="AC952" s="141"/>
      <c r="AD952" s="141"/>
      <c r="AE952" s="142"/>
    </row>
    <row r="953">
      <c r="A953" s="84"/>
      <c r="B953" s="84"/>
      <c r="C953" s="143"/>
      <c r="D953" s="84"/>
      <c r="E953" s="161"/>
      <c r="F953" s="84"/>
      <c r="G953" s="141"/>
      <c r="H953" s="106"/>
      <c r="I953" s="106"/>
      <c r="J953" s="141"/>
      <c r="K953" s="141"/>
      <c r="L953" s="159"/>
      <c r="M953" s="141"/>
      <c r="N953" s="141"/>
      <c r="O953" s="141"/>
      <c r="P953" s="141"/>
      <c r="Q953" s="141"/>
      <c r="R953" s="141"/>
      <c r="S953" s="141"/>
      <c r="T953" s="141"/>
      <c r="U953" s="141"/>
      <c r="V953" s="141"/>
      <c r="W953" s="141"/>
      <c r="X953" s="141"/>
      <c r="Y953" s="141"/>
      <c r="Z953" s="141"/>
      <c r="AA953" s="141"/>
      <c r="AB953" s="141"/>
      <c r="AC953" s="141"/>
      <c r="AD953" s="141"/>
      <c r="AE953" s="142"/>
    </row>
    <row r="954">
      <c r="A954" s="84"/>
      <c r="B954" s="84"/>
      <c r="C954" s="143"/>
      <c r="D954" s="84"/>
      <c r="E954" s="161"/>
      <c r="F954" s="84"/>
      <c r="G954" s="141"/>
      <c r="H954" s="106"/>
      <c r="I954" s="106"/>
      <c r="J954" s="141"/>
      <c r="K954" s="141"/>
      <c r="L954" s="159"/>
      <c r="M954" s="141"/>
      <c r="N954" s="141"/>
      <c r="O954" s="141"/>
      <c r="P954" s="141"/>
      <c r="Q954" s="141"/>
      <c r="R954" s="141"/>
      <c r="S954" s="141"/>
      <c r="T954" s="141"/>
      <c r="U954" s="141"/>
      <c r="V954" s="141"/>
      <c r="W954" s="141"/>
      <c r="X954" s="141"/>
      <c r="Y954" s="141"/>
      <c r="Z954" s="141"/>
      <c r="AA954" s="141"/>
      <c r="AB954" s="141"/>
      <c r="AC954" s="141"/>
      <c r="AD954" s="141"/>
      <c r="AE954" s="142"/>
    </row>
    <row r="955">
      <c r="A955" s="84"/>
      <c r="B955" s="84"/>
      <c r="C955" s="143"/>
      <c r="D955" s="84"/>
      <c r="E955" s="161"/>
      <c r="F955" s="84"/>
      <c r="G955" s="141"/>
      <c r="H955" s="106"/>
      <c r="I955" s="106"/>
      <c r="J955" s="141"/>
      <c r="K955" s="141"/>
      <c r="L955" s="159"/>
      <c r="M955" s="141"/>
      <c r="N955" s="141"/>
      <c r="O955" s="141"/>
      <c r="P955" s="141"/>
      <c r="Q955" s="141"/>
      <c r="R955" s="141"/>
      <c r="S955" s="141"/>
      <c r="T955" s="141"/>
      <c r="U955" s="141"/>
      <c r="V955" s="141"/>
      <c r="W955" s="141"/>
      <c r="X955" s="141"/>
      <c r="Y955" s="141"/>
      <c r="Z955" s="141"/>
      <c r="AA955" s="141"/>
      <c r="AB955" s="141"/>
      <c r="AC955" s="141"/>
      <c r="AD955" s="141"/>
      <c r="AE955" s="142"/>
    </row>
    <row r="956">
      <c r="A956" s="84"/>
      <c r="B956" s="84"/>
      <c r="C956" s="143"/>
      <c r="D956" s="84"/>
      <c r="E956" s="161"/>
      <c r="F956" s="84"/>
      <c r="G956" s="141"/>
      <c r="H956" s="106"/>
      <c r="I956" s="106"/>
      <c r="J956" s="141"/>
      <c r="K956" s="141"/>
      <c r="L956" s="159"/>
      <c r="M956" s="141"/>
      <c r="N956" s="141"/>
      <c r="O956" s="141"/>
      <c r="P956" s="141"/>
      <c r="Q956" s="141"/>
      <c r="R956" s="141"/>
      <c r="S956" s="141"/>
      <c r="T956" s="141"/>
      <c r="U956" s="141"/>
      <c r="V956" s="141"/>
      <c r="W956" s="141"/>
      <c r="X956" s="141"/>
      <c r="Y956" s="141"/>
      <c r="Z956" s="141"/>
      <c r="AA956" s="141"/>
      <c r="AB956" s="141"/>
      <c r="AC956" s="141"/>
      <c r="AD956" s="141"/>
      <c r="AE956" s="142"/>
    </row>
    <row r="957">
      <c r="A957" s="84"/>
      <c r="B957" s="84"/>
      <c r="C957" s="143"/>
      <c r="D957" s="84"/>
      <c r="E957" s="161"/>
      <c r="F957" s="84"/>
      <c r="G957" s="141"/>
      <c r="H957" s="106"/>
      <c r="I957" s="106"/>
      <c r="J957" s="141"/>
      <c r="K957" s="141"/>
      <c r="L957" s="159"/>
      <c r="M957" s="141"/>
      <c r="N957" s="141"/>
      <c r="O957" s="141"/>
      <c r="P957" s="141"/>
      <c r="Q957" s="141"/>
      <c r="R957" s="141"/>
      <c r="S957" s="141"/>
      <c r="T957" s="141"/>
      <c r="U957" s="141"/>
      <c r="V957" s="141"/>
      <c r="W957" s="141"/>
      <c r="X957" s="141"/>
      <c r="Y957" s="141"/>
      <c r="Z957" s="141"/>
      <c r="AA957" s="141"/>
      <c r="AB957" s="141"/>
      <c r="AC957" s="141"/>
      <c r="AD957" s="141"/>
      <c r="AE957" s="142"/>
    </row>
    <row r="958">
      <c r="A958" s="84"/>
      <c r="B958" s="84"/>
      <c r="C958" s="143"/>
      <c r="D958" s="84"/>
      <c r="E958" s="161"/>
      <c r="F958" s="84"/>
      <c r="G958" s="141"/>
      <c r="H958" s="106"/>
      <c r="I958" s="106"/>
      <c r="J958" s="141"/>
      <c r="K958" s="141"/>
      <c r="L958" s="159"/>
      <c r="M958" s="141"/>
      <c r="N958" s="141"/>
      <c r="O958" s="141"/>
      <c r="P958" s="141"/>
      <c r="Q958" s="141"/>
      <c r="R958" s="141"/>
      <c r="S958" s="141"/>
      <c r="T958" s="141"/>
      <c r="U958" s="141"/>
      <c r="V958" s="141"/>
      <c r="W958" s="141"/>
      <c r="X958" s="141"/>
      <c r="Y958" s="141"/>
      <c r="Z958" s="141"/>
      <c r="AA958" s="141"/>
      <c r="AB958" s="141"/>
      <c r="AC958" s="141"/>
      <c r="AD958" s="141"/>
      <c r="AE958" s="142"/>
    </row>
    <row r="959">
      <c r="A959" s="84"/>
      <c r="B959" s="84"/>
      <c r="C959" s="143"/>
      <c r="D959" s="84"/>
      <c r="E959" s="161"/>
      <c r="F959" s="84"/>
      <c r="G959" s="141"/>
      <c r="H959" s="106"/>
      <c r="I959" s="106"/>
      <c r="J959" s="141"/>
      <c r="K959" s="141"/>
      <c r="L959" s="159"/>
      <c r="M959" s="141"/>
      <c r="N959" s="141"/>
      <c r="O959" s="141"/>
      <c r="P959" s="141"/>
      <c r="Q959" s="141"/>
      <c r="R959" s="141"/>
      <c r="S959" s="141"/>
      <c r="T959" s="141"/>
      <c r="U959" s="141"/>
      <c r="V959" s="141"/>
      <c r="W959" s="141"/>
      <c r="X959" s="141"/>
      <c r="Y959" s="141"/>
      <c r="Z959" s="141"/>
      <c r="AA959" s="141"/>
      <c r="AB959" s="141"/>
      <c r="AC959" s="141"/>
      <c r="AD959" s="141"/>
      <c r="AE959" s="142"/>
    </row>
    <row r="960">
      <c r="A960" s="84"/>
      <c r="B960" s="84"/>
      <c r="C960" s="143"/>
      <c r="D960" s="84"/>
      <c r="E960" s="161"/>
      <c r="F960" s="84"/>
      <c r="G960" s="141"/>
      <c r="H960" s="106"/>
      <c r="I960" s="106"/>
      <c r="J960" s="141"/>
      <c r="K960" s="141"/>
      <c r="L960" s="159"/>
      <c r="M960" s="141"/>
      <c r="N960" s="141"/>
      <c r="O960" s="141"/>
      <c r="P960" s="141"/>
      <c r="Q960" s="141"/>
      <c r="R960" s="141"/>
      <c r="S960" s="141"/>
      <c r="T960" s="141"/>
      <c r="U960" s="141"/>
      <c r="V960" s="141"/>
      <c r="W960" s="141"/>
      <c r="X960" s="141"/>
      <c r="Y960" s="141"/>
      <c r="Z960" s="141"/>
      <c r="AA960" s="141"/>
      <c r="AB960" s="141"/>
      <c r="AC960" s="141"/>
      <c r="AD960" s="141"/>
      <c r="AE960" s="142"/>
    </row>
    <row r="961">
      <c r="A961" s="84"/>
      <c r="B961" s="84"/>
      <c r="C961" s="143"/>
      <c r="D961" s="84"/>
      <c r="E961" s="161"/>
      <c r="F961" s="84"/>
      <c r="G961" s="141"/>
      <c r="H961" s="106"/>
      <c r="I961" s="106"/>
      <c r="J961" s="141"/>
      <c r="K961" s="141"/>
      <c r="L961" s="159"/>
      <c r="M961" s="141"/>
      <c r="N961" s="141"/>
      <c r="O961" s="141"/>
      <c r="P961" s="141"/>
      <c r="Q961" s="141"/>
      <c r="R961" s="141"/>
      <c r="S961" s="141"/>
      <c r="T961" s="141"/>
      <c r="U961" s="141"/>
      <c r="V961" s="141"/>
      <c r="W961" s="141"/>
      <c r="X961" s="141"/>
      <c r="Y961" s="141"/>
      <c r="Z961" s="141"/>
      <c r="AA961" s="141"/>
      <c r="AB961" s="141"/>
      <c r="AC961" s="141"/>
      <c r="AD961" s="141"/>
      <c r="AE961" s="142"/>
    </row>
    <row r="962">
      <c r="A962" s="84"/>
      <c r="B962" s="84"/>
      <c r="C962" s="143"/>
      <c r="D962" s="84"/>
      <c r="E962" s="161"/>
      <c r="F962" s="84"/>
      <c r="G962" s="141"/>
      <c r="H962" s="106"/>
      <c r="I962" s="106"/>
      <c r="J962" s="141"/>
      <c r="K962" s="141"/>
      <c r="L962" s="159"/>
      <c r="M962" s="141"/>
      <c r="N962" s="141"/>
      <c r="O962" s="141"/>
      <c r="P962" s="141"/>
      <c r="Q962" s="141"/>
      <c r="R962" s="141"/>
      <c r="S962" s="141"/>
      <c r="T962" s="141"/>
      <c r="U962" s="141"/>
      <c r="V962" s="141"/>
      <c r="W962" s="141"/>
      <c r="X962" s="141"/>
      <c r="Y962" s="141"/>
      <c r="Z962" s="141"/>
      <c r="AA962" s="141"/>
      <c r="AB962" s="141"/>
      <c r="AC962" s="141"/>
      <c r="AD962" s="141"/>
      <c r="AE962" s="142"/>
    </row>
    <row r="963">
      <c r="A963" s="84"/>
      <c r="B963" s="84"/>
      <c r="C963" s="143"/>
      <c r="D963" s="84"/>
      <c r="E963" s="161"/>
      <c r="F963" s="84"/>
      <c r="G963" s="141"/>
      <c r="H963" s="106"/>
      <c r="I963" s="106"/>
      <c r="J963" s="141"/>
      <c r="K963" s="141"/>
      <c r="L963" s="159"/>
      <c r="M963" s="141"/>
      <c r="N963" s="141"/>
      <c r="O963" s="141"/>
      <c r="P963" s="141"/>
      <c r="Q963" s="141"/>
      <c r="R963" s="141"/>
      <c r="S963" s="141"/>
      <c r="T963" s="141"/>
      <c r="U963" s="141"/>
      <c r="V963" s="141"/>
      <c r="W963" s="141"/>
      <c r="X963" s="141"/>
      <c r="Y963" s="141"/>
      <c r="Z963" s="141"/>
      <c r="AA963" s="141"/>
      <c r="AB963" s="141"/>
      <c r="AC963" s="141"/>
      <c r="AD963" s="141"/>
      <c r="AE963" s="142"/>
    </row>
    <row r="964">
      <c r="A964" s="84"/>
      <c r="B964" s="84"/>
      <c r="C964" s="143"/>
      <c r="D964" s="84"/>
      <c r="E964" s="161"/>
      <c r="F964" s="84"/>
      <c r="G964" s="141"/>
      <c r="H964" s="106"/>
      <c r="I964" s="106"/>
      <c r="J964" s="141"/>
      <c r="K964" s="141"/>
      <c r="L964" s="159"/>
      <c r="M964" s="141"/>
      <c r="N964" s="141"/>
      <c r="O964" s="141"/>
      <c r="P964" s="141"/>
      <c r="Q964" s="141"/>
      <c r="R964" s="141"/>
      <c r="S964" s="141"/>
      <c r="T964" s="141"/>
      <c r="U964" s="141"/>
      <c r="V964" s="141"/>
      <c r="W964" s="141"/>
      <c r="X964" s="141"/>
      <c r="Y964" s="141"/>
      <c r="Z964" s="141"/>
      <c r="AA964" s="141"/>
      <c r="AB964" s="141"/>
      <c r="AC964" s="141"/>
      <c r="AD964" s="141"/>
      <c r="AE964" s="142"/>
    </row>
    <row r="965">
      <c r="A965" s="84"/>
      <c r="B965" s="84"/>
      <c r="C965" s="143"/>
      <c r="D965" s="84"/>
      <c r="E965" s="161"/>
      <c r="F965" s="84"/>
      <c r="G965" s="141"/>
      <c r="H965" s="106"/>
      <c r="I965" s="106"/>
      <c r="J965" s="141"/>
      <c r="K965" s="141"/>
      <c r="L965" s="159"/>
      <c r="M965" s="141"/>
      <c r="N965" s="141"/>
      <c r="O965" s="141"/>
      <c r="P965" s="141"/>
      <c r="Q965" s="141"/>
      <c r="R965" s="141"/>
      <c r="S965" s="141"/>
      <c r="T965" s="141"/>
      <c r="U965" s="141"/>
      <c r="V965" s="141"/>
      <c r="W965" s="141"/>
      <c r="X965" s="141"/>
      <c r="Y965" s="141"/>
      <c r="Z965" s="141"/>
      <c r="AA965" s="141"/>
      <c r="AB965" s="141"/>
      <c r="AC965" s="141"/>
      <c r="AD965" s="141"/>
      <c r="AE965" s="142"/>
    </row>
    <row r="966">
      <c r="A966" s="84"/>
      <c r="B966" s="84"/>
      <c r="C966" s="143"/>
      <c r="D966" s="84"/>
      <c r="E966" s="161"/>
      <c r="F966" s="84"/>
      <c r="G966" s="141"/>
      <c r="H966" s="106"/>
      <c r="I966" s="106"/>
      <c r="J966" s="141"/>
      <c r="K966" s="141"/>
      <c r="L966" s="159"/>
      <c r="M966" s="141"/>
      <c r="N966" s="141"/>
      <c r="O966" s="141"/>
      <c r="P966" s="141"/>
      <c r="Q966" s="141"/>
      <c r="R966" s="141"/>
      <c r="S966" s="141"/>
      <c r="T966" s="141"/>
      <c r="U966" s="141"/>
      <c r="V966" s="141"/>
      <c r="W966" s="141"/>
      <c r="X966" s="141"/>
      <c r="Y966" s="141"/>
      <c r="Z966" s="141"/>
      <c r="AA966" s="141"/>
      <c r="AB966" s="141"/>
      <c r="AC966" s="141"/>
      <c r="AD966" s="141"/>
      <c r="AE966" s="142"/>
    </row>
    <row r="967">
      <c r="A967" s="84"/>
      <c r="B967" s="84"/>
      <c r="C967" s="143"/>
      <c r="D967" s="84"/>
      <c r="E967" s="161"/>
      <c r="F967" s="84"/>
      <c r="G967" s="141"/>
      <c r="H967" s="106"/>
      <c r="I967" s="106"/>
      <c r="J967" s="141"/>
      <c r="K967" s="141"/>
      <c r="L967" s="159"/>
      <c r="M967" s="141"/>
      <c r="N967" s="141"/>
      <c r="O967" s="141"/>
      <c r="P967" s="141"/>
      <c r="Q967" s="141"/>
      <c r="R967" s="141"/>
      <c r="S967" s="141"/>
      <c r="T967" s="141"/>
      <c r="U967" s="141"/>
      <c r="V967" s="141"/>
      <c r="W967" s="141"/>
      <c r="X967" s="141"/>
      <c r="Y967" s="141"/>
      <c r="Z967" s="141"/>
      <c r="AA967" s="141"/>
      <c r="AB967" s="141"/>
      <c r="AC967" s="141"/>
      <c r="AD967" s="141"/>
      <c r="AE967" s="142"/>
    </row>
    <row r="968">
      <c r="A968" s="84"/>
      <c r="B968" s="84"/>
      <c r="C968" s="143"/>
      <c r="D968" s="84"/>
      <c r="E968" s="161"/>
      <c r="F968" s="84"/>
      <c r="G968" s="141"/>
      <c r="H968" s="106"/>
      <c r="I968" s="106"/>
      <c r="J968" s="141"/>
      <c r="K968" s="141"/>
      <c r="L968" s="159"/>
      <c r="M968" s="141"/>
      <c r="N968" s="141"/>
      <c r="O968" s="141"/>
      <c r="P968" s="141"/>
      <c r="Q968" s="141"/>
      <c r="R968" s="141"/>
      <c r="S968" s="141"/>
      <c r="T968" s="141"/>
      <c r="U968" s="141"/>
      <c r="V968" s="141"/>
      <c r="W968" s="141"/>
      <c r="X968" s="141"/>
      <c r="Y968" s="141"/>
      <c r="Z968" s="141"/>
      <c r="AA968" s="141"/>
      <c r="AB968" s="141"/>
      <c r="AC968" s="141"/>
      <c r="AD968" s="141"/>
      <c r="AE968" s="142"/>
    </row>
    <row r="969">
      <c r="A969" s="84"/>
      <c r="B969" s="84"/>
      <c r="C969" s="143"/>
      <c r="D969" s="84"/>
      <c r="E969" s="161"/>
      <c r="F969" s="84"/>
      <c r="G969" s="141"/>
      <c r="H969" s="106"/>
      <c r="I969" s="106"/>
      <c r="J969" s="141"/>
      <c r="K969" s="141"/>
      <c r="L969" s="159"/>
      <c r="M969" s="141"/>
      <c r="N969" s="141"/>
      <c r="O969" s="141"/>
      <c r="P969" s="141"/>
      <c r="Q969" s="141"/>
      <c r="R969" s="141"/>
      <c r="S969" s="141"/>
      <c r="T969" s="141"/>
      <c r="U969" s="141"/>
      <c r="V969" s="141"/>
      <c r="W969" s="141"/>
      <c r="X969" s="141"/>
      <c r="Y969" s="141"/>
      <c r="Z969" s="141"/>
      <c r="AA969" s="141"/>
      <c r="AB969" s="141"/>
      <c r="AC969" s="141"/>
      <c r="AD969" s="141"/>
      <c r="AE969" s="142"/>
    </row>
    <row r="970">
      <c r="A970" s="84"/>
      <c r="B970" s="84"/>
      <c r="C970" s="143"/>
      <c r="D970" s="84"/>
      <c r="E970" s="161"/>
      <c r="F970" s="84"/>
      <c r="G970" s="141"/>
      <c r="H970" s="106"/>
      <c r="I970" s="106"/>
      <c r="J970" s="141"/>
      <c r="K970" s="141"/>
      <c r="L970" s="159"/>
      <c r="M970" s="141"/>
      <c r="N970" s="141"/>
      <c r="O970" s="141"/>
      <c r="P970" s="141"/>
      <c r="Q970" s="141"/>
      <c r="R970" s="141"/>
      <c r="S970" s="141"/>
      <c r="T970" s="141"/>
      <c r="U970" s="141"/>
      <c r="V970" s="141"/>
      <c r="W970" s="141"/>
      <c r="X970" s="141"/>
      <c r="Y970" s="141"/>
      <c r="Z970" s="141"/>
      <c r="AA970" s="141"/>
      <c r="AB970" s="141"/>
      <c r="AC970" s="141"/>
      <c r="AD970" s="141"/>
      <c r="AE970" s="142"/>
    </row>
    <row r="971">
      <c r="A971" s="84"/>
      <c r="B971" s="84"/>
      <c r="C971" s="143"/>
      <c r="D971" s="84"/>
      <c r="E971" s="161"/>
      <c r="F971" s="84"/>
      <c r="G971" s="141"/>
      <c r="H971" s="106"/>
      <c r="I971" s="106"/>
      <c r="J971" s="141"/>
      <c r="K971" s="141"/>
      <c r="L971" s="159"/>
      <c r="M971" s="141"/>
      <c r="N971" s="141"/>
      <c r="O971" s="141"/>
      <c r="P971" s="141"/>
      <c r="Q971" s="141"/>
      <c r="R971" s="141"/>
      <c r="S971" s="141"/>
      <c r="T971" s="141"/>
      <c r="U971" s="141"/>
      <c r="V971" s="141"/>
      <c r="W971" s="141"/>
      <c r="X971" s="141"/>
      <c r="Y971" s="141"/>
      <c r="Z971" s="141"/>
      <c r="AA971" s="141"/>
      <c r="AB971" s="141"/>
      <c r="AC971" s="141"/>
      <c r="AD971" s="141"/>
      <c r="AE971" s="142"/>
    </row>
    <row r="972">
      <c r="A972" s="84"/>
      <c r="B972" s="84"/>
      <c r="C972" s="143"/>
      <c r="D972" s="84"/>
      <c r="E972" s="161"/>
      <c r="F972" s="84"/>
      <c r="G972" s="141"/>
      <c r="H972" s="106"/>
      <c r="I972" s="106"/>
      <c r="J972" s="141"/>
      <c r="K972" s="141"/>
      <c r="L972" s="159"/>
      <c r="M972" s="141"/>
      <c r="N972" s="141"/>
      <c r="O972" s="141"/>
      <c r="P972" s="141"/>
      <c r="Q972" s="141"/>
      <c r="R972" s="141"/>
      <c r="S972" s="141"/>
      <c r="T972" s="141"/>
      <c r="U972" s="141"/>
      <c r="V972" s="141"/>
      <c r="W972" s="141"/>
      <c r="X972" s="141"/>
      <c r="Y972" s="141"/>
      <c r="Z972" s="141"/>
      <c r="AA972" s="141"/>
      <c r="AB972" s="141"/>
      <c r="AC972" s="141"/>
      <c r="AD972" s="141"/>
      <c r="AE972" s="142"/>
    </row>
    <row r="973">
      <c r="A973" s="84"/>
      <c r="B973" s="84"/>
      <c r="C973" s="143"/>
      <c r="D973" s="84"/>
      <c r="E973" s="161"/>
      <c r="F973" s="84"/>
      <c r="G973" s="141"/>
      <c r="H973" s="106"/>
      <c r="I973" s="106"/>
      <c r="J973" s="141"/>
      <c r="K973" s="141"/>
      <c r="L973" s="159"/>
      <c r="M973" s="141"/>
      <c r="N973" s="141"/>
      <c r="O973" s="141"/>
      <c r="P973" s="141"/>
      <c r="Q973" s="141"/>
      <c r="R973" s="141"/>
      <c r="S973" s="141"/>
      <c r="T973" s="141"/>
      <c r="U973" s="141"/>
      <c r="V973" s="141"/>
      <c r="W973" s="141"/>
      <c r="X973" s="141"/>
      <c r="Y973" s="141"/>
      <c r="Z973" s="141"/>
      <c r="AA973" s="141"/>
      <c r="AB973" s="141"/>
      <c r="AC973" s="141"/>
      <c r="AD973" s="141"/>
      <c r="AE973" s="142"/>
    </row>
    <row r="974">
      <c r="A974" s="84"/>
      <c r="B974" s="84"/>
      <c r="C974" s="143"/>
      <c r="D974" s="84"/>
      <c r="E974" s="161"/>
      <c r="F974" s="84"/>
      <c r="G974" s="141"/>
      <c r="H974" s="106"/>
      <c r="I974" s="106"/>
      <c r="J974" s="141"/>
      <c r="K974" s="141"/>
      <c r="L974" s="159"/>
      <c r="M974" s="141"/>
      <c r="N974" s="141"/>
      <c r="O974" s="141"/>
      <c r="P974" s="141"/>
      <c r="Q974" s="141"/>
      <c r="R974" s="141"/>
      <c r="S974" s="141"/>
      <c r="T974" s="141"/>
      <c r="U974" s="141"/>
      <c r="V974" s="141"/>
      <c r="W974" s="141"/>
      <c r="X974" s="141"/>
      <c r="Y974" s="141"/>
      <c r="Z974" s="141"/>
      <c r="AA974" s="141"/>
      <c r="AB974" s="141"/>
      <c r="AC974" s="141"/>
      <c r="AD974" s="141"/>
      <c r="AE974" s="142"/>
    </row>
    <row r="975">
      <c r="A975" s="84"/>
      <c r="B975" s="84"/>
      <c r="C975" s="143"/>
      <c r="D975" s="84"/>
      <c r="E975" s="161"/>
      <c r="F975" s="84"/>
      <c r="G975" s="141"/>
      <c r="H975" s="106"/>
      <c r="I975" s="106"/>
      <c r="J975" s="141"/>
      <c r="K975" s="141"/>
      <c r="L975" s="159"/>
      <c r="M975" s="141"/>
      <c r="N975" s="141"/>
      <c r="O975" s="141"/>
      <c r="P975" s="141"/>
      <c r="Q975" s="141"/>
      <c r="R975" s="141"/>
      <c r="S975" s="141"/>
      <c r="T975" s="141"/>
      <c r="U975" s="141"/>
      <c r="V975" s="141"/>
      <c r="W975" s="141"/>
      <c r="X975" s="141"/>
      <c r="Y975" s="141"/>
      <c r="Z975" s="141"/>
      <c r="AA975" s="141"/>
      <c r="AB975" s="141"/>
      <c r="AC975" s="141"/>
      <c r="AD975" s="141"/>
      <c r="AE975" s="142"/>
    </row>
    <row r="976">
      <c r="A976" s="84"/>
      <c r="B976" s="84"/>
      <c r="C976" s="143"/>
      <c r="D976" s="84"/>
      <c r="E976" s="161"/>
      <c r="F976" s="84"/>
      <c r="G976" s="141"/>
      <c r="H976" s="106"/>
      <c r="I976" s="106"/>
      <c r="J976" s="141"/>
      <c r="K976" s="141"/>
      <c r="L976" s="159"/>
      <c r="M976" s="141"/>
      <c r="N976" s="141"/>
      <c r="O976" s="141"/>
      <c r="P976" s="141"/>
      <c r="Q976" s="141"/>
      <c r="R976" s="141"/>
      <c r="S976" s="141"/>
      <c r="T976" s="141"/>
      <c r="U976" s="141"/>
      <c r="V976" s="141"/>
      <c r="W976" s="141"/>
      <c r="X976" s="141"/>
      <c r="Y976" s="141"/>
      <c r="Z976" s="141"/>
      <c r="AA976" s="141"/>
      <c r="AB976" s="141"/>
      <c r="AC976" s="141"/>
      <c r="AD976" s="141"/>
      <c r="AE976" s="142"/>
    </row>
    <row r="977">
      <c r="A977" s="84"/>
      <c r="B977" s="84"/>
      <c r="C977" s="143"/>
      <c r="D977" s="84"/>
      <c r="E977" s="161"/>
      <c r="F977" s="84"/>
      <c r="G977" s="141"/>
      <c r="H977" s="106"/>
      <c r="I977" s="106"/>
      <c r="J977" s="141"/>
      <c r="K977" s="141"/>
      <c r="L977" s="159"/>
      <c r="M977" s="141"/>
      <c r="N977" s="141"/>
      <c r="O977" s="141"/>
      <c r="P977" s="141"/>
      <c r="Q977" s="141"/>
      <c r="R977" s="141"/>
      <c r="S977" s="141"/>
      <c r="T977" s="141"/>
      <c r="U977" s="141"/>
      <c r="V977" s="141"/>
      <c r="W977" s="141"/>
      <c r="X977" s="141"/>
      <c r="Y977" s="141"/>
      <c r="Z977" s="141"/>
      <c r="AA977" s="141"/>
      <c r="AB977" s="141"/>
      <c r="AC977" s="141"/>
      <c r="AD977" s="141"/>
      <c r="AE977" s="142"/>
    </row>
    <row r="978">
      <c r="A978" s="84"/>
      <c r="B978" s="84"/>
      <c r="C978" s="143"/>
      <c r="D978" s="84"/>
      <c r="E978" s="161"/>
      <c r="F978" s="84"/>
      <c r="G978" s="141"/>
      <c r="H978" s="106"/>
      <c r="I978" s="106"/>
      <c r="J978" s="141"/>
      <c r="K978" s="141"/>
      <c r="L978" s="159"/>
      <c r="M978" s="141"/>
      <c r="N978" s="141"/>
      <c r="O978" s="141"/>
      <c r="P978" s="141"/>
      <c r="Q978" s="141"/>
      <c r="R978" s="141"/>
      <c r="S978" s="141"/>
      <c r="T978" s="141"/>
      <c r="U978" s="141"/>
      <c r="V978" s="141"/>
      <c r="W978" s="141"/>
      <c r="X978" s="141"/>
      <c r="Y978" s="141"/>
      <c r="Z978" s="141"/>
      <c r="AA978" s="141"/>
      <c r="AB978" s="141"/>
      <c r="AC978" s="141"/>
      <c r="AD978" s="141"/>
      <c r="AE978" s="142"/>
    </row>
    <row r="979">
      <c r="A979" s="84"/>
      <c r="B979" s="84"/>
      <c r="C979" s="143"/>
      <c r="D979" s="84"/>
      <c r="E979" s="161"/>
      <c r="F979" s="84"/>
      <c r="G979" s="141"/>
      <c r="H979" s="106"/>
      <c r="I979" s="106"/>
      <c r="J979" s="141"/>
      <c r="K979" s="141"/>
      <c r="L979" s="159"/>
      <c r="M979" s="141"/>
      <c r="N979" s="141"/>
      <c r="O979" s="141"/>
      <c r="P979" s="141"/>
      <c r="Q979" s="141"/>
      <c r="R979" s="141"/>
      <c r="S979" s="141"/>
      <c r="T979" s="141"/>
      <c r="U979" s="141"/>
      <c r="V979" s="141"/>
      <c r="W979" s="141"/>
      <c r="X979" s="141"/>
      <c r="Y979" s="141"/>
      <c r="Z979" s="141"/>
      <c r="AA979" s="141"/>
      <c r="AB979" s="141"/>
      <c r="AC979" s="141"/>
      <c r="AD979" s="141"/>
      <c r="AE979" s="142"/>
    </row>
    <row r="980">
      <c r="A980" s="84"/>
      <c r="B980" s="84"/>
      <c r="C980" s="143"/>
      <c r="D980" s="84"/>
      <c r="E980" s="161"/>
      <c r="F980" s="84"/>
      <c r="G980" s="141"/>
      <c r="H980" s="106"/>
      <c r="I980" s="106"/>
      <c r="J980" s="141"/>
      <c r="K980" s="141"/>
      <c r="L980" s="159"/>
      <c r="M980" s="141"/>
      <c r="N980" s="141"/>
      <c r="O980" s="141"/>
      <c r="P980" s="141"/>
      <c r="Q980" s="141"/>
      <c r="R980" s="141"/>
      <c r="S980" s="141"/>
      <c r="T980" s="141"/>
      <c r="U980" s="141"/>
      <c r="V980" s="141"/>
      <c r="W980" s="141"/>
      <c r="X980" s="141"/>
      <c r="Y980" s="141"/>
      <c r="Z980" s="141"/>
      <c r="AA980" s="141"/>
      <c r="AB980" s="141"/>
      <c r="AC980" s="141"/>
      <c r="AD980" s="141"/>
      <c r="AE980" s="142"/>
    </row>
    <row r="981">
      <c r="A981" s="84"/>
      <c r="B981" s="84"/>
      <c r="C981" s="143"/>
      <c r="D981" s="84"/>
      <c r="E981" s="161"/>
      <c r="F981" s="84"/>
      <c r="G981" s="141"/>
      <c r="H981" s="106"/>
      <c r="I981" s="106"/>
      <c r="J981" s="141"/>
      <c r="K981" s="141"/>
      <c r="L981" s="159"/>
      <c r="M981" s="141"/>
      <c r="N981" s="141"/>
      <c r="O981" s="141"/>
      <c r="P981" s="141"/>
      <c r="Q981" s="141"/>
      <c r="R981" s="141"/>
      <c r="S981" s="141"/>
      <c r="T981" s="141"/>
      <c r="U981" s="141"/>
      <c r="V981" s="141"/>
      <c r="W981" s="141"/>
      <c r="X981" s="141"/>
      <c r="Y981" s="141"/>
      <c r="Z981" s="141"/>
      <c r="AA981" s="141"/>
      <c r="AB981" s="141"/>
      <c r="AC981" s="141"/>
      <c r="AD981" s="141"/>
      <c r="AE981" s="142"/>
    </row>
    <row r="982">
      <c r="A982" s="84"/>
      <c r="B982" s="84"/>
      <c r="C982" s="143"/>
      <c r="D982" s="84"/>
      <c r="E982" s="161"/>
      <c r="F982" s="84"/>
      <c r="G982" s="141"/>
      <c r="H982" s="106"/>
      <c r="I982" s="106"/>
      <c r="J982" s="141"/>
      <c r="K982" s="141"/>
      <c r="L982" s="159"/>
      <c r="M982" s="141"/>
      <c r="N982" s="141"/>
      <c r="O982" s="141"/>
      <c r="P982" s="141"/>
      <c r="Q982" s="141"/>
      <c r="R982" s="141"/>
      <c r="S982" s="141"/>
      <c r="T982" s="141"/>
      <c r="U982" s="141"/>
      <c r="V982" s="141"/>
      <c r="W982" s="141"/>
      <c r="X982" s="141"/>
      <c r="Y982" s="141"/>
      <c r="Z982" s="141"/>
      <c r="AA982" s="141"/>
      <c r="AB982" s="141"/>
      <c r="AC982" s="141"/>
      <c r="AD982" s="141"/>
      <c r="AE982" s="142"/>
    </row>
    <row r="983">
      <c r="A983" s="84"/>
      <c r="B983" s="84"/>
      <c r="C983" s="143"/>
      <c r="D983" s="84"/>
      <c r="E983" s="161"/>
      <c r="F983" s="84"/>
      <c r="G983" s="141"/>
      <c r="H983" s="106"/>
      <c r="I983" s="106"/>
      <c r="J983" s="141"/>
      <c r="K983" s="141"/>
      <c r="L983" s="159"/>
      <c r="M983" s="141"/>
      <c r="N983" s="141"/>
      <c r="O983" s="141"/>
      <c r="P983" s="141"/>
      <c r="Q983" s="141"/>
      <c r="R983" s="141"/>
      <c r="S983" s="141"/>
      <c r="T983" s="141"/>
      <c r="U983" s="141"/>
      <c r="V983" s="141"/>
      <c r="W983" s="141"/>
      <c r="X983" s="141"/>
      <c r="Y983" s="141"/>
      <c r="Z983" s="141"/>
      <c r="AA983" s="141"/>
      <c r="AB983" s="141"/>
      <c r="AC983" s="141"/>
      <c r="AD983" s="141"/>
      <c r="AE983" s="142"/>
    </row>
    <row r="984">
      <c r="A984" s="84"/>
      <c r="B984" s="84"/>
      <c r="C984" s="143"/>
      <c r="D984" s="84"/>
      <c r="E984" s="161"/>
      <c r="F984" s="84"/>
      <c r="G984" s="141"/>
      <c r="H984" s="106"/>
      <c r="I984" s="106"/>
      <c r="J984" s="141"/>
      <c r="K984" s="141"/>
      <c r="L984" s="159"/>
      <c r="M984" s="141"/>
      <c r="N984" s="141"/>
      <c r="O984" s="141"/>
      <c r="P984" s="141"/>
      <c r="Q984" s="141"/>
      <c r="R984" s="141"/>
      <c r="S984" s="141"/>
      <c r="T984" s="141"/>
      <c r="U984" s="141"/>
      <c r="V984" s="141"/>
      <c r="W984" s="141"/>
      <c r="X984" s="141"/>
      <c r="Y984" s="141"/>
      <c r="Z984" s="141"/>
      <c r="AA984" s="141"/>
      <c r="AB984" s="141"/>
      <c r="AC984" s="141"/>
      <c r="AD984" s="141"/>
      <c r="AE984" s="142"/>
    </row>
    <row r="985">
      <c r="A985" s="84"/>
      <c r="B985" s="84"/>
      <c r="C985" s="143"/>
      <c r="D985" s="84"/>
      <c r="E985" s="161"/>
      <c r="F985" s="84"/>
      <c r="G985" s="141"/>
      <c r="H985" s="106"/>
      <c r="I985" s="106"/>
      <c r="J985" s="141"/>
      <c r="K985" s="141"/>
      <c r="L985" s="159"/>
      <c r="M985" s="141"/>
      <c r="N985" s="141"/>
      <c r="O985" s="141"/>
      <c r="P985" s="141"/>
      <c r="Q985" s="141"/>
      <c r="R985" s="141"/>
      <c r="S985" s="141"/>
      <c r="T985" s="141"/>
      <c r="U985" s="141"/>
      <c r="V985" s="141"/>
      <c r="W985" s="141"/>
      <c r="X985" s="141"/>
      <c r="Y985" s="141"/>
      <c r="Z985" s="141"/>
      <c r="AA985" s="141"/>
      <c r="AB985" s="141"/>
      <c r="AC985" s="141"/>
      <c r="AD985" s="141"/>
      <c r="AE985" s="142"/>
    </row>
    <row r="986">
      <c r="A986" s="84"/>
      <c r="B986" s="84"/>
      <c r="C986" s="143"/>
      <c r="D986" s="84"/>
      <c r="E986" s="161"/>
      <c r="F986" s="84"/>
      <c r="G986" s="141"/>
      <c r="H986" s="106"/>
      <c r="I986" s="106"/>
      <c r="J986" s="141"/>
      <c r="K986" s="141"/>
      <c r="L986" s="159"/>
      <c r="M986" s="141"/>
      <c r="N986" s="141"/>
      <c r="O986" s="141"/>
      <c r="P986" s="141"/>
      <c r="Q986" s="141"/>
      <c r="R986" s="141"/>
      <c r="S986" s="141"/>
      <c r="T986" s="141"/>
      <c r="U986" s="141"/>
      <c r="V986" s="141"/>
      <c r="W986" s="141"/>
      <c r="X986" s="141"/>
      <c r="Y986" s="141"/>
      <c r="Z986" s="141"/>
      <c r="AA986" s="141"/>
      <c r="AB986" s="141"/>
      <c r="AC986" s="141"/>
      <c r="AD986" s="141"/>
      <c r="AE986" s="142"/>
    </row>
    <row r="987">
      <c r="A987" s="84"/>
      <c r="B987" s="84"/>
      <c r="C987" s="143"/>
      <c r="D987" s="84"/>
      <c r="E987" s="161"/>
      <c r="F987" s="84"/>
      <c r="G987" s="141"/>
      <c r="H987" s="106"/>
      <c r="I987" s="106"/>
      <c r="J987" s="141"/>
      <c r="K987" s="141"/>
      <c r="L987" s="159"/>
      <c r="M987" s="141"/>
      <c r="N987" s="141"/>
      <c r="O987" s="141"/>
      <c r="P987" s="141"/>
      <c r="Q987" s="141"/>
      <c r="R987" s="141"/>
      <c r="S987" s="141"/>
      <c r="T987" s="141"/>
      <c r="U987" s="141"/>
      <c r="V987" s="141"/>
      <c r="W987" s="141"/>
      <c r="X987" s="141"/>
      <c r="Y987" s="141"/>
      <c r="Z987" s="141"/>
      <c r="AA987" s="141"/>
      <c r="AB987" s="141"/>
      <c r="AC987" s="141"/>
      <c r="AD987" s="141"/>
      <c r="AE987" s="142"/>
    </row>
    <row r="988">
      <c r="A988" s="84"/>
      <c r="B988" s="84"/>
      <c r="C988" s="143"/>
      <c r="D988" s="84"/>
      <c r="E988" s="161"/>
      <c r="F988" s="84"/>
      <c r="G988" s="141"/>
      <c r="H988" s="106"/>
      <c r="I988" s="106"/>
      <c r="J988" s="141"/>
      <c r="K988" s="141"/>
      <c r="L988" s="159"/>
      <c r="M988" s="141"/>
      <c r="N988" s="141"/>
      <c r="O988" s="141"/>
      <c r="P988" s="141"/>
      <c r="Q988" s="141"/>
      <c r="R988" s="141"/>
      <c r="S988" s="141"/>
      <c r="T988" s="141"/>
      <c r="U988" s="141"/>
      <c r="V988" s="141"/>
      <c r="W988" s="141"/>
      <c r="X988" s="141"/>
      <c r="Y988" s="141"/>
      <c r="Z988" s="141"/>
      <c r="AA988" s="141"/>
      <c r="AB988" s="141"/>
      <c r="AC988" s="141"/>
      <c r="AD988" s="141"/>
      <c r="AE988" s="142"/>
    </row>
    <row r="989">
      <c r="A989" s="84"/>
      <c r="B989" s="84"/>
      <c r="C989" s="143"/>
      <c r="D989" s="84"/>
      <c r="E989" s="161"/>
      <c r="F989" s="84"/>
      <c r="G989" s="141"/>
      <c r="H989" s="106"/>
      <c r="I989" s="106"/>
      <c r="J989" s="141"/>
      <c r="K989" s="141"/>
      <c r="L989" s="159"/>
      <c r="M989" s="141"/>
      <c r="N989" s="141"/>
      <c r="O989" s="141"/>
      <c r="P989" s="141"/>
      <c r="Q989" s="141"/>
      <c r="R989" s="141"/>
      <c r="S989" s="141"/>
      <c r="T989" s="141"/>
      <c r="U989" s="141"/>
      <c r="V989" s="141"/>
      <c r="W989" s="141"/>
      <c r="X989" s="141"/>
      <c r="Y989" s="141"/>
      <c r="Z989" s="141"/>
      <c r="AA989" s="141"/>
      <c r="AB989" s="141"/>
      <c r="AC989" s="141"/>
      <c r="AD989" s="141"/>
      <c r="AE989" s="142"/>
    </row>
    <row r="990">
      <c r="A990" s="84"/>
      <c r="B990" s="84"/>
      <c r="C990" s="143"/>
      <c r="D990" s="84"/>
      <c r="E990" s="161"/>
      <c r="F990" s="84"/>
      <c r="G990" s="141"/>
      <c r="H990" s="106"/>
      <c r="I990" s="106"/>
      <c r="J990" s="141"/>
      <c r="K990" s="141"/>
      <c r="L990" s="159"/>
      <c r="M990" s="141"/>
      <c r="N990" s="141"/>
      <c r="O990" s="141"/>
      <c r="P990" s="141"/>
      <c r="Q990" s="141"/>
      <c r="R990" s="141"/>
      <c r="S990" s="141"/>
      <c r="T990" s="141"/>
      <c r="U990" s="141"/>
      <c r="V990" s="141"/>
      <c r="W990" s="141"/>
      <c r="X990" s="141"/>
      <c r="Y990" s="141"/>
      <c r="Z990" s="141"/>
      <c r="AA990" s="141"/>
      <c r="AB990" s="141"/>
      <c r="AC990" s="141"/>
      <c r="AD990" s="141"/>
      <c r="AE990" s="142"/>
    </row>
    <row r="991">
      <c r="A991" s="84"/>
      <c r="B991" s="84"/>
      <c r="C991" s="143"/>
      <c r="D991" s="84"/>
      <c r="E991" s="161"/>
      <c r="F991" s="84"/>
      <c r="G991" s="141"/>
      <c r="H991" s="106"/>
      <c r="I991" s="106"/>
      <c r="J991" s="141"/>
      <c r="K991" s="141"/>
      <c r="L991" s="159"/>
      <c r="M991" s="141"/>
      <c r="N991" s="141"/>
      <c r="O991" s="141"/>
      <c r="P991" s="141"/>
      <c r="Q991" s="141"/>
      <c r="R991" s="141"/>
      <c r="S991" s="141"/>
      <c r="T991" s="141"/>
      <c r="U991" s="141"/>
      <c r="V991" s="141"/>
      <c r="W991" s="141"/>
      <c r="X991" s="141"/>
      <c r="Y991" s="141"/>
      <c r="Z991" s="141"/>
      <c r="AA991" s="141"/>
      <c r="AB991" s="141"/>
      <c r="AC991" s="141"/>
      <c r="AD991" s="141"/>
      <c r="AE991" s="142"/>
    </row>
    <row r="992">
      <c r="A992" s="84"/>
      <c r="B992" s="84"/>
      <c r="C992" s="143"/>
      <c r="D992" s="84"/>
      <c r="E992" s="161"/>
      <c r="F992" s="84"/>
      <c r="G992" s="141"/>
      <c r="H992" s="106"/>
      <c r="I992" s="106"/>
      <c r="J992" s="141"/>
      <c r="K992" s="141"/>
      <c r="L992" s="159"/>
      <c r="M992" s="141"/>
      <c r="N992" s="141"/>
      <c r="O992" s="141"/>
      <c r="P992" s="141"/>
      <c r="Q992" s="141"/>
      <c r="R992" s="141"/>
      <c r="S992" s="141"/>
      <c r="T992" s="141"/>
      <c r="U992" s="141"/>
      <c r="V992" s="141"/>
      <c r="W992" s="141"/>
      <c r="X992" s="141"/>
      <c r="Y992" s="141"/>
      <c r="Z992" s="141"/>
      <c r="AA992" s="141"/>
      <c r="AB992" s="141"/>
      <c r="AC992" s="141"/>
      <c r="AD992" s="141"/>
      <c r="AE992" s="142"/>
    </row>
    <row r="993">
      <c r="A993" s="84"/>
      <c r="B993" s="84"/>
      <c r="C993" s="143"/>
      <c r="D993" s="84"/>
      <c r="E993" s="161"/>
      <c r="F993" s="84"/>
      <c r="G993" s="141"/>
      <c r="H993" s="106"/>
      <c r="I993" s="106"/>
      <c r="J993" s="141"/>
      <c r="K993" s="141"/>
      <c r="L993" s="159"/>
      <c r="M993" s="141"/>
      <c r="N993" s="141"/>
      <c r="O993" s="141"/>
      <c r="P993" s="141"/>
      <c r="Q993" s="141"/>
      <c r="R993" s="141"/>
      <c r="S993" s="141"/>
      <c r="T993" s="141"/>
      <c r="U993" s="141"/>
      <c r="V993" s="141"/>
      <c r="W993" s="141"/>
      <c r="X993" s="141"/>
      <c r="Y993" s="141"/>
      <c r="Z993" s="141"/>
      <c r="AA993" s="141"/>
      <c r="AB993" s="141"/>
      <c r="AC993" s="141"/>
      <c r="AD993" s="141"/>
      <c r="AE993" s="142"/>
    </row>
    <row r="994">
      <c r="A994" s="84"/>
      <c r="B994" s="84"/>
      <c r="C994" s="143"/>
      <c r="D994" s="84"/>
      <c r="E994" s="161"/>
      <c r="F994" s="84"/>
      <c r="G994" s="141"/>
      <c r="H994" s="106"/>
      <c r="I994" s="106"/>
      <c r="J994" s="141"/>
      <c r="K994" s="141"/>
      <c r="L994" s="159"/>
      <c r="M994" s="141"/>
      <c r="N994" s="141"/>
      <c r="O994" s="141"/>
      <c r="P994" s="141"/>
      <c r="Q994" s="141"/>
      <c r="R994" s="141"/>
      <c r="S994" s="141"/>
      <c r="T994" s="141"/>
      <c r="U994" s="141"/>
      <c r="V994" s="141"/>
      <c r="W994" s="141"/>
      <c r="X994" s="141"/>
      <c r="Y994" s="141"/>
      <c r="Z994" s="141"/>
      <c r="AA994" s="141"/>
      <c r="AB994" s="141"/>
      <c r="AC994" s="141"/>
      <c r="AD994" s="141"/>
      <c r="AE994" s="142"/>
    </row>
    <row r="995">
      <c r="A995" s="84"/>
      <c r="B995" s="84"/>
      <c r="C995" s="143"/>
      <c r="D995" s="84"/>
      <c r="E995" s="161"/>
      <c r="F995" s="84"/>
      <c r="G995" s="141"/>
      <c r="H995" s="106"/>
      <c r="I995" s="106"/>
      <c r="J995" s="141"/>
      <c r="K995" s="141"/>
      <c r="L995" s="159"/>
      <c r="M995" s="141"/>
      <c r="N995" s="141"/>
      <c r="O995" s="141"/>
      <c r="P995" s="141"/>
      <c r="Q995" s="141"/>
      <c r="R995" s="141"/>
      <c r="S995" s="141"/>
      <c r="T995" s="141"/>
      <c r="U995" s="141"/>
      <c r="V995" s="141"/>
      <c r="W995" s="141"/>
      <c r="X995" s="141"/>
      <c r="Y995" s="141"/>
      <c r="Z995" s="141"/>
      <c r="AA995" s="141"/>
      <c r="AB995" s="141"/>
      <c r="AC995" s="141"/>
      <c r="AD995" s="141"/>
      <c r="AE995" s="142"/>
    </row>
    <row r="996">
      <c r="A996" s="84"/>
      <c r="B996" s="84"/>
      <c r="C996" s="143"/>
      <c r="D996" s="84"/>
      <c r="E996" s="161"/>
      <c r="F996" s="84"/>
      <c r="G996" s="141"/>
      <c r="H996" s="106"/>
      <c r="I996" s="106"/>
      <c r="J996" s="141"/>
      <c r="K996" s="141"/>
      <c r="L996" s="159"/>
      <c r="M996" s="141"/>
      <c r="N996" s="141"/>
      <c r="O996" s="141"/>
      <c r="P996" s="141"/>
      <c r="Q996" s="141"/>
      <c r="R996" s="141"/>
      <c r="S996" s="141"/>
      <c r="T996" s="141"/>
      <c r="U996" s="141"/>
      <c r="V996" s="141"/>
      <c r="W996" s="141"/>
      <c r="X996" s="141"/>
      <c r="Y996" s="141"/>
      <c r="Z996" s="141"/>
      <c r="AA996" s="141"/>
      <c r="AB996" s="141"/>
      <c r="AC996" s="141"/>
      <c r="AD996" s="141"/>
      <c r="AE996" s="142"/>
    </row>
    <row r="997">
      <c r="A997" s="84"/>
      <c r="B997" s="84"/>
      <c r="C997" s="143"/>
      <c r="D997" s="84"/>
      <c r="E997" s="161"/>
      <c r="F997" s="84"/>
      <c r="G997" s="141"/>
      <c r="H997" s="106"/>
      <c r="I997" s="106"/>
      <c r="J997" s="141"/>
      <c r="K997" s="141"/>
      <c r="L997" s="159"/>
      <c r="M997" s="141"/>
      <c r="N997" s="141"/>
      <c r="O997" s="141"/>
      <c r="P997" s="141"/>
      <c r="Q997" s="141"/>
      <c r="R997" s="141"/>
      <c r="S997" s="141"/>
      <c r="T997" s="141"/>
      <c r="U997" s="141"/>
      <c r="V997" s="141"/>
      <c r="W997" s="141"/>
      <c r="X997" s="141"/>
      <c r="Y997" s="141"/>
      <c r="Z997" s="141"/>
      <c r="AA997" s="141"/>
      <c r="AB997" s="141"/>
      <c r="AC997" s="141"/>
      <c r="AD997" s="141"/>
      <c r="AE997" s="142"/>
    </row>
    <row r="998">
      <c r="A998" s="84"/>
      <c r="B998" s="84"/>
      <c r="C998" s="143"/>
      <c r="D998" s="84"/>
      <c r="E998" s="161"/>
      <c r="F998" s="84"/>
      <c r="G998" s="141"/>
      <c r="H998" s="106"/>
      <c r="I998" s="106"/>
      <c r="J998" s="141"/>
      <c r="K998" s="141"/>
      <c r="L998" s="159"/>
      <c r="M998" s="141"/>
      <c r="N998" s="141"/>
      <c r="O998" s="141"/>
      <c r="P998" s="141"/>
      <c r="Q998" s="141"/>
      <c r="R998" s="141"/>
      <c r="S998" s="141"/>
      <c r="T998" s="141"/>
      <c r="U998" s="141"/>
      <c r="V998" s="141"/>
      <c r="W998" s="141"/>
      <c r="X998" s="141"/>
      <c r="Y998" s="141"/>
      <c r="Z998" s="141"/>
      <c r="AA998" s="141"/>
      <c r="AB998" s="141"/>
      <c r="AC998" s="141"/>
      <c r="AD998" s="141"/>
      <c r="AE998" s="142"/>
    </row>
    <row r="999">
      <c r="A999" s="84"/>
      <c r="B999" s="84"/>
      <c r="C999" s="143"/>
      <c r="D999" s="84"/>
      <c r="E999" s="161"/>
      <c r="F999" s="84"/>
      <c r="G999" s="141"/>
      <c r="H999" s="106"/>
      <c r="I999" s="106"/>
      <c r="J999" s="141"/>
      <c r="K999" s="141"/>
      <c r="L999" s="159"/>
      <c r="M999" s="141"/>
      <c r="N999" s="141"/>
      <c r="O999" s="141"/>
      <c r="P999" s="141"/>
      <c r="Q999" s="141"/>
      <c r="R999" s="141"/>
      <c r="S999" s="141"/>
      <c r="T999" s="141"/>
      <c r="U999" s="141"/>
      <c r="V999" s="141"/>
      <c r="W999" s="141"/>
      <c r="X999" s="141"/>
      <c r="Y999" s="141"/>
      <c r="Z999" s="141"/>
      <c r="AA999" s="141"/>
      <c r="AB999" s="141"/>
      <c r="AC999" s="141"/>
      <c r="AD999" s="141"/>
      <c r="AE999" s="142"/>
    </row>
    <row r="1000">
      <c r="A1000" s="84"/>
      <c r="B1000" s="84"/>
      <c r="C1000" s="143"/>
      <c r="D1000" s="84"/>
      <c r="E1000" s="161"/>
      <c r="F1000" s="84"/>
      <c r="G1000" s="141"/>
      <c r="H1000" s="106"/>
      <c r="I1000" s="106"/>
      <c r="J1000" s="141"/>
      <c r="K1000" s="141"/>
      <c r="L1000" s="159"/>
      <c r="M1000" s="141"/>
      <c r="N1000" s="141"/>
      <c r="O1000" s="141"/>
      <c r="P1000" s="141"/>
      <c r="Q1000" s="141"/>
      <c r="R1000" s="141"/>
      <c r="S1000" s="141"/>
      <c r="T1000" s="141"/>
      <c r="U1000" s="141"/>
      <c r="V1000" s="141"/>
      <c r="W1000" s="141"/>
      <c r="X1000" s="141"/>
      <c r="Y1000" s="141"/>
      <c r="Z1000" s="141"/>
      <c r="AA1000" s="141"/>
      <c r="AB1000" s="141"/>
      <c r="AC1000" s="141"/>
      <c r="AD1000" s="141"/>
      <c r="AE1000" s="142"/>
    </row>
    <row r="1001">
      <c r="A1001" s="84"/>
      <c r="B1001" s="84"/>
      <c r="C1001" s="143"/>
      <c r="D1001" s="84"/>
      <c r="E1001" s="161"/>
      <c r="F1001" s="84"/>
      <c r="G1001" s="141"/>
      <c r="H1001" s="106"/>
      <c r="I1001" s="106"/>
      <c r="J1001" s="141"/>
      <c r="K1001" s="141"/>
      <c r="L1001" s="159"/>
      <c r="M1001" s="141"/>
      <c r="N1001" s="141"/>
      <c r="O1001" s="141"/>
      <c r="P1001" s="141"/>
      <c r="Q1001" s="141"/>
      <c r="R1001" s="141"/>
      <c r="S1001" s="141"/>
      <c r="T1001" s="141"/>
      <c r="U1001" s="141"/>
      <c r="V1001" s="141"/>
      <c r="W1001" s="141"/>
      <c r="X1001" s="141"/>
      <c r="Y1001" s="141"/>
      <c r="Z1001" s="141"/>
      <c r="AA1001" s="141"/>
      <c r="AB1001" s="141"/>
      <c r="AC1001" s="141"/>
      <c r="AD1001" s="141"/>
      <c r="AE1001" s="142"/>
    </row>
    <row r="1002">
      <c r="A1002" s="84"/>
      <c r="B1002" s="84"/>
      <c r="C1002" s="143"/>
      <c r="D1002" s="84"/>
      <c r="E1002" s="161"/>
      <c r="F1002" s="84"/>
      <c r="G1002" s="141"/>
      <c r="H1002" s="106"/>
      <c r="I1002" s="106"/>
      <c r="J1002" s="141"/>
      <c r="K1002" s="141"/>
      <c r="L1002" s="159"/>
      <c r="M1002" s="141"/>
      <c r="N1002" s="141"/>
      <c r="O1002" s="141"/>
      <c r="P1002" s="141"/>
      <c r="Q1002" s="141"/>
      <c r="R1002" s="141"/>
      <c r="S1002" s="141"/>
      <c r="T1002" s="141"/>
      <c r="U1002" s="141"/>
      <c r="V1002" s="141"/>
      <c r="W1002" s="141"/>
      <c r="X1002" s="141"/>
      <c r="Y1002" s="141"/>
      <c r="Z1002" s="141"/>
      <c r="AA1002" s="141"/>
      <c r="AB1002" s="141"/>
      <c r="AC1002" s="141"/>
      <c r="AD1002" s="141"/>
      <c r="AE1002" s="142"/>
    </row>
    <row r="1003">
      <c r="A1003" s="84"/>
      <c r="B1003" s="84"/>
      <c r="C1003" s="143"/>
      <c r="D1003" s="84"/>
      <c r="E1003" s="161"/>
      <c r="F1003" s="84"/>
      <c r="G1003" s="141"/>
      <c r="H1003" s="106"/>
      <c r="I1003" s="106"/>
      <c r="J1003" s="141"/>
      <c r="K1003" s="141"/>
      <c r="L1003" s="159"/>
      <c r="M1003" s="141"/>
      <c r="N1003" s="141"/>
      <c r="O1003" s="141"/>
      <c r="P1003" s="141"/>
      <c r="Q1003" s="141"/>
      <c r="R1003" s="141"/>
      <c r="S1003" s="141"/>
      <c r="T1003" s="141"/>
      <c r="U1003" s="141"/>
      <c r="V1003" s="141"/>
      <c r="W1003" s="141"/>
      <c r="X1003" s="141"/>
      <c r="Y1003" s="141"/>
      <c r="Z1003" s="141"/>
      <c r="AA1003" s="141"/>
      <c r="AB1003" s="141"/>
      <c r="AC1003" s="141"/>
      <c r="AD1003" s="141"/>
      <c r="AE1003" s="142"/>
    </row>
    <row r="1004">
      <c r="A1004" s="84"/>
      <c r="B1004" s="84"/>
      <c r="C1004" s="143"/>
      <c r="D1004" s="84"/>
      <c r="E1004" s="161"/>
      <c r="F1004" s="84"/>
      <c r="G1004" s="141"/>
      <c r="H1004" s="106"/>
      <c r="I1004" s="106"/>
      <c r="J1004" s="141"/>
      <c r="K1004" s="141"/>
      <c r="L1004" s="159"/>
      <c r="M1004" s="141"/>
      <c r="N1004" s="141"/>
      <c r="O1004" s="141"/>
      <c r="P1004" s="141"/>
      <c r="Q1004" s="141"/>
      <c r="R1004" s="141"/>
      <c r="S1004" s="141"/>
      <c r="T1004" s="141"/>
      <c r="U1004" s="141"/>
      <c r="V1004" s="141"/>
      <c r="W1004" s="141"/>
      <c r="X1004" s="141"/>
      <c r="Y1004" s="141"/>
      <c r="Z1004" s="141"/>
      <c r="AA1004" s="141"/>
      <c r="AB1004" s="141"/>
      <c r="AC1004" s="141"/>
      <c r="AD1004" s="141"/>
      <c r="AE1004" s="142"/>
    </row>
    <row r="1005">
      <c r="A1005" s="84"/>
      <c r="B1005" s="84"/>
      <c r="C1005" s="143"/>
      <c r="D1005" s="84"/>
      <c r="E1005" s="161"/>
      <c r="F1005" s="84"/>
      <c r="G1005" s="141"/>
      <c r="H1005" s="106"/>
      <c r="I1005" s="106"/>
      <c r="J1005" s="141"/>
      <c r="K1005" s="141"/>
      <c r="L1005" s="159"/>
      <c r="M1005" s="141"/>
      <c r="N1005" s="141"/>
      <c r="O1005" s="141"/>
      <c r="P1005" s="141"/>
      <c r="Q1005" s="141"/>
      <c r="R1005" s="141"/>
      <c r="S1005" s="141"/>
      <c r="T1005" s="141"/>
      <c r="U1005" s="141"/>
      <c r="V1005" s="141"/>
      <c r="W1005" s="141"/>
      <c r="X1005" s="141"/>
      <c r="Y1005" s="141"/>
      <c r="Z1005" s="141"/>
      <c r="AA1005" s="141"/>
      <c r="AB1005" s="141"/>
      <c r="AC1005" s="141"/>
      <c r="AD1005" s="141"/>
      <c r="AE1005" s="142"/>
    </row>
    <row r="1006">
      <c r="A1006" s="84"/>
      <c r="B1006" s="84"/>
      <c r="C1006" s="143"/>
      <c r="D1006" s="84"/>
      <c r="E1006" s="161"/>
      <c r="F1006" s="84"/>
      <c r="G1006" s="141"/>
      <c r="H1006" s="106"/>
      <c r="I1006" s="106"/>
      <c r="J1006" s="141"/>
      <c r="K1006" s="141"/>
      <c r="L1006" s="159"/>
      <c r="M1006" s="141"/>
      <c r="N1006" s="141"/>
      <c r="O1006" s="141"/>
      <c r="P1006" s="141"/>
      <c r="Q1006" s="141"/>
      <c r="R1006" s="141"/>
      <c r="S1006" s="141"/>
      <c r="T1006" s="141"/>
      <c r="U1006" s="141"/>
      <c r="V1006" s="141"/>
      <c r="W1006" s="141"/>
      <c r="X1006" s="141"/>
      <c r="Y1006" s="141"/>
      <c r="Z1006" s="141"/>
      <c r="AA1006" s="141"/>
      <c r="AB1006" s="141"/>
      <c r="AC1006" s="141"/>
      <c r="AD1006" s="141"/>
      <c r="AE1006" s="142"/>
    </row>
    <row r="1007">
      <c r="A1007" s="84"/>
      <c r="B1007" s="84"/>
      <c r="C1007" s="143"/>
      <c r="D1007" s="84"/>
      <c r="E1007" s="161"/>
      <c r="F1007" s="84"/>
      <c r="G1007" s="141"/>
      <c r="H1007" s="106"/>
      <c r="I1007" s="106"/>
      <c r="J1007" s="141"/>
      <c r="K1007" s="141"/>
      <c r="L1007" s="159"/>
      <c r="M1007" s="141"/>
      <c r="N1007" s="141"/>
      <c r="O1007" s="141"/>
      <c r="P1007" s="141"/>
      <c r="Q1007" s="141"/>
      <c r="R1007" s="141"/>
      <c r="S1007" s="141"/>
      <c r="T1007" s="141"/>
      <c r="U1007" s="141"/>
      <c r="V1007" s="141"/>
      <c r="W1007" s="141"/>
      <c r="X1007" s="141"/>
      <c r="Y1007" s="141"/>
      <c r="Z1007" s="141"/>
      <c r="AA1007" s="141"/>
      <c r="AB1007" s="141"/>
      <c r="AC1007" s="141"/>
      <c r="AD1007" s="141"/>
      <c r="AE1007" s="142"/>
    </row>
    <row r="1008">
      <c r="A1008" s="84"/>
      <c r="B1008" s="84"/>
      <c r="C1008" s="143"/>
      <c r="D1008" s="84"/>
      <c r="E1008" s="161"/>
      <c r="F1008" s="84"/>
      <c r="G1008" s="141"/>
      <c r="H1008" s="106"/>
      <c r="I1008" s="106"/>
      <c r="J1008" s="141"/>
      <c r="K1008" s="141"/>
      <c r="L1008" s="159"/>
      <c r="M1008" s="141"/>
      <c r="N1008" s="141"/>
      <c r="O1008" s="141"/>
      <c r="P1008" s="141"/>
      <c r="Q1008" s="141"/>
      <c r="R1008" s="141"/>
      <c r="S1008" s="141"/>
      <c r="T1008" s="141"/>
      <c r="U1008" s="141"/>
      <c r="V1008" s="141"/>
      <c r="W1008" s="141"/>
      <c r="X1008" s="141"/>
      <c r="Y1008" s="141"/>
      <c r="Z1008" s="141"/>
      <c r="AA1008" s="141"/>
      <c r="AB1008" s="141"/>
      <c r="AC1008" s="141"/>
      <c r="AD1008" s="141"/>
      <c r="AE1008" s="142"/>
    </row>
    <row r="1009">
      <c r="A1009" s="84"/>
      <c r="B1009" s="84"/>
      <c r="C1009" s="143"/>
      <c r="D1009" s="84"/>
      <c r="E1009" s="161"/>
      <c r="F1009" s="84"/>
      <c r="G1009" s="141"/>
      <c r="H1009" s="106"/>
      <c r="I1009" s="106"/>
      <c r="J1009" s="141"/>
      <c r="K1009" s="141"/>
      <c r="L1009" s="159"/>
      <c r="M1009" s="141"/>
      <c r="N1009" s="141"/>
      <c r="O1009" s="141"/>
      <c r="P1009" s="141"/>
      <c r="Q1009" s="141"/>
      <c r="R1009" s="141"/>
      <c r="S1009" s="141"/>
      <c r="T1009" s="141"/>
      <c r="U1009" s="141"/>
      <c r="V1009" s="141"/>
      <c r="W1009" s="141"/>
      <c r="X1009" s="141"/>
      <c r="Y1009" s="141"/>
      <c r="Z1009" s="141"/>
      <c r="AA1009" s="141"/>
      <c r="AB1009" s="141"/>
      <c r="AC1009" s="141"/>
      <c r="AD1009" s="141"/>
      <c r="AE1009" s="142"/>
    </row>
    <row r="1010">
      <c r="A1010" s="84"/>
      <c r="B1010" s="84"/>
      <c r="C1010" s="143"/>
      <c r="D1010" s="84"/>
      <c r="E1010" s="161"/>
      <c r="F1010" s="84"/>
      <c r="G1010" s="141"/>
      <c r="H1010" s="106"/>
      <c r="I1010" s="106"/>
      <c r="J1010" s="141"/>
      <c r="K1010" s="141"/>
      <c r="L1010" s="159"/>
      <c r="M1010" s="141"/>
      <c r="N1010" s="141"/>
      <c r="O1010" s="141"/>
      <c r="P1010" s="141"/>
      <c r="Q1010" s="141"/>
      <c r="R1010" s="141"/>
      <c r="S1010" s="141"/>
      <c r="T1010" s="141"/>
      <c r="U1010" s="141"/>
      <c r="V1010" s="141"/>
      <c r="W1010" s="141"/>
      <c r="X1010" s="141"/>
      <c r="Y1010" s="141"/>
      <c r="Z1010" s="141"/>
      <c r="AA1010" s="141"/>
      <c r="AB1010" s="141"/>
      <c r="AC1010" s="141"/>
      <c r="AD1010" s="141"/>
      <c r="AE1010" s="142"/>
    </row>
    <row r="1011">
      <c r="A1011" s="84"/>
      <c r="B1011" s="84"/>
      <c r="C1011" s="143"/>
      <c r="D1011" s="84"/>
      <c r="E1011" s="161"/>
      <c r="F1011" s="84"/>
      <c r="G1011" s="141"/>
      <c r="H1011" s="106"/>
      <c r="I1011" s="106"/>
      <c r="J1011" s="141"/>
      <c r="K1011" s="141"/>
      <c r="L1011" s="159"/>
      <c r="M1011" s="141"/>
      <c r="N1011" s="141"/>
      <c r="O1011" s="141"/>
      <c r="P1011" s="141"/>
      <c r="Q1011" s="141"/>
      <c r="R1011" s="141"/>
      <c r="S1011" s="141"/>
      <c r="T1011" s="141"/>
      <c r="U1011" s="141"/>
      <c r="V1011" s="141"/>
      <c r="W1011" s="141"/>
      <c r="X1011" s="141"/>
      <c r="Y1011" s="141"/>
      <c r="Z1011" s="141"/>
      <c r="AA1011" s="141"/>
      <c r="AB1011" s="141"/>
      <c r="AC1011" s="141"/>
      <c r="AD1011" s="141"/>
      <c r="AE1011" s="142"/>
    </row>
    <row r="1012">
      <c r="A1012" s="84"/>
      <c r="B1012" s="84"/>
      <c r="C1012" s="143"/>
      <c r="D1012" s="84"/>
      <c r="E1012" s="161"/>
      <c r="F1012" s="84"/>
      <c r="G1012" s="141"/>
      <c r="H1012" s="106"/>
      <c r="I1012" s="106"/>
      <c r="J1012" s="141"/>
      <c r="K1012" s="141"/>
      <c r="L1012" s="159"/>
      <c r="M1012" s="141"/>
      <c r="N1012" s="141"/>
      <c r="O1012" s="141"/>
      <c r="P1012" s="141"/>
      <c r="Q1012" s="141"/>
      <c r="R1012" s="141"/>
      <c r="S1012" s="141"/>
      <c r="T1012" s="141"/>
      <c r="U1012" s="141"/>
      <c r="V1012" s="141"/>
      <c r="W1012" s="141"/>
      <c r="X1012" s="141"/>
      <c r="Y1012" s="141"/>
      <c r="Z1012" s="141"/>
      <c r="AA1012" s="141"/>
      <c r="AB1012" s="141"/>
      <c r="AC1012" s="141"/>
      <c r="AD1012" s="141"/>
      <c r="AE1012" s="142"/>
    </row>
    <row r="1013">
      <c r="A1013" s="84"/>
      <c r="B1013" s="84"/>
      <c r="C1013" s="143"/>
      <c r="D1013" s="84"/>
      <c r="E1013" s="161"/>
      <c r="F1013" s="84"/>
      <c r="G1013" s="141"/>
      <c r="H1013" s="106"/>
      <c r="I1013" s="106"/>
      <c r="J1013" s="141"/>
      <c r="K1013" s="141"/>
      <c r="L1013" s="159"/>
      <c r="M1013" s="141"/>
      <c r="N1013" s="141"/>
      <c r="O1013" s="141"/>
      <c r="P1013" s="141"/>
      <c r="Q1013" s="141"/>
      <c r="R1013" s="141"/>
      <c r="S1013" s="141"/>
      <c r="T1013" s="141"/>
      <c r="U1013" s="141"/>
      <c r="V1013" s="141"/>
      <c r="W1013" s="141"/>
      <c r="X1013" s="141"/>
      <c r="Y1013" s="141"/>
      <c r="Z1013" s="141"/>
      <c r="AA1013" s="141"/>
      <c r="AB1013" s="141"/>
      <c r="AC1013" s="141"/>
      <c r="AD1013" s="141"/>
      <c r="AE1013" s="142"/>
    </row>
    <row r="1014">
      <c r="A1014" s="84"/>
      <c r="B1014" s="84"/>
      <c r="C1014" s="143"/>
      <c r="D1014" s="84"/>
      <c r="E1014" s="161"/>
      <c r="F1014" s="84"/>
      <c r="G1014" s="141"/>
      <c r="H1014" s="106"/>
      <c r="I1014" s="106"/>
      <c r="J1014" s="141"/>
      <c r="K1014" s="141"/>
      <c r="L1014" s="159"/>
      <c r="M1014" s="141"/>
      <c r="N1014" s="141"/>
      <c r="O1014" s="141"/>
      <c r="P1014" s="141"/>
      <c r="Q1014" s="141"/>
      <c r="R1014" s="141"/>
      <c r="S1014" s="141"/>
      <c r="T1014" s="141"/>
      <c r="U1014" s="141"/>
      <c r="V1014" s="141"/>
      <c r="W1014" s="141"/>
      <c r="X1014" s="141"/>
      <c r="Y1014" s="141"/>
      <c r="Z1014" s="141"/>
      <c r="AA1014" s="141"/>
      <c r="AB1014" s="141"/>
      <c r="AC1014" s="141"/>
      <c r="AD1014" s="141"/>
      <c r="AE1014" s="142"/>
    </row>
    <row r="1015">
      <c r="A1015" s="84"/>
      <c r="B1015" s="84"/>
      <c r="C1015" s="143"/>
      <c r="D1015" s="84"/>
      <c r="E1015" s="161"/>
      <c r="F1015" s="84"/>
      <c r="G1015" s="141"/>
      <c r="H1015" s="106"/>
      <c r="I1015" s="106"/>
      <c r="J1015" s="141"/>
      <c r="K1015" s="141"/>
      <c r="L1015" s="159"/>
      <c r="M1015" s="141"/>
      <c r="N1015" s="141"/>
      <c r="O1015" s="141"/>
      <c r="P1015" s="141"/>
      <c r="Q1015" s="141"/>
      <c r="R1015" s="141"/>
      <c r="S1015" s="141"/>
      <c r="T1015" s="141"/>
      <c r="U1015" s="141"/>
      <c r="V1015" s="141"/>
      <c r="W1015" s="141"/>
      <c r="X1015" s="141"/>
      <c r="Y1015" s="141"/>
      <c r="Z1015" s="141"/>
      <c r="AA1015" s="141"/>
      <c r="AB1015" s="141"/>
      <c r="AC1015" s="141"/>
      <c r="AD1015" s="141"/>
      <c r="AE1015" s="142"/>
    </row>
    <row r="1016">
      <c r="A1016" s="84"/>
      <c r="B1016" s="84"/>
      <c r="C1016" s="143"/>
      <c r="D1016" s="84"/>
      <c r="E1016" s="161"/>
      <c r="F1016" s="84"/>
      <c r="G1016" s="141"/>
      <c r="H1016" s="106"/>
      <c r="I1016" s="106"/>
      <c r="J1016" s="141"/>
      <c r="K1016" s="141"/>
      <c r="L1016" s="159"/>
      <c r="M1016" s="141"/>
      <c r="N1016" s="141"/>
      <c r="O1016" s="141"/>
      <c r="P1016" s="141"/>
      <c r="Q1016" s="141"/>
      <c r="R1016" s="141"/>
      <c r="S1016" s="141"/>
      <c r="T1016" s="141"/>
      <c r="U1016" s="141"/>
      <c r="V1016" s="141"/>
      <c r="W1016" s="141"/>
      <c r="X1016" s="141"/>
      <c r="Y1016" s="141"/>
      <c r="Z1016" s="141"/>
      <c r="AA1016" s="141"/>
      <c r="AB1016" s="141"/>
      <c r="AC1016" s="141"/>
      <c r="AD1016" s="141"/>
      <c r="AE1016" s="142"/>
    </row>
    <row r="1017">
      <c r="A1017" s="84"/>
      <c r="B1017" s="84"/>
      <c r="C1017" s="143"/>
      <c r="D1017" s="84"/>
      <c r="E1017" s="161"/>
      <c r="F1017" s="84"/>
      <c r="G1017" s="141"/>
      <c r="H1017" s="106"/>
      <c r="I1017" s="106"/>
      <c r="J1017" s="141"/>
      <c r="K1017" s="141"/>
      <c r="L1017" s="159"/>
      <c r="M1017" s="141"/>
      <c r="N1017" s="141"/>
      <c r="O1017" s="141"/>
      <c r="P1017" s="141"/>
      <c r="Q1017" s="141"/>
      <c r="R1017" s="141"/>
      <c r="S1017" s="141"/>
      <c r="T1017" s="141"/>
      <c r="U1017" s="141"/>
      <c r="V1017" s="141"/>
      <c r="W1017" s="141"/>
      <c r="X1017" s="141"/>
      <c r="Y1017" s="141"/>
      <c r="Z1017" s="141"/>
      <c r="AA1017" s="141"/>
      <c r="AB1017" s="141"/>
      <c r="AC1017" s="141"/>
      <c r="AD1017" s="141"/>
      <c r="AE1017" s="142"/>
    </row>
    <row r="1018">
      <c r="A1018" s="84"/>
      <c r="B1018" s="84"/>
      <c r="C1018" s="143"/>
      <c r="D1018" s="84"/>
      <c r="E1018" s="161"/>
      <c r="F1018" s="84"/>
      <c r="G1018" s="141"/>
      <c r="H1018" s="106"/>
      <c r="I1018" s="106"/>
      <c r="J1018" s="141"/>
      <c r="K1018" s="141"/>
      <c r="L1018" s="159"/>
      <c r="M1018" s="141"/>
      <c r="N1018" s="141"/>
      <c r="O1018" s="141"/>
      <c r="P1018" s="141"/>
      <c r="Q1018" s="141"/>
      <c r="R1018" s="141"/>
      <c r="S1018" s="141"/>
      <c r="T1018" s="141"/>
      <c r="U1018" s="141"/>
      <c r="V1018" s="141"/>
      <c r="W1018" s="141"/>
      <c r="X1018" s="141"/>
      <c r="Y1018" s="141"/>
      <c r="Z1018" s="141"/>
      <c r="AA1018" s="141"/>
      <c r="AB1018" s="141"/>
      <c r="AC1018" s="141"/>
      <c r="AD1018" s="141"/>
      <c r="AE1018" s="142"/>
    </row>
    <row r="1019">
      <c r="A1019" s="84"/>
      <c r="B1019" s="84"/>
      <c r="C1019" s="143"/>
      <c r="D1019" s="84"/>
      <c r="E1019" s="161"/>
      <c r="F1019" s="84"/>
      <c r="G1019" s="141"/>
      <c r="H1019" s="106"/>
      <c r="I1019" s="106"/>
      <c r="J1019" s="141"/>
      <c r="K1019" s="141"/>
      <c r="L1019" s="159"/>
      <c r="M1019" s="141"/>
      <c r="N1019" s="141"/>
      <c r="O1019" s="141"/>
      <c r="P1019" s="141"/>
      <c r="Q1019" s="141"/>
      <c r="R1019" s="141"/>
      <c r="S1019" s="141"/>
      <c r="T1019" s="141"/>
      <c r="U1019" s="141"/>
      <c r="V1019" s="141"/>
      <c r="W1019" s="141"/>
      <c r="X1019" s="141"/>
      <c r="Y1019" s="141"/>
      <c r="Z1019" s="141"/>
      <c r="AA1019" s="141"/>
      <c r="AB1019" s="141"/>
      <c r="AC1019" s="141"/>
      <c r="AD1019" s="141"/>
      <c r="AE1019" s="142"/>
    </row>
    <row r="1020">
      <c r="A1020" s="84"/>
      <c r="B1020" s="84"/>
      <c r="C1020" s="143"/>
      <c r="D1020" s="84"/>
      <c r="E1020" s="161"/>
      <c r="F1020" s="84"/>
      <c r="G1020" s="141"/>
      <c r="H1020" s="106"/>
      <c r="I1020" s="106"/>
      <c r="J1020" s="141"/>
      <c r="K1020" s="141"/>
      <c r="L1020" s="159"/>
      <c r="M1020" s="141"/>
      <c r="N1020" s="141"/>
      <c r="O1020" s="141"/>
      <c r="P1020" s="141"/>
      <c r="Q1020" s="141"/>
      <c r="R1020" s="141"/>
      <c r="S1020" s="141"/>
      <c r="T1020" s="141"/>
      <c r="U1020" s="141"/>
      <c r="V1020" s="141"/>
      <c r="W1020" s="141"/>
      <c r="X1020" s="141"/>
      <c r="Y1020" s="141"/>
      <c r="Z1020" s="141"/>
      <c r="AA1020" s="141"/>
      <c r="AB1020" s="141"/>
      <c r="AC1020" s="141"/>
      <c r="AD1020" s="141"/>
      <c r="AE1020" s="142"/>
    </row>
    <row r="1021">
      <c r="A1021" s="84"/>
      <c r="B1021" s="84"/>
      <c r="C1021" s="143"/>
      <c r="D1021" s="84"/>
      <c r="E1021" s="161"/>
      <c r="F1021" s="84"/>
      <c r="G1021" s="141"/>
      <c r="H1021" s="106"/>
      <c r="I1021" s="106"/>
      <c r="J1021" s="141"/>
      <c r="K1021" s="141"/>
      <c r="L1021" s="159"/>
      <c r="M1021" s="141"/>
      <c r="N1021" s="141"/>
      <c r="O1021" s="141"/>
      <c r="P1021" s="141"/>
      <c r="Q1021" s="141"/>
      <c r="R1021" s="141"/>
      <c r="S1021" s="141"/>
      <c r="T1021" s="141"/>
      <c r="U1021" s="141"/>
      <c r="V1021" s="141"/>
      <c r="W1021" s="141"/>
      <c r="X1021" s="141"/>
      <c r="Y1021" s="141"/>
      <c r="Z1021" s="141"/>
      <c r="AA1021" s="141"/>
      <c r="AB1021" s="141"/>
      <c r="AC1021" s="141"/>
      <c r="AD1021" s="141"/>
      <c r="AE1021" s="142"/>
    </row>
    <row r="1022">
      <c r="A1022" s="84"/>
      <c r="B1022" s="84"/>
      <c r="C1022" s="143"/>
      <c r="D1022" s="84"/>
      <c r="E1022" s="161"/>
      <c r="F1022" s="84"/>
      <c r="G1022" s="141"/>
      <c r="H1022" s="106"/>
      <c r="I1022" s="106"/>
      <c r="J1022" s="141"/>
      <c r="K1022" s="141"/>
      <c r="L1022" s="159"/>
      <c r="M1022" s="141"/>
      <c r="N1022" s="141"/>
      <c r="O1022" s="141"/>
      <c r="P1022" s="141"/>
      <c r="Q1022" s="141"/>
      <c r="R1022" s="141"/>
      <c r="S1022" s="141"/>
      <c r="T1022" s="141"/>
      <c r="U1022" s="141"/>
      <c r="V1022" s="141"/>
      <c r="W1022" s="141"/>
      <c r="X1022" s="141"/>
      <c r="Y1022" s="141"/>
      <c r="Z1022" s="141"/>
      <c r="AA1022" s="141"/>
      <c r="AB1022" s="141"/>
      <c r="AC1022" s="141"/>
      <c r="AD1022" s="141"/>
      <c r="AE1022" s="142"/>
    </row>
    <row r="1023">
      <c r="A1023" s="84"/>
      <c r="B1023" s="84"/>
      <c r="C1023" s="143"/>
      <c r="D1023" s="84"/>
      <c r="E1023" s="161"/>
      <c r="F1023" s="84"/>
      <c r="G1023" s="141"/>
      <c r="H1023" s="106"/>
      <c r="I1023" s="106"/>
      <c r="J1023" s="141"/>
      <c r="K1023" s="141"/>
      <c r="L1023" s="159"/>
      <c r="M1023" s="141"/>
      <c r="N1023" s="141"/>
      <c r="O1023" s="141"/>
      <c r="P1023" s="141"/>
      <c r="Q1023" s="141"/>
      <c r="R1023" s="141"/>
      <c r="S1023" s="141"/>
      <c r="T1023" s="141"/>
      <c r="U1023" s="141"/>
      <c r="V1023" s="141"/>
      <c r="W1023" s="141"/>
      <c r="X1023" s="141"/>
      <c r="Y1023" s="141"/>
      <c r="Z1023" s="141"/>
      <c r="AA1023" s="141"/>
      <c r="AB1023" s="141"/>
      <c r="AC1023" s="141"/>
      <c r="AD1023" s="141"/>
      <c r="AE1023" s="142"/>
    </row>
    <row r="1024">
      <c r="A1024" s="84"/>
      <c r="B1024" s="84"/>
      <c r="C1024" s="143"/>
      <c r="D1024" s="84"/>
      <c r="E1024" s="161"/>
      <c r="F1024" s="84"/>
      <c r="G1024" s="141"/>
      <c r="H1024" s="106"/>
      <c r="I1024" s="106"/>
      <c r="J1024" s="141"/>
      <c r="K1024" s="141"/>
      <c r="L1024" s="159"/>
      <c r="M1024" s="141"/>
      <c r="N1024" s="141"/>
      <c r="O1024" s="141"/>
      <c r="P1024" s="141"/>
      <c r="Q1024" s="141"/>
      <c r="R1024" s="141"/>
      <c r="S1024" s="141"/>
      <c r="T1024" s="141"/>
      <c r="U1024" s="141"/>
      <c r="V1024" s="141"/>
      <c r="W1024" s="141"/>
      <c r="X1024" s="141"/>
      <c r="Y1024" s="141"/>
      <c r="Z1024" s="141"/>
      <c r="AA1024" s="141"/>
      <c r="AB1024" s="141"/>
      <c r="AC1024" s="141"/>
      <c r="AD1024" s="141"/>
      <c r="AE1024" s="142"/>
    </row>
    <row r="1025">
      <c r="A1025" s="84"/>
      <c r="B1025" s="84"/>
      <c r="C1025" s="143"/>
      <c r="D1025" s="84"/>
      <c r="E1025" s="161"/>
      <c r="F1025" s="84"/>
      <c r="G1025" s="141"/>
      <c r="H1025" s="106"/>
      <c r="I1025" s="106"/>
      <c r="J1025" s="141"/>
      <c r="K1025" s="141"/>
      <c r="L1025" s="159"/>
      <c r="M1025" s="141"/>
      <c r="N1025" s="141"/>
      <c r="O1025" s="141"/>
      <c r="P1025" s="141"/>
      <c r="Q1025" s="141"/>
      <c r="R1025" s="141"/>
      <c r="S1025" s="141"/>
      <c r="T1025" s="141"/>
      <c r="U1025" s="141"/>
      <c r="V1025" s="141"/>
      <c r="W1025" s="141"/>
      <c r="X1025" s="141"/>
      <c r="Y1025" s="141"/>
      <c r="Z1025" s="141"/>
      <c r="AA1025" s="141"/>
      <c r="AB1025" s="141"/>
      <c r="AC1025" s="141"/>
      <c r="AD1025" s="141"/>
      <c r="AE1025" s="142"/>
    </row>
    <row r="1026">
      <c r="A1026" s="84"/>
      <c r="B1026" s="84"/>
      <c r="C1026" s="143"/>
      <c r="D1026" s="84"/>
      <c r="E1026" s="161"/>
      <c r="F1026" s="84"/>
      <c r="G1026" s="141"/>
      <c r="H1026" s="106"/>
      <c r="I1026" s="106"/>
      <c r="J1026" s="141"/>
      <c r="K1026" s="141"/>
      <c r="L1026" s="159"/>
      <c r="M1026" s="141"/>
      <c r="N1026" s="141"/>
      <c r="O1026" s="141"/>
      <c r="P1026" s="141"/>
      <c r="Q1026" s="141"/>
      <c r="R1026" s="141"/>
      <c r="S1026" s="141"/>
      <c r="T1026" s="141"/>
      <c r="U1026" s="141"/>
      <c r="V1026" s="141"/>
      <c r="W1026" s="141"/>
      <c r="X1026" s="141"/>
      <c r="Y1026" s="141"/>
      <c r="Z1026" s="141"/>
      <c r="AA1026" s="141"/>
      <c r="AB1026" s="141"/>
      <c r="AC1026" s="141"/>
      <c r="AD1026" s="141"/>
      <c r="AE1026" s="142"/>
    </row>
    <row r="1027">
      <c r="A1027" s="84"/>
      <c r="B1027" s="84"/>
      <c r="C1027" s="143"/>
      <c r="D1027" s="84"/>
      <c r="E1027" s="161"/>
      <c r="F1027" s="84"/>
      <c r="G1027" s="141"/>
      <c r="H1027" s="106"/>
      <c r="I1027" s="106"/>
      <c r="J1027" s="141"/>
      <c r="K1027" s="141"/>
      <c r="L1027" s="159"/>
      <c r="M1027" s="141"/>
      <c r="N1027" s="141"/>
      <c r="O1027" s="141"/>
      <c r="P1027" s="141"/>
      <c r="Q1027" s="141"/>
      <c r="R1027" s="141"/>
      <c r="S1027" s="141"/>
      <c r="T1027" s="141"/>
      <c r="U1027" s="141"/>
      <c r="V1027" s="141"/>
      <c r="W1027" s="141"/>
      <c r="X1027" s="141"/>
      <c r="Y1027" s="141"/>
      <c r="Z1027" s="141"/>
      <c r="AA1027" s="141"/>
      <c r="AB1027" s="141"/>
      <c r="AC1027" s="141"/>
      <c r="AD1027" s="141"/>
      <c r="AE1027" s="142"/>
    </row>
    <row r="1028">
      <c r="A1028" s="84"/>
      <c r="B1028" s="84"/>
      <c r="C1028" s="143"/>
      <c r="D1028" s="84"/>
      <c r="E1028" s="161"/>
      <c r="F1028" s="84"/>
      <c r="G1028" s="141"/>
      <c r="H1028" s="106"/>
      <c r="I1028" s="106"/>
      <c r="J1028" s="141"/>
      <c r="K1028" s="141"/>
      <c r="L1028" s="159"/>
      <c r="M1028" s="141"/>
      <c r="N1028" s="141"/>
      <c r="O1028" s="141"/>
      <c r="P1028" s="141"/>
      <c r="Q1028" s="141"/>
      <c r="R1028" s="141"/>
      <c r="S1028" s="141"/>
      <c r="T1028" s="141"/>
      <c r="U1028" s="141"/>
      <c r="V1028" s="141"/>
      <c r="W1028" s="141"/>
      <c r="X1028" s="141"/>
      <c r="Y1028" s="141"/>
      <c r="Z1028" s="141"/>
      <c r="AA1028" s="141"/>
      <c r="AB1028" s="141"/>
      <c r="AC1028" s="141"/>
      <c r="AD1028" s="141"/>
      <c r="AE1028" s="142"/>
    </row>
    <row r="1029">
      <c r="A1029" s="84"/>
      <c r="B1029" s="84"/>
      <c r="C1029" s="143"/>
      <c r="D1029" s="84"/>
      <c r="E1029" s="161"/>
      <c r="F1029" s="84"/>
      <c r="G1029" s="141"/>
      <c r="H1029" s="106"/>
      <c r="I1029" s="106"/>
      <c r="J1029" s="141"/>
      <c r="K1029" s="141"/>
      <c r="L1029" s="159"/>
      <c r="M1029" s="141"/>
      <c r="N1029" s="141"/>
      <c r="O1029" s="141"/>
      <c r="P1029" s="141"/>
      <c r="Q1029" s="141"/>
      <c r="R1029" s="141"/>
      <c r="S1029" s="141"/>
      <c r="T1029" s="141"/>
      <c r="U1029" s="141"/>
      <c r="V1029" s="141"/>
      <c r="W1029" s="141"/>
      <c r="X1029" s="141"/>
      <c r="Y1029" s="141"/>
      <c r="Z1029" s="141"/>
      <c r="AA1029" s="141"/>
      <c r="AB1029" s="141"/>
      <c r="AC1029" s="141"/>
      <c r="AD1029" s="141"/>
      <c r="AE1029" s="142"/>
    </row>
    <row r="1030">
      <c r="A1030" s="84"/>
      <c r="B1030" s="84"/>
      <c r="C1030" s="143"/>
      <c r="D1030" s="84"/>
      <c r="E1030" s="161"/>
      <c r="F1030" s="84"/>
      <c r="G1030" s="141"/>
      <c r="H1030" s="106"/>
      <c r="I1030" s="106"/>
      <c r="J1030" s="141"/>
      <c r="K1030" s="141"/>
      <c r="L1030" s="159"/>
      <c r="M1030" s="141"/>
      <c r="N1030" s="141"/>
      <c r="O1030" s="141"/>
      <c r="P1030" s="141"/>
      <c r="Q1030" s="141"/>
      <c r="R1030" s="141"/>
      <c r="S1030" s="141"/>
      <c r="T1030" s="141"/>
      <c r="U1030" s="141"/>
      <c r="V1030" s="141"/>
      <c r="W1030" s="141"/>
      <c r="X1030" s="141"/>
      <c r="Y1030" s="141"/>
      <c r="Z1030" s="141"/>
      <c r="AA1030" s="141"/>
      <c r="AB1030" s="141"/>
      <c r="AC1030" s="141"/>
      <c r="AD1030" s="141"/>
      <c r="AE1030" s="142"/>
    </row>
    <row r="1031">
      <c r="A1031" s="84"/>
      <c r="B1031" s="84"/>
      <c r="C1031" s="143"/>
      <c r="D1031" s="84"/>
      <c r="E1031" s="161"/>
      <c r="F1031" s="84"/>
      <c r="G1031" s="141"/>
      <c r="H1031" s="106"/>
      <c r="I1031" s="106"/>
      <c r="J1031" s="141"/>
      <c r="K1031" s="141"/>
      <c r="L1031" s="159"/>
      <c r="M1031" s="141"/>
      <c r="N1031" s="141"/>
      <c r="O1031" s="141"/>
      <c r="P1031" s="141"/>
      <c r="Q1031" s="141"/>
      <c r="R1031" s="141"/>
      <c r="S1031" s="141"/>
      <c r="T1031" s="141"/>
      <c r="U1031" s="141"/>
      <c r="V1031" s="141"/>
      <c r="W1031" s="141"/>
      <c r="X1031" s="141"/>
      <c r="Y1031" s="141"/>
      <c r="Z1031" s="141"/>
      <c r="AA1031" s="141"/>
      <c r="AB1031" s="141"/>
      <c r="AC1031" s="141"/>
      <c r="AD1031" s="141"/>
      <c r="AE1031" s="142"/>
    </row>
    <row r="1032">
      <c r="A1032" s="84"/>
      <c r="B1032" s="84"/>
      <c r="C1032" s="143"/>
      <c r="D1032" s="84"/>
      <c r="E1032" s="161"/>
      <c r="F1032" s="84"/>
      <c r="G1032" s="141"/>
      <c r="H1032" s="106"/>
      <c r="I1032" s="106"/>
      <c r="J1032" s="141"/>
      <c r="K1032" s="141"/>
      <c r="L1032" s="159"/>
      <c r="M1032" s="141"/>
      <c r="N1032" s="141"/>
      <c r="O1032" s="141"/>
      <c r="P1032" s="141"/>
      <c r="Q1032" s="141"/>
      <c r="R1032" s="141"/>
      <c r="S1032" s="141"/>
      <c r="T1032" s="141"/>
      <c r="U1032" s="141"/>
      <c r="V1032" s="141"/>
      <c r="W1032" s="141"/>
      <c r="X1032" s="141"/>
      <c r="Y1032" s="141"/>
      <c r="Z1032" s="141"/>
      <c r="AA1032" s="141"/>
      <c r="AB1032" s="141"/>
      <c r="AC1032" s="141"/>
      <c r="AD1032" s="141"/>
      <c r="AE1032" s="142"/>
    </row>
    <row r="1033">
      <c r="A1033" s="84"/>
      <c r="B1033" s="84"/>
      <c r="C1033" s="143"/>
      <c r="D1033" s="84"/>
      <c r="E1033" s="161"/>
      <c r="F1033" s="84"/>
      <c r="G1033" s="141"/>
      <c r="H1033" s="106"/>
      <c r="I1033" s="106"/>
      <c r="J1033" s="141"/>
      <c r="K1033" s="141"/>
      <c r="L1033" s="159"/>
      <c r="M1033" s="141"/>
      <c r="N1033" s="141"/>
      <c r="O1033" s="141"/>
      <c r="P1033" s="141"/>
      <c r="Q1033" s="141"/>
      <c r="R1033" s="141"/>
      <c r="S1033" s="141"/>
      <c r="T1033" s="141"/>
      <c r="U1033" s="141"/>
      <c r="V1033" s="141"/>
      <c r="W1033" s="141"/>
      <c r="X1033" s="141"/>
      <c r="Y1033" s="141"/>
      <c r="Z1033" s="141"/>
      <c r="AA1033" s="141"/>
      <c r="AB1033" s="141"/>
      <c r="AC1033" s="141"/>
      <c r="AD1033" s="141"/>
      <c r="AE1033" s="142"/>
    </row>
    <row r="1034">
      <c r="A1034" s="84"/>
      <c r="B1034" s="84"/>
      <c r="C1034" s="143"/>
      <c r="D1034" s="84"/>
      <c r="E1034" s="161"/>
      <c r="F1034" s="84"/>
      <c r="G1034" s="141"/>
      <c r="H1034" s="106"/>
      <c r="I1034" s="106"/>
      <c r="J1034" s="141"/>
      <c r="K1034" s="141"/>
      <c r="L1034" s="159"/>
      <c r="M1034" s="141"/>
      <c r="N1034" s="141"/>
      <c r="O1034" s="141"/>
      <c r="P1034" s="141"/>
      <c r="Q1034" s="141"/>
      <c r="R1034" s="141"/>
      <c r="S1034" s="141"/>
      <c r="T1034" s="141"/>
      <c r="U1034" s="141"/>
      <c r="V1034" s="141"/>
      <c r="W1034" s="141"/>
      <c r="X1034" s="141"/>
      <c r="Y1034" s="141"/>
      <c r="Z1034" s="141"/>
      <c r="AA1034" s="141"/>
      <c r="AB1034" s="141"/>
      <c r="AC1034" s="141"/>
      <c r="AD1034" s="141"/>
      <c r="AE1034" s="142"/>
    </row>
    <row r="1035">
      <c r="A1035" s="84"/>
      <c r="B1035" s="84"/>
      <c r="C1035" s="143"/>
      <c r="D1035" s="84"/>
      <c r="E1035" s="161"/>
      <c r="F1035" s="84"/>
      <c r="G1035" s="141"/>
      <c r="H1035" s="106"/>
      <c r="I1035" s="106"/>
      <c r="J1035" s="141"/>
      <c r="K1035" s="141"/>
      <c r="L1035" s="159"/>
      <c r="M1035" s="141"/>
      <c r="N1035" s="141"/>
      <c r="O1035" s="141"/>
      <c r="P1035" s="141"/>
      <c r="Q1035" s="141"/>
      <c r="R1035" s="141"/>
      <c r="S1035" s="141"/>
      <c r="T1035" s="141"/>
      <c r="U1035" s="141"/>
      <c r="V1035" s="141"/>
      <c r="W1035" s="141"/>
      <c r="X1035" s="141"/>
      <c r="Y1035" s="141"/>
      <c r="Z1035" s="141"/>
      <c r="AA1035" s="141"/>
      <c r="AB1035" s="141"/>
      <c r="AC1035" s="141"/>
      <c r="AD1035" s="141"/>
      <c r="AE1035" s="142"/>
    </row>
    <row r="1036">
      <c r="A1036" s="84"/>
      <c r="B1036" s="84"/>
      <c r="C1036" s="143"/>
      <c r="D1036" s="84"/>
      <c r="E1036" s="161"/>
      <c r="F1036" s="84"/>
      <c r="G1036" s="141"/>
      <c r="H1036" s="106"/>
      <c r="I1036" s="106"/>
      <c r="J1036" s="141"/>
      <c r="K1036" s="141"/>
      <c r="L1036" s="159"/>
      <c r="M1036" s="141"/>
      <c r="N1036" s="141"/>
      <c r="O1036" s="141"/>
      <c r="P1036" s="141"/>
      <c r="Q1036" s="141"/>
      <c r="R1036" s="141"/>
      <c r="S1036" s="141"/>
      <c r="T1036" s="141"/>
      <c r="U1036" s="141"/>
      <c r="V1036" s="141"/>
      <c r="W1036" s="141"/>
      <c r="X1036" s="141"/>
      <c r="Y1036" s="141"/>
      <c r="Z1036" s="141"/>
      <c r="AA1036" s="141"/>
      <c r="AB1036" s="141"/>
      <c r="AC1036" s="141"/>
      <c r="AD1036" s="141"/>
      <c r="AE1036" s="142"/>
    </row>
    <row r="1037">
      <c r="A1037" s="84"/>
      <c r="B1037" s="84"/>
      <c r="C1037" s="143"/>
      <c r="D1037" s="84"/>
      <c r="E1037" s="161"/>
      <c r="F1037" s="84"/>
      <c r="G1037" s="141"/>
      <c r="H1037" s="106"/>
      <c r="I1037" s="106"/>
      <c r="J1037" s="141"/>
      <c r="K1037" s="141"/>
      <c r="L1037" s="159"/>
      <c r="M1037" s="141"/>
      <c r="N1037" s="141"/>
      <c r="O1037" s="141"/>
      <c r="P1037" s="141"/>
      <c r="Q1037" s="141"/>
      <c r="R1037" s="141"/>
      <c r="S1037" s="141"/>
      <c r="T1037" s="141"/>
      <c r="U1037" s="141"/>
      <c r="V1037" s="141"/>
      <c r="W1037" s="141"/>
      <c r="X1037" s="141"/>
      <c r="Y1037" s="141"/>
      <c r="Z1037" s="141"/>
      <c r="AA1037" s="141"/>
      <c r="AB1037" s="141"/>
      <c r="AC1037" s="141"/>
      <c r="AD1037" s="141"/>
      <c r="AE1037" s="142"/>
    </row>
    <row r="1038">
      <c r="A1038" s="84"/>
      <c r="B1038" s="84"/>
      <c r="C1038" s="143"/>
      <c r="D1038" s="84"/>
      <c r="E1038" s="161"/>
      <c r="F1038" s="84"/>
      <c r="G1038" s="141"/>
      <c r="H1038" s="106"/>
      <c r="I1038" s="106"/>
      <c r="J1038" s="141"/>
      <c r="K1038" s="141"/>
      <c r="L1038" s="159"/>
      <c r="M1038" s="141"/>
      <c r="N1038" s="141"/>
      <c r="O1038" s="141"/>
      <c r="P1038" s="141"/>
      <c r="Q1038" s="141"/>
      <c r="R1038" s="141"/>
      <c r="S1038" s="141"/>
      <c r="T1038" s="141"/>
      <c r="U1038" s="141"/>
      <c r="V1038" s="141"/>
      <c r="W1038" s="141"/>
      <c r="X1038" s="141"/>
      <c r="Y1038" s="141"/>
      <c r="Z1038" s="141"/>
      <c r="AA1038" s="141"/>
      <c r="AB1038" s="141"/>
      <c r="AC1038" s="141"/>
      <c r="AD1038" s="141"/>
      <c r="AE1038" s="142"/>
    </row>
    <row r="1039">
      <c r="A1039" s="84"/>
      <c r="B1039" s="84"/>
      <c r="C1039" s="143"/>
      <c r="D1039" s="84"/>
      <c r="E1039" s="161"/>
      <c r="F1039" s="84"/>
      <c r="G1039" s="141"/>
      <c r="H1039" s="106"/>
      <c r="I1039" s="106"/>
      <c r="J1039" s="141"/>
      <c r="K1039" s="141"/>
      <c r="L1039" s="159"/>
      <c r="M1039" s="141"/>
      <c r="N1039" s="141"/>
      <c r="O1039" s="141"/>
      <c r="P1039" s="141"/>
      <c r="Q1039" s="141"/>
      <c r="R1039" s="141"/>
      <c r="S1039" s="141"/>
      <c r="T1039" s="141"/>
      <c r="U1039" s="141"/>
      <c r="V1039" s="141"/>
      <c r="W1039" s="141"/>
      <c r="X1039" s="141"/>
      <c r="Y1039" s="141"/>
      <c r="Z1039" s="141"/>
      <c r="AA1039" s="141"/>
      <c r="AB1039" s="141"/>
      <c r="AC1039" s="141"/>
      <c r="AD1039" s="141"/>
      <c r="AE1039" s="142"/>
    </row>
    <row r="1040">
      <c r="A1040" s="84"/>
      <c r="B1040" s="84"/>
      <c r="C1040" s="143"/>
      <c r="D1040" s="84"/>
      <c r="E1040" s="161"/>
      <c r="F1040" s="84"/>
      <c r="G1040" s="141"/>
      <c r="H1040" s="106"/>
      <c r="I1040" s="106"/>
      <c r="J1040" s="141"/>
      <c r="K1040" s="141"/>
      <c r="L1040" s="159"/>
      <c r="M1040" s="141"/>
      <c r="N1040" s="141"/>
      <c r="O1040" s="141"/>
      <c r="P1040" s="141"/>
      <c r="Q1040" s="141"/>
      <c r="R1040" s="141"/>
      <c r="S1040" s="141"/>
      <c r="T1040" s="141"/>
      <c r="U1040" s="141"/>
      <c r="V1040" s="141"/>
      <c r="W1040" s="141"/>
      <c r="X1040" s="141"/>
      <c r="Y1040" s="141"/>
      <c r="Z1040" s="141"/>
      <c r="AA1040" s="141"/>
      <c r="AB1040" s="141"/>
      <c r="AC1040" s="141"/>
      <c r="AD1040" s="141"/>
      <c r="AE1040" s="142"/>
    </row>
    <row r="1041">
      <c r="A1041" s="84"/>
      <c r="B1041" s="84"/>
      <c r="C1041" s="143"/>
      <c r="D1041" s="84"/>
      <c r="E1041" s="161"/>
      <c r="F1041" s="84"/>
      <c r="G1041" s="141"/>
      <c r="H1041" s="106"/>
      <c r="I1041" s="106"/>
      <c r="J1041" s="141"/>
      <c r="K1041" s="141"/>
      <c r="L1041" s="159"/>
      <c r="M1041" s="141"/>
      <c r="N1041" s="141"/>
      <c r="O1041" s="141"/>
      <c r="P1041" s="141"/>
      <c r="Q1041" s="141"/>
      <c r="R1041" s="141"/>
      <c r="S1041" s="141"/>
      <c r="T1041" s="141"/>
      <c r="U1041" s="141"/>
      <c r="V1041" s="141"/>
      <c r="W1041" s="141"/>
      <c r="X1041" s="141"/>
      <c r="Y1041" s="141"/>
      <c r="Z1041" s="141"/>
      <c r="AA1041" s="141"/>
      <c r="AB1041" s="141"/>
      <c r="AC1041" s="141"/>
      <c r="AD1041" s="141"/>
      <c r="AE1041" s="142"/>
    </row>
    <row r="1042">
      <c r="A1042" s="84"/>
      <c r="B1042" s="84"/>
      <c r="C1042" s="143"/>
      <c r="D1042" s="84"/>
      <c r="E1042" s="161"/>
      <c r="F1042" s="84"/>
      <c r="G1042" s="141"/>
      <c r="H1042" s="106"/>
      <c r="I1042" s="106"/>
      <c r="J1042" s="141"/>
      <c r="K1042" s="141"/>
      <c r="L1042" s="159"/>
      <c r="M1042" s="141"/>
      <c r="N1042" s="141"/>
      <c r="O1042" s="141"/>
      <c r="P1042" s="141"/>
      <c r="Q1042" s="141"/>
      <c r="R1042" s="141"/>
      <c r="S1042" s="141"/>
      <c r="T1042" s="141"/>
      <c r="U1042" s="141"/>
      <c r="V1042" s="141"/>
      <c r="W1042" s="141"/>
      <c r="X1042" s="141"/>
      <c r="Y1042" s="141"/>
      <c r="Z1042" s="141"/>
      <c r="AA1042" s="141"/>
      <c r="AB1042" s="141"/>
      <c r="AC1042" s="141"/>
      <c r="AD1042" s="141"/>
      <c r="AE1042" s="142"/>
    </row>
    <row r="1043">
      <c r="A1043" s="84"/>
      <c r="B1043" s="84"/>
      <c r="C1043" s="143"/>
      <c r="D1043" s="84"/>
      <c r="E1043" s="161"/>
      <c r="F1043" s="84"/>
      <c r="G1043" s="141"/>
      <c r="H1043" s="106"/>
      <c r="I1043" s="106"/>
      <c r="J1043" s="141"/>
      <c r="K1043" s="141"/>
      <c r="L1043" s="159"/>
      <c r="M1043" s="141"/>
      <c r="N1043" s="141"/>
      <c r="O1043" s="141"/>
      <c r="P1043" s="141"/>
      <c r="Q1043" s="141"/>
      <c r="R1043" s="141"/>
      <c r="S1043" s="141"/>
      <c r="T1043" s="141"/>
      <c r="U1043" s="141"/>
      <c r="V1043" s="141"/>
      <c r="W1043" s="141"/>
      <c r="X1043" s="141"/>
      <c r="Y1043" s="141"/>
      <c r="Z1043" s="141"/>
      <c r="AA1043" s="141"/>
      <c r="AB1043" s="141"/>
      <c r="AC1043" s="141"/>
      <c r="AD1043" s="141"/>
      <c r="AE1043" s="142"/>
    </row>
    <row r="1044">
      <c r="A1044" s="84"/>
      <c r="B1044" s="84"/>
      <c r="C1044" s="143"/>
      <c r="D1044" s="84"/>
      <c r="E1044" s="161"/>
      <c r="F1044" s="84"/>
      <c r="G1044" s="141"/>
      <c r="H1044" s="106"/>
      <c r="I1044" s="106"/>
      <c r="J1044" s="141"/>
      <c r="K1044" s="141"/>
      <c r="L1044" s="159"/>
      <c r="M1044" s="141"/>
      <c r="N1044" s="141"/>
      <c r="O1044" s="141"/>
      <c r="P1044" s="141"/>
      <c r="Q1044" s="141"/>
      <c r="R1044" s="141"/>
      <c r="S1044" s="141"/>
      <c r="T1044" s="141"/>
      <c r="U1044" s="141"/>
      <c r="V1044" s="141"/>
      <c r="W1044" s="141"/>
      <c r="X1044" s="141"/>
      <c r="Y1044" s="141"/>
      <c r="Z1044" s="141"/>
      <c r="AA1044" s="141"/>
      <c r="AB1044" s="141"/>
      <c r="AC1044" s="141"/>
      <c r="AD1044" s="141"/>
      <c r="AE1044" s="142"/>
    </row>
    <row r="1045">
      <c r="A1045" s="84"/>
      <c r="B1045" s="84"/>
      <c r="C1045" s="143"/>
      <c r="D1045" s="84"/>
      <c r="E1045" s="161"/>
      <c r="F1045" s="84"/>
      <c r="G1045" s="141"/>
      <c r="H1045" s="106"/>
      <c r="I1045" s="106"/>
      <c r="J1045" s="141"/>
      <c r="K1045" s="141"/>
      <c r="L1045" s="159"/>
      <c r="M1045" s="141"/>
      <c r="N1045" s="141"/>
      <c r="O1045" s="141"/>
      <c r="P1045" s="141"/>
      <c r="Q1045" s="141"/>
      <c r="R1045" s="141"/>
      <c r="S1045" s="141"/>
      <c r="T1045" s="141"/>
      <c r="U1045" s="141"/>
      <c r="V1045" s="141"/>
      <c r="W1045" s="141"/>
      <c r="X1045" s="141"/>
      <c r="Y1045" s="141"/>
      <c r="Z1045" s="141"/>
      <c r="AA1045" s="141"/>
      <c r="AB1045" s="141"/>
      <c r="AC1045" s="141"/>
      <c r="AD1045" s="141"/>
      <c r="AE1045" s="142"/>
    </row>
    <row r="1046">
      <c r="A1046" s="84"/>
      <c r="B1046" s="84"/>
      <c r="C1046" s="143"/>
      <c r="D1046" s="84"/>
      <c r="E1046" s="161"/>
      <c r="F1046" s="84"/>
      <c r="G1046" s="141"/>
      <c r="H1046" s="106"/>
      <c r="I1046" s="106"/>
      <c r="J1046" s="141"/>
      <c r="K1046" s="141"/>
      <c r="L1046" s="159"/>
      <c r="M1046" s="141"/>
      <c r="N1046" s="141"/>
      <c r="O1046" s="141"/>
      <c r="P1046" s="141"/>
      <c r="Q1046" s="141"/>
      <c r="R1046" s="141"/>
      <c r="S1046" s="141"/>
      <c r="T1046" s="141"/>
      <c r="U1046" s="141"/>
      <c r="V1046" s="141"/>
      <c r="W1046" s="141"/>
      <c r="X1046" s="141"/>
      <c r="Y1046" s="141"/>
      <c r="Z1046" s="141"/>
      <c r="AA1046" s="141"/>
      <c r="AB1046" s="141"/>
      <c r="AC1046" s="141"/>
      <c r="AD1046" s="141"/>
      <c r="AE1046" s="142"/>
    </row>
    <row r="1047">
      <c r="A1047" s="84"/>
      <c r="B1047" s="84"/>
      <c r="C1047" s="143"/>
      <c r="D1047" s="84"/>
      <c r="E1047" s="161"/>
      <c r="F1047" s="84"/>
      <c r="G1047" s="141"/>
      <c r="H1047" s="106"/>
      <c r="I1047" s="106"/>
      <c r="J1047" s="141"/>
      <c r="K1047" s="141"/>
      <c r="L1047" s="159"/>
      <c r="M1047" s="141"/>
      <c r="N1047" s="141"/>
      <c r="O1047" s="141"/>
      <c r="P1047" s="141"/>
      <c r="Q1047" s="141"/>
      <c r="R1047" s="141"/>
      <c r="S1047" s="141"/>
      <c r="T1047" s="141"/>
      <c r="U1047" s="141"/>
      <c r="V1047" s="141"/>
      <c r="W1047" s="141"/>
      <c r="X1047" s="141"/>
      <c r="Y1047" s="141"/>
      <c r="Z1047" s="141"/>
      <c r="AA1047" s="141"/>
      <c r="AB1047" s="141"/>
      <c r="AC1047" s="141"/>
      <c r="AD1047" s="141"/>
      <c r="AE1047" s="142"/>
    </row>
    <row r="1048">
      <c r="A1048" s="84"/>
      <c r="B1048" s="84"/>
      <c r="C1048" s="143"/>
      <c r="D1048" s="84"/>
      <c r="E1048" s="161"/>
      <c r="F1048" s="84"/>
      <c r="G1048" s="141"/>
      <c r="H1048" s="106"/>
      <c r="I1048" s="106"/>
      <c r="J1048" s="141"/>
      <c r="K1048" s="141"/>
      <c r="L1048" s="159"/>
      <c r="M1048" s="141"/>
      <c r="N1048" s="141"/>
      <c r="O1048" s="141"/>
      <c r="P1048" s="141"/>
      <c r="Q1048" s="141"/>
      <c r="R1048" s="141"/>
      <c r="S1048" s="141"/>
      <c r="T1048" s="141"/>
      <c r="U1048" s="141"/>
      <c r="V1048" s="141"/>
      <c r="W1048" s="141"/>
      <c r="X1048" s="141"/>
      <c r="Y1048" s="141"/>
      <c r="Z1048" s="141"/>
      <c r="AA1048" s="141"/>
      <c r="AB1048" s="141"/>
      <c r="AC1048" s="141"/>
      <c r="AD1048" s="141"/>
      <c r="AE1048" s="142"/>
    </row>
    <row r="1049">
      <c r="A1049" s="84"/>
      <c r="B1049" s="84"/>
      <c r="C1049" s="143"/>
      <c r="D1049" s="84"/>
      <c r="E1049" s="161"/>
      <c r="F1049" s="84"/>
      <c r="G1049" s="141"/>
      <c r="H1049" s="106"/>
      <c r="I1049" s="106"/>
      <c r="J1049" s="141"/>
      <c r="K1049" s="141"/>
      <c r="L1049" s="159"/>
      <c r="M1049" s="141"/>
      <c r="N1049" s="141"/>
      <c r="O1049" s="141"/>
      <c r="P1049" s="141"/>
      <c r="Q1049" s="141"/>
      <c r="R1049" s="141"/>
      <c r="S1049" s="141"/>
      <c r="T1049" s="141"/>
      <c r="U1049" s="141"/>
      <c r="V1049" s="141"/>
      <c r="W1049" s="141"/>
      <c r="X1049" s="141"/>
      <c r="Y1049" s="141"/>
      <c r="Z1049" s="141"/>
      <c r="AA1049" s="141"/>
      <c r="AB1049" s="141"/>
      <c r="AC1049" s="141"/>
      <c r="AD1049" s="141"/>
      <c r="AE1049" s="142"/>
    </row>
    <row r="1050">
      <c r="A1050" s="84"/>
      <c r="B1050" s="84"/>
      <c r="C1050" s="143"/>
      <c r="D1050" s="84"/>
      <c r="E1050" s="161"/>
      <c r="F1050" s="84"/>
      <c r="G1050" s="141"/>
      <c r="H1050" s="106"/>
      <c r="I1050" s="106"/>
      <c r="J1050" s="141"/>
      <c r="K1050" s="141"/>
      <c r="L1050" s="159"/>
      <c r="M1050" s="141"/>
      <c r="N1050" s="141"/>
      <c r="O1050" s="141"/>
      <c r="P1050" s="141"/>
      <c r="Q1050" s="141"/>
      <c r="R1050" s="141"/>
      <c r="S1050" s="141"/>
      <c r="T1050" s="141"/>
      <c r="U1050" s="141"/>
      <c r="V1050" s="141"/>
      <c r="W1050" s="141"/>
      <c r="X1050" s="141"/>
      <c r="Y1050" s="141"/>
      <c r="Z1050" s="141"/>
      <c r="AA1050" s="141"/>
      <c r="AB1050" s="141"/>
      <c r="AC1050" s="141"/>
      <c r="AD1050" s="141"/>
      <c r="AE1050" s="142"/>
    </row>
    <row r="1051">
      <c r="A1051" s="84"/>
      <c r="B1051" s="84"/>
      <c r="C1051" s="143"/>
      <c r="D1051" s="84"/>
      <c r="E1051" s="161"/>
      <c r="F1051" s="84"/>
      <c r="G1051" s="141"/>
      <c r="H1051" s="106"/>
      <c r="I1051" s="106"/>
      <c r="J1051" s="141"/>
      <c r="K1051" s="141"/>
      <c r="L1051" s="159"/>
      <c r="M1051" s="141"/>
      <c r="N1051" s="141"/>
      <c r="O1051" s="141"/>
      <c r="P1051" s="141"/>
      <c r="Q1051" s="141"/>
      <c r="R1051" s="141"/>
      <c r="S1051" s="141"/>
      <c r="T1051" s="141"/>
      <c r="U1051" s="141"/>
      <c r="V1051" s="141"/>
      <c r="W1051" s="141"/>
      <c r="X1051" s="141"/>
      <c r="Y1051" s="141"/>
      <c r="Z1051" s="141"/>
      <c r="AA1051" s="141"/>
      <c r="AB1051" s="141"/>
      <c r="AC1051" s="141"/>
      <c r="AD1051" s="141"/>
      <c r="AE1051" s="142"/>
    </row>
    <row r="1052">
      <c r="A1052" s="84"/>
      <c r="B1052" s="84"/>
      <c r="C1052" s="143"/>
      <c r="D1052" s="84"/>
      <c r="E1052" s="161"/>
      <c r="F1052" s="84"/>
      <c r="G1052" s="141"/>
      <c r="H1052" s="106"/>
      <c r="I1052" s="106"/>
      <c r="J1052" s="141"/>
      <c r="K1052" s="141"/>
      <c r="L1052" s="159"/>
      <c r="M1052" s="141"/>
      <c r="N1052" s="141"/>
      <c r="O1052" s="141"/>
      <c r="P1052" s="141"/>
      <c r="Q1052" s="141"/>
      <c r="R1052" s="141"/>
      <c r="S1052" s="141"/>
      <c r="T1052" s="141"/>
      <c r="U1052" s="141"/>
      <c r="V1052" s="141"/>
      <c r="W1052" s="141"/>
      <c r="X1052" s="141"/>
      <c r="Y1052" s="141"/>
      <c r="Z1052" s="141"/>
      <c r="AA1052" s="141"/>
      <c r="AB1052" s="141"/>
      <c r="AC1052" s="141"/>
      <c r="AD1052" s="141"/>
      <c r="AE1052" s="142"/>
    </row>
    <row r="1053">
      <c r="A1053" s="84"/>
      <c r="B1053" s="84"/>
      <c r="C1053" s="143"/>
      <c r="D1053" s="84"/>
      <c r="E1053" s="161"/>
      <c r="F1053" s="84"/>
      <c r="G1053" s="141"/>
      <c r="H1053" s="106"/>
      <c r="I1053" s="106"/>
      <c r="J1053" s="141"/>
      <c r="K1053" s="141"/>
      <c r="L1053" s="159"/>
      <c r="M1053" s="141"/>
      <c r="N1053" s="141"/>
      <c r="O1053" s="141"/>
      <c r="P1053" s="141"/>
      <c r="Q1053" s="141"/>
      <c r="R1053" s="141"/>
      <c r="S1053" s="141"/>
      <c r="T1053" s="141"/>
      <c r="U1053" s="141"/>
      <c r="V1053" s="141"/>
      <c r="W1053" s="141"/>
      <c r="X1053" s="141"/>
      <c r="Y1053" s="141"/>
      <c r="Z1053" s="141"/>
      <c r="AA1053" s="141"/>
      <c r="AB1053" s="141"/>
      <c r="AC1053" s="141"/>
      <c r="AD1053" s="141"/>
      <c r="AE1053" s="142"/>
    </row>
    <row r="1054">
      <c r="A1054" s="84"/>
      <c r="B1054" s="84"/>
      <c r="C1054" s="143"/>
      <c r="D1054" s="84"/>
      <c r="E1054" s="161"/>
      <c r="F1054" s="84"/>
      <c r="G1054" s="141"/>
      <c r="H1054" s="106"/>
      <c r="I1054" s="106"/>
      <c r="J1054" s="141"/>
      <c r="K1054" s="141"/>
      <c r="L1054" s="159"/>
      <c r="M1054" s="141"/>
      <c r="N1054" s="141"/>
      <c r="O1054" s="141"/>
      <c r="P1054" s="141"/>
      <c r="Q1054" s="141"/>
      <c r="R1054" s="141"/>
      <c r="S1054" s="141"/>
      <c r="T1054" s="141"/>
      <c r="U1054" s="141"/>
      <c r="V1054" s="141"/>
      <c r="W1054" s="141"/>
      <c r="X1054" s="141"/>
      <c r="Y1054" s="141"/>
      <c r="Z1054" s="141"/>
      <c r="AA1054" s="141"/>
      <c r="AB1054" s="141"/>
      <c r="AC1054" s="141"/>
      <c r="AD1054" s="141"/>
      <c r="AE1054" s="142"/>
    </row>
    <row r="1055">
      <c r="A1055" s="84"/>
      <c r="B1055" s="84"/>
      <c r="C1055" s="143"/>
      <c r="D1055" s="84"/>
      <c r="E1055" s="161"/>
      <c r="F1055" s="84"/>
      <c r="G1055" s="141"/>
      <c r="H1055" s="106"/>
      <c r="I1055" s="106"/>
      <c r="J1055" s="141"/>
      <c r="K1055" s="141"/>
      <c r="L1055" s="159"/>
      <c r="M1055" s="141"/>
      <c r="N1055" s="141"/>
      <c r="O1055" s="141"/>
      <c r="P1055" s="141"/>
      <c r="Q1055" s="141"/>
      <c r="R1055" s="141"/>
      <c r="S1055" s="141"/>
      <c r="T1055" s="141"/>
      <c r="U1055" s="141"/>
      <c r="V1055" s="141"/>
      <c r="W1055" s="141"/>
      <c r="X1055" s="141"/>
      <c r="Y1055" s="141"/>
      <c r="Z1055" s="141"/>
      <c r="AA1055" s="141"/>
      <c r="AB1055" s="141"/>
      <c r="AC1055" s="141"/>
      <c r="AD1055" s="141"/>
      <c r="AE1055" s="142"/>
    </row>
    <row r="1056">
      <c r="A1056" s="84"/>
      <c r="B1056" s="84"/>
      <c r="C1056" s="143"/>
      <c r="D1056" s="84"/>
      <c r="E1056" s="161"/>
      <c r="F1056" s="84"/>
      <c r="G1056" s="141"/>
      <c r="H1056" s="106"/>
      <c r="I1056" s="106"/>
      <c r="J1056" s="141"/>
      <c r="K1056" s="141"/>
      <c r="L1056" s="159"/>
      <c r="M1056" s="141"/>
      <c r="N1056" s="141"/>
      <c r="O1056" s="141"/>
      <c r="P1056" s="141"/>
      <c r="Q1056" s="141"/>
      <c r="R1056" s="141"/>
      <c r="S1056" s="141"/>
      <c r="T1056" s="141"/>
      <c r="U1056" s="141"/>
      <c r="V1056" s="141"/>
      <c r="W1056" s="141"/>
      <c r="X1056" s="141"/>
      <c r="Y1056" s="141"/>
      <c r="Z1056" s="141"/>
      <c r="AA1056" s="141"/>
      <c r="AB1056" s="141"/>
      <c r="AC1056" s="141"/>
      <c r="AD1056" s="141"/>
      <c r="AE1056" s="142"/>
    </row>
    <row r="1057">
      <c r="A1057" s="84"/>
      <c r="B1057" s="84"/>
      <c r="C1057" s="143"/>
      <c r="D1057" s="84"/>
      <c r="E1057" s="161"/>
      <c r="F1057" s="84"/>
      <c r="G1057" s="141"/>
      <c r="H1057" s="106"/>
      <c r="I1057" s="106"/>
      <c r="J1057" s="141"/>
      <c r="K1057" s="141"/>
      <c r="L1057" s="159"/>
      <c r="M1057" s="141"/>
      <c r="N1057" s="141"/>
      <c r="O1057" s="141"/>
      <c r="P1057" s="141"/>
      <c r="Q1057" s="141"/>
      <c r="R1057" s="141"/>
      <c r="S1057" s="141"/>
      <c r="T1057" s="141"/>
      <c r="U1057" s="141"/>
      <c r="V1057" s="141"/>
      <c r="W1057" s="141"/>
      <c r="X1057" s="141"/>
      <c r="Y1057" s="141"/>
      <c r="Z1057" s="141"/>
      <c r="AA1057" s="141"/>
      <c r="AB1057" s="141"/>
      <c r="AC1057" s="141"/>
      <c r="AD1057" s="141"/>
      <c r="AE1057" s="142"/>
    </row>
    <row r="1058">
      <c r="A1058" s="84"/>
      <c r="B1058" s="84"/>
      <c r="C1058" s="143"/>
      <c r="D1058" s="84"/>
      <c r="E1058" s="161"/>
      <c r="F1058" s="84"/>
      <c r="G1058" s="141"/>
      <c r="H1058" s="106"/>
      <c r="I1058" s="106"/>
      <c r="J1058" s="141"/>
      <c r="K1058" s="141"/>
      <c r="L1058" s="159"/>
      <c r="M1058" s="141"/>
      <c r="N1058" s="141"/>
      <c r="O1058" s="141"/>
      <c r="P1058" s="141"/>
      <c r="Q1058" s="141"/>
      <c r="R1058" s="141"/>
      <c r="S1058" s="141"/>
      <c r="T1058" s="141"/>
      <c r="U1058" s="141"/>
      <c r="V1058" s="141"/>
      <c r="W1058" s="141"/>
      <c r="X1058" s="141"/>
      <c r="Y1058" s="141"/>
      <c r="Z1058" s="141"/>
      <c r="AA1058" s="141"/>
      <c r="AB1058" s="141"/>
      <c r="AC1058" s="141"/>
      <c r="AD1058" s="141"/>
      <c r="AE1058" s="142"/>
    </row>
    <row r="1059">
      <c r="A1059" s="84"/>
      <c r="B1059" s="84"/>
      <c r="C1059" s="143"/>
      <c r="D1059" s="84"/>
      <c r="E1059" s="161"/>
      <c r="F1059" s="84"/>
      <c r="G1059" s="141"/>
      <c r="H1059" s="106"/>
      <c r="I1059" s="106"/>
      <c r="J1059" s="141"/>
      <c r="K1059" s="141"/>
      <c r="L1059" s="159"/>
      <c r="M1059" s="141"/>
      <c r="N1059" s="141"/>
      <c r="O1059" s="141"/>
      <c r="P1059" s="141"/>
      <c r="Q1059" s="141"/>
      <c r="R1059" s="141"/>
      <c r="S1059" s="141"/>
      <c r="T1059" s="141"/>
      <c r="U1059" s="141"/>
      <c r="V1059" s="141"/>
      <c r="W1059" s="141"/>
      <c r="X1059" s="141"/>
      <c r="Y1059" s="141"/>
      <c r="Z1059" s="141"/>
      <c r="AA1059" s="141"/>
      <c r="AB1059" s="141"/>
      <c r="AC1059" s="141"/>
      <c r="AD1059" s="141"/>
      <c r="AE1059" s="142"/>
    </row>
    <row r="1060">
      <c r="A1060" s="84"/>
      <c r="B1060" s="84"/>
      <c r="C1060" s="143"/>
      <c r="D1060" s="84"/>
      <c r="E1060" s="161"/>
      <c r="F1060" s="84"/>
      <c r="G1060" s="141"/>
      <c r="H1060" s="106"/>
      <c r="I1060" s="106"/>
      <c r="J1060" s="141"/>
      <c r="K1060" s="141"/>
      <c r="L1060" s="159"/>
      <c r="M1060" s="141"/>
      <c r="N1060" s="141"/>
      <c r="O1060" s="141"/>
      <c r="P1060" s="141"/>
      <c r="Q1060" s="141"/>
      <c r="R1060" s="141"/>
      <c r="S1060" s="141"/>
      <c r="T1060" s="141"/>
      <c r="U1060" s="141"/>
      <c r="V1060" s="141"/>
      <c r="W1060" s="141"/>
      <c r="X1060" s="141"/>
      <c r="Y1060" s="141"/>
      <c r="Z1060" s="141"/>
      <c r="AA1060" s="141"/>
      <c r="AB1060" s="141"/>
      <c r="AC1060" s="141"/>
      <c r="AD1060" s="141"/>
      <c r="AE1060" s="142"/>
    </row>
    <row r="1061">
      <c r="A1061" s="84"/>
      <c r="B1061" s="84"/>
      <c r="C1061" s="143"/>
      <c r="D1061" s="84"/>
      <c r="E1061" s="161"/>
      <c r="F1061" s="84"/>
      <c r="G1061" s="141"/>
      <c r="H1061" s="106"/>
      <c r="I1061" s="106"/>
      <c r="J1061" s="141"/>
      <c r="K1061" s="141"/>
      <c r="L1061" s="159"/>
      <c r="M1061" s="141"/>
      <c r="N1061" s="141"/>
      <c r="O1061" s="141"/>
      <c r="P1061" s="141"/>
      <c r="Q1061" s="141"/>
      <c r="R1061" s="141"/>
      <c r="S1061" s="141"/>
      <c r="T1061" s="141"/>
      <c r="U1061" s="141"/>
      <c r="V1061" s="141"/>
      <c r="W1061" s="141"/>
      <c r="X1061" s="141"/>
      <c r="Y1061" s="141"/>
      <c r="Z1061" s="141"/>
      <c r="AA1061" s="141"/>
      <c r="AB1061" s="141"/>
      <c r="AC1061" s="141"/>
      <c r="AD1061" s="141"/>
      <c r="AE1061" s="142"/>
    </row>
    <row r="1062">
      <c r="A1062" s="84"/>
      <c r="B1062" s="84"/>
      <c r="C1062" s="143"/>
      <c r="D1062" s="84"/>
      <c r="E1062" s="161"/>
      <c r="F1062" s="84"/>
      <c r="G1062" s="141"/>
      <c r="H1062" s="106"/>
      <c r="I1062" s="106"/>
      <c r="J1062" s="141"/>
      <c r="K1062" s="141"/>
      <c r="L1062" s="159"/>
      <c r="M1062" s="141"/>
      <c r="N1062" s="141"/>
      <c r="O1062" s="141"/>
      <c r="P1062" s="141"/>
      <c r="Q1062" s="141"/>
      <c r="R1062" s="141"/>
      <c r="S1062" s="141"/>
      <c r="T1062" s="141"/>
      <c r="U1062" s="141"/>
      <c r="V1062" s="141"/>
      <c r="W1062" s="141"/>
      <c r="X1062" s="141"/>
      <c r="Y1062" s="141"/>
      <c r="Z1062" s="141"/>
      <c r="AA1062" s="141"/>
      <c r="AB1062" s="141"/>
      <c r="AC1062" s="141"/>
      <c r="AD1062" s="141"/>
      <c r="AE1062" s="142"/>
    </row>
    <row r="1063">
      <c r="A1063" s="84"/>
      <c r="B1063" s="84"/>
      <c r="C1063" s="143"/>
      <c r="D1063" s="84"/>
      <c r="E1063" s="161"/>
      <c r="F1063" s="84"/>
      <c r="G1063" s="141"/>
      <c r="H1063" s="106"/>
      <c r="I1063" s="106"/>
      <c r="J1063" s="141"/>
      <c r="K1063" s="141"/>
      <c r="L1063" s="159"/>
      <c r="M1063" s="141"/>
      <c r="N1063" s="141"/>
      <c r="O1063" s="141"/>
      <c r="P1063" s="141"/>
      <c r="Q1063" s="141"/>
      <c r="R1063" s="141"/>
      <c r="S1063" s="141"/>
      <c r="T1063" s="141"/>
      <c r="U1063" s="141"/>
      <c r="V1063" s="141"/>
      <c r="W1063" s="141"/>
      <c r="X1063" s="141"/>
      <c r="Y1063" s="141"/>
      <c r="Z1063" s="141"/>
      <c r="AA1063" s="141"/>
      <c r="AB1063" s="141"/>
      <c r="AC1063" s="141"/>
      <c r="AD1063" s="141"/>
      <c r="AE1063" s="142"/>
    </row>
    <row r="1064">
      <c r="A1064" s="84"/>
      <c r="B1064" s="84"/>
      <c r="C1064" s="143"/>
      <c r="D1064" s="84"/>
      <c r="E1064" s="161"/>
      <c r="F1064" s="84"/>
      <c r="G1064" s="141"/>
      <c r="H1064" s="106"/>
      <c r="I1064" s="106"/>
      <c r="J1064" s="141"/>
      <c r="K1064" s="141"/>
      <c r="L1064" s="159"/>
      <c r="M1064" s="141"/>
      <c r="N1064" s="141"/>
      <c r="O1064" s="141"/>
      <c r="P1064" s="141"/>
      <c r="Q1064" s="141"/>
      <c r="R1064" s="141"/>
      <c r="S1064" s="141"/>
      <c r="T1064" s="141"/>
      <c r="U1064" s="141"/>
      <c r="V1064" s="141"/>
      <c r="W1064" s="141"/>
      <c r="X1064" s="141"/>
      <c r="Y1064" s="141"/>
      <c r="Z1064" s="141"/>
      <c r="AA1064" s="141"/>
      <c r="AB1064" s="141"/>
      <c r="AC1064" s="141"/>
      <c r="AD1064" s="141"/>
      <c r="AE1064" s="142"/>
    </row>
    <row r="1065">
      <c r="A1065" s="84"/>
      <c r="B1065" s="84"/>
      <c r="C1065" s="143"/>
      <c r="D1065" s="84"/>
      <c r="E1065" s="161"/>
      <c r="F1065" s="84"/>
      <c r="G1065" s="141"/>
      <c r="H1065" s="106"/>
      <c r="I1065" s="106"/>
      <c r="J1065" s="141"/>
      <c r="K1065" s="141"/>
      <c r="L1065" s="159"/>
      <c r="M1065" s="141"/>
      <c r="N1065" s="141"/>
      <c r="O1065" s="141"/>
      <c r="P1065" s="141"/>
      <c r="Q1065" s="141"/>
      <c r="R1065" s="141"/>
      <c r="S1065" s="141"/>
      <c r="T1065" s="141"/>
      <c r="U1065" s="141"/>
      <c r="V1065" s="141"/>
      <c r="W1065" s="141"/>
      <c r="X1065" s="141"/>
      <c r="Y1065" s="141"/>
      <c r="Z1065" s="141"/>
      <c r="AA1065" s="141"/>
      <c r="AB1065" s="141"/>
      <c r="AC1065" s="141"/>
      <c r="AD1065" s="141"/>
      <c r="AE1065" s="142"/>
    </row>
    <row r="1066">
      <c r="A1066" s="84"/>
      <c r="B1066" s="84"/>
      <c r="C1066" s="143"/>
      <c r="D1066" s="84"/>
      <c r="E1066" s="161"/>
      <c r="F1066" s="84"/>
      <c r="G1066" s="141"/>
      <c r="H1066" s="106"/>
      <c r="I1066" s="106"/>
      <c r="J1066" s="141"/>
      <c r="K1066" s="141"/>
      <c r="L1066" s="159"/>
      <c r="M1066" s="141"/>
      <c r="N1066" s="141"/>
      <c r="O1066" s="141"/>
      <c r="P1066" s="141"/>
      <c r="Q1066" s="141"/>
      <c r="R1066" s="141"/>
      <c r="S1066" s="141"/>
      <c r="T1066" s="141"/>
      <c r="U1066" s="141"/>
      <c r="V1066" s="141"/>
      <c r="W1066" s="141"/>
      <c r="X1066" s="141"/>
      <c r="Y1066" s="141"/>
      <c r="Z1066" s="141"/>
      <c r="AA1066" s="141"/>
      <c r="AB1066" s="141"/>
      <c r="AC1066" s="141"/>
      <c r="AD1066" s="141"/>
      <c r="AE1066" s="142"/>
    </row>
    <row r="1067">
      <c r="A1067" s="84"/>
      <c r="B1067" s="84"/>
      <c r="C1067" s="143"/>
      <c r="D1067" s="84"/>
      <c r="E1067" s="161"/>
      <c r="F1067" s="84"/>
      <c r="G1067" s="141"/>
      <c r="H1067" s="106"/>
      <c r="I1067" s="106"/>
      <c r="J1067" s="141"/>
      <c r="K1067" s="141"/>
      <c r="L1067" s="159"/>
      <c r="M1067" s="141"/>
      <c r="N1067" s="141"/>
      <c r="O1067" s="141"/>
      <c r="P1067" s="141"/>
      <c r="Q1067" s="141"/>
      <c r="R1067" s="141"/>
      <c r="S1067" s="141"/>
      <c r="T1067" s="141"/>
      <c r="U1067" s="141"/>
      <c r="V1067" s="141"/>
      <c r="W1067" s="141"/>
      <c r="X1067" s="141"/>
      <c r="Y1067" s="141"/>
      <c r="Z1067" s="141"/>
      <c r="AA1067" s="141"/>
      <c r="AB1067" s="141"/>
      <c r="AC1067" s="141"/>
      <c r="AD1067" s="141"/>
      <c r="AE1067" s="142"/>
    </row>
    <row r="1068">
      <c r="A1068" s="84"/>
      <c r="B1068" s="84"/>
      <c r="C1068" s="143"/>
      <c r="D1068" s="84"/>
      <c r="E1068" s="161"/>
      <c r="F1068" s="84"/>
      <c r="G1068" s="141"/>
      <c r="H1068" s="106"/>
      <c r="I1068" s="106"/>
      <c r="J1068" s="141"/>
      <c r="K1068" s="141"/>
      <c r="L1068" s="159"/>
      <c r="M1068" s="141"/>
      <c r="N1068" s="141"/>
      <c r="O1068" s="141"/>
      <c r="P1068" s="141"/>
      <c r="Q1068" s="141"/>
      <c r="R1068" s="141"/>
      <c r="S1068" s="141"/>
      <c r="T1068" s="141"/>
      <c r="U1068" s="141"/>
      <c r="V1068" s="141"/>
      <c r="W1068" s="141"/>
      <c r="X1068" s="141"/>
      <c r="Y1068" s="141"/>
      <c r="Z1068" s="141"/>
      <c r="AA1068" s="141"/>
      <c r="AB1068" s="141"/>
      <c r="AC1068" s="141"/>
      <c r="AD1068" s="141"/>
      <c r="AE1068" s="142"/>
    </row>
    <row r="1069">
      <c r="A1069" s="84"/>
      <c r="B1069" s="84"/>
      <c r="C1069" s="143"/>
      <c r="D1069" s="84"/>
      <c r="E1069" s="161"/>
      <c r="F1069" s="84"/>
      <c r="G1069" s="141"/>
      <c r="H1069" s="106"/>
      <c r="I1069" s="106"/>
      <c r="J1069" s="141"/>
      <c r="K1069" s="141"/>
      <c r="L1069" s="159"/>
      <c r="M1069" s="141"/>
      <c r="N1069" s="141"/>
      <c r="O1069" s="141"/>
      <c r="P1069" s="141"/>
      <c r="Q1069" s="141"/>
      <c r="R1069" s="141"/>
      <c r="S1069" s="141"/>
      <c r="T1069" s="141"/>
      <c r="U1069" s="141"/>
      <c r="V1069" s="141"/>
      <c r="W1069" s="141"/>
      <c r="X1069" s="141"/>
      <c r="Y1069" s="141"/>
      <c r="Z1069" s="141"/>
      <c r="AA1069" s="141"/>
      <c r="AB1069" s="141"/>
      <c r="AC1069" s="141"/>
      <c r="AD1069" s="141"/>
      <c r="AE1069" s="142"/>
    </row>
    <row r="1070">
      <c r="A1070" s="84"/>
      <c r="B1070" s="84"/>
      <c r="C1070" s="143"/>
      <c r="D1070" s="84"/>
      <c r="E1070" s="161"/>
      <c r="F1070" s="84"/>
      <c r="G1070" s="141"/>
      <c r="H1070" s="106"/>
      <c r="I1070" s="106"/>
      <c r="J1070" s="141"/>
      <c r="K1070" s="141"/>
      <c r="L1070" s="159"/>
      <c r="M1070" s="141"/>
      <c r="N1070" s="141"/>
      <c r="O1070" s="141"/>
      <c r="P1070" s="141"/>
      <c r="Q1070" s="141"/>
      <c r="R1070" s="141"/>
      <c r="S1070" s="141"/>
      <c r="T1070" s="141"/>
      <c r="U1070" s="141"/>
      <c r="V1070" s="141"/>
      <c r="W1070" s="141"/>
      <c r="X1070" s="141"/>
      <c r="Y1070" s="141"/>
      <c r="Z1070" s="141"/>
      <c r="AA1070" s="141"/>
      <c r="AB1070" s="141"/>
      <c r="AC1070" s="141"/>
      <c r="AD1070" s="141"/>
      <c r="AE1070" s="142"/>
    </row>
    <row r="1071">
      <c r="A1071" s="84"/>
      <c r="B1071" s="84"/>
      <c r="C1071" s="143"/>
      <c r="D1071" s="84"/>
      <c r="E1071" s="161"/>
      <c r="F1071" s="84"/>
      <c r="G1071" s="141"/>
      <c r="H1071" s="106"/>
      <c r="I1071" s="106"/>
      <c r="J1071" s="141"/>
      <c r="K1071" s="141"/>
      <c r="L1071" s="159"/>
      <c r="M1071" s="141"/>
      <c r="N1071" s="141"/>
      <c r="O1071" s="141"/>
      <c r="P1071" s="141"/>
      <c r="Q1071" s="141"/>
      <c r="R1071" s="141"/>
      <c r="S1071" s="141"/>
      <c r="T1071" s="141"/>
      <c r="U1071" s="141"/>
      <c r="V1071" s="141"/>
      <c r="W1071" s="141"/>
      <c r="X1071" s="141"/>
      <c r="Y1071" s="141"/>
      <c r="Z1071" s="141"/>
      <c r="AA1071" s="141"/>
      <c r="AB1071" s="141"/>
      <c r="AC1071" s="141"/>
      <c r="AD1071" s="141"/>
      <c r="AE1071" s="142"/>
    </row>
    <row r="1072">
      <c r="A1072" s="84"/>
      <c r="B1072" s="84"/>
      <c r="C1072" s="143"/>
      <c r="D1072" s="84"/>
      <c r="E1072" s="161"/>
      <c r="F1072" s="84"/>
      <c r="G1072" s="141"/>
      <c r="H1072" s="106"/>
      <c r="I1072" s="106"/>
      <c r="J1072" s="141"/>
      <c r="K1072" s="141"/>
      <c r="L1072" s="159"/>
      <c r="M1072" s="141"/>
      <c r="N1072" s="141"/>
      <c r="O1072" s="141"/>
      <c r="P1072" s="141"/>
      <c r="Q1072" s="141"/>
      <c r="R1072" s="141"/>
      <c r="S1072" s="141"/>
      <c r="T1072" s="141"/>
      <c r="U1072" s="141"/>
      <c r="V1072" s="141"/>
      <c r="W1072" s="141"/>
      <c r="X1072" s="141"/>
      <c r="Y1072" s="141"/>
      <c r="Z1072" s="141"/>
      <c r="AA1072" s="141"/>
      <c r="AB1072" s="141"/>
      <c r="AC1072" s="141"/>
      <c r="AD1072" s="141"/>
      <c r="AE1072" s="142"/>
    </row>
    <row r="1073">
      <c r="A1073" s="84"/>
      <c r="B1073" s="84"/>
      <c r="C1073" s="143"/>
      <c r="D1073" s="84"/>
      <c r="E1073" s="161"/>
      <c r="F1073" s="84"/>
      <c r="G1073" s="141"/>
      <c r="H1073" s="106"/>
      <c r="I1073" s="106"/>
      <c r="J1073" s="141"/>
      <c r="K1073" s="141"/>
      <c r="L1073" s="159"/>
      <c r="M1073" s="141"/>
      <c r="N1073" s="141"/>
      <c r="O1073" s="141"/>
      <c r="P1073" s="141"/>
      <c r="Q1073" s="141"/>
      <c r="R1073" s="141"/>
      <c r="S1073" s="141"/>
      <c r="T1073" s="141"/>
      <c r="U1073" s="141"/>
      <c r="V1073" s="141"/>
      <c r="W1073" s="141"/>
      <c r="X1073" s="141"/>
      <c r="Y1073" s="141"/>
      <c r="Z1073" s="141"/>
      <c r="AA1073" s="141"/>
      <c r="AB1073" s="141"/>
      <c r="AC1073" s="141"/>
      <c r="AD1073" s="141"/>
      <c r="AE1073" s="142"/>
    </row>
    <row r="1074">
      <c r="A1074" s="84"/>
      <c r="B1074" s="84"/>
      <c r="C1074" s="143"/>
      <c r="D1074" s="84"/>
      <c r="E1074" s="161"/>
      <c r="F1074" s="84"/>
      <c r="G1074" s="141"/>
      <c r="H1074" s="106"/>
      <c r="I1074" s="106"/>
      <c r="J1074" s="141"/>
      <c r="K1074" s="141"/>
      <c r="L1074" s="159"/>
      <c r="M1074" s="141"/>
      <c r="N1074" s="141"/>
      <c r="O1074" s="141"/>
      <c r="P1074" s="141"/>
      <c r="Q1074" s="141"/>
      <c r="R1074" s="141"/>
      <c r="S1074" s="141"/>
      <c r="T1074" s="141"/>
      <c r="U1074" s="141"/>
      <c r="V1074" s="141"/>
      <c r="W1074" s="141"/>
      <c r="X1074" s="141"/>
      <c r="Y1074" s="141"/>
      <c r="Z1074" s="141"/>
      <c r="AA1074" s="141"/>
      <c r="AB1074" s="141"/>
      <c r="AC1074" s="141"/>
      <c r="AD1074" s="141"/>
      <c r="AE1074" s="142"/>
    </row>
    <row r="1075">
      <c r="A1075" s="84"/>
      <c r="B1075" s="84"/>
      <c r="C1075" s="143"/>
      <c r="D1075" s="84"/>
      <c r="E1075" s="161"/>
      <c r="F1075" s="84"/>
      <c r="G1075" s="141"/>
      <c r="H1075" s="106"/>
      <c r="I1075" s="106"/>
      <c r="J1075" s="141"/>
      <c r="K1075" s="141"/>
      <c r="L1075" s="159"/>
      <c r="M1075" s="141"/>
      <c r="N1075" s="141"/>
      <c r="O1075" s="141"/>
      <c r="P1075" s="141"/>
      <c r="Q1075" s="141"/>
      <c r="R1075" s="141"/>
      <c r="S1075" s="141"/>
      <c r="T1075" s="141"/>
      <c r="U1075" s="141"/>
      <c r="V1075" s="141"/>
      <c r="W1075" s="141"/>
      <c r="X1075" s="141"/>
      <c r="Y1075" s="141"/>
      <c r="Z1075" s="141"/>
      <c r="AA1075" s="141"/>
      <c r="AB1075" s="141"/>
      <c r="AC1075" s="141"/>
      <c r="AD1075" s="141"/>
      <c r="AE1075" s="142"/>
    </row>
    <row r="1076">
      <c r="A1076" s="84"/>
      <c r="B1076" s="84"/>
      <c r="C1076" s="143"/>
      <c r="D1076" s="84"/>
      <c r="E1076" s="161"/>
      <c r="F1076" s="84"/>
      <c r="G1076" s="141"/>
      <c r="H1076" s="106"/>
      <c r="I1076" s="106"/>
      <c r="J1076" s="141"/>
      <c r="K1076" s="141"/>
      <c r="L1076" s="159"/>
      <c r="M1076" s="141"/>
      <c r="N1076" s="141"/>
      <c r="O1076" s="141"/>
      <c r="P1076" s="141"/>
      <c r="Q1076" s="141"/>
      <c r="R1076" s="141"/>
      <c r="S1076" s="141"/>
      <c r="T1076" s="141"/>
      <c r="U1076" s="141"/>
      <c r="V1076" s="141"/>
      <c r="W1076" s="141"/>
      <c r="X1076" s="141"/>
      <c r="Y1076" s="141"/>
      <c r="Z1076" s="141"/>
      <c r="AA1076" s="141"/>
      <c r="AB1076" s="141"/>
      <c r="AC1076" s="141"/>
      <c r="AD1076" s="141"/>
      <c r="AE1076" s="142"/>
    </row>
    <row r="1077">
      <c r="A1077" s="84"/>
      <c r="B1077" s="84"/>
      <c r="C1077" s="143"/>
      <c r="D1077" s="84"/>
      <c r="E1077" s="161"/>
      <c r="F1077" s="84"/>
      <c r="G1077" s="141"/>
      <c r="H1077" s="106"/>
      <c r="I1077" s="106"/>
      <c r="J1077" s="141"/>
      <c r="K1077" s="141"/>
      <c r="L1077" s="159"/>
      <c r="M1077" s="141"/>
      <c r="N1077" s="141"/>
      <c r="O1077" s="141"/>
      <c r="P1077" s="141"/>
      <c r="Q1077" s="141"/>
      <c r="R1077" s="141"/>
      <c r="S1077" s="141"/>
      <c r="T1077" s="141"/>
      <c r="U1077" s="141"/>
      <c r="V1077" s="141"/>
      <c r="W1077" s="141"/>
      <c r="X1077" s="141"/>
      <c r="Y1077" s="141"/>
      <c r="Z1077" s="141"/>
      <c r="AA1077" s="141"/>
      <c r="AB1077" s="141"/>
      <c r="AC1077" s="141"/>
      <c r="AD1077" s="141"/>
      <c r="AE1077" s="142"/>
    </row>
    <row r="1078">
      <c r="A1078" s="84"/>
      <c r="B1078" s="84"/>
      <c r="C1078" s="143"/>
      <c r="D1078" s="84"/>
      <c r="E1078" s="161"/>
      <c r="F1078" s="84"/>
      <c r="G1078" s="141"/>
      <c r="H1078" s="106"/>
      <c r="I1078" s="106"/>
      <c r="J1078" s="141"/>
      <c r="K1078" s="141"/>
      <c r="L1078" s="159"/>
      <c r="M1078" s="141"/>
      <c r="N1078" s="141"/>
      <c r="O1078" s="141"/>
      <c r="P1078" s="141"/>
      <c r="Q1078" s="141"/>
      <c r="R1078" s="141"/>
      <c r="S1078" s="141"/>
      <c r="T1078" s="141"/>
      <c r="U1078" s="141"/>
      <c r="V1078" s="141"/>
      <c r="W1078" s="141"/>
      <c r="X1078" s="141"/>
      <c r="Y1078" s="141"/>
      <c r="Z1078" s="141"/>
      <c r="AA1078" s="141"/>
      <c r="AB1078" s="141"/>
      <c r="AC1078" s="141"/>
      <c r="AD1078" s="141"/>
      <c r="AE1078" s="142"/>
    </row>
    <row r="1079">
      <c r="A1079" s="84"/>
      <c r="B1079" s="84"/>
      <c r="C1079" s="143"/>
      <c r="D1079" s="84"/>
      <c r="E1079" s="161"/>
      <c r="F1079" s="84"/>
      <c r="G1079" s="141"/>
      <c r="H1079" s="106"/>
      <c r="I1079" s="106"/>
      <c r="J1079" s="141"/>
      <c r="K1079" s="141"/>
      <c r="L1079" s="159"/>
      <c r="M1079" s="141"/>
      <c r="N1079" s="141"/>
      <c r="O1079" s="141"/>
      <c r="P1079" s="141"/>
      <c r="Q1079" s="141"/>
      <c r="R1079" s="141"/>
      <c r="S1079" s="141"/>
      <c r="T1079" s="141"/>
      <c r="U1079" s="141"/>
      <c r="V1079" s="141"/>
      <c r="W1079" s="141"/>
      <c r="X1079" s="141"/>
      <c r="Y1079" s="141"/>
      <c r="Z1079" s="141"/>
      <c r="AA1079" s="141"/>
      <c r="AB1079" s="141"/>
      <c r="AC1079" s="141"/>
      <c r="AD1079" s="141"/>
      <c r="AE1079" s="142"/>
    </row>
    <row r="1080">
      <c r="A1080" s="84"/>
      <c r="B1080" s="84"/>
      <c r="C1080" s="143"/>
      <c r="D1080" s="84"/>
      <c r="E1080" s="161"/>
      <c r="F1080" s="84"/>
      <c r="G1080" s="141"/>
      <c r="H1080" s="106"/>
      <c r="I1080" s="106"/>
      <c r="J1080" s="141"/>
      <c r="K1080" s="141"/>
      <c r="L1080" s="159"/>
      <c r="M1080" s="141"/>
      <c r="N1080" s="141"/>
      <c r="O1080" s="141"/>
      <c r="P1080" s="141"/>
      <c r="Q1080" s="141"/>
      <c r="R1080" s="141"/>
      <c r="S1080" s="141"/>
      <c r="T1080" s="141"/>
      <c r="U1080" s="141"/>
      <c r="V1080" s="141"/>
      <c r="W1080" s="141"/>
      <c r="X1080" s="141"/>
      <c r="Y1080" s="141"/>
      <c r="Z1080" s="141"/>
      <c r="AA1080" s="141"/>
      <c r="AB1080" s="141"/>
      <c r="AC1080" s="141"/>
      <c r="AD1080" s="141"/>
      <c r="AE1080" s="142"/>
    </row>
    <row r="1081">
      <c r="A1081" s="84"/>
      <c r="B1081" s="84"/>
      <c r="C1081" s="143"/>
      <c r="D1081" s="84"/>
      <c r="E1081" s="161"/>
      <c r="F1081" s="84"/>
      <c r="G1081" s="141"/>
      <c r="H1081" s="106"/>
      <c r="I1081" s="106"/>
      <c r="J1081" s="141"/>
      <c r="K1081" s="141"/>
      <c r="L1081" s="159"/>
      <c r="M1081" s="141"/>
      <c r="N1081" s="141"/>
      <c r="O1081" s="141"/>
      <c r="P1081" s="141"/>
      <c r="Q1081" s="141"/>
      <c r="R1081" s="141"/>
      <c r="S1081" s="141"/>
      <c r="T1081" s="141"/>
      <c r="U1081" s="141"/>
      <c r="V1081" s="141"/>
      <c r="W1081" s="141"/>
      <c r="X1081" s="141"/>
      <c r="Y1081" s="141"/>
      <c r="Z1081" s="141"/>
      <c r="AA1081" s="141"/>
      <c r="AB1081" s="141"/>
      <c r="AC1081" s="141"/>
      <c r="AD1081" s="141"/>
      <c r="AE1081" s="142"/>
    </row>
    <row r="1082">
      <c r="A1082" s="84"/>
      <c r="B1082" s="84"/>
      <c r="C1082" s="143"/>
      <c r="D1082" s="84"/>
      <c r="E1082" s="161"/>
      <c r="F1082" s="84"/>
      <c r="G1082" s="141"/>
      <c r="H1082" s="106"/>
      <c r="I1082" s="106"/>
      <c r="J1082" s="141"/>
      <c r="K1082" s="141"/>
      <c r="L1082" s="159"/>
      <c r="M1082" s="141"/>
      <c r="N1082" s="141"/>
      <c r="O1082" s="141"/>
      <c r="P1082" s="141"/>
      <c r="Q1082" s="141"/>
      <c r="R1082" s="141"/>
      <c r="S1082" s="141"/>
      <c r="T1082" s="141"/>
      <c r="U1082" s="141"/>
      <c r="V1082" s="141"/>
      <c r="W1082" s="141"/>
      <c r="X1082" s="141"/>
      <c r="Y1082" s="141"/>
      <c r="Z1082" s="141"/>
      <c r="AA1082" s="141"/>
      <c r="AB1082" s="141"/>
      <c r="AC1082" s="141"/>
      <c r="AD1082" s="141"/>
      <c r="AE1082" s="142"/>
    </row>
    <row r="1083">
      <c r="A1083" s="84"/>
      <c r="B1083" s="84"/>
      <c r="C1083" s="143"/>
      <c r="D1083" s="84"/>
      <c r="E1083" s="161"/>
      <c r="F1083" s="84"/>
      <c r="G1083" s="141"/>
      <c r="H1083" s="106"/>
      <c r="I1083" s="106"/>
      <c r="J1083" s="141"/>
      <c r="K1083" s="141"/>
      <c r="L1083" s="159"/>
      <c r="M1083" s="141"/>
      <c r="N1083" s="141"/>
      <c r="O1083" s="141"/>
      <c r="P1083" s="141"/>
      <c r="Q1083" s="141"/>
      <c r="R1083" s="141"/>
      <c r="S1083" s="141"/>
      <c r="T1083" s="141"/>
      <c r="U1083" s="141"/>
      <c r="V1083" s="141"/>
      <c r="W1083" s="141"/>
      <c r="X1083" s="141"/>
      <c r="Y1083" s="141"/>
      <c r="Z1083" s="141"/>
      <c r="AA1083" s="141"/>
      <c r="AB1083" s="141"/>
      <c r="AC1083" s="141"/>
      <c r="AD1083" s="141"/>
      <c r="AE1083" s="142"/>
    </row>
    <row r="1084">
      <c r="A1084" s="84"/>
      <c r="B1084" s="84"/>
      <c r="C1084" s="143"/>
      <c r="D1084" s="84"/>
      <c r="E1084" s="161"/>
      <c r="F1084" s="84"/>
      <c r="G1084" s="141"/>
      <c r="H1084" s="106"/>
      <c r="I1084" s="106"/>
      <c r="J1084" s="141"/>
      <c r="K1084" s="141"/>
      <c r="L1084" s="159"/>
      <c r="M1084" s="141"/>
      <c r="N1084" s="141"/>
      <c r="O1084" s="141"/>
      <c r="P1084" s="141"/>
      <c r="Q1084" s="141"/>
      <c r="R1084" s="141"/>
      <c r="S1084" s="141"/>
      <c r="T1084" s="141"/>
      <c r="U1084" s="141"/>
      <c r="V1084" s="141"/>
      <c r="W1084" s="141"/>
      <c r="X1084" s="141"/>
      <c r="Y1084" s="141"/>
      <c r="Z1084" s="141"/>
      <c r="AA1084" s="141"/>
      <c r="AB1084" s="141"/>
      <c r="AC1084" s="141"/>
      <c r="AD1084" s="141"/>
      <c r="AE1084" s="142"/>
    </row>
    <row r="1085">
      <c r="A1085" s="84"/>
      <c r="B1085" s="84"/>
      <c r="C1085" s="143"/>
      <c r="D1085" s="84"/>
      <c r="E1085" s="161"/>
      <c r="F1085" s="84"/>
      <c r="G1085" s="141"/>
      <c r="H1085" s="106"/>
      <c r="I1085" s="106"/>
      <c r="J1085" s="141"/>
      <c r="K1085" s="141"/>
      <c r="L1085" s="159"/>
      <c r="M1085" s="141"/>
      <c r="N1085" s="141"/>
      <c r="O1085" s="141"/>
      <c r="P1085" s="141"/>
      <c r="Q1085" s="141"/>
      <c r="R1085" s="141"/>
      <c r="S1085" s="141"/>
      <c r="T1085" s="141"/>
      <c r="U1085" s="141"/>
      <c r="V1085" s="141"/>
      <c r="W1085" s="141"/>
      <c r="X1085" s="141"/>
      <c r="Y1085" s="141"/>
      <c r="Z1085" s="141"/>
      <c r="AA1085" s="141"/>
      <c r="AB1085" s="141"/>
      <c r="AC1085" s="141"/>
      <c r="AD1085" s="141"/>
      <c r="AE1085" s="142"/>
    </row>
    <row r="1086">
      <c r="A1086" s="84"/>
      <c r="B1086" s="84"/>
      <c r="C1086" s="143"/>
      <c r="D1086" s="84"/>
      <c r="E1086" s="161"/>
      <c r="F1086" s="84"/>
      <c r="G1086" s="141"/>
      <c r="H1086" s="106"/>
      <c r="I1086" s="106"/>
      <c r="J1086" s="141"/>
      <c r="K1086" s="141"/>
      <c r="L1086" s="159"/>
      <c r="M1086" s="141"/>
      <c r="N1086" s="141"/>
      <c r="O1086" s="141"/>
      <c r="P1086" s="141"/>
      <c r="Q1086" s="141"/>
      <c r="R1086" s="141"/>
      <c r="S1086" s="141"/>
      <c r="T1086" s="141"/>
      <c r="U1086" s="141"/>
      <c r="V1086" s="141"/>
      <c r="W1086" s="141"/>
      <c r="X1086" s="141"/>
      <c r="Y1086" s="141"/>
      <c r="Z1086" s="141"/>
      <c r="AA1086" s="141"/>
      <c r="AB1086" s="141"/>
      <c r="AC1086" s="141"/>
      <c r="AD1086" s="141"/>
      <c r="AE1086" s="142"/>
    </row>
    <row r="1087">
      <c r="A1087" s="84"/>
      <c r="B1087" s="84"/>
      <c r="C1087" s="143"/>
      <c r="D1087" s="84"/>
      <c r="E1087" s="161"/>
      <c r="F1087" s="84"/>
      <c r="G1087" s="141"/>
      <c r="H1087" s="106"/>
      <c r="I1087" s="106"/>
      <c r="J1087" s="141"/>
      <c r="K1087" s="141"/>
      <c r="L1087" s="159"/>
      <c r="M1087" s="141"/>
      <c r="N1087" s="141"/>
      <c r="O1087" s="141"/>
      <c r="P1087" s="141"/>
      <c r="Q1087" s="141"/>
      <c r="R1087" s="141"/>
      <c r="S1087" s="141"/>
      <c r="T1087" s="141"/>
      <c r="U1087" s="141"/>
      <c r="V1087" s="141"/>
      <c r="W1087" s="141"/>
      <c r="X1087" s="141"/>
      <c r="Y1087" s="141"/>
      <c r="Z1087" s="141"/>
      <c r="AA1087" s="141"/>
      <c r="AB1087" s="141"/>
      <c r="AC1087" s="141"/>
      <c r="AD1087" s="141"/>
      <c r="AE1087" s="142"/>
    </row>
    <row r="1088">
      <c r="A1088" s="84"/>
      <c r="B1088" s="84"/>
      <c r="C1088" s="143"/>
      <c r="D1088" s="84"/>
      <c r="E1088" s="161"/>
      <c r="F1088" s="84"/>
      <c r="G1088" s="141"/>
      <c r="H1088" s="106"/>
      <c r="I1088" s="106"/>
      <c r="J1088" s="141"/>
      <c r="K1088" s="141"/>
      <c r="L1088" s="159"/>
      <c r="M1088" s="141"/>
      <c r="N1088" s="141"/>
      <c r="O1088" s="141"/>
      <c r="P1088" s="141"/>
      <c r="Q1088" s="141"/>
      <c r="R1088" s="141"/>
      <c r="S1088" s="141"/>
      <c r="T1088" s="141"/>
      <c r="U1088" s="141"/>
      <c r="V1088" s="141"/>
      <c r="W1088" s="141"/>
      <c r="X1088" s="141"/>
      <c r="Y1088" s="141"/>
      <c r="Z1088" s="141"/>
      <c r="AA1088" s="141"/>
      <c r="AB1088" s="141"/>
      <c r="AC1088" s="141"/>
      <c r="AD1088" s="141"/>
      <c r="AE1088" s="142"/>
    </row>
    <row r="1089">
      <c r="A1089" s="84"/>
      <c r="B1089" s="84"/>
      <c r="C1089" s="143"/>
      <c r="D1089" s="84"/>
      <c r="E1089" s="161"/>
      <c r="F1089" s="84"/>
      <c r="G1089" s="141"/>
      <c r="H1089" s="106"/>
      <c r="I1089" s="106"/>
      <c r="J1089" s="141"/>
      <c r="K1089" s="141"/>
      <c r="L1089" s="159"/>
      <c r="M1089" s="141"/>
      <c r="N1089" s="141"/>
      <c r="O1089" s="141"/>
      <c r="P1089" s="141"/>
      <c r="Q1089" s="141"/>
      <c r="R1089" s="141"/>
      <c r="S1089" s="141"/>
      <c r="T1089" s="141"/>
      <c r="U1089" s="141"/>
      <c r="V1089" s="141"/>
      <c r="W1089" s="141"/>
      <c r="X1089" s="141"/>
      <c r="Y1089" s="141"/>
      <c r="Z1089" s="141"/>
      <c r="AA1089" s="141"/>
      <c r="AB1089" s="141"/>
      <c r="AC1089" s="141"/>
      <c r="AD1089" s="141"/>
      <c r="AE1089" s="142"/>
    </row>
    <row r="1090">
      <c r="A1090" s="84"/>
      <c r="B1090" s="84"/>
      <c r="C1090" s="143"/>
      <c r="D1090" s="84"/>
      <c r="E1090" s="161"/>
      <c r="F1090" s="84"/>
      <c r="G1090" s="141"/>
      <c r="H1090" s="106"/>
      <c r="I1090" s="106"/>
      <c r="J1090" s="141"/>
      <c r="K1090" s="141"/>
      <c r="L1090" s="159"/>
      <c r="M1090" s="141"/>
      <c r="N1090" s="141"/>
      <c r="O1090" s="141"/>
      <c r="P1090" s="141"/>
      <c r="Q1090" s="141"/>
      <c r="R1090" s="141"/>
      <c r="S1090" s="141"/>
      <c r="T1090" s="141"/>
      <c r="U1090" s="141"/>
      <c r="V1090" s="141"/>
      <c r="W1090" s="141"/>
      <c r="X1090" s="141"/>
      <c r="Y1090" s="141"/>
      <c r="Z1090" s="141"/>
      <c r="AA1090" s="141"/>
      <c r="AB1090" s="141"/>
      <c r="AC1090" s="141"/>
      <c r="AD1090" s="141"/>
      <c r="AE1090" s="142"/>
    </row>
    <row r="1091">
      <c r="A1091" s="84"/>
      <c r="B1091" s="84"/>
      <c r="C1091" s="143"/>
      <c r="D1091" s="84"/>
      <c r="E1091" s="161"/>
      <c r="F1091" s="84"/>
      <c r="G1091" s="141"/>
      <c r="H1091" s="106"/>
      <c r="I1091" s="106"/>
      <c r="J1091" s="141"/>
      <c r="K1091" s="141"/>
      <c r="L1091" s="159"/>
      <c r="M1091" s="141"/>
      <c r="N1091" s="141"/>
      <c r="O1091" s="141"/>
      <c r="P1091" s="141"/>
      <c r="Q1091" s="141"/>
      <c r="R1091" s="141"/>
      <c r="S1091" s="141"/>
      <c r="T1091" s="141"/>
      <c r="U1091" s="141"/>
      <c r="V1091" s="141"/>
      <c r="W1091" s="141"/>
      <c r="X1091" s="141"/>
      <c r="Y1091" s="141"/>
      <c r="Z1091" s="141"/>
      <c r="AA1091" s="141"/>
      <c r="AB1091" s="141"/>
      <c r="AC1091" s="141"/>
      <c r="AD1091" s="141"/>
      <c r="AE1091" s="142"/>
    </row>
    <row r="1092">
      <c r="A1092" s="84"/>
      <c r="B1092" s="84"/>
      <c r="C1092" s="143"/>
      <c r="D1092" s="84"/>
      <c r="E1092" s="161"/>
      <c r="F1092" s="84"/>
      <c r="G1092" s="141"/>
      <c r="H1092" s="106"/>
      <c r="I1092" s="106"/>
      <c r="J1092" s="141"/>
      <c r="K1092" s="141"/>
      <c r="L1092" s="159"/>
      <c r="M1092" s="141"/>
      <c r="N1092" s="141"/>
      <c r="O1092" s="141"/>
      <c r="P1092" s="141"/>
      <c r="Q1092" s="141"/>
      <c r="R1092" s="141"/>
      <c r="S1092" s="141"/>
      <c r="T1092" s="141"/>
      <c r="U1092" s="141"/>
      <c r="V1092" s="141"/>
      <c r="W1092" s="141"/>
      <c r="X1092" s="141"/>
      <c r="Y1092" s="141"/>
      <c r="Z1092" s="141"/>
      <c r="AA1092" s="141"/>
      <c r="AB1092" s="141"/>
      <c r="AC1092" s="141"/>
      <c r="AD1092" s="141"/>
      <c r="AE1092" s="142"/>
    </row>
    <row r="1093">
      <c r="A1093" s="84"/>
      <c r="B1093" s="84"/>
      <c r="C1093" s="143"/>
      <c r="D1093" s="84"/>
      <c r="E1093" s="161"/>
      <c r="F1093" s="84"/>
      <c r="G1093" s="141"/>
      <c r="H1093" s="106"/>
      <c r="I1093" s="106"/>
      <c r="J1093" s="141"/>
      <c r="K1093" s="141"/>
      <c r="L1093" s="159"/>
      <c r="M1093" s="141"/>
      <c r="N1093" s="141"/>
      <c r="O1093" s="141"/>
      <c r="P1093" s="141"/>
      <c r="Q1093" s="141"/>
      <c r="R1093" s="141"/>
      <c r="S1093" s="141"/>
      <c r="T1093" s="141"/>
      <c r="U1093" s="141"/>
      <c r="V1093" s="141"/>
      <c r="W1093" s="141"/>
      <c r="X1093" s="141"/>
      <c r="Y1093" s="141"/>
      <c r="Z1093" s="141"/>
      <c r="AA1093" s="141"/>
      <c r="AB1093" s="141"/>
      <c r="AC1093" s="141"/>
      <c r="AD1093" s="141"/>
      <c r="AE1093" s="142"/>
    </row>
    <row r="1094">
      <c r="A1094" s="84"/>
      <c r="B1094" s="84"/>
      <c r="C1094" s="143"/>
      <c r="D1094" s="84"/>
      <c r="E1094" s="161"/>
      <c r="F1094" s="84"/>
      <c r="G1094" s="141"/>
      <c r="H1094" s="106"/>
      <c r="I1094" s="106"/>
      <c r="J1094" s="141"/>
      <c r="K1094" s="141"/>
      <c r="L1094" s="159"/>
      <c r="M1094" s="141"/>
      <c r="N1094" s="141"/>
      <c r="O1094" s="141"/>
      <c r="P1094" s="141"/>
      <c r="Q1094" s="141"/>
      <c r="R1094" s="141"/>
      <c r="S1094" s="141"/>
      <c r="T1094" s="141"/>
      <c r="U1094" s="141"/>
      <c r="V1094" s="141"/>
      <c r="W1094" s="141"/>
      <c r="X1094" s="141"/>
      <c r="Y1094" s="141"/>
      <c r="Z1094" s="141"/>
      <c r="AA1094" s="141"/>
      <c r="AB1094" s="141"/>
      <c r="AC1094" s="141"/>
      <c r="AD1094" s="141"/>
      <c r="AE1094" s="142"/>
    </row>
    <row r="1095">
      <c r="A1095" s="84"/>
      <c r="B1095" s="84"/>
      <c r="C1095" s="143"/>
      <c r="D1095" s="84"/>
      <c r="E1095" s="161"/>
      <c r="F1095" s="84"/>
      <c r="G1095" s="141"/>
      <c r="H1095" s="106"/>
      <c r="I1095" s="106"/>
      <c r="J1095" s="141"/>
      <c r="K1095" s="141"/>
      <c r="L1095" s="159"/>
      <c r="M1095" s="141"/>
      <c r="N1095" s="141"/>
      <c r="O1095" s="141"/>
      <c r="P1095" s="141"/>
      <c r="Q1095" s="141"/>
      <c r="R1095" s="141"/>
      <c r="S1095" s="141"/>
      <c r="T1095" s="141"/>
      <c r="U1095" s="141"/>
      <c r="V1095" s="141"/>
      <c r="W1095" s="141"/>
      <c r="X1095" s="141"/>
      <c r="Y1095" s="141"/>
      <c r="Z1095" s="141"/>
      <c r="AA1095" s="141"/>
      <c r="AB1095" s="141"/>
      <c r="AC1095" s="141"/>
      <c r="AD1095" s="141"/>
      <c r="AE1095" s="142"/>
    </row>
    <row r="1096">
      <c r="A1096" s="84"/>
      <c r="B1096" s="84"/>
      <c r="C1096" s="143"/>
      <c r="D1096" s="84"/>
      <c r="E1096" s="161"/>
      <c r="F1096" s="84"/>
      <c r="G1096" s="141"/>
      <c r="H1096" s="106"/>
      <c r="I1096" s="106"/>
      <c r="J1096" s="141"/>
      <c r="K1096" s="141"/>
      <c r="L1096" s="159"/>
      <c r="M1096" s="141"/>
      <c r="N1096" s="141"/>
      <c r="O1096" s="141"/>
      <c r="P1096" s="141"/>
      <c r="Q1096" s="141"/>
      <c r="R1096" s="141"/>
      <c r="S1096" s="141"/>
      <c r="T1096" s="141"/>
      <c r="U1096" s="141"/>
      <c r="V1096" s="141"/>
      <c r="W1096" s="141"/>
      <c r="X1096" s="141"/>
      <c r="Y1096" s="141"/>
      <c r="Z1096" s="141"/>
      <c r="AA1096" s="141"/>
      <c r="AB1096" s="141"/>
      <c r="AC1096" s="141"/>
      <c r="AD1096" s="141"/>
      <c r="AE1096" s="142"/>
    </row>
    <row r="1097">
      <c r="A1097" s="84"/>
      <c r="B1097" s="84"/>
      <c r="C1097" s="143"/>
      <c r="D1097" s="84"/>
      <c r="E1097" s="161"/>
      <c r="F1097" s="84"/>
      <c r="G1097" s="141"/>
      <c r="H1097" s="106"/>
      <c r="I1097" s="106"/>
      <c r="J1097" s="141"/>
      <c r="K1097" s="141"/>
      <c r="L1097" s="159"/>
      <c r="M1097" s="141"/>
      <c r="N1097" s="141"/>
      <c r="O1097" s="141"/>
      <c r="P1097" s="141"/>
      <c r="Q1097" s="141"/>
      <c r="R1097" s="141"/>
      <c r="S1097" s="141"/>
      <c r="T1097" s="141"/>
      <c r="U1097" s="141"/>
      <c r="V1097" s="141"/>
      <c r="W1097" s="141"/>
      <c r="X1097" s="141"/>
      <c r="Y1097" s="141"/>
      <c r="Z1097" s="141"/>
      <c r="AA1097" s="141"/>
      <c r="AB1097" s="141"/>
      <c r="AC1097" s="141"/>
      <c r="AD1097" s="141"/>
      <c r="AE1097" s="142"/>
    </row>
    <row r="1098">
      <c r="A1098" s="84"/>
      <c r="B1098" s="84"/>
      <c r="C1098" s="143"/>
      <c r="D1098" s="84"/>
      <c r="E1098" s="161"/>
      <c r="F1098" s="84"/>
      <c r="G1098" s="141"/>
      <c r="H1098" s="106"/>
      <c r="I1098" s="106"/>
      <c r="J1098" s="141"/>
      <c r="K1098" s="141"/>
      <c r="L1098" s="159"/>
      <c r="M1098" s="141"/>
      <c r="N1098" s="141"/>
      <c r="O1098" s="141"/>
      <c r="P1098" s="141"/>
      <c r="Q1098" s="141"/>
      <c r="R1098" s="141"/>
      <c r="S1098" s="141"/>
      <c r="T1098" s="141"/>
      <c r="U1098" s="141"/>
      <c r="V1098" s="141"/>
      <c r="W1098" s="141"/>
      <c r="X1098" s="141"/>
      <c r="Y1098" s="141"/>
      <c r="Z1098" s="141"/>
      <c r="AA1098" s="141"/>
      <c r="AB1098" s="141"/>
      <c r="AC1098" s="141"/>
      <c r="AD1098" s="141"/>
      <c r="AE1098" s="142"/>
    </row>
    <row r="1099">
      <c r="A1099" s="84"/>
      <c r="B1099" s="84"/>
      <c r="C1099" s="143"/>
      <c r="D1099" s="84"/>
      <c r="E1099" s="161"/>
      <c r="F1099" s="84"/>
      <c r="G1099" s="141"/>
      <c r="H1099" s="106"/>
      <c r="I1099" s="106"/>
      <c r="J1099" s="141"/>
      <c r="K1099" s="141"/>
      <c r="L1099" s="159"/>
      <c r="M1099" s="141"/>
      <c r="N1099" s="141"/>
      <c r="O1099" s="141"/>
      <c r="P1099" s="141"/>
      <c r="Q1099" s="141"/>
      <c r="R1099" s="141"/>
      <c r="S1099" s="141"/>
      <c r="T1099" s="141"/>
      <c r="U1099" s="141"/>
      <c r="V1099" s="141"/>
      <c r="W1099" s="141"/>
      <c r="X1099" s="141"/>
      <c r="Y1099" s="141"/>
      <c r="Z1099" s="141"/>
      <c r="AA1099" s="141"/>
      <c r="AB1099" s="141"/>
      <c r="AC1099" s="141"/>
      <c r="AD1099" s="141"/>
      <c r="AE1099" s="142"/>
    </row>
    <row r="1100">
      <c r="A1100" s="84"/>
      <c r="B1100" s="84"/>
      <c r="C1100" s="143"/>
      <c r="D1100" s="84"/>
      <c r="E1100" s="161"/>
      <c r="F1100" s="84"/>
      <c r="G1100" s="141"/>
      <c r="H1100" s="106"/>
      <c r="I1100" s="106"/>
      <c r="J1100" s="141"/>
      <c r="K1100" s="141"/>
      <c r="L1100" s="159"/>
      <c r="M1100" s="141"/>
      <c r="N1100" s="141"/>
      <c r="O1100" s="141"/>
      <c r="P1100" s="141"/>
      <c r="Q1100" s="141"/>
      <c r="R1100" s="141"/>
      <c r="S1100" s="141"/>
      <c r="T1100" s="141"/>
      <c r="U1100" s="141"/>
      <c r="V1100" s="141"/>
      <c r="W1100" s="141"/>
      <c r="X1100" s="141"/>
      <c r="Y1100" s="141"/>
      <c r="Z1100" s="141"/>
      <c r="AA1100" s="141"/>
      <c r="AB1100" s="141"/>
      <c r="AC1100" s="141"/>
      <c r="AD1100" s="141"/>
      <c r="AE1100" s="142"/>
    </row>
    <row r="1101">
      <c r="A1101" s="84"/>
      <c r="B1101" s="84"/>
      <c r="C1101" s="143"/>
      <c r="D1101" s="84"/>
      <c r="E1101" s="161"/>
      <c r="F1101" s="84"/>
      <c r="G1101" s="141"/>
      <c r="H1101" s="106"/>
      <c r="I1101" s="106"/>
      <c r="J1101" s="141"/>
      <c r="K1101" s="141"/>
      <c r="L1101" s="159"/>
      <c r="M1101" s="141"/>
      <c r="N1101" s="141"/>
      <c r="O1101" s="141"/>
      <c r="P1101" s="141"/>
      <c r="Q1101" s="141"/>
      <c r="R1101" s="141"/>
      <c r="S1101" s="141"/>
      <c r="T1101" s="141"/>
      <c r="U1101" s="141"/>
      <c r="V1101" s="141"/>
      <c r="W1101" s="141"/>
      <c r="X1101" s="141"/>
      <c r="Y1101" s="141"/>
      <c r="Z1101" s="141"/>
      <c r="AA1101" s="141"/>
      <c r="AB1101" s="141"/>
      <c r="AC1101" s="141"/>
      <c r="AD1101" s="141"/>
      <c r="AE1101" s="142"/>
    </row>
    <row r="1102">
      <c r="A1102" s="84"/>
      <c r="B1102" s="84"/>
      <c r="C1102" s="143"/>
      <c r="D1102" s="84"/>
      <c r="E1102" s="161"/>
      <c r="F1102" s="84"/>
      <c r="G1102" s="141"/>
      <c r="H1102" s="106"/>
      <c r="I1102" s="106"/>
      <c r="J1102" s="141"/>
      <c r="K1102" s="141"/>
      <c r="L1102" s="159"/>
      <c r="M1102" s="141"/>
      <c r="N1102" s="141"/>
      <c r="O1102" s="141"/>
      <c r="P1102" s="141"/>
      <c r="Q1102" s="141"/>
      <c r="R1102" s="141"/>
      <c r="S1102" s="141"/>
      <c r="T1102" s="141"/>
      <c r="U1102" s="141"/>
      <c r="V1102" s="141"/>
      <c r="W1102" s="141"/>
      <c r="X1102" s="141"/>
      <c r="Y1102" s="141"/>
      <c r="Z1102" s="141"/>
      <c r="AA1102" s="141"/>
      <c r="AB1102" s="141"/>
      <c r="AC1102" s="141"/>
      <c r="AD1102" s="141"/>
      <c r="AE1102" s="142"/>
    </row>
    <row r="1103">
      <c r="A1103" s="84"/>
      <c r="B1103" s="84"/>
      <c r="C1103" s="143"/>
      <c r="D1103" s="84"/>
      <c r="E1103" s="161"/>
      <c r="F1103" s="84"/>
      <c r="G1103" s="141"/>
      <c r="H1103" s="106"/>
      <c r="I1103" s="106"/>
      <c r="J1103" s="141"/>
      <c r="K1103" s="141"/>
      <c r="L1103" s="159"/>
      <c r="M1103" s="141"/>
      <c r="N1103" s="141"/>
      <c r="O1103" s="141"/>
      <c r="P1103" s="141"/>
      <c r="Q1103" s="141"/>
      <c r="R1103" s="141"/>
      <c r="S1103" s="141"/>
      <c r="T1103" s="141"/>
      <c r="U1103" s="141"/>
      <c r="V1103" s="141"/>
      <c r="W1103" s="141"/>
      <c r="X1103" s="141"/>
      <c r="Y1103" s="141"/>
      <c r="Z1103" s="141"/>
      <c r="AA1103" s="141"/>
      <c r="AB1103" s="141"/>
      <c r="AC1103" s="141"/>
      <c r="AD1103" s="141"/>
      <c r="AE1103" s="142"/>
    </row>
    <row r="1104">
      <c r="A1104" s="84"/>
      <c r="B1104" s="84"/>
      <c r="C1104" s="143"/>
      <c r="D1104" s="84"/>
      <c r="E1104" s="161"/>
      <c r="F1104" s="84"/>
      <c r="G1104" s="141"/>
      <c r="H1104" s="106"/>
      <c r="I1104" s="106"/>
      <c r="J1104" s="141"/>
      <c r="K1104" s="141"/>
      <c r="L1104" s="159"/>
      <c r="M1104" s="141"/>
      <c r="N1104" s="141"/>
      <c r="O1104" s="141"/>
      <c r="P1104" s="141"/>
      <c r="Q1104" s="141"/>
      <c r="R1104" s="141"/>
      <c r="S1104" s="141"/>
      <c r="T1104" s="141"/>
      <c r="U1104" s="141"/>
      <c r="V1104" s="141"/>
      <c r="W1104" s="141"/>
      <c r="X1104" s="141"/>
      <c r="Y1104" s="141"/>
      <c r="Z1104" s="141"/>
      <c r="AA1104" s="141"/>
      <c r="AB1104" s="141"/>
      <c r="AC1104" s="141"/>
      <c r="AD1104" s="141"/>
      <c r="AE1104" s="142"/>
    </row>
    <row r="1105">
      <c r="A1105" s="84"/>
      <c r="B1105" s="84"/>
      <c r="C1105" s="143"/>
      <c r="D1105" s="84"/>
      <c r="E1105" s="161"/>
      <c r="F1105" s="84"/>
      <c r="G1105" s="141"/>
      <c r="H1105" s="106"/>
      <c r="I1105" s="106"/>
      <c r="J1105" s="141"/>
      <c r="K1105" s="141"/>
      <c r="L1105" s="159"/>
      <c r="M1105" s="141"/>
      <c r="N1105" s="141"/>
      <c r="O1105" s="141"/>
      <c r="P1105" s="141"/>
      <c r="Q1105" s="141"/>
      <c r="R1105" s="141"/>
      <c r="S1105" s="141"/>
      <c r="T1105" s="141"/>
      <c r="U1105" s="141"/>
      <c r="V1105" s="141"/>
      <c r="W1105" s="141"/>
      <c r="X1105" s="141"/>
      <c r="Y1105" s="141"/>
      <c r="Z1105" s="141"/>
      <c r="AA1105" s="141"/>
      <c r="AB1105" s="141"/>
      <c r="AC1105" s="141"/>
      <c r="AD1105" s="141"/>
      <c r="AE1105" s="142"/>
    </row>
    <row r="1106">
      <c r="A1106" s="84"/>
      <c r="B1106" s="84"/>
      <c r="C1106" s="143"/>
      <c r="D1106" s="84"/>
      <c r="E1106" s="161"/>
      <c r="F1106" s="84"/>
      <c r="G1106" s="141"/>
      <c r="H1106" s="106"/>
      <c r="I1106" s="106"/>
      <c r="J1106" s="141"/>
      <c r="K1106" s="141"/>
      <c r="L1106" s="159"/>
      <c r="M1106" s="141"/>
      <c r="N1106" s="141"/>
      <c r="O1106" s="141"/>
      <c r="P1106" s="141"/>
      <c r="Q1106" s="141"/>
      <c r="R1106" s="141"/>
      <c r="S1106" s="141"/>
      <c r="T1106" s="141"/>
      <c r="U1106" s="141"/>
      <c r="V1106" s="141"/>
      <c r="W1106" s="141"/>
      <c r="X1106" s="141"/>
      <c r="Y1106" s="141"/>
      <c r="Z1106" s="141"/>
      <c r="AA1106" s="141"/>
      <c r="AB1106" s="141"/>
      <c r="AC1106" s="141"/>
      <c r="AD1106" s="141"/>
      <c r="AE1106" s="142"/>
    </row>
    <row r="1107">
      <c r="A1107" s="84"/>
      <c r="B1107" s="84"/>
      <c r="C1107" s="143"/>
      <c r="D1107" s="84"/>
      <c r="E1107" s="161"/>
      <c r="F1107" s="84"/>
      <c r="G1107" s="141"/>
      <c r="H1107" s="106"/>
      <c r="I1107" s="106"/>
      <c r="J1107" s="141"/>
      <c r="K1107" s="141"/>
      <c r="L1107" s="159"/>
      <c r="M1107" s="141"/>
      <c r="N1107" s="141"/>
      <c r="O1107" s="141"/>
      <c r="P1107" s="141"/>
      <c r="Q1107" s="141"/>
      <c r="R1107" s="141"/>
      <c r="S1107" s="141"/>
      <c r="T1107" s="141"/>
      <c r="U1107" s="141"/>
      <c r="V1107" s="141"/>
      <c r="W1107" s="141"/>
      <c r="X1107" s="141"/>
      <c r="Y1107" s="141"/>
      <c r="Z1107" s="141"/>
      <c r="AA1107" s="141"/>
      <c r="AB1107" s="141"/>
      <c r="AC1107" s="141"/>
      <c r="AD1107" s="141"/>
      <c r="AE1107" s="142"/>
    </row>
    <row r="1108">
      <c r="A1108" s="84"/>
      <c r="B1108" s="84"/>
      <c r="C1108" s="143"/>
      <c r="D1108" s="84"/>
      <c r="E1108" s="161"/>
      <c r="F1108" s="84"/>
      <c r="G1108" s="141"/>
      <c r="H1108" s="106"/>
      <c r="I1108" s="106"/>
      <c r="J1108" s="141"/>
      <c r="K1108" s="141"/>
      <c r="L1108" s="159"/>
      <c r="M1108" s="141"/>
      <c r="N1108" s="141"/>
      <c r="O1108" s="141"/>
      <c r="P1108" s="141"/>
      <c r="Q1108" s="141"/>
      <c r="R1108" s="141"/>
      <c r="S1108" s="141"/>
      <c r="T1108" s="141"/>
      <c r="U1108" s="141"/>
      <c r="V1108" s="141"/>
      <c r="W1108" s="141"/>
      <c r="X1108" s="141"/>
      <c r="Y1108" s="141"/>
      <c r="Z1108" s="141"/>
      <c r="AA1108" s="141"/>
      <c r="AB1108" s="141"/>
      <c r="AC1108" s="141"/>
      <c r="AD1108" s="141"/>
      <c r="AE1108" s="142"/>
    </row>
    <row r="1109">
      <c r="A1109" s="84"/>
      <c r="B1109" s="84"/>
      <c r="C1109" s="143"/>
      <c r="D1109" s="84"/>
      <c r="E1109" s="161"/>
      <c r="F1109" s="84"/>
      <c r="G1109" s="141"/>
      <c r="H1109" s="106"/>
      <c r="I1109" s="106"/>
      <c r="J1109" s="141"/>
      <c r="K1109" s="141"/>
      <c r="L1109" s="159"/>
      <c r="M1109" s="141"/>
      <c r="N1109" s="141"/>
      <c r="O1109" s="141"/>
      <c r="P1109" s="141"/>
      <c r="Q1109" s="141"/>
      <c r="R1109" s="141"/>
      <c r="S1109" s="141"/>
      <c r="T1109" s="141"/>
      <c r="U1109" s="141"/>
      <c r="V1109" s="141"/>
      <c r="W1109" s="141"/>
      <c r="X1109" s="141"/>
      <c r="Y1109" s="141"/>
      <c r="Z1109" s="141"/>
      <c r="AA1109" s="141"/>
      <c r="AB1109" s="141"/>
      <c r="AC1109" s="141"/>
      <c r="AD1109" s="141"/>
      <c r="AE1109" s="142"/>
    </row>
    <row r="1110">
      <c r="A1110" s="84"/>
      <c r="B1110" s="84"/>
      <c r="C1110" s="143"/>
      <c r="D1110" s="84"/>
      <c r="E1110" s="161"/>
      <c r="F1110" s="84"/>
      <c r="G1110" s="141"/>
      <c r="H1110" s="106"/>
      <c r="I1110" s="106"/>
      <c r="J1110" s="141"/>
      <c r="K1110" s="141"/>
      <c r="L1110" s="159"/>
      <c r="M1110" s="141"/>
      <c r="N1110" s="141"/>
      <c r="O1110" s="141"/>
      <c r="P1110" s="141"/>
      <c r="Q1110" s="141"/>
      <c r="R1110" s="141"/>
      <c r="S1110" s="141"/>
      <c r="T1110" s="141"/>
      <c r="U1110" s="141"/>
      <c r="V1110" s="141"/>
      <c r="W1110" s="141"/>
      <c r="X1110" s="141"/>
      <c r="Y1110" s="141"/>
      <c r="Z1110" s="141"/>
      <c r="AA1110" s="141"/>
      <c r="AB1110" s="141"/>
      <c r="AC1110" s="141"/>
      <c r="AD1110" s="141"/>
      <c r="AE1110" s="142"/>
    </row>
    <row r="1111">
      <c r="A1111" s="84"/>
      <c r="B1111" s="84"/>
      <c r="C1111" s="143"/>
      <c r="D1111" s="84"/>
      <c r="E1111" s="161"/>
      <c r="F1111" s="84"/>
      <c r="G1111" s="141"/>
      <c r="H1111" s="106"/>
      <c r="I1111" s="106"/>
      <c r="J1111" s="141"/>
      <c r="K1111" s="141"/>
      <c r="L1111" s="159"/>
      <c r="M1111" s="141"/>
      <c r="N1111" s="141"/>
      <c r="O1111" s="141"/>
      <c r="P1111" s="141"/>
      <c r="Q1111" s="141"/>
      <c r="R1111" s="141"/>
      <c r="S1111" s="141"/>
      <c r="T1111" s="141"/>
      <c r="U1111" s="141"/>
      <c r="V1111" s="141"/>
      <c r="W1111" s="141"/>
      <c r="X1111" s="141"/>
      <c r="Y1111" s="141"/>
      <c r="Z1111" s="141"/>
      <c r="AA1111" s="141"/>
      <c r="AB1111" s="141"/>
      <c r="AC1111" s="141"/>
      <c r="AD1111" s="141"/>
      <c r="AE1111" s="142"/>
    </row>
    <row r="1112">
      <c r="A1112" s="84"/>
      <c r="B1112" s="84"/>
      <c r="C1112" s="143"/>
      <c r="D1112" s="84"/>
      <c r="E1112" s="161"/>
      <c r="F1112" s="84"/>
      <c r="G1112" s="141"/>
      <c r="H1112" s="106"/>
      <c r="I1112" s="106"/>
      <c r="J1112" s="141"/>
      <c r="K1112" s="141"/>
      <c r="L1112" s="159"/>
      <c r="M1112" s="141"/>
      <c r="N1112" s="141"/>
      <c r="O1112" s="141"/>
      <c r="P1112" s="141"/>
      <c r="Q1112" s="141"/>
      <c r="R1112" s="141"/>
      <c r="S1112" s="141"/>
      <c r="T1112" s="141"/>
      <c r="U1112" s="141"/>
      <c r="V1112" s="141"/>
      <c r="W1112" s="141"/>
      <c r="X1112" s="141"/>
      <c r="Y1112" s="141"/>
      <c r="Z1112" s="141"/>
      <c r="AA1112" s="141"/>
      <c r="AB1112" s="141"/>
      <c r="AC1112" s="141"/>
      <c r="AD1112" s="141"/>
      <c r="AE1112" s="142"/>
    </row>
    <row r="1113">
      <c r="A1113" s="84"/>
      <c r="B1113" s="84"/>
      <c r="C1113" s="143"/>
      <c r="D1113" s="84"/>
      <c r="E1113" s="161"/>
      <c r="F1113" s="84"/>
      <c r="G1113" s="141"/>
      <c r="H1113" s="106"/>
      <c r="I1113" s="106"/>
      <c r="J1113" s="141"/>
      <c r="K1113" s="141"/>
      <c r="L1113" s="159"/>
      <c r="M1113" s="141"/>
      <c r="N1113" s="141"/>
      <c r="O1113" s="141"/>
      <c r="P1113" s="141"/>
      <c r="Q1113" s="141"/>
      <c r="R1113" s="141"/>
      <c r="S1113" s="141"/>
      <c r="T1113" s="141"/>
      <c r="U1113" s="141"/>
      <c r="V1113" s="141"/>
      <c r="W1113" s="141"/>
      <c r="X1113" s="141"/>
      <c r="Y1113" s="141"/>
      <c r="Z1113" s="141"/>
      <c r="AA1113" s="141"/>
      <c r="AB1113" s="141"/>
      <c r="AC1113" s="141"/>
      <c r="AD1113" s="141"/>
      <c r="AE1113" s="142"/>
    </row>
    <row r="1114">
      <c r="A1114" s="84"/>
      <c r="B1114" s="84"/>
      <c r="C1114" s="143"/>
      <c r="D1114" s="84"/>
      <c r="E1114" s="161"/>
      <c r="F1114" s="84"/>
      <c r="G1114" s="141"/>
      <c r="H1114" s="106"/>
      <c r="I1114" s="106"/>
      <c r="J1114" s="141"/>
      <c r="K1114" s="141"/>
      <c r="L1114" s="159"/>
      <c r="M1114" s="141"/>
      <c r="N1114" s="141"/>
      <c r="O1114" s="141"/>
      <c r="P1114" s="141"/>
      <c r="Q1114" s="141"/>
      <c r="R1114" s="141"/>
      <c r="S1114" s="141"/>
      <c r="T1114" s="141"/>
      <c r="U1114" s="141"/>
      <c r="V1114" s="141"/>
      <c r="W1114" s="141"/>
      <c r="X1114" s="141"/>
      <c r="Y1114" s="141"/>
      <c r="Z1114" s="141"/>
      <c r="AA1114" s="141"/>
      <c r="AB1114" s="141"/>
      <c r="AC1114" s="141"/>
      <c r="AD1114" s="141"/>
      <c r="AE1114" s="142"/>
    </row>
    <row r="1115">
      <c r="A1115" s="84"/>
      <c r="B1115" s="84"/>
      <c r="C1115" s="143"/>
      <c r="D1115" s="84"/>
      <c r="E1115" s="161"/>
      <c r="F1115" s="84"/>
      <c r="G1115" s="141"/>
      <c r="H1115" s="106"/>
      <c r="I1115" s="106"/>
      <c r="J1115" s="141"/>
      <c r="K1115" s="141"/>
      <c r="L1115" s="159"/>
      <c r="M1115" s="141"/>
      <c r="N1115" s="141"/>
      <c r="O1115" s="141"/>
      <c r="P1115" s="141"/>
      <c r="Q1115" s="141"/>
      <c r="R1115" s="141"/>
      <c r="S1115" s="141"/>
      <c r="T1115" s="141"/>
      <c r="U1115" s="141"/>
      <c r="V1115" s="141"/>
      <c r="W1115" s="141"/>
      <c r="X1115" s="141"/>
      <c r="Y1115" s="141"/>
      <c r="Z1115" s="141"/>
      <c r="AA1115" s="141"/>
      <c r="AB1115" s="141"/>
      <c r="AC1115" s="141"/>
      <c r="AD1115" s="141"/>
      <c r="AE1115" s="142"/>
    </row>
    <row r="1116">
      <c r="A1116" s="84"/>
      <c r="B1116" s="84"/>
      <c r="C1116" s="143"/>
      <c r="D1116" s="84"/>
      <c r="E1116" s="161"/>
      <c r="F1116" s="84"/>
      <c r="G1116" s="141"/>
      <c r="H1116" s="106"/>
      <c r="I1116" s="106"/>
      <c r="J1116" s="141"/>
      <c r="K1116" s="141"/>
      <c r="L1116" s="159"/>
      <c r="M1116" s="141"/>
      <c r="N1116" s="141"/>
      <c r="O1116" s="141"/>
      <c r="P1116" s="141"/>
      <c r="Q1116" s="141"/>
      <c r="R1116" s="141"/>
      <c r="S1116" s="141"/>
      <c r="T1116" s="141"/>
      <c r="U1116" s="141"/>
      <c r="V1116" s="141"/>
      <c r="W1116" s="141"/>
      <c r="X1116" s="141"/>
      <c r="Y1116" s="141"/>
      <c r="Z1116" s="141"/>
      <c r="AA1116" s="141"/>
      <c r="AB1116" s="141"/>
      <c r="AC1116" s="141"/>
      <c r="AD1116" s="141"/>
      <c r="AE1116" s="142"/>
    </row>
    <row r="1117">
      <c r="A1117" s="84"/>
      <c r="B1117" s="84"/>
      <c r="C1117" s="143"/>
      <c r="D1117" s="84"/>
      <c r="E1117" s="161"/>
      <c r="F1117" s="84"/>
      <c r="G1117" s="141"/>
      <c r="H1117" s="106"/>
      <c r="I1117" s="106"/>
      <c r="J1117" s="141"/>
      <c r="K1117" s="141"/>
      <c r="L1117" s="159"/>
      <c r="M1117" s="141"/>
      <c r="N1117" s="141"/>
      <c r="O1117" s="141"/>
      <c r="P1117" s="141"/>
      <c r="Q1117" s="141"/>
      <c r="R1117" s="141"/>
      <c r="S1117" s="141"/>
      <c r="T1117" s="141"/>
      <c r="U1117" s="141"/>
      <c r="V1117" s="141"/>
      <c r="W1117" s="141"/>
      <c r="X1117" s="141"/>
      <c r="Y1117" s="141"/>
      <c r="Z1117" s="141"/>
      <c r="AA1117" s="141"/>
      <c r="AB1117" s="141"/>
      <c r="AC1117" s="141"/>
      <c r="AD1117" s="141"/>
      <c r="AE1117" s="142"/>
    </row>
    <row r="1118">
      <c r="A1118" s="84"/>
      <c r="B1118" s="84"/>
      <c r="C1118" s="143"/>
      <c r="D1118" s="84"/>
      <c r="E1118" s="161"/>
      <c r="F1118" s="84"/>
      <c r="G1118" s="141"/>
      <c r="H1118" s="106"/>
      <c r="I1118" s="106"/>
      <c r="J1118" s="141"/>
      <c r="K1118" s="141"/>
      <c r="L1118" s="159"/>
      <c r="M1118" s="141"/>
      <c r="N1118" s="141"/>
      <c r="O1118" s="141"/>
      <c r="P1118" s="141"/>
      <c r="Q1118" s="141"/>
      <c r="R1118" s="141"/>
      <c r="S1118" s="141"/>
      <c r="T1118" s="141"/>
      <c r="U1118" s="141"/>
      <c r="V1118" s="141"/>
      <c r="W1118" s="141"/>
      <c r="X1118" s="141"/>
      <c r="Y1118" s="141"/>
      <c r="Z1118" s="141"/>
      <c r="AA1118" s="141"/>
      <c r="AB1118" s="141"/>
      <c r="AC1118" s="141"/>
      <c r="AD1118" s="141"/>
      <c r="AE1118" s="142"/>
    </row>
    <row r="1119">
      <c r="A1119" s="84"/>
      <c r="B1119" s="84"/>
      <c r="C1119" s="143"/>
      <c r="D1119" s="84"/>
      <c r="E1119" s="161"/>
      <c r="F1119" s="84"/>
      <c r="G1119" s="141"/>
      <c r="H1119" s="106"/>
      <c r="I1119" s="106"/>
      <c r="J1119" s="141"/>
      <c r="K1119" s="141"/>
      <c r="L1119" s="159"/>
      <c r="M1119" s="141"/>
      <c r="N1119" s="141"/>
      <c r="O1119" s="141"/>
      <c r="P1119" s="141"/>
      <c r="Q1119" s="141"/>
      <c r="R1119" s="141"/>
      <c r="S1119" s="141"/>
      <c r="T1119" s="141"/>
      <c r="U1119" s="141"/>
      <c r="V1119" s="141"/>
      <c r="W1119" s="141"/>
      <c r="X1119" s="141"/>
      <c r="Y1119" s="141"/>
      <c r="Z1119" s="141"/>
      <c r="AA1119" s="141"/>
      <c r="AB1119" s="141"/>
      <c r="AC1119" s="141"/>
      <c r="AD1119" s="141"/>
      <c r="AE1119" s="142"/>
    </row>
    <row r="1120">
      <c r="A1120" s="84"/>
      <c r="B1120" s="84"/>
      <c r="C1120" s="143"/>
      <c r="D1120" s="84"/>
      <c r="E1120" s="161"/>
      <c r="F1120" s="84"/>
      <c r="G1120" s="141"/>
      <c r="H1120" s="106"/>
      <c r="I1120" s="106"/>
      <c r="J1120" s="141"/>
      <c r="K1120" s="141"/>
      <c r="L1120" s="159"/>
      <c r="M1120" s="141"/>
      <c r="N1120" s="141"/>
      <c r="O1120" s="141"/>
      <c r="P1120" s="141"/>
      <c r="Q1120" s="141"/>
      <c r="R1120" s="141"/>
      <c r="S1120" s="141"/>
      <c r="T1120" s="141"/>
      <c r="U1120" s="141"/>
      <c r="V1120" s="141"/>
      <c r="W1120" s="141"/>
      <c r="X1120" s="141"/>
      <c r="Y1120" s="141"/>
      <c r="Z1120" s="141"/>
      <c r="AA1120" s="141"/>
      <c r="AB1120" s="141"/>
      <c r="AC1120" s="141"/>
      <c r="AD1120" s="141"/>
      <c r="AE1120" s="142"/>
    </row>
    <row r="1121">
      <c r="A1121" s="84"/>
      <c r="B1121" s="84"/>
      <c r="C1121" s="143"/>
      <c r="D1121" s="84"/>
      <c r="E1121" s="161"/>
      <c r="F1121" s="84"/>
      <c r="G1121" s="141"/>
      <c r="H1121" s="106"/>
      <c r="I1121" s="106"/>
      <c r="J1121" s="141"/>
      <c r="K1121" s="141"/>
      <c r="L1121" s="159"/>
      <c r="M1121" s="141"/>
      <c r="N1121" s="141"/>
      <c r="O1121" s="141"/>
      <c r="P1121" s="141"/>
      <c r="Q1121" s="141"/>
      <c r="R1121" s="141"/>
      <c r="S1121" s="141"/>
      <c r="T1121" s="141"/>
      <c r="U1121" s="141"/>
      <c r="V1121" s="141"/>
      <c r="W1121" s="141"/>
      <c r="X1121" s="141"/>
      <c r="Y1121" s="141"/>
      <c r="Z1121" s="141"/>
      <c r="AA1121" s="141"/>
      <c r="AB1121" s="141"/>
      <c r="AC1121" s="141"/>
      <c r="AD1121" s="141"/>
      <c r="AE1121" s="142"/>
    </row>
    <row r="1122">
      <c r="A1122" s="84"/>
      <c r="B1122" s="84"/>
      <c r="C1122" s="143"/>
      <c r="D1122" s="84"/>
      <c r="E1122" s="161"/>
      <c r="F1122" s="84"/>
      <c r="G1122" s="141"/>
      <c r="H1122" s="106"/>
      <c r="I1122" s="106"/>
      <c r="J1122" s="141"/>
      <c r="K1122" s="141"/>
      <c r="L1122" s="159"/>
      <c r="M1122" s="141"/>
      <c r="N1122" s="141"/>
      <c r="O1122" s="141"/>
      <c r="P1122" s="141"/>
      <c r="Q1122" s="141"/>
      <c r="R1122" s="141"/>
      <c r="S1122" s="141"/>
      <c r="T1122" s="141"/>
      <c r="U1122" s="141"/>
      <c r="V1122" s="141"/>
      <c r="W1122" s="141"/>
      <c r="X1122" s="141"/>
      <c r="Y1122" s="141"/>
      <c r="Z1122" s="141"/>
      <c r="AA1122" s="141"/>
      <c r="AB1122" s="141"/>
      <c r="AC1122" s="141"/>
      <c r="AD1122" s="141"/>
      <c r="AE1122" s="142"/>
    </row>
    <row r="1123">
      <c r="A1123" s="84"/>
      <c r="B1123" s="84"/>
      <c r="C1123" s="143"/>
      <c r="D1123" s="84"/>
      <c r="E1123" s="161"/>
      <c r="F1123" s="84"/>
      <c r="G1123" s="141"/>
      <c r="H1123" s="106"/>
      <c r="I1123" s="106"/>
      <c r="J1123" s="141"/>
      <c r="K1123" s="141"/>
      <c r="L1123" s="159"/>
      <c r="M1123" s="141"/>
      <c r="N1123" s="141"/>
      <c r="O1123" s="141"/>
      <c r="P1123" s="141"/>
      <c r="Q1123" s="141"/>
      <c r="R1123" s="141"/>
      <c r="S1123" s="141"/>
      <c r="T1123" s="141"/>
      <c r="U1123" s="141"/>
      <c r="V1123" s="141"/>
      <c r="W1123" s="141"/>
      <c r="X1123" s="141"/>
      <c r="Y1123" s="141"/>
      <c r="Z1123" s="141"/>
      <c r="AA1123" s="141"/>
      <c r="AB1123" s="141"/>
      <c r="AC1123" s="141"/>
      <c r="AD1123" s="141"/>
      <c r="AE1123" s="142"/>
    </row>
    <row r="1124">
      <c r="A1124" s="84"/>
      <c r="B1124" s="84"/>
      <c r="C1124" s="143"/>
      <c r="D1124" s="84"/>
      <c r="E1124" s="161"/>
      <c r="F1124" s="84"/>
      <c r="G1124" s="141"/>
      <c r="H1124" s="106"/>
      <c r="I1124" s="106"/>
      <c r="J1124" s="141"/>
      <c r="K1124" s="141"/>
      <c r="L1124" s="159"/>
      <c r="M1124" s="141"/>
      <c r="N1124" s="141"/>
      <c r="O1124" s="141"/>
      <c r="P1124" s="141"/>
      <c r="Q1124" s="141"/>
      <c r="R1124" s="141"/>
      <c r="S1124" s="141"/>
      <c r="T1124" s="141"/>
      <c r="U1124" s="141"/>
      <c r="V1124" s="141"/>
      <c r="W1124" s="141"/>
      <c r="X1124" s="141"/>
      <c r="Y1124" s="141"/>
      <c r="Z1124" s="141"/>
      <c r="AA1124" s="141"/>
      <c r="AB1124" s="141"/>
      <c r="AC1124" s="141"/>
      <c r="AD1124" s="141"/>
      <c r="AE1124" s="142"/>
    </row>
    <row r="1125">
      <c r="A1125" s="84"/>
      <c r="B1125" s="84"/>
      <c r="C1125" s="143"/>
      <c r="D1125" s="84"/>
      <c r="E1125" s="161"/>
      <c r="F1125" s="84"/>
      <c r="G1125" s="141"/>
      <c r="H1125" s="106"/>
      <c r="I1125" s="106"/>
      <c r="J1125" s="141"/>
      <c r="K1125" s="141"/>
      <c r="L1125" s="159"/>
      <c r="M1125" s="141"/>
      <c r="N1125" s="141"/>
      <c r="O1125" s="141"/>
      <c r="P1125" s="141"/>
      <c r="Q1125" s="141"/>
      <c r="R1125" s="141"/>
      <c r="S1125" s="141"/>
      <c r="T1125" s="141"/>
      <c r="U1125" s="141"/>
      <c r="V1125" s="141"/>
      <c r="W1125" s="141"/>
      <c r="X1125" s="141"/>
      <c r="Y1125" s="141"/>
      <c r="Z1125" s="141"/>
      <c r="AA1125" s="141"/>
      <c r="AB1125" s="141"/>
      <c r="AC1125" s="141"/>
      <c r="AD1125" s="141"/>
      <c r="AE1125" s="142"/>
    </row>
    <row r="1126">
      <c r="A1126" s="84"/>
      <c r="B1126" s="84"/>
      <c r="C1126" s="143"/>
      <c r="D1126" s="84"/>
      <c r="E1126" s="161"/>
      <c r="F1126" s="84"/>
      <c r="G1126" s="141"/>
      <c r="H1126" s="106"/>
      <c r="I1126" s="106"/>
      <c r="J1126" s="141"/>
      <c r="K1126" s="141"/>
      <c r="L1126" s="159"/>
      <c r="M1126" s="141"/>
      <c r="N1126" s="141"/>
      <c r="O1126" s="141"/>
      <c r="P1126" s="141"/>
      <c r="Q1126" s="141"/>
      <c r="R1126" s="141"/>
      <c r="S1126" s="141"/>
      <c r="T1126" s="141"/>
      <c r="U1126" s="141"/>
      <c r="V1126" s="141"/>
      <c r="W1126" s="141"/>
      <c r="X1126" s="141"/>
      <c r="Y1126" s="141"/>
      <c r="Z1126" s="141"/>
      <c r="AA1126" s="141"/>
      <c r="AB1126" s="141"/>
      <c r="AC1126" s="141"/>
      <c r="AD1126" s="141"/>
      <c r="AE1126" s="142"/>
    </row>
    <row r="1127">
      <c r="A1127" s="84"/>
      <c r="B1127" s="84"/>
      <c r="C1127" s="143"/>
      <c r="D1127" s="84"/>
      <c r="E1127" s="161"/>
      <c r="F1127" s="84"/>
      <c r="G1127" s="141"/>
      <c r="H1127" s="106"/>
      <c r="I1127" s="106"/>
      <c r="J1127" s="141"/>
      <c r="K1127" s="141"/>
      <c r="L1127" s="159"/>
      <c r="M1127" s="141"/>
      <c r="N1127" s="141"/>
      <c r="O1127" s="141"/>
      <c r="P1127" s="141"/>
      <c r="Q1127" s="141"/>
      <c r="R1127" s="141"/>
      <c r="S1127" s="141"/>
      <c r="T1127" s="141"/>
      <c r="U1127" s="141"/>
      <c r="V1127" s="141"/>
      <c r="W1127" s="141"/>
      <c r="X1127" s="141"/>
      <c r="Y1127" s="141"/>
      <c r="Z1127" s="141"/>
      <c r="AA1127" s="141"/>
      <c r="AB1127" s="141"/>
      <c r="AC1127" s="141"/>
      <c r="AD1127" s="141"/>
      <c r="AE1127" s="142"/>
    </row>
    <row r="1128">
      <c r="A1128" s="84"/>
      <c r="B1128" s="84"/>
      <c r="C1128" s="143"/>
      <c r="D1128" s="84"/>
      <c r="E1128" s="161"/>
      <c r="F1128" s="84"/>
      <c r="G1128" s="141"/>
      <c r="H1128" s="106"/>
      <c r="I1128" s="106"/>
      <c r="J1128" s="141"/>
      <c r="K1128" s="141"/>
      <c r="L1128" s="159"/>
      <c r="M1128" s="141"/>
      <c r="N1128" s="141"/>
      <c r="O1128" s="141"/>
      <c r="P1128" s="141"/>
      <c r="Q1128" s="141"/>
      <c r="R1128" s="141"/>
      <c r="S1128" s="141"/>
      <c r="T1128" s="141"/>
      <c r="U1128" s="141"/>
      <c r="V1128" s="141"/>
      <c r="W1128" s="141"/>
      <c r="X1128" s="141"/>
      <c r="Y1128" s="141"/>
      <c r="Z1128" s="141"/>
      <c r="AA1128" s="141"/>
      <c r="AB1128" s="141"/>
      <c r="AC1128" s="141"/>
      <c r="AD1128" s="141"/>
      <c r="AE1128" s="142"/>
    </row>
    <row r="1129">
      <c r="A1129" s="84"/>
      <c r="B1129" s="84"/>
      <c r="C1129" s="143"/>
      <c r="D1129" s="84"/>
      <c r="E1129" s="161"/>
      <c r="F1129" s="84"/>
      <c r="G1129" s="141"/>
      <c r="H1129" s="106"/>
      <c r="I1129" s="106"/>
      <c r="J1129" s="141"/>
      <c r="K1129" s="141"/>
      <c r="L1129" s="159"/>
      <c r="M1129" s="141"/>
      <c r="N1129" s="141"/>
      <c r="O1129" s="141"/>
      <c r="P1129" s="141"/>
      <c r="Q1129" s="141"/>
      <c r="R1129" s="141"/>
      <c r="S1129" s="141"/>
      <c r="T1129" s="141"/>
      <c r="U1129" s="141"/>
      <c r="V1129" s="141"/>
      <c r="W1129" s="141"/>
      <c r="X1129" s="141"/>
      <c r="Y1129" s="141"/>
      <c r="Z1129" s="141"/>
      <c r="AA1129" s="141"/>
      <c r="AB1129" s="141"/>
      <c r="AC1129" s="141"/>
      <c r="AD1129" s="141"/>
      <c r="AE1129" s="142"/>
    </row>
    <row r="1130">
      <c r="A1130" s="84"/>
      <c r="B1130" s="84"/>
      <c r="C1130" s="143"/>
      <c r="D1130" s="84"/>
      <c r="E1130" s="161"/>
      <c r="F1130" s="84"/>
      <c r="G1130" s="141"/>
      <c r="H1130" s="106"/>
      <c r="I1130" s="106"/>
      <c r="J1130" s="141"/>
      <c r="K1130" s="141"/>
      <c r="L1130" s="159"/>
      <c r="M1130" s="141"/>
      <c r="N1130" s="141"/>
      <c r="O1130" s="141"/>
      <c r="P1130" s="141"/>
      <c r="Q1130" s="141"/>
      <c r="R1130" s="141"/>
      <c r="S1130" s="141"/>
      <c r="T1130" s="141"/>
      <c r="U1130" s="141"/>
      <c r="V1130" s="141"/>
      <c r="W1130" s="141"/>
      <c r="X1130" s="141"/>
      <c r="Y1130" s="141"/>
      <c r="Z1130" s="141"/>
      <c r="AA1130" s="141"/>
      <c r="AB1130" s="141"/>
      <c r="AC1130" s="141"/>
      <c r="AD1130" s="141"/>
      <c r="AE1130" s="142"/>
    </row>
    <row r="1131">
      <c r="A1131" s="84"/>
      <c r="B1131" s="84"/>
      <c r="C1131" s="143"/>
      <c r="D1131" s="84"/>
      <c r="E1131" s="161"/>
      <c r="F1131" s="84"/>
      <c r="G1131" s="141"/>
      <c r="H1131" s="106"/>
      <c r="I1131" s="106"/>
      <c r="J1131" s="141"/>
      <c r="K1131" s="141"/>
      <c r="L1131" s="159"/>
      <c r="M1131" s="141"/>
      <c r="N1131" s="141"/>
      <c r="O1131" s="141"/>
      <c r="P1131" s="141"/>
      <c r="Q1131" s="141"/>
      <c r="R1131" s="141"/>
      <c r="S1131" s="141"/>
      <c r="T1131" s="141"/>
      <c r="U1131" s="141"/>
      <c r="V1131" s="141"/>
      <c r="W1131" s="141"/>
      <c r="X1131" s="141"/>
      <c r="Y1131" s="141"/>
      <c r="Z1131" s="141"/>
      <c r="AA1131" s="141"/>
      <c r="AB1131" s="141"/>
      <c r="AC1131" s="141"/>
      <c r="AD1131" s="141"/>
      <c r="AE1131" s="142"/>
    </row>
    <row r="1132">
      <c r="A1132" s="84"/>
      <c r="B1132" s="84"/>
      <c r="C1132" s="143"/>
      <c r="D1132" s="84"/>
      <c r="E1132" s="161"/>
      <c r="F1132" s="84"/>
      <c r="G1132" s="141"/>
      <c r="H1132" s="106"/>
      <c r="I1132" s="106"/>
      <c r="J1132" s="141"/>
      <c r="K1132" s="141"/>
      <c r="L1132" s="159"/>
      <c r="M1132" s="141"/>
      <c r="N1132" s="141"/>
      <c r="O1132" s="141"/>
      <c r="P1132" s="141"/>
      <c r="Q1132" s="141"/>
      <c r="R1132" s="141"/>
      <c r="S1132" s="141"/>
      <c r="T1132" s="141"/>
      <c r="U1132" s="141"/>
      <c r="V1132" s="141"/>
      <c r="W1132" s="141"/>
      <c r="X1132" s="141"/>
      <c r="Y1132" s="141"/>
      <c r="Z1132" s="141"/>
      <c r="AA1132" s="141"/>
      <c r="AB1132" s="141"/>
      <c r="AC1132" s="141"/>
      <c r="AD1132" s="141"/>
      <c r="AE1132" s="142"/>
    </row>
    <row r="1133">
      <c r="A1133" s="84"/>
      <c r="B1133" s="84"/>
      <c r="C1133" s="143"/>
      <c r="D1133" s="84"/>
      <c r="E1133" s="161"/>
      <c r="F1133" s="84"/>
      <c r="G1133" s="141"/>
      <c r="H1133" s="106"/>
      <c r="I1133" s="106"/>
      <c r="J1133" s="141"/>
      <c r="K1133" s="141"/>
      <c r="L1133" s="159"/>
      <c r="M1133" s="141"/>
      <c r="N1133" s="141"/>
      <c r="O1133" s="141"/>
      <c r="P1133" s="141"/>
      <c r="Q1133" s="141"/>
      <c r="R1133" s="141"/>
      <c r="S1133" s="141"/>
      <c r="T1133" s="141"/>
      <c r="U1133" s="141"/>
      <c r="V1133" s="141"/>
      <c r="W1133" s="141"/>
      <c r="X1133" s="141"/>
      <c r="Y1133" s="141"/>
      <c r="Z1133" s="141"/>
      <c r="AA1133" s="141"/>
      <c r="AB1133" s="141"/>
      <c r="AC1133" s="141"/>
      <c r="AD1133" s="141"/>
      <c r="AE1133" s="142"/>
    </row>
    <row r="1134">
      <c r="A1134" s="84"/>
      <c r="B1134" s="84"/>
      <c r="C1134" s="143"/>
      <c r="D1134" s="84"/>
      <c r="E1134" s="161"/>
      <c r="F1134" s="84"/>
      <c r="G1134" s="141"/>
      <c r="H1134" s="106"/>
      <c r="I1134" s="106"/>
      <c r="J1134" s="141"/>
      <c r="K1134" s="141"/>
      <c r="L1134" s="159"/>
      <c r="M1134" s="141"/>
      <c r="N1134" s="141"/>
      <c r="O1134" s="141"/>
      <c r="P1134" s="141"/>
      <c r="Q1134" s="141"/>
      <c r="R1134" s="141"/>
      <c r="S1134" s="141"/>
      <c r="T1134" s="141"/>
      <c r="U1134" s="141"/>
      <c r="V1134" s="141"/>
      <c r="W1134" s="141"/>
      <c r="X1134" s="141"/>
      <c r="Y1134" s="141"/>
      <c r="Z1134" s="141"/>
      <c r="AA1134" s="141"/>
      <c r="AB1134" s="141"/>
      <c r="AC1134" s="141"/>
      <c r="AD1134" s="141"/>
      <c r="AE1134" s="142"/>
    </row>
    <row r="1135">
      <c r="A1135" s="84"/>
      <c r="B1135" s="84"/>
      <c r="C1135" s="143"/>
      <c r="D1135" s="84"/>
      <c r="E1135" s="161"/>
      <c r="F1135" s="84"/>
      <c r="G1135" s="141"/>
      <c r="H1135" s="106"/>
      <c r="I1135" s="106"/>
      <c r="J1135" s="141"/>
      <c r="K1135" s="141"/>
      <c r="L1135" s="159"/>
      <c r="M1135" s="141"/>
      <c r="N1135" s="141"/>
      <c r="O1135" s="141"/>
      <c r="P1135" s="141"/>
      <c r="Q1135" s="141"/>
      <c r="R1135" s="141"/>
      <c r="S1135" s="141"/>
      <c r="T1135" s="141"/>
      <c r="U1135" s="141"/>
      <c r="V1135" s="141"/>
      <c r="W1135" s="141"/>
      <c r="X1135" s="141"/>
      <c r="Y1135" s="141"/>
      <c r="Z1135" s="141"/>
      <c r="AA1135" s="141"/>
      <c r="AB1135" s="141"/>
      <c r="AC1135" s="141"/>
      <c r="AD1135" s="141"/>
      <c r="AE1135" s="142"/>
    </row>
    <row r="1136">
      <c r="A1136" s="84"/>
      <c r="B1136" s="84"/>
      <c r="C1136" s="143"/>
      <c r="D1136" s="84"/>
      <c r="E1136" s="161"/>
      <c r="F1136" s="84"/>
      <c r="G1136" s="141"/>
      <c r="H1136" s="106"/>
      <c r="I1136" s="106"/>
      <c r="J1136" s="141"/>
      <c r="K1136" s="141"/>
      <c r="L1136" s="159"/>
      <c r="M1136" s="141"/>
      <c r="N1136" s="141"/>
      <c r="O1136" s="141"/>
      <c r="P1136" s="141"/>
      <c r="Q1136" s="141"/>
      <c r="R1136" s="141"/>
      <c r="S1136" s="141"/>
      <c r="T1136" s="141"/>
      <c r="U1136" s="141"/>
      <c r="V1136" s="141"/>
      <c r="W1136" s="141"/>
      <c r="X1136" s="141"/>
      <c r="Y1136" s="141"/>
      <c r="Z1136" s="141"/>
      <c r="AA1136" s="141"/>
      <c r="AB1136" s="141"/>
      <c r="AC1136" s="141"/>
      <c r="AD1136" s="141"/>
      <c r="AE1136" s="142"/>
    </row>
    <row r="1137">
      <c r="A1137" s="84"/>
      <c r="B1137" s="84"/>
      <c r="C1137" s="143"/>
      <c r="D1137" s="84"/>
      <c r="E1137" s="161"/>
      <c r="F1137" s="84"/>
      <c r="G1137" s="141"/>
      <c r="H1137" s="106"/>
      <c r="I1137" s="106"/>
      <c r="J1137" s="141"/>
      <c r="K1137" s="141"/>
      <c r="L1137" s="159"/>
      <c r="M1137" s="141"/>
      <c r="N1137" s="141"/>
      <c r="O1137" s="141"/>
      <c r="P1137" s="141"/>
      <c r="Q1137" s="141"/>
      <c r="R1137" s="141"/>
      <c r="S1137" s="141"/>
      <c r="T1137" s="141"/>
      <c r="U1137" s="141"/>
      <c r="V1137" s="141"/>
      <c r="W1137" s="141"/>
      <c r="X1137" s="141"/>
      <c r="Y1137" s="141"/>
      <c r="Z1137" s="141"/>
      <c r="AA1137" s="141"/>
      <c r="AB1137" s="141"/>
      <c r="AC1137" s="141"/>
      <c r="AD1137" s="141"/>
      <c r="AE1137" s="142"/>
    </row>
    <row r="1138">
      <c r="A1138" s="84"/>
      <c r="B1138" s="84"/>
      <c r="C1138" s="143"/>
      <c r="D1138" s="84"/>
      <c r="E1138" s="161"/>
      <c r="F1138" s="84"/>
      <c r="G1138" s="141"/>
      <c r="H1138" s="106"/>
      <c r="I1138" s="106"/>
      <c r="J1138" s="141"/>
      <c r="K1138" s="141"/>
      <c r="L1138" s="159"/>
      <c r="M1138" s="141"/>
      <c r="N1138" s="141"/>
      <c r="O1138" s="141"/>
      <c r="P1138" s="141"/>
      <c r="Q1138" s="141"/>
      <c r="R1138" s="141"/>
      <c r="S1138" s="141"/>
      <c r="T1138" s="141"/>
      <c r="U1138" s="141"/>
      <c r="V1138" s="141"/>
      <c r="W1138" s="141"/>
      <c r="X1138" s="141"/>
      <c r="Y1138" s="141"/>
      <c r="Z1138" s="141"/>
      <c r="AA1138" s="141"/>
      <c r="AB1138" s="141"/>
      <c r="AC1138" s="141"/>
      <c r="AD1138" s="141"/>
      <c r="AE1138" s="142"/>
    </row>
    <row r="1139">
      <c r="A1139" s="84"/>
      <c r="B1139" s="84"/>
      <c r="C1139" s="143"/>
      <c r="D1139" s="84"/>
      <c r="E1139" s="161"/>
      <c r="F1139" s="84"/>
      <c r="G1139" s="141"/>
      <c r="H1139" s="106"/>
      <c r="I1139" s="106"/>
      <c r="J1139" s="141"/>
      <c r="K1139" s="141"/>
      <c r="L1139" s="159"/>
      <c r="M1139" s="141"/>
      <c r="N1139" s="141"/>
      <c r="O1139" s="141"/>
      <c r="P1139" s="141"/>
      <c r="Q1139" s="141"/>
      <c r="R1139" s="141"/>
      <c r="S1139" s="141"/>
      <c r="T1139" s="141"/>
      <c r="U1139" s="141"/>
      <c r="V1139" s="141"/>
      <c r="W1139" s="141"/>
      <c r="X1139" s="141"/>
      <c r="Y1139" s="141"/>
      <c r="Z1139" s="141"/>
      <c r="AA1139" s="141"/>
      <c r="AB1139" s="141"/>
      <c r="AC1139" s="141"/>
      <c r="AD1139" s="141"/>
      <c r="AE1139" s="142"/>
    </row>
    <row r="1140">
      <c r="A1140" s="84"/>
      <c r="B1140" s="84"/>
      <c r="C1140" s="143"/>
      <c r="D1140" s="84"/>
      <c r="E1140" s="161"/>
      <c r="F1140" s="84"/>
      <c r="G1140" s="141"/>
      <c r="H1140" s="106"/>
      <c r="I1140" s="106"/>
      <c r="J1140" s="141"/>
      <c r="K1140" s="141"/>
      <c r="L1140" s="159"/>
      <c r="M1140" s="141"/>
      <c r="N1140" s="141"/>
      <c r="O1140" s="141"/>
      <c r="P1140" s="141"/>
      <c r="Q1140" s="141"/>
      <c r="R1140" s="141"/>
      <c r="S1140" s="141"/>
      <c r="T1140" s="141"/>
      <c r="U1140" s="141"/>
      <c r="V1140" s="141"/>
      <c r="W1140" s="141"/>
      <c r="X1140" s="141"/>
      <c r="Y1140" s="141"/>
      <c r="Z1140" s="141"/>
      <c r="AA1140" s="141"/>
      <c r="AB1140" s="141"/>
      <c r="AC1140" s="141"/>
      <c r="AD1140" s="141"/>
      <c r="AE1140" s="142"/>
    </row>
    <row r="1141">
      <c r="A1141" s="84"/>
      <c r="B1141" s="84"/>
      <c r="C1141" s="143"/>
      <c r="D1141" s="84"/>
      <c r="E1141" s="161"/>
      <c r="F1141" s="84"/>
      <c r="G1141" s="141"/>
      <c r="H1141" s="106"/>
      <c r="I1141" s="106"/>
      <c r="J1141" s="141"/>
      <c r="K1141" s="141"/>
      <c r="L1141" s="159"/>
      <c r="M1141" s="141"/>
      <c r="N1141" s="141"/>
      <c r="O1141" s="141"/>
      <c r="P1141" s="141"/>
      <c r="Q1141" s="141"/>
      <c r="R1141" s="141"/>
      <c r="S1141" s="141"/>
      <c r="T1141" s="141"/>
      <c r="U1141" s="141"/>
      <c r="V1141" s="141"/>
      <c r="W1141" s="141"/>
      <c r="X1141" s="141"/>
      <c r="Y1141" s="141"/>
      <c r="Z1141" s="141"/>
      <c r="AA1141" s="141"/>
      <c r="AB1141" s="141"/>
      <c r="AC1141" s="141"/>
      <c r="AD1141" s="141"/>
      <c r="AE1141" s="142"/>
    </row>
    <row r="1142">
      <c r="A1142" s="84"/>
      <c r="B1142" s="84"/>
      <c r="C1142" s="143"/>
      <c r="D1142" s="84"/>
      <c r="E1142" s="161"/>
      <c r="F1142" s="84"/>
      <c r="G1142" s="141"/>
      <c r="H1142" s="106"/>
      <c r="I1142" s="106"/>
      <c r="J1142" s="141"/>
      <c r="K1142" s="141"/>
      <c r="L1142" s="159"/>
      <c r="M1142" s="141"/>
      <c r="N1142" s="141"/>
      <c r="O1142" s="141"/>
      <c r="P1142" s="141"/>
      <c r="Q1142" s="141"/>
      <c r="R1142" s="141"/>
      <c r="S1142" s="141"/>
      <c r="T1142" s="141"/>
      <c r="U1142" s="141"/>
      <c r="V1142" s="141"/>
      <c r="W1142" s="141"/>
      <c r="X1142" s="141"/>
      <c r="Y1142" s="141"/>
      <c r="Z1142" s="141"/>
      <c r="AA1142" s="141"/>
      <c r="AB1142" s="141"/>
      <c r="AC1142" s="141"/>
      <c r="AD1142" s="141"/>
      <c r="AE1142" s="142"/>
    </row>
    <row r="1143">
      <c r="A1143" s="84"/>
      <c r="B1143" s="84"/>
      <c r="C1143" s="143"/>
      <c r="D1143" s="84"/>
      <c r="E1143" s="161"/>
      <c r="F1143" s="84"/>
      <c r="G1143" s="141"/>
      <c r="H1143" s="106"/>
      <c r="I1143" s="106"/>
      <c r="J1143" s="141"/>
      <c r="K1143" s="141"/>
      <c r="L1143" s="159"/>
      <c r="M1143" s="141"/>
      <c r="N1143" s="141"/>
      <c r="O1143" s="141"/>
      <c r="P1143" s="141"/>
      <c r="Q1143" s="141"/>
      <c r="R1143" s="141"/>
      <c r="S1143" s="141"/>
      <c r="T1143" s="141"/>
      <c r="U1143" s="141"/>
      <c r="V1143" s="141"/>
      <c r="W1143" s="141"/>
      <c r="X1143" s="141"/>
      <c r="Y1143" s="141"/>
      <c r="Z1143" s="141"/>
      <c r="AA1143" s="141"/>
      <c r="AB1143" s="141"/>
      <c r="AC1143" s="141"/>
      <c r="AD1143" s="141"/>
      <c r="AE1143" s="142"/>
    </row>
    <row r="1144">
      <c r="A1144" s="84"/>
      <c r="B1144" s="84"/>
      <c r="C1144" s="143"/>
      <c r="D1144" s="84"/>
      <c r="E1144" s="161"/>
      <c r="F1144" s="84"/>
      <c r="G1144" s="141"/>
      <c r="H1144" s="106"/>
      <c r="I1144" s="106"/>
      <c r="J1144" s="141"/>
      <c r="K1144" s="141"/>
      <c r="L1144" s="159"/>
      <c r="M1144" s="141"/>
      <c r="N1144" s="141"/>
      <c r="O1144" s="141"/>
      <c r="P1144" s="141"/>
      <c r="Q1144" s="141"/>
      <c r="R1144" s="141"/>
      <c r="S1144" s="141"/>
      <c r="T1144" s="141"/>
      <c r="U1144" s="141"/>
      <c r="V1144" s="141"/>
      <c r="W1144" s="141"/>
      <c r="X1144" s="141"/>
      <c r="Y1144" s="141"/>
      <c r="Z1144" s="141"/>
      <c r="AA1144" s="141"/>
      <c r="AB1144" s="141"/>
      <c r="AC1144" s="141"/>
      <c r="AD1144" s="141"/>
      <c r="AE1144" s="142"/>
    </row>
    <row r="1145">
      <c r="A1145" s="84"/>
      <c r="B1145" s="84"/>
      <c r="C1145" s="143"/>
      <c r="D1145" s="84"/>
      <c r="E1145" s="161"/>
      <c r="F1145" s="84"/>
      <c r="G1145" s="141"/>
      <c r="H1145" s="106"/>
      <c r="I1145" s="106"/>
      <c r="J1145" s="141"/>
      <c r="K1145" s="141"/>
      <c r="L1145" s="159"/>
      <c r="M1145" s="141"/>
      <c r="N1145" s="141"/>
      <c r="O1145" s="141"/>
      <c r="P1145" s="141"/>
      <c r="Q1145" s="141"/>
      <c r="R1145" s="141"/>
      <c r="S1145" s="141"/>
      <c r="T1145" s="141"/>
      <c r="U1145" s="141"/>
      <c r="V1145" s="141"/>
      <c r="W1145" s="141"/>
      <c r="X1145" s="141"/>
      <c r="Y1145" s="141"/>
      <c r="Z1145" s="141"/>
      <c r="AA1145" s="141"/>
      <c r="AB1145" s="141"/>
      <c r="AC1145" s="141"/>
      <c r="AD1145" s="141"/>
      <c r="AE1145" s="142"/>
    </row>
    <row r="1146">
      <c r="A1146" s="84"/>
      <c r="B1146" s="84"/>
      <c r="C1146" s="143"/>
      <c r="D1146" s="84"/>
      <c r="E1146" s="161"/>
      <c r="F1146" s="84"/>
      <c r="G1146" s="141"/>
      <c r="H1146" s="106"/>
      <c r="I1146" s="106"/>
      <c r="J1146" s="141"/>
      <c r="K1146" s="141"/>
      <c r="L1146" s="159"/>
      <c r="M1146" s="141"/>
      <c r="N1146" s="141"/>
      <c r="O1146" s="141"/>
      <c r="P1146" s="141"/>
      <c r="Q1146" s="141"/>
      <c r="R1146" s="141"/>
      <c r="S1146" s="141"/>
      <c r="T1146" s="141"/>
      <c r="U1146" s="141"/>
      <c r="V1146" s="141"/>
      <c r="W1146" s="141"/>
      <c r="X1146" s="141"/>
      <c r="Y1146" s="141"/>
      <c r="Z1146" s="141"/>
      <c r="AA1146" s="141"/>
      <c r="AB1146" s="141"/>
      <c r="AC1146" s="141"/>
      <c r="AD1146" s="141"/>
      <c r="AE1146" s="142"/>
    </row>
    <row r="1147">
      <c r="A1147" s="84"/>
      <c r="B1147" s="84"/>
      <c r="C1147" s="143"/>
      <c r="D1147" s="84"/>
      <c r="E1147" s="161"/>
      <c r="F1147" s="84"/>
      <c r="G1147" s="141"/>
      <c r="H1147" s="106"/>
      <c r="I1147" s="106"/>
      <c r="J1147" s="141"/>
      <c r="K1147" s="141"/>
      <c r="L1147" s="159"/>
      <c r="M1147" s="141"/>
      <c r="N1147" s="141"/>
      <c r="O1147" s="141"/>
      <c r="P1147" s="141"/>
      <c r="Q1147" s="141"/>
      <c r="R1147" s="141"/>
      <c r="S1147" s="141"/>
      <c r="T1147" s="141"/>
      <c r="U1147" s="141"/>
      <c r="V1147" s="141"/>
      <c r="W1147" s="141"/>
      <c r="X1147" s="141"/>
      <c r="Y1147" s="141"/>
      <c r="Z1147" s="141"/>
      <c r="AA1147" s="141"/>
      <c r="AB1147" s="141"/>
      <c r="AC1147" s="141"/>
      <c r="AD1147" s="141"/>
      <c r="AE1147" s="142"/>
    </row>
    <row r="1148">
      <c r="A1148" s="84"/>
      <c r="B1148" s="84"/>
      <c r="C1148" s="143"/>
      <c r="D1148" s="84"/>
      <c r="E1148" s="161"/>
      <c r="F1148" s="84"/>
      <c r="G1148" s="141"/>
      <c r="H1148" s="106"/>
      <c r="I1148" s="106"/>
      <c r="J1148" s="141"/>
      <c r="K1148" s="141"/>
      <c r="L1148" s="159"/>
      <c r="M1148" s="141"/>
      <c r="N1148" s="141"/>
      <c r="O1148" s="141"/>
      <c r="P1148" s="141"/>
      <c r="Q1148" s="141"/>
      <c r="R1148" s="141"/>
      <c r="S1148" s="141"/>
      <c r="T1148" s="141"/>
      <c r="U1148" s="141"/>
      <c r="V1148" s="141"/>
      <c r="W1148" s="141"/>
      <c r="X1148" s="141"/>
      <c r="Y1148" s="141"/>
      <c r="Z1148" s="141"/>
      <c r="AA1148" s="141"/>
      <c r="AB1148" s="141"/>
      <c r="AC1148" s="141"/>
      <c r="AD1148" s="141"/>
      <c r="AE1148" s="142"/>
    </row>
    <row r="1149">
      <c r="A1149" s="84"/>
      <c r="B1149" s="84"/>
      <c r="C1149" s="143"/>
      <c r="D1149" s="84"/>
      <c r="E1149" s="161"/>
      <c r="F1149" s="84"/>
      <c r="G1149" s="141"/>
      <c r="H1149" s="106"/>
      <c r="I1149" s="106"/>
      <c r="J1149" s="141"/>
      <c r="K1149" s="141"/>
      <c r="L1149" s="159"/>
      <c r="M1149" s="141"/>
      <c r="N1149" s="141"/>
      <c r="O1149" s="141"/>
      <c r="P1149" s="141"/>
      <c r="Q1149" s="141"/>
      <c r="R1149" s="141"/>
      <c r="S1149" s="141"/>
      <c r="T1149" s="141"/>
      <c r="U1149" s="141"/>
      <c r="V1149" s="141"/>
      <c r="W1149" s="141"/>
      <c r="X1149" s="141"/>
      <c r="Y1149" s="141"/>
      <c r="Z1149" s="141"/>
      <c r="AA1149" s="141"/>
      <c r="AB1149" s="141"/>
      <c r="AC1149" s="141"/>
      <c r="AD1149" s="141"/>
      <c r="AE1149" s="142"/>
    </row>
    <row r="1150">
      <c r="A1150" s="84"/>
      <c r="B1150" s="84"/>
      <c r="C1150" s="143"/>
      <c r="D1150" s="84"/>
      <c r="E1150" s="161"/>
      <c r="F1150" s="84"/>
      <c r="G1150" s="141"/>
      <c r="H1150" s="106"/>
      <c r="I1150" s="106"/>
      <c r="J1150" s="141"/>
      <c r="K1150" s="141"/>
      <c r="L1150" s="159"/>
      <c r="M1150" s="141"/>
      <c r="N1150" s="141"/>
      <c r="O1150" s="141"/>
      <c r="P1150" s="141"/>
      <c r="Q1150" s="141"/>
      <c r="R1150" s="141"/>
      <c r="S1150" s="141"/>
      <c r="T1150" s="141"/>
      <c r="U1150" s="141"/>
      <c r="V1150" s="141"/>
      <c r="W1150" s="141"/>
      <c r="X1150" s="141"/>
      <c r="Y1150" s="141"/>
      <c r="Z1150" s="141"/>
      <c r="AA1150" s="141"/>
      <c r="AB1150" s="141"/>
      <c r="AC1150" s="141"/>
      <c r="AD1150" s="141"/>
      <c r="AE1150" s="142"/>
    </row>
    <row r="1151">
      <c r="A1151" s="84"/>
      <c r="B1151" s="84"/>
      <c r="C1151" s="143"/>
      <c r="D1151" s="84"/>
      <c r="E1151" s="161"/>
      <c r="F1151" s="84"/>
      <c r="G1151" s="141"/>
      <c r="H1151" s="106"/>
      <c r="I1151" s="106"/>
      <c r="J1151" s="141"/>
      <c r="K1151" s="141"/>
      <c r="L1151" s="159"/>
      <c r="M1151" s="141"/>
      <c r="N1151" s="141"/>
      <c r="O1151" s="141"/>
      <c r="P1151" s="141"/>
      <c r="Q1151" s="141"/>
      <c r="R1151" s="141"/>
      <c r="S1151" s="141"/>
      <c r="T1151" s="141"/>
      <c r="U1151" s="141"/>
      <c r="V1151" s="141"/>
      <c r="W1151" s="141"/>
      <c r="X1151" s="141"/>
      <c r="Y1151" s="141"/>
      <c r="Z1151" s="141"/>
      <c r="AA1151" s="141"/>
      <c r="AB1151" s="141"/>
      <c r="AC1151" s="141"/>
      <c r="AD1151" s="141"/>
      <c r="AE1151" s="142"/>
    </row>
    <row r="1152">
      <c r="A1152" s="84"/>
      <c r="B1152" s="84"/>
      <c r="C1152" s="143"/>
      <c r="D1152" s="84"/>
      <c r="E1152" s="161"/>
      <c r="F1152" s="84"/>
      <c r="G1152" s="141"/>
      <c r="H1152" s="106"/>
      <c r="I1152" s="106"/>
      <c r="J1152" s="141"/>
      <c r="K1152" s="141"/>
      <c r="L1152" s="159"/>
      <c r="M1152" s="141"/>
      <c r="N1152" s="141"/>
      <c r="O1152" s="141"/>
      <c r="P1152" s="141"/>
      <c r="Q1152" s="141"/>
      <c r="R1152" s="141"/>
      <c r="S1152" s="141"/>
      <c r="T1152" s="141"/>
      <c r="U1152" s="141"/>
      <c r="V1152" s="141"/>
      <c r="W1152" s="141"/>
      <c r="X1152" s="141"/>
      <c r="Y1152" s="141"/>
      <c r="Z1152" s="141"/>
      <c r="AA1152" s="141"/>
      <c r="AB1152" s="141"/>
      <c r="AC1152" s="141"/>
      <c r="AD1152" s="141"/>
      <c r="AE1152" s="142"/>
    </row>
    <row r="1153">
      <c r="A1153" s="84"/>
      <c r="B1153" s="84"/>
      <c r="C1153" s="143"/>
      <c r="D1153" s="84"/>
      <c r="E1153" s="161"/>
      <c r="F1153" s="84"/>
      <c r="G1153" s="141"/>
      <c r="H1153" s="106"/>
      <c r="I1153" s="106"/>
      <c r="J1153" s="141"/>
      <c r="K1153" s="141"/>
      <c r="L1153" s="159"/>
      <c r="M1153" s="141"/>
      <c r="N1153" s="141"/>
      <c r="O1153" s="141"/>
      <c r="P1153" s="141"/>
      <c r="Q1153" s="141"/>
      <c r="R1153" s="141"/>
      <c r="S1153" s="141"/>
      <c r="T1153" s="141"/>
      <c r="U1153" s="141"/>
      <c r="V1153" s="141"/>
      <c r="W1153" s="141"/>
      <c r="X1153" s="141"/>
      <c r="Y1153" s="141"/>
      <c r="Z1153" s="141"/>
      <c r="AA1153" s="141"/>
      <c r="AB1153" s="141"/>
      <c r="AC1153" s="141"/>
      <c r="AD1153" s="141"/>
      <c r="AE1153" s="142"/>
    </row>
    <row r="1154">
      <c r="A1154" s="84"/>
      <c r="B1154" s="84"/>
      <c r="C1154" s="143"/>
      <c r="D1154" s="84"/>
      <c r="E1154" s="161"/>
      <c r="F1154" s="84"/>
      <c r="G1154" s="141"/>
      <c r="H1154" s="106"/>
      <c r="I1154" s="106"/>
      <c r="J1154" s="141"/>
      <c r="K1154" s="141"/>
      <c r="L1154" s="159"/>
      <c r="M1154" s="141"/>
      <c r="N1154" s="141"/>
      <c r="O1154" s="141"/>
      <c r="P1154" s="141"/>
      <c r="Q1154" s="141"/>
      <c r="R1154" s="141"/>
      <c r="S1154" s="141"/>
      <c r="T1154" s="141"/>
      <c r="U1154" s="141"/>
      <c r="V1154" s="141"/>
      <c r="W1154" s="141"/>
      <c r="X1154" s="141"/>
      <c r="Y1154" s="141"/>
      <c r="Z1154" s="141"/>
      <c r="AA1154" s="141"/>
      <c r="AB1154" s="141"/>
      <c r="AC1154" s="141"/>
      <c r="AD1154" s="141"/>
      <c r="AE1154" s="142"/>
    </row>
    <row r="1155">
      <c r="A1155" s="84"/>
      <c r="B1155" s="84"/>
      <c r="C1155" s="143"/>
      <c r="D1155" s="84"/>
      <c r="E1155" s="161"/>
      <c r="F1155" s="84"/>
      <c r="G1155" s="141"/>
      <c r="H1155" s="106"/>
      <c r="I1155" s="106"/>
      <c r="J1155" s="141"/>
      <c r="K1155" s="141"/>
      <c r="L1155" s="159"/>
      <c r="M1155" s="141"/>
      <c r="N1155" s="141"/>
      <c r="O1155" s="141"/>
      <c r="P1155" s="141"/>
      <c r="Q1155" s="141"/>
      <c r="R1155" s="141"/>
      <c r="S1155" s="141"/>
      <c r="T1155" s="141"/>
      <c r="U1155" s="141"/>
      <c r="V1155" s="141"/>
      <c r="W1155" s="141"/>
      <c r="X1155" s="141"/>
      <c r="Y1155" s="141"/>
      <c r="Z1155" s="141"/>
      <c r="AA1155" s="141"/>
      <c r="AB1155" s="141"/>
      <c r="AC1155" s="141"/>
      <c r="AD1155" s="141"/>
      <c r="AE1155" s="142"/>
    </row>
    <row r="1156">
      <c r="A1156" s="84"/>
      <c r="B1156" s="84"/>
      <c r="C1156" s="143"/>
      <c r="D1156" s="84"/>
      <c r="E1156" s="161"/>
      <c r="F1156" s="84"/>
      <c r="G1156" s="141"/>
      <c r="H1156" s="106"/>
      <c r="I1156" s="106"/>
      <c r="J1156" s="141"/>
      <c r="K1156" s="141"/>
      <c r="L1156" s="159"/>
      <c r="M1156" s="141"/>
      <c r="N1156" s="141"/>
      <c r="O1156" s="141"/>
      <c r="P1156" s="141"/>
      <c r="Q1156" s="141"/>
      <c r="R1156" s="141"/>
      <c r="S1156" s="141"/>
      <c r="T1156" s="141"/>
      <c r="U1156" s="141"/>
      <c r="V1156" s="141"/>
      <c r="W1156" s="141"/>
      <c r="X1156" s="141"/>
      <c r="Y1156" s="141"/>
      <c r="Z1156" s="141"/>
      <c r="AA1156" s="141"/>
      <c r="AB1156" s="141"/>
      <c r="AC1156" s="141"/>
      <c r="AD1156" s="141"/>
      <c r="AE1156" s="142"/>
    </row>
    <row r="1157">
      <c r="A1157" s="84"/>
      <c r="B1157" s="84"/>
      <c r="C1157" s="143"/>
      <c r="D1157" s="84"/>
      <c r="E1157" s="161"/>
      <c r="F1157" s="84"/>
      <c r="G1157" s="141"/>
      <c r="H1157" s="106"/>
      <c r="I1157" s="106"/>
      <c r="J1157" s="141"/>
      <c r="K1157" s="141"/>
      <c r="L1157" s="159"/>
      <c r="M1157" s="141"/>
      <c r="N1157" s="141"/>
      <c r="O1157" s="141"/>
      <c r="P1157" s="141"/>
      <c r="Q1157" s="141"/>
      <c r="R1157" s="141"/>
      <c r="S1157" s="141"/>
      <c r="T1157" s="141"/>
      <c r="U1157" s="141"/>
      <c r="V1157" s="141"/>
      <c r="W1157" s="141"/>
      <c r="X1157" s="141"/>
      <c r="Y1157" s="141"/>
      <c r="Z1157" s="141"/>
      <c r="AA1157" s="141"/>
      <c r="AB1157" s="141"/>
      <c r="AC1157" s="141"/>
      <c r="AD1157" s="141"/>
      <c r="AE1157" s="142"/>
    </row>
    <row r="1158">
      <c r="A1158" s="84"/>
      <c r="B1158" s="84"/>
      <c r="C1158" s="143"/>
      <c r="D1158" s="84"/>
      <c r="E1158" s="161"/>
      <c r="F1158" s="84"/>
      <c r="G1158" s="141"/>
      <c r="H1158" s="106"/>
      <c r="I1158" s="106"/>
      <c r="J1158" s="141"/>
      <c r="K1158" s="141"/>
      <c r="L1158" s="159"/>
      <c r="M1158" s="141"/>
      <c r="N1158" s="141"/>
      <c r="O1158" s="141"/>
      <c r="P1158" s="141"/>
      <c r="Q1158" s="141"/>
      <c r="R1158" s="141"/>
      <c r="S1158" s="141"/>
      <c r="T1158" s="141"/>
      <c r="U1158" s="141"/>
      <c r="V1158" s="141"/>
      <c r="W1158" s="141"/>
      <c r="X1158" s="141"/>
      <c r="Y1158" s="141"/>
      <c r="Z1158" s="141"/>
      <c r="AA1158" s="141"/>
      <c r="AB1158" s="141"/>
      <c r="AC1158" s="141"/>
      <c r="AD1158" s="141"/>
      <c r="AE1158" s="142"/>
    </row>
    <row r="1159">
      <c r="A1159" s="84"/>
      <c r="B1159" s="84"/>
      <c r="C1159" s="143"/>
      <c r="D1159" s="84"/>
      <c r="E1159" s="161"/>
      <c r="F1159" s="84"/>
      <c r="G1159" s="141"/>
      <c r="H1159" s="106"/>
      <c r="I1159" s="106"/>
      <c r="J1159" s="141"/>
      <c r="K1159" s="141"/>
      <c r="L1159" s="159"/>
      <c r="M1159" s="141"/>
      <c r="N1159" s="141"/>
      <c r="O1159" s="141"/>
      <c r="P1159" s="141"/>
      <c r="Q1159" s="141"/>
      <c r="R1159" s="141"/>
      <c r="S1159" s="141"/>
      <c r="T1159" s="141"/>
      <c r="U1159" s="141"/>
      <c r="V1159" s="141"/>
      <c r="W1159" s="141"/>
      <c r="X1159" s="141"/>
      <c r="Y1159" s="141"/>
      <c r="Z1159" s="141"/>
      <c r="AA1159" s="141"/>
      <c r="AB1159" s="141"/>
      <c r="AC1159" s="141"/>
      <c r="AD1159" s="141"/>
      <c r="AE1159" s="142"/>
    </row>
    <row r="1160">
      <c r="A1160" s="84"/>
      <c r="B1160" s="84"/>
      <c r="C1160" s="143"/>
      <c r="D1160" s="84"/>
      <c r="E1160" s="161"/>
      <c r="F1160" s="84"/>
      <c r="G1160" s="141"/>
      <c r="H1160" s="106"/>
      <c r="I1160" s="106"/>
      <c r="J1160" s="141"/>
      <c r="K1160" s="141"/>
      <c r="L1160" s="159"/>
      <c r="M1160" s="141"/>
      <c r="N1160" s="141"/>
      <c r="O1160" s="141"/>
      <c r="P1160" s="141"/>
      <c r="Q1160" s="141"/>
      <c r="R1160" s="141"/>
      <c r="S1160" s="141"/>
      <c r="T1160" s="141"/>
      <c r="U1160" s="141"/>
      <c r="V1160" s="141"/>
      <c r="W1160" s="141"/>
      <c r="X1160" s="141"/>
      <c r="Y1160" s="141"/>
      <c r="Z1160" s="141"/>
      <c r="AA1160" s="141"/>
      <c r="AB1160" s="141"/>
      <c r="AC1160" s="141"/>
      <c r="AD1160" s="141"/>
      <c r="AE1160" s="142"/>
    </row>
    <row r="1161">
      <c r="A1161" s="84"/>
      <c r="B1161" s="84"/>
      <c r="C1161" s="143"/>
      <c r="D1161" s="84"/>
      <c r="E1161" s="161"/>
      <c r="F1161" s="84"/>
      <c r="G1161" s="141"/>
      <c r="H1161" s="106"/>
      <c r="I1161" s="106"/>
      <c r="J1161" s="141"/>
      <c r="K1161" s="141"/>
      <c r="L1161" s="159"/>
      <c r="M1161" s="141"/>
      <c r="N1161" s="141"/>
      <c r="O1161" s="141"/>
      <c r="P1161" s="141"/>
      <c r="Q1161" s="141"/>
      <c r="R1161" s="141"/>
      <c r="S1161" s="141"/>
      <c r="T1161" s="141"/>
      <c r="U1161" s="141"/>
      <c r="V1161" s="141"/>
      <c r="W1161" s="141"/>
      <c r="X1161" s="141"/>
      <c r="Y1161" s="141"/>
      <c r="Z1161" s="141"/>
      <c r="AA1161" s="141"/>
      <c r="AB1161" s="141"/>
      <c r="AC1161" s="141"/>
      <c r="AD1161" s="141"/>
      <c r="AE1161" s="142"/>
    </row>
    <row r="1162">
      <c r="A1162" s="84"/>
      <c r="B1162" s="84"/>
      <c r="C1162" s="143"/>
      <c r="D1162" s="84"/>
      <c r="E1162" s="161"/>
      <c r="F1162" s="84"/>
      <c r="G1162" s="141"/>
      <c r="H1162" s="106"/>
      <c r="I1162" s="106"/>
      <c r="J1162" s="141"/>
      <c r="K1162" s="141"/>
      <c r="L1162" s="159"/>
      <c r="M1162" s="141"/>
      <c r="N1162" s="141"/>
      <c r="O1162" s="141"/>
      <c r="P1162" s="141"/>
      <c r="Q1162" s="141"/>
      <c r="R1162" s="141"/>
      <c r="S1162" s="141"/>
      <c r="T1162" s="141"/>
      <c r="U1162" s="141"/>
      <c r="V1162" s="141"/>
      <c r="W1162" s="141"/>
      <c r="X1162" s="141"/>
      <c r="Y1162" s="141"/>
      <c r="Z1162" s="141"/>
      <c r="AA1162" s="141"/>
      <c r="AB1162" s="141"/>
      <c r="AC1162" s="141"/>
      <c r="AD1162" s="141"/>
      <c r="AE1162" s="142"/>
    </row>
    <row r="1163">
      <c r="A1163" s="84"/>
      <c r="B1163" s="84"/>
      <c r="C1163" s="143"/>
      <c r="D1163" s="84"/>
      <c r="E1163" s="161"/>
      <c r="F1163" s="84"/>
      <c r="G1163" s="141"/>
      <c r="H1163" s="106"/>
      <c r="I1163" s="106"/>
      <c r="J1163" s="141"/>
      <c r="K1163" s="141"/>
      <c r="L1163" s="159"/>
      <c r="M1163" s="141"/>
      <c r="N1163" s="141"/>
      <c r="O1163" s="141"/>
      <c r="P1163" s="141"/>
      <c r="Q1163" s="141"/>
      <c r="R1163" s="141"/>
      <c r="S1163" s="141"/>
      <c r="T1163" s="141"/>
      <c r="U1163" s="141"/>
      <c r="V1163" s="141"/>
      <c r="W1163" s="141"/>
      <c r="X1163" s="141"/>
      <c r="Y1163" s="141"/>
      <c r="Z1163" s="141"/>
      <c r="AA1163" s="141"/>
      <c r="AB1163" s="141"/>
      <c r="AC1163" s="141"/>
      <c r="AD1163" s="141"/>
      <c r="AE1163" s="142"/>
    </row>
    <row r="1164">
      <c r="A1164" s="84"/>
      <c r="B1164" s="84"/>
      <c r="C1164" s="143"/>
      <c r="D1164" s="84"/>
      <c r="E1164" s="161"/>
      <c r="F1164" s="84"/>
      <c r="G1164" s="141"/>
      <c r="H1164" s="106"/>
      <c r="I1164" s="106"/>
      <c r="J1164" s="141"/>
      <c r="K1164" s="141"/>
      <c r="L1164" s="159"/>
      <c r="M1164" s="141"/>
      <c r="N1164" s="141"/>
      <c r="O1164" s="141"/>
      <c r="P1164" s="141"/>
      <c r="Q1164" s="141"/>
      <c r="R1164" s="141"/>
      <c r="S1164" s="141"/>
      <c r="T1164" s="141"/>
      <c r="U1164" s="141"/>
      <c r="V1164" s="141"/>
      <c r="W1164" s="141"/>
      <c r="X1164" s="141"/>
      <c r="Y1164" s="141"/>
      <c r="Z1164" s="141"/>
      <c r="AA1164" s="141"/>
      <c r="AB1164" s="141"/>
      <c r="AC1164" s="141"/>
      <c r="AD1164" s="141"/>
      <c r="AE1164" s="142"/>
    </row>
    <row r="1165">
      <c r="A1165" s="84"/>
      <c r="B1165" s="84"/>
      <c r="C1165" s="143"/>
      <c r="D1165" s="84"/>
      <c r="E1165" s="161"/>
      <c r="F1165" s="84"/>
      <c r="G1165" s="141"/>
      <c r="H1165" s="106"/>
      <c r="I1165" s="106"/>
      <c r="J1165" s="141"/>
      <c r="K1165" s="141"/>
      <c r="L1165" s="159"/>
      <c r="M1165" s="141"/>
      <c r="N1165" s="141"/>
      <c r="O1165" s="141"/>
      <c r="P1165" s="141"/>
      <c r="Q1165" s="141"/>
      <c r="R1165" s="141"/>
      <c r="S1165" s="141"/>
      <c r="T1165" s="141"/>
      <c r="U1165" s="141"/>
      <c r="V1165" s="141"/>
      <c r="W1165" s="141"/>
      <c r="X1165" s="141"/>
      <c r="Y1165" s="141"/>
      <c r="Z1165" s="141"/>
      <c r="AA1165" s="141"/>
      <c r="AB1165" s="141"/>
      <c r="AC1165" s="141"/>
      <c r="AD1165" s="141"/>
      <c r="AE1165" s="142"/>
    </row>
    <row r="1166">
      <c r="A1166" s="84"/>
      <c r="B1166" s="84"/>
      <c r="C1166" s="143"/>
      <c r="D1166" s="84"/>
      <c r="E1166" s="161"/>
      <c r="F1166" s="84"/>
      <c r="G1166" s="141"/>
      <c r="H1166" s="106"/>
      <c r="I1166" s="106"/>
      <c r="J1166" s="141"/>
      <c r="K1166" s="141"/>
      <c r="L1166" s="159"/>
      <c r="M1166" s="141"/>
      <c r="N1166" s="141"/>
      <c r="O1166" s="141"/>
      <c r="P1166" s="141"/>
      <c r="Q1166" s="141"/>
      <c r="R1166" s="141"/>
      <c r="S1166" s="141"/>
      <c r="T1166" s="141"/>
      <c r="U1166" s="141"/>
      <c r="V1166" s="141"/>
      <c r="W1166" s="141"/>
      <c r="X1166" s="141"/>
      <c r="Y1166" s="141"/>
      <c r="Z1166" s="141"/>
      <c r="AA1166" s="141"/>
      <c r="AB1166" s="141"/>
      <c r="AC1166" s="141"/>
      <c r="AD1166" s="141"/>
      <c r="AE1166" s="142"/>
    </row>
    <row r="1167">
      <c r="A1167" s="84"/>
      <c r="B1167" s="84"/>
      <c r="C1167" s="143"/>
      <c r="D1167" s="84"/>
      <c r="E1167" s="161"/>
      <c r="F1167" s="84"/>
      <c r="G1167" s="141"/>
      <c r="H1167" s="106"/>
      <c r="I1167" s="106"/>
      <c r="J1167" s="141"/>
      <c r="K1167" s="141"/>
      <c r="L1167" s="159"/>
      <c r="M1167" s="141"/>
      <c r="N1167" s="141"/>
      <c r="O1167" s="141"/>
      <c r="P1167" s="141"/>
      <c r="Q1167" s="141"/>
      <c r="R1167" s="141"/>
      <c r="S1167" s="141"/>
      <c r="T1167" s="141"/>
      <c r="U1167" s="141"/>
      <c r="V1167" s="141"/>
      <c r="W1167" s="141"/>
      <c r="X1167" s="141"/>
      <c r="Y1167" s="141"/>
      <c r="Z1167" s="141"/>
      <c r="AA1167" s="141"/>
      <c r="AB1167" s="141"/>
      <c r="AC1167" s="141"/>
      <c r="AD1167" s="141"/>
      <c r="AE1167" s="142"/>
    </row>
    <row r="1168">
      <c r="A1168" s="84"/>
      <c r="B1168" s="84"/>
      <c r="C1168" s="143"/>
      <c r="D1168" s="84"/>
      <c r="E1168" s="161"/>
      <c r="F1168" s="84"/>
      <c r="G1168" s="141"/>
      <c r="H1168" s="106"/>
      <c r="I1168" s="106"/>
      <c r="J1168" s="141"/>
      <c r="K1168" s="141"/>
      <c r="L1168" s="159"/>
      <c r="M1168" s="141"/>
      <c r="N1168" s="141"/>
      <c r="O1168" s="141"/>
      <c r="P1168" s="141"/>
      <c r="Q1168" s="141"/>
      <c r="R1168" s="141"/>
      <c r="S1168" s="141"/>
      <c r="T1168" s="141"/>
      <c r="U1168" s="141"/>
      <c r="V1168" s="141"/>
      <c r="W1168" s="141"/>
      <c r="X1168" s="141"/>
      <c r="Y1168" s="141"/>
      <c r="Z1168" s="141"/>
      <c r="AA1168" s="141"/>
      <c r="AB1168" s="141"/>
      <c r="AC1168" s="141"/>
      <c r="AD1168" s="141"/>
      <c r="AE1168" s="142"/>
    </row>
    <row r="1169">
      <c r="A1169" s="84"/>
      <c r="B1169" s="84"/>
      <c r="C1169" s="143"/>
      <c r="D1169" s="84"/>
      <c r="E1169" s="161"/>
      <c r="F1169" s="84"/>
      <c r="G1169" s="141"/>
      <c r="H1169" s="106"/>
      <c r="I1169" s="106"/>
      <c r="J1169" s="141"/>
      <c r="K1169" s="141"/>
      <c r="L1169" s="159"/>
      <c r="M1169" s="141"/>
      <c r="N1169" s="141"/>
      <c r="O1169" s="141"/>
      <c r="P1169" s="141"/>
      <c r="Q1169" s="141"/>
      <c r="R1169" s="141"/>
      <c r="S1169" s="141"/>
      <c r="T1169" s="141"/>
      <c r="U1169" s="141"/>
      <c r="V1169" s="141"/>
      <c r="W1169" s="141"/>
      <c r="X1169" s="141"/>
      <c r="Y1169" s="141"/>
      <c r="Z1169" s="141"/>
      <c r="AA1169" s="141"/>
      <c r="AB1169" s="141"/>
      <c r="AC1169" s="141"/>
      <c r="AD1169" s="141"/>
      <c r="AE1169" s="142"/>
    </row>
    <row r="1170">
      <c r="A1170" s="84"/>
      <c r="B1170" s="84"/>
      <c r="C1170" s="143"/>
      <c r="D1170" s="84"/>
      <c r="E1170" s="161"/>
      <c r="F1170" s="84"/>
      <c r="G1170" s="141"/>
      <c r="H1170" s="106"/>
      <c r="I1170" s="106"/>
      <c r="J1170" s="141"/>
      <c r="K1170" s="141"/>
      <c r="L1170" s="159"/>
      <c r="M1170" s="141"/>
      <c r="N1170" s="141"/>
      <c r="O1170" s="141"/>
      <c r="P1170" s="141"/>
      <c r="Q1170" s="141"/>
      <c r="R1170" s="141"/>
      <c r="S1170" s="141"/>
      <c r="T1170" s="141"/>
      <c r="U1170" s="141"/>
      <c r="V1170" s="141"/>
      <c r="W1170" s="141"/>
      <c r="X1170" s="141"/>
      <c r="Y1170" s="141"/>
      <c r="Z1170" s="141"/>
      <c r="AA1170" s="141"/>
      <c r="AB1170" s="141"/>
      <c r="AC1170" s="141"/>
      <c r="AD1170" s="141"/>
      <c r="AE1170" s="142"/>
    </row>
    <row r="1171">
      <c r="A1171" s="84"/>
      <c r="B1171" s="84"/>
      <c r="C1171" s="143"/>
      <c r="D1171" s="84"/>
      <c r="E1171" s="161"/>
      <c r="F1171" s="84"/>
      <c r="G1171" s="141"/>
      <c r="H1171" s="106"/>
      <c r="I1171" s="106"/>
      <c r="J1171" s="141"/>
      <c r="K1171" s="141"/>
      <c r="L1171" s="159"/>
      <c r="M1171" s="141"/>
      <c r="N1171" s="141"/>
      <c r="O1171" s="141"/>
      <c r="P1171" s="141"/>
      <c r="Q1171" s="141"/>
      <c r="R1171" s="141"/>
      <c r="S1171" s="141"/>
      <c r="T1171" s="141"/>
      <c r="U1171" s="141"/>
      <c r="V1171" s="141"/>
      <c r="W1171" s="141"/>
      <c r="X1171" s="141"/>
      <c r="Y1171" s="141"/>
      <c r="Z1171" s="141"/>
      <c r="AA1171" s="141"/>
      <c r="AB1171" s="141"/>
      <c r="AC1171" s="141"/>
      <c r="AD1171" s="141"/>
      <c r="AE1171" s="142"/>
    </row>
    <row r="1172">
      <c r="A1172" s="84"/>
      <c r="B1172" s="84"/>
      <c r="C1172" s="143"/>
      <c r="D1172" s="84"/>
      <c r="E1172" s="161"/>
      <c r="F1172" s="84"/>
      <c r="G1172" s="141"/>
      <c r="H1172" s="106"/>
      <c r="I1172" s="106"/>
      <c r="J1172" s="141"/>
      <c r="K1172" s="141"/>
      <c r="L1172" s="159"/>
      <c r="M1172" s="141"/>
      <c r="N1172" s="141"/>
      <c r="O1172" s="141"/>
      <c r="P1172" s="141"/>
      <c r="Q1172" s="141"/>
      <c r="R1172" s="141"/>
      <c r="S1172" s="141"/>
      <c r="T1172" s="141"/>
      <c r="U1172" s="141"/>
      <c r="V1172" s="141"/>
      <c r="W1172" s="141"/>
      <c r="X1172" s="141"/>
      <c r="Y1172" s="141"/>
      <c r="Z1172" s="141"/>
      <c r="AA1172" s="141"/>
      <c r="AB1172" s="141"/>
      <c r="AC1172" s="141"/>
      <c r="AD1172" s="141"/>
      <c r="AE1172" s="142"/>
    </row>
    <row r="1173">
      <c r="A1173" s="84"/>
      <c r="B1173" s="84"/>
      <c r="C1173" s="143"/>
      <c r="D1173" s="84"/>
      <c r="E1173" s="161"/>
      <c r="F1173" s="84"/>
      <c r="G1173" s="141"/>
      <c r="H1173" s="106"/>
      <c r="I1173" s="106"/>
      <c r="J1173" s="141"/>
      <c r="K1173" s="141"/>
      <c r="L1173" s="159"/>
      <c r="M1173" s="141"/>
      <c r="N1173" s="141"/>
      <c r="O1173" s="141"/>
      <c r="P1173" s="141"/>
      <c r="Q1173" s="141"/>
      <c r="R1173" s="141"/>
      <c r="S1173" s="141"/>
      <c r="T1173" s="141"/>
      <c r="U1173" s="141"/>
      <c r="V1173" s="141"/>
      <c r="W1173" s="141"/>
      <c r="X1173" s="141"/>
      <c r="Y1173" s="141"/>
      <c r="Z1173" s="141"/>
      <c r="AA1173" s="141"/>
      <c r="AB1173" s="141"/>
      <c r="AC1173" s="141"/>
      <c r="AD1173" s="141"/>
      <c r="AE1173" s="142"/>
    </row>
    <row r="1174">
      <c r="A1174" s="84"/>
      <c r="B1174" s="84"/>
      <c r="C1174" s="143"/>
      <c r="D1174" s="84"/>
      <c r="E1174" s="161"/>
      <c r="F1174" s="84"/>
      <c r="G1174" s="141"/>
      <c r="H1174" s="106"/>
      <c r="I1174" s="106"/>
      <c r="J1174" s="141"/>
      <c r="K1174" s="141"/>
      <c r="L1174" s="159"/>
      <c r="M1174" s="141"/>
      <c r="N1174" s="141"/>
      <c r="O1174" s="141"/>
      <c r="P1174" s="141"/>
      <c r="Q1174" s="141"/>
      <c r="R1174" s="141"/>
      <c r="S1174" s="141"/>
      <c r="T1174" s="141"/>
      <c r="U1174" s="141"/>
      <c r="V1174" s="141"/>
      <c r="W1174" s="141"/>
      <c r="X1174" s="141"/>
      <c r="Y1174" s="141"/>
      <c r="Z1174" s="141"/>
      <c r="AA1174" s="141"/>
      <c r="AB1174" s="141"/>
      <c r="AC1174" s="141"/>
      <c r="AD1174" s="141"/>
      <c r="AE1174" s="142"/>
    </row>
    <row r="1175">
      <c r="A1175" s="84"/>
      <c r="B1175" s="84"/>
      <c r="C1175" s="143"/>
      <c r="D1175" s="84"/>
      <c r="E1175" s="161"/>
      <c r="F1175" s="84"/>
      <c r="G1175" s="141"/>
      <c r="H1175" s="106"/>
      <c r="I1175" s="106"/>
      <c r="J1175" s="141"/>
      <c r="K1175" s="141"/>
      <c r="L1175" s="159"/>
      <c r="M1175" s="141"/>
      <c r="N1175" s="141"/>
      <c r="O1175" s="141"/>
      <c r="P1175" s="141"/>
      <c r="Q1175" s="141"/>
      <c r="R1175" s="141"/>
      <c r="S1175" s="141"/>
      <c r="T1175" s="141"/>
      <c r="U1175" s="141"/>
      <c r="V1175" s="141"/>
      <c r="W1175" s="141"/>
      <c r="X1175" s="141"/>
      <c r="Y1175" s="141"/>
      <c r="Z1175" s="141"/>
      <c r="AA1175" s="141"/>
      <c r="AB1175" s="141"/>
      <c r="AC1175" s="141"/>
      <c r="AD1175" s="141"/>
      <c r="AE1175" s="142"/>
    </row>
    <row r="1176">
      <c r="A1176" s="84"/>
      <c r="B1176" s="84"/>
      <c r="C1176" s="143"/>
      <c r="D1176" s="84"/>
      <c r="E1176" s="161"/>
      <c r="F1176" s="84"/>
      <c r="G1176" s="141"/>
      <c r="H1176" s="106"/>
      <c r="I1176" s="106"/>
      <c r="J1176" s="141"/>
      <c r="K1176" s="141"/>
      <c r="L1176" s="159"/>
      <c r="M1176" s="141"/>
      <c r="N1176" s="141"/>
      <c r="O1176" s="141"/>
      <c r="P1176" s="141"/>
      <c r="Q1176" s="141"/>
      <c r="R1176" s="141"/>
      <c r="S1176" s="141"/>
      <c r="T1176" s="141"/>
      <c r="U1176" s="141"/>
      <c r="V1176" s="141"/>
      <c r="W1176" s="141"/>
      <c r="X1176" s="141"/>
      <c r="Y1176" s="141"/>
      <c r="Z1176" s="141"/>
      <c r="AA1176" s="141"/>
      <c r="AB1176" s="141"/>
      <c r="AC1176" s="141"/>
      <c r="AD1176" s="141"/>
      <c r="AE1176" s="142"/>
    </row>
    <row r="1177">
      <c r="A1177" s="84"/>
      <c r="B1177" s="84"/>
      <c r="C1177" s="143"/>
      <c r="D1177" s="84"/>
      <c r="E1177" s="161"/>
      <c r="F1177" s="84"/>
      <c r="G1177" s="141"/>
      <c r="H1177" s="106"/>
      <c r="I1177" s="106"/>
      <c r="J1177" s="141"/>
      <c r="K1177" s="141"/>
      <c r="L1177" s="159"/>
      <c r="M1177" s="141"/>
      <c r="N1177" s="141"/>
      <c r="O1177" s="141"/>
      <c r="P1177" s="141"/>
      <c r="Q1177" s="141"/>
      <c r="R1177" s="141"/>
      <c r="S1177" s="141"/>
      <c r="T1177" s="141"/>
      <c r="U1177" s="141"/>
      <c r="V1177" s="141"/>
      <c r="W1177" s="141"/>
      <c r="X1177" s="141"/>
      <c r="Y1177" s="141"/>
      <c r="Z1177" s="141"/>
      <c r="AA1177" s="141"/>
      <c r="AB1177" s="141"/>
      <c r="AC1177" s="141"/>
      <c r="AD1177" s="141"/>
      <c r="AE1177" s="142"/>
    </row>
    <row r="1178">
      <c r="A1178" s="84"/>
      <c r="B1178" s="84"/>
      <c r="C1178" s="143"/>
      <c r="D1178" s="84"/>
      <c r="E1178" s="161"/>
      <c r="F1178" s="84"/>
      <c r="G1178" s="141"/>
      <c r="H1178" s="106"/>
      <c r="I1178" s="106"/>
      <c r="J1178" s="141"/>
      <c r="K1178" s="141"/>
      <c r="L1178" s="159"/>
      <c r="M1178" s="141"/>
      <c r="N1178" s="141"/>
      <c r="O1178" s="141"/>
      <c r="P1178" s="141"/>
      <c r="Q1178" s="141"/>
      <c r="R1178" s="141"/>
      <c r="S1178" s="141"/>
      <c r="T1178" s="141"/>
      <c r="U1178" s="141"/>
      <c r="V1178" s="141"/>
      <c r="W1178" s="141"/>
      <c r="X1178" s="141"/>
      <c r="Y1178" s="141"/>
      <c r="Z1178" s="141"/>
      <c r="AA1178" s="141"/>
      <c r="AB1178" s="141"/>
      <c r="AC1178" s="141"/>
      <c r="AD1178" s="141"/>
      <c r="AE1178" s="142"/>
    </row>
    <row r="1179">
      <c r="A1179" s="84"/>
      <c r="B1179" s="84"/>
      <c r="C1179" s="143"/>
      <c r="D1179" s="84"/>
      <c r="E1179" s="161"/>
      <c r="F1179" s="84"/>
      <c r="G1179" s="141"/>
      <c r="H1179" s="106"/>
      <c r="I1179" s="106"/>
      <c r="J1179" s="141"/>
      <c r="K1179" s="141"/>
      <c r="L1179" s="159"/>
      <c r="M1179" s="141"/>
      <c r="N1179" s="141"/>
      <c r="O1179" s="141"/>
      <c r="P1179" s="141"/>
      <c r="Q1179" s="141"/>
      <c r="R1179" s="141"/>
      <c r="S1179" s="141"/>
      <c r="T1179" s="141"/>
      <c r="U1179" s="141"/>
      <c r="V1179" s="141"/>
      <c r="W1179" s="141"/>
      <c r="X1179" s="141"/>
      <c r="Y1179" s="141"/>
      <c r="Z1179" s="141"/>
      <c r="AA1179" s="141"/>
      <c r="AB1179" s="141"/>
      <c r="AC1179" s="141"/>
      <c r="AD1179" s="141"/>
      <c r="AE1179" s="142"/>
    </row>
    <row r="1180">
      <c r="A1180" s="84"/>
      <c r="B1180" s="84"/>
      <c r="C1180" s="143"/>
      <c r="D1180" s="84"/>
      <c r="E1180" s="161"/>
      <c r="F1180" s="84"/>
      <c r="G1180" s="141"/>
      <c r="H1180" s="106"/>
      <c r="I1180" s="106"/>
      <c r="J1180" s="141"/>
      <c r="K1180" s="141"/>
      <c r="L1180" s="159"/>
      <c r="M1180" s="141"/>
      <c r="N1180" s="141"/>
      <c r="O1180" s="141"/>
      <c r="P1180" s="141"/>
      <c r="Q1180" s="141"/>
      <c r="R1180" s="141"/>
      <c r="S1180" s="141"/>
      <c r="T1180" s="141"/>
      <c r="U1180" s="141"/>
      <c r="V1180" s="141"/>
      <c r="W1180" s="141"/>
      <c r="X1180" s="141"/>
      <c r="Y1180" s="141"/>
      <c r="Z1180" s="141"/>
      <c r="AA1180" s="141"/>
      <c r="AB1180" s="141"/>
      <c r="AC1180" s="141"/>
      <c r="AD1180" s="141"/>
      <c r="AE1180" s="142"/>
    </row>
    <row r="1181">
      <c r="A1181" s="84"/>
      <c r="B1181" s="84"/>
      <c r="C1181" s="143"/>
      <c r="D1181" s="84"/>
      <c r="E1181" s="161"/>
      <c r="F1181" s="84"/>
      <c r="G1181" s="141"/>
      <c r="H1181" s="106"/>
      <c r="I1181" s="106"/>
      <c r="J1181" s="141"/>
      <c r="K1181" s="141"/>
      <c r="L1181" s="159"/>
      <c r="M1181" s="141"/>
      <c r="N1181" s="141"/>
      <c r="O1181" s="141"/>
      <c r="P1181" s="141"/>
      <c r="Q1181" s="141"/>
      <c r="R1181" s="141"/>
      <c r="S1181" s="141"/>
      <c r="T1181" s="141"/>
      <c r="U1181" s="141"/>
      <c r="V1181" s="141"/>
      <c r="W1181" s="141"/>
      <c r="X1181" s="141"/>
      <c r="Y1181" s="141"/>
      <c r="Z1181" s="141"/>
      <c r="AA1181" s="141"/>
      <c r="AB1181" s="141"/>
      <c r="AC1181" s="141"/>
      <c r="AD1181" s="141"/>
      <c r="AE1181" s="142"/>
    </row>
    <row r="1182">
      <c r="A1182" s="84"/>
      <c r="B1182" s="84"/>
      <c r="C1182" s="143"/>
      <c r="D1182" s="84"/>
      <c r="E1182" s="161"/>
      <c r="F1182" s="84"/>
      <c r="G1182" s="141"/>
      <c r="H1182" s="106"/>
      <c r="I1182" s="106"/>
      <c r="J1182" s="141"/>
      <c r="K1182" s="141"/>
      <c r="L1182" s="159"/>
      <c r="M1182" s="141"/>
      <c r="N1182" s="141"/>
      <c r="O1182" s="141"/>
      <c r="P1182" s="141"/>
      <c r="Q1182" s="141"/>
      <c r="R1182" s="141"/>
      <c r="S1182" s="141"/>
      <c r="T1182" s="141"/>
      <c r="U1182" s="141"/>
      <c r="V1182" s="141"/>
      <c r="W1182" s="141"/>
      <c r="X1182" s="141"/>
      <c r="Y1182" s="141"/>
      <c r="Z1182" s="141"/>
      <c r="AA1182" s="141"/>
      <c r="AB1182" s="141"/>
      <c r="AC1182" s="141"/>
      <c r="AD1182" s="141"/>
      <c r="AE1182" s="142"/>
    </row>
    <row r="1183">
      <c r="A1183" s="84"/>
      <c r="B1183" s="84"/>
      <c r="C1183" s="143"/>
      <c r="D1183" s="84"/>
      <c r="E1183" s="161"/>
      <c r="F1183" s="84"/>
      <c r="G1183" s="141"/>
      <c r="H1183" s="106"/>
      <c r="I1183" s="106"/>
      <c r="J1183" s="141"/>
      <c r="K1183" s="141"/>
      <c r="L1183" s="159"/>
      <c r="M1183" s="141"/>
      <c r="N1183" s="141"/>
      <c r="O1183" s="141"/>
      <c r="P1183" s="141"/>
      <c r="Q1183" s="141"/>
      <c r="R1183" s="141"/>
      <c r="S1183" s="141"/>
      <c r="T1183" s="141"/>
      <c r="U1183" s="141"/>
      <c r="V1183" s="141"/>
      <c r="W1183" s="141"/>
      <c r="X1183" s="141"/>
      <c r="Y1183" s="141"/>
      <c r="Z1183" s="141"/>
      <c r="AA1183" s="141"/>
      <c r="AB1183" s="141"/>
      <c r="AC1183" s="141"/>
      <c r="AD1183" s="141"/>
      <c r="AE1183" s="142"/>
    </row>
    <row r="1184">
      <c r="A1184" s="84"/>
      <c r="B1184" s="84"/>
      <c r="C1184" s="143"/>
      <c r="D1184" s="84"/>
      <c r="E1184" s="161"/>
      <c r="F1184" s="84"/>
      <c r="G1184" s="141"/>
      <c r="H1184" s="106"/>
      <c r="I1184" s="106"/>
      <c r="J1184" s="141"/>
      <c r="K1184" s="141"/>
      <c r="L1184" s="159"/>
      <c r="M1184" s="141"/>
      <c r="N1184" s="141"/>
      <c r="O1184" s="141"/>
      <c r="P1184" s="141"/>
      <c r="Q1184" s="141"/>
      <c r="R1184" s="141"/>
      <c r="S1184" s="141"/>
      <c r="T1184" s="141"/>
      <c r="U1184" s="141"/>
      <c r="V1184" s="141"/>
      <c r="W1184" s="141"/>
      <c r="X1184" s="141"/>
      <c r="Y1184" s="141"/>
      <c r="Z1184" s="141"/>
      <c r="AA1184" s="141"/>
      <c r="AB1184" s="141"/>
      <c r="AC1184" s="141"/>
      <c r="AD1184" s="141"/>
      <c r="AE1184" s="142"/>
    </row>
    <row r="1185">
      <c r="A1185" s="84"/>
      <c r="B1185" s="84"/>
      <c r="C1185" s="143"/>
      <c r="D1185" s="84"/>
      <c r="E1185" s="161"/>
      <c r="F1185" s="84"/>
      <c r="G1185" s="141"/>
      <c r="H1185" s="106"/>
      <c r="I1185" s="106"/>
      <c r="J1185" s="141"/>
      <c r="K1185" s="141"/>
      <c r="L1185" s="159"/>
      <c r="M1185" s="141"/>
      <c r="N1185" s="141"/>
      <c r="O1185" s="141"/>
      <c r="P1185" s="141"/>
      <c r="Q1185" s="141"/>
      <c r="R1185" s="141"/>
      <c r="S1185" s="141"/>
      <c r="T1185" s="141"/>
      <c r="U1185" s="141"/>
      <c r="V1185" s="141"/>
      <c r="W1185" s="141"/>
      <c r="X1185" s="141"/>
      <c r="Y1185" s="141"/>
      <c r="Z1185" s="141"/>
      <c r="AA1185" s="141"/>
      <c r="AB1185" s="141"/>
      <c r="AC1185" s="141"/>
      <c r="AD1185" s="141"/>
      <c r="AE1185" s="142"/>
    </row>
    <row r="1186">
      <c r="A1186" s="84"/>
      <c r="B1186" s="84"/>
      <c r="C1186" s="143"/>
      <c r="D1186" s="84"/>
      <c r="E1186" s="161"/>
      <c r="F1186" s="84"/>
      <c r="G1186" s="141"/>
      <c r="H1186" s="106"/>
      <c r="I1186" s="106"/>
      <c r="J1186" s="141"/>
      <c r="K1186" s="141"/>
      <c r="L1186" s="159"/>
      <c r="M1186" s="141"/>
      <c r="N1186" s="141"/>
      <c r="O1186" s="141"/>
      <c r="P1186" s="141"/>
      <c r="Q1186" s="141"/>
      <c r="R1186" s="141"/>
      <c r="S1186" s="141"/>
      <c r="T1186" s="141"/>
      <c r="U1186" s="141"/>
      <c r="V1186" s="141"/>
      <c r="W1186" s="141"/>
      <c r="X1186" s="141"/>
      <c r="Y1186" s="141"/>
      <c r="Z1186" s="141"/>
      <c r="AA1186" s="141"/>
      <c r="AB1186" s="141"/>
      <c r="AC1186" s="141"/>
      <c r="AD1186" s="141"/>
      <c r="AE1186" s="142"/>
    </row>
    <row r="1187">
      <c r="A1187" s="84"/>
      <c r="B1187" s="84"/>
      <c r="C1187" s="143"/>
      <c r="D1187" s="84"/>
      <c r="E1187" s="161"/>
      <c r="F1187" s="84"/>
      <c r="G1187" s="141"/>
      <c r="H1187" s="106"/>
      <c r="I1187" s="106"/>
      <c r="J1187" s="141"/>
      <c r="K1187" s="141"/>
      <c r="L1187" s="159"/>
      <c r="M1187" s="141"/>
      <c r="N1187" s="141"/>
      <c r="O1187" s="141"/>
      <c r="P1187" s="141"/>
      <c r="Q1187" s="141"/>
      <c r="R1187" s="141"/>
      <c r="S1187" s="141"/>
      <c r="T1187" s="141"/>
      <c r="U1187" s="141"/>
      <c r="V1187" s="141"/>
      <c r="W1187" s="141"/>
      <c r="X1187" s="141"/>
      <c r="Y1187" s="141"/>
      <c r="Z1187" s="141"/>
      <c r="AA1187" s="141"/>
      <c r="AB1187" s="141"/>
      <c r="AC1187" s="141"/>
      <c r="AD1187" s="141"/>
      <c r="AE1187" s="142"/>
    </row>
    <row r="1188">
      <c r="A1188" s="84"/>
      <c r="B1188" s="84"/>
      <c r="C1188" s="143"/>
      <c r="D1188" s="84"/>
      <c r="E1188" s="161"/>
      <c r="F1188" s="84"/>
      <c r="G1188" s="141"/>
      <c r="H1188" s="106"/>
      <c r="I1188" s="106"/>
      <c r="J1188" s="141"/>
      <c r="K1188" s="141"/>
      <c r="L1188" s="159"/>
      <c r="M1188" s="141"/>
      <c r="N1188" s="141"/>
      <c r="O1188" s="141"/>
      <c r="P1188" s="141"/>
      <c r="Q1188" s="141"/>
      <c r="R1188" s="141"/>
      <c r="S1188" s="141"/>
      <c r="T1188" s="141"/>
      <c r="U1188" s="141"/>
      <c r="V1188" s="141"/>
      <c r="W1188" s="141"/>
      <c r="X1188" s="141"/>
      <c r="Y1188" s="141"/>
      <c r="Z1188" s="141"/>
      <c r="AA1188" s="141"/>
      <c r="AB1188" s="141"/>
      <c r="AC1188" s="141"/>
      <c r="AD1188" s="141"/>
      <c r="AE1188" s="142"/>
    </row>
    <row r="1189">
      <c r="A1189" s="84"/>
      <c r="B1189" s="84"/>
      <c r="C1189" s="143"/>
      <c r="D1189" s="84"/>
      <c r="E1189" s="161"/>
      <c r="F1189" s="84"/>
      <c r="G1189" s="141"/>
      <c r="H1189" s="106"/>
      <c r="I1189" s="106"/>
      <c r="J1189" s="141"/>
      <c r="K1189" s="141"/>
      <c r="L1189" s="159"/>
      <c r="M1189" s="141"/>
      <c r="N1189" s="141"/>
      <c r="O1189" s="141"/>
      <c r="P1189" s="141"/>
      <c r="Q1189" s="141"/>
      <c r="R1189" s="141"/>
      <c r="S1189" s="141"/>
      <c r="T1189" s="141"/>
      <c r="U1189" s="141"/>
      <c r="V1189" s="141"/>
      <c r="W1189" s="141"/>
      <c r="X1189" s="141"/>
      <c r="Y1189" s="141"/>
      <c r="Z1189" s="141"/>
      <c r="AA1189" s="141"/>
      <c r="AB1189" s="141"/>
      <c r="AC1189" s="141"/>
      <c r="AD1189" s="141"/>
      <c r="AE1189" s="142"/>
    </row>
    <row r="1190">
      <c r="A1190" s="84"/>
      <c r="B1190" s="84"/>
      <c r="C1190" s="143"/>
      <c r="D1190" s="84"/>
      <c r="E1190" s="161"/>
      <c r="F1190" s="84"/>
      <c r="G1190" s="141"/>
      <c r="H1190" s="106"/>
      <c r="I1190" s="106"/>
      <c r="J1190" s="141"/>
      <c r="K1190" s="141"/>
      <c r="L1190" s="159"/>
      <c r="M1190" s="141"/>
      <c r="N1190" s="141"/>
      <c r="O1190" s="141"/>
      <c r="P1190" s="141"/>
      <c r="Q1190" s="141"/>
      <c r="R1190" s="141"/>
      <c r="S1190" s="141"/>
      <c r="T1190" s="141"/>
      <c r="U1190" s="141"/>
      <c r="V1190" s="141"/>
      <c r="W1190" s="141"/>
      <c r="X1190" s="141"/>
      <c r="Y1190" s="141"/>
      <c r="Z1190" s="141"/>
      <c r="AA1190" s="141"/>
      <c r="AB1190" s="141"/>
      <c r="AC1190" s="141"/>
      <c r="AD1190" s="141"/>
      <c r="AE1190" s="142"/>
    </row>
    <row r="1191">
      <c r="A1191" s="84"/>
      <c r="B1191" s="84"/>
      <c r="C1191" s="143"/>
      <c r="D1191" s="84"/>
      <c r="E1191" s="161"/>
      <c r="F1191" s="84"/>
      <c r="G1191" s="141"/>
      <c r="H1191" s="106"/>
      <c r="I1191" s="106"/>
      <c r="J1191" s="141"/>
      <c r="K1191" s="141"/>
      <c r="L1191" s="159"/>
      <c r="M1191" s="141"/>
      <c r="N1191" s="141"/>
      <c r="O1191" s="141"/>
      <c r="P1191" s="141"/>
      <c r="Q1191" s="141"/>
      <c r="R1191" s="141"/>
      <c r="S1191" s="141"/>
      <c r="T1191" s="141"/>
      <c r="U1191" s="141"/>
      <c r="V1191" s="141"/>
      <c r="W1191" s="141"/>
      <c r="X1191" s="141"/>
      <c r="Y1191" s="141"/>
      <c r="Z1191" s="141"/>
      <c r="AA1191" s="141"/>
      <c r="AB1191" s="141"/>
      <c r="AC1191" s="141"/>
      <c r="AD1191" s="141"/>
      <c r="AE1191" s="142"/>
    </row>
    <row r="1192">
      <c r="A1192" s="84"/>
      <c r="B1192" s="84"/>
      <c r="C1192" s="143"/>
      <c r="D1192" s="84"/>
      <c r="E1192" s="161"/>
      <c r="F1192" s="84"/>
      <c r="G1192" s="141"/>
      <c r="H1192" s="106"/>
      <c r="I1192" s="106"/>
      <c r="J1192" s="141"/>
      <c r="K1192" s="141"/>
      <c r="L1192" s="159"/>
      <c r="M1192" s="141"/>
      <c r="N1192" s="141"/>
      <c r="O1192" s="141"/>
      <c r="P1192" s="141"/>
      <c r="Q1192" s="141"/>
      <c r="R1192" s="141"/>
      <c r="S1192" s="141"/>
      <c r="T1192" s="141"/>
      <c r="U1192" s="141"/>
      <c r="V1192" s="141"/>
      <c r="W1192" s="141"/>
      <c r="X1192" s="141"/>
      <c r="Y1192" s="141"/>
      <c r="Z1192" s="141"/>
      <c r="AA1192" s="141"/>
      <c r="AB1192" s="141"/>
      <c r="AC1192" s="141"/>
      <c r="AD1192" s="141"/>
      <c r="AE1192" s="142"/>
    </row>
    <row r="1193">
      <c r="A1193" s="84"/>
      <c r="B1193" s="84"/>
      <c r="C1193" s="143"/>
      <c r="D1193" s="84"/>
      <c r="E1193" s="161"/>
      <c r="F1193" s="84"/>
      <c r="G1193" s="141"/>
      <c r="H1193" s="106"/>
      <c r="I1193" s="106"/>
      <c r="J1193" s="141"/>
      <c r="K1193" s="141"/>
      <c r="L1193" s="159"/>
      <c r="M1193" s="141"/>
      <c r="N1193" s="141"/>
      <c r="O1193" s="141"/>
      <c r="P1193" s="141"/>
      <c r="Q1193" s="141"/>
      <c r="R1193" s="141"/>
      <c r="S1193" s="141"/>
      <c r="T1193" s="141"/>
      <c r="U1193" s="141"/>
      <c r="V1193" s="141"/>
      <c r="W1193" s="141"/>
      <c r="X1193" s="141"/>
      <c r="Y1193" s="141"/>
      <c r="Z1193" s="141"/>
      <c r="AA1193" s="141"/>
      <c r="AB1193" s="141"/>
      <c r="AC1193" s="141"/>
      <c r="AD1193" s="141"/>
      <c r="AE1193" s="142"/>
    </row>
    <row r="1194">
      <c r="A1194" s="84"/>
      <c r="B1194" s="84"/>
      <c r="C1194" s="143"/>
      <c r="D1194" s="84"/>
      <c r="E1194" s="161"/>
      <c r="F1194" s="84"/>
      <c r="G1194" s="141"/>
      <c r="H1194" s="106"/>
      <c r="I1194" s="106"/>
      <c r="J1194" s="141"/>
      <c r="K1194" s="141"/>
      <c r="L1194" s="159"/>
      <c r="M1194" s="141"/>
      <c r="N1194" s="141"/>
      <c r="O1194" s="141"/>
      <c r="P1194" s="141"/>
      <c r="Q1194" s="141"/>
      <c r="R1194" s="141"/>
      <c r="S1194" s="141"/>
      <c r="T1194" s="141"/>
      <c r="U1194" s="141"/>
      <c r="V1194" s="141"/>
      <c r="W1194" s="141"/>
      <c r="X1194" s="141"/>
      <c r="Y1194" s="141"/>
      <c r="Z1194" s="141"/>
      <c r="AA1194" s="141"/>
      <c r="AB1194" s="141"/>
      <c r="AC1194" s="141"/>
      <c r="AD1194" s="141"/>
      <c r="AE1194" s="142"/>
    </row>
    <row r="1195">
      <c r="A1195" s="84"/>
      <c r="B1195" s="84"/>
      <c r="C1195" s="143"/>
      <c r="D1195" s="84"/>
      <c r="E1195" s="161"/>
      <c r="F1195" s="84"/>
      <c r="G1195" s="141"/>
      <c r="H1195" s="106"/>
      <c r="I1195" s="106"/>
      <c r="J1195" s="141"/>
      <c r="K1195" s="141"/>
      <c r="L1195" s="159"/>
      <c r="M1195" s="141"/>
      <c r="N1195" s="141"/>
      <c r="O1195" s="141"/>
      <c r="P1195" s="141"/>
      <c r="Q1195" s="141"/>
      <c r="R1195" s="141"/>
      <c r="S1195" s="141"/>
      <c r="T1195" s="141"/>
      <c r="U1195" s="141"/>
      <c r="V1195" s="141"/>
      <c r="W1195" s="141"/>
      <c r="X1195" s="141"/>
      <c r="Y1195" s="141"/>
      <c r="Z1195" s="141"/>
      <c r="AA1195" s="141"/>
      <c r="AB1195" s="141"/>
      <c r="AC1195" s="141"/>
      <c r="AD1195" s="141"/>
      <c r="AE1195" s="142"/>
    </row>
    <row r="1196">
      <c r="A1196" s="84"/>
      <c r="B1196" s="84"/>
      <c r="C1196" s="143"/>
      <c r="D1196" s="84"/>
      <c r="E1196" s="161"/>
      <c r="F1196" s="84"/>
      <c r="G1196" s="141"/>
      <c r="H1196" s="106"/>
      <c r="I1196" s="106"/>
      <c r="J1196" s="141"/>
      <c r="K1196" s="141"/>
      <c r="L1196" s="159"/>
      <c r="M1196" s="141"/>
      <c r="N1196" s="141"/>
      <c r="O1196" s="141"/>
      <c r="P1196" s="141"/>
      <c r="Q1196" s="141"/>
      <c r="R1196" s="141"/>
      <c r="S1196" s="141"/>
      <c r="T1196" s="141"/>
      <c r="U1196" s="141"/>
      <c r="V1196" s="141"/>
      <c r="W1196" s="141"/>
      <c r="X1196" s="141"/>
      <c r="Y1196" s="141"/>
      <c r="Z1196" s="141"/>
      <c r="AA1196" s="141"/>
      <c r="AB1196" s="141"/>
      <c r="AC1196" s="141"/>
      <c r="AD1196" s="141"/>
      <c r="AE1196" s="142"/>
    </row>
    <row r="1197">
      <c r="A1197" s="84"/>
      <c r="B1197" s="84"/>
      <c r="C1197" s="143"/>
      <c r="D1197" s="84"/>
      <c r="E1197" s="161"/>
      <c r="F1197" s="84"/>
      <c r="G1197" s="141"/>
      <c r="H1197" s="106"/>
      <c r="I1197" s="106"/>
      <c r="J1197" s="141"/>
      <c r="K1197" s="141"/>
      <c r="L1197" s="159"/>
      <c r="M1197" s="141"/>
      <c r="N1197" s="141"/>
      <c r="O1197" s="141"/>
      <c r="P1197" s="141"/>
      <c r="Q1197" s="141"/>
      <c r="R1197" s="141"/>
      <c r="S1197" s="141"/>
      <c r="T1197" s="141"/>
      <c r="U1197" s="141"/>
      <c r="V1197" s="141"/>
      <c r="W1197" s="141"/>
      <c r="X1197" s="141"/>
      <c r="Y1197" s="141"/>
      <c r="Z1197" s="141"/>
      <c r="AA1197" s="141"/>
      <c r="AB1197" s="141"/>
      <c r="AC1197" s="141"/>
      <c r="AD1197" s="141"/>
      <c r="AE1197" s="142"/>
    </row>
    <row r="1198">
      <c r="A1198" s="84"/>
      <c r="B1198" s="84"/>
      <c r="C1198" s="143"/>
      <c r="D1198" s="84"/>
      <c r="E1198" s="161"/>
      <c r="F1198" s="84"/>
      <c r="G1198" s="141"/>
      <c r="H1198" s="106"/>
      <c r="I1198" s="106"/>
      <c r="J1198" s="141"/>
      <c r="K1198" s="141"/>
      <c r="L1198" s="159"/>
      <c r="M1198" s="141"/>
      <c r="N1198" s="141"/>
      <c r="O1198" s="141"/>
      <c r="P1198" s="141"/>
      <c r="Q1198" s="141"/>
      <c r="R1198" s="141"/>
      <c r="S1198" s="141"/>
      <c r="T1198" s="141"/>
      <c r="U1198" s="141"/>
      <c r="V1198" s="141"/>
      <c r="W1198" s="141"/>
      <c r="X1198" s="141"/>
      <c r="Y1198" s="141"/>
      <c r="Z1198" s="141"/>
      <c r="AA1198" s="141"/>
      <c r="AB1198" s="141"/>
      <c r="AC1198" s="141"/>
      <c r="AD1198" s="141"/>
      <c r="AE1198" s="142"/>
    </row>
    <row r="1199">
      <c r="A1199" s="84"/>
      <c r="B1199" s="84"/>
      <c r="C1199" s="143"/>
      <c r="D1199" s="84"/>
      <c r="E1199" s="161"/>
      <c r="F1199" s="84"/>
      <c r="G1199" s="141"/>
      <c r="H1199" s="106"/>
      <c r="I1199" s="106"/>
      <c r="J1199" s="141"/>
      <c r="K1199" s="141"/>
      <c r="L1199" s="159"/>
      <c r="M1199" s="141"/>
      <c r="N1199" s="141"/>
      <c r="O1199" s="141"/>
      <c r="P1199" s="141"/>
      <c r="Q1199" s="141"/>
      <c r="R1199" s="141"/>
      <c r="S1199" s="141"/>
      <c r="T1199" s="141"/>
      <c r="U1199" s="141"/>
      <c r="V1199" s="141"/>
      <c r="W1199" s="141"/>
      <c r="X1199" s="141"/>
      <c r="Y1199" s="141"/>
      <c r="Z1199" s="141"/>
      <c r="AA1199" s="141"/>
      <c r="AB1199" s="141"/>
      <c r="AC1199" s="141"/>
      <c r="AD1199" s="141"/>
      <c r="AE1199" s="142"/>
    </row>
    <row r="1200">
      <c r="A1200" s="84"/>
      <c r="B1200" s="84"/>
      <c r="C1200" s="143"/>
      <c r="D1200" s="84"/>
      <c r="E1200" s="161"/>
      <c r="F1200" s="84"/>
      <c r="G1200" s="141"/>
      <c r="H1200" s="106"/>
      <c r="I1200" s="106"/>
      <c r="J1200" s="141"/>
      <c r="K1200" s="141"/>
      <c r="L1200" s="159"/>
      <c r="M1200" s="141"/>
      <c r="N1200" s="141"/>
      <c r="O1200" s="141"/>
      <c r="P1200" s="141"/>
      <c r="Q1200" s="141"/>
      <c r="R1200" s="141"/>
      <c r="S1200" s="141"/>
      <c r="T1200" s="141"/>
      <c r="U1200" s="141"/>
      <c r="V1200" s="141"/>
      <c r="W1200" s="141"/>
      <c r="X1200" s="141"/>
      <c r="Y1200" s="141"/>
      <c r="Z1200" s="141"/>
      <c r="AA1200" s="141"/>
      <c r="AB1200" s="141"/>
      <c r="AC1200" s="141"/>
      <c r="AD1200" s="141"/>
      <c r="AE1200" s="142"/>
    </row>
    <row r="1201">
      <c r="A1201" s="84"/>
      <c r="B1201" s="84"/>
      <c r="C1201" s="143"/>
      <c r="D1201" s="84"/>
      <c r="E1201" s="161"/>
      <c r="F1201" s="84"/>
      <c r="G1201" s="141"/>
      <c r="H1201" s="106"/>
      <c r="I1201" s="106"/>
      <c r="J1201" s="141"/>
      <c r="K1201" s="141"/>
      <c r="L1201" s="159"/>
      <c r="M1201" s="141"/>
      <c r="N1201" s="141"/>
      <c r="O1201" s="141"/>
      <c r="P1201" s="141"/>
      <c r="Q1201" s="141"/>
      <c r="R1201" s="141"/>
      <c r="S1201" s="141"/>
      <c r="T1201" s="141"/>
      <c r="U1201" s="141"/>
      <c r="V1201" s="141"/>
      <c r="W1201" s="141"/>
      <c r="X1201" s="141"/>
      <c r="Y1201" s="141"/>
      <c r="Z1201" s="141"/>
      <c r="AA1201" s="141"/>
      <c r="AB1201" s="141"/>
      <c r="AC1201" s="141"/>
      <c r="AD1201" s="141"/>
      <c r="AE1201" s="142"/>
    </row>
    <row r="1202">
      <c r="A1202" s="84"/>
      <c r="B1202" s="84"/>
      <c r="C1202" s="143"/>
      <c r="D1202" s="84"/>
      <c r="E1202" s="161"/>
      <c r="F1202" s="84"/>
      <c r="G1202" s="141"/>
      <c r="H1202" s="106"/>
      <c r="I1202" s="106"/>
      <c r="J1202" s="141"/>
      <c r="K1202" s="141"/>
      <c r="L1202" s="159"/>
      <c r="M1202" s="141"/>
      <c r="N1202" s="141"/>
      <c r="O1202" s="141"/>
      <c r="P1202" s="141"/>
      <c r="Q1202" s="141"/>
      <c r="R1202" s="141"/>
      <c r="S1202" s="141"/>
      <c r="T1202" s="141"/>
      <c r="U1202" s="141"/>
      <c r="V1202" s="141"/>
      <c r="W1202" s="141"/>
      <c r="X1202" s="141"/>
      <c r="Y1202" s="141"/>
      <c r="Z1202" s="141"/>
      <c r="AA1202" s="141"/>
      <c r="AB1202" s="141"/>
      <c r="AC1202" s="141"/>
      <c r="AD1202" s="141"/>
      <c r="AE1202" s="142"/>
    </row>
    <row r="1203">
      <c r="A1203" s="84"/>
      <c r="B1203" s="84"/>
      <c r="C1203" s="143"/>
      <c r="D1203" s="84"/>
      <c r="E1203" s="161"/>
      <c r="F1203" s="84"/>
      <c r="G1203" s="141"/>
      <c r="H1203" s="106"/>
      <c r="I1203" s="106"/>
      <c r="J1203" s="141"/>
      <c r="K1203" s="141"/>
      <c r="L1203" s="159"/>
      <c r="M1203" s="141"/>
      <c r="N1203" s="141"/>
      <c r="O1203" s="141"/>
      <c r="P1203" s="141"/>
      <c r="Q1203" s="141"/>
      <c r="R1203" s="141"/>
      <c r="S1203" s="141"/>
      <c r="T1203" s="141"/>
      <c r="U1203" s="141"/>
      <c r="V1203" s="141"/>
      <c r="W1203" s="141"/>
      <c r="X1203" s="141"/>
      <c r="Y1203" s="141"/>
      <c r="Z1203" s="141"/>
      <c r="AA1203" s="141"/>
      <c r="AB1203" s="141"/>
      <c r="AC1203" s="141"/>
      <c r="AD1203" s="141"/>
      <c r="AE1203" s="142"/>
    </row>
    <row r="1204">
      <c r="A1204" s="84"/>
      <c r="B1204" s="84"/>
      <c r="C1204" s="143"/>
      <c r="D1204" s="84"/>
      <c r="E1204" s="161"/>
      <c r="F1204" s="84"/>
      <c r="G1204" s="141"/>
      <c r="H1204" s="106"/>
      <c r="I1204" s="106"/>
      <c r="J1204" s="141"/>
      <c r="K1204" s="141"/>
      <c r="L1204" s="159"/>
      <c r="M1204" s="141"/>
      <c r="N1204" s="141"/>
      <c r="O1204" s="141"/>
      <c r="P1204" s="141"/>
      <c r="Q1204" s="141"/>
      <c r="R1204" s="141"/>
      <c r="S1204" s="141"/>
      <c r="T1204" s="141"/>
      <c r="U1204" s="141"/>
      <c r="V1204" s="141"/>
      <c r="W1204" s="141"/>
      <c r="X1204" s="141"/>
      <c r="Y1204" s="141"/>
      <c r="Z1204" s="141"/>
      <c r="AA1204" s="141"/>
      <c r="AB1204" s="141"/>
      <c r="AC1204" s="141"/>
      <c r="AD1204" s="141"/>
      <c r="AE1204" s="142"/>
    </row>
    <row r="1205">
      <c r="A1205" s="84"/>
      <c r="B1205" s="84"/>
      <c r="C1205" s="143"/>
      <c r="D1205" s="84"/>
      <c r="E1205" s="161"/>
      <c r="F1205" s="84"/>
      <c r="G1205" s="141"/>
      <c r="H1205" s="106"/>
      <c r="I1205" s="106"/>
      <c r="J1205" s="141"/>
      <c r="K1205" s="141"/>
      <c r="L1205" s="159"/>
      <c r="M1205" s="141"/>
      <c r="N1205" s="141"/>
      <c r="O1205" s="141"/>
      <c r="P1205" s="141"/>
      <c r="Q1205" s="141"/>
      <c r="R1205" s="141"/>
      <c r="S1205" s="141"/>
      <c r="T1205" s="141"/>
      <c r="U1205" s="141"/>
      <c r="V1205" s="141"/>
      <c r="W1205" s="141"/>
      <c r="X1205" s="141"/>
      <c r="Y1205" s="141"/>
      <c r="Z1205" s="141"/>
      <c r="AA1205" s="141"/>
      <c r="AB1205" s="141"/>
      <c r="AC1205" s="141"/>
      <c r="AD1205" s="141"/>
      <c r="AE1205" s="142"/>
    </row>
  </sheetData>
  <customSheetViews>
    <customSheetView guid="{4E64BDF5-0D83-4DB4-8135-89643C656553}" filter="1" showAutoFilter="1">
      <autoFilter ref="$A$1:$M$581"/>
    </customSheetView>
    <customSheetView guid="{2E30FCE4-604A-4B13-99E2-84778E9A2DAE}" filter="1" showAutoFilter="1">
      <autoFilter ref="$F$1:$F$133">
        <filterColumn colId="0">
          <filters>
            <filter val="Reassigned Closed"/>
            <filter val="Ready for Development"/>
            <filter val="Ready to Merge"/>
            <filter val="Ready For Gamma"/>
            <filter val="Code Review"/>
            <filter val="Hold"/>
            <filter val="Live Verify"/>
          </filters>
        </filterColumn>
      </autoFilter>
    </customSheetView>
    <customSheetView guid="{7407B2F0-AF5D-42E9-8B1F-C00C894465C0}" filter="1" showAutoFilter="1">
      <autoFilter ref="$F$1:$F$164">
        <filterColumn colId="0">
          <filters>
            <filter val="Code review rework 1"/>
            <filter val="Ready For Isolated"/>
            <filter val="Closed"/>
            <filter val="Reassigned Closed"/>
            <filter val="UAT Testing"/>
            <filter val="Ready for Development"/>
            <filter val="Ready For Gamma"/>
          </filters>
        </filterColumn>
      </autoFilter>
    </customSheetView>
    <customSheetView guid="{30122AB5-16A7-4AD8-BF6F-8B63BE5A9217}" filter="1" showAutoFilter="1">
      <autoFilter ref="$F$1:$F$1205">
        <filterColumn colId="0">
          <filters>
            <filter val="Ready for Live"/>
            <filter val="Dev Support needed"/>
            <filter val="Code review rework 2"/>
            <filter val="Code review rework 3"/>
            <filter val="Analysis"/>
          </filters>
        </filterColumn>
      </autoFilter>
    </customSheetView>
    <customSheetView guid="{A6C3FA90-3429-4422-9894-35E266DF927B}" filter="1" showAutoFilter="1">
      <autoFilter ref="$E$1:$E$133">
        <filterColumn colId="0">
          <filters>
            <filter val="saurabh srivastava"/>
            <filter val="Upendra Prasad"/>
            <filter val="Saurabh srivastava"/>
          </filters>
        </filterColumn>
      </autoFilter>
    </customSheetView>
    <customSheetView guid="{BC58C087-74A4-472E-9857-241807E1AF29}" filter="1" showAutoFilter="1">
      <autoFilter ref="$B$1:$B$1205">
        <filterColumn colId="0">
          <filters>
            <filter val="TCI-18070"/>
            <filter val="TCI-18196"/>
            <filter val="TCI-19043"/>
            <filter val="TCI-19048"/>
            <filter val="TCI-18066"/>
            <filter val="TCI-18187"/>
            <filter val="TCI-18067"/>
            <filter val="TCI-16900"/>
            <filter val="TCI-17725-react"/>
            <filter val="TCI-17061"/>
            <filter val="TCI-17183"/>
            <filter val="TCI-18032"/>
            <filter val="TCI-19004"/>
            <filter val="TCI-18037"/>
            <filter val="TCI-18279"/>
            <filter val="TCI-19005"/>
            <filter val="TCI-18021"/>
            <filter val="TCI-19116"/>
            <filter val="TCI-18149"/>
            <filter val="TCI-17084"/>
            <filter val="TCI-18294"/>
            <filter val="TCI-19021"/>
            <filter val="TCI-18177"/>
            <filter val="TCI-18057"/>
            <filter val="TCI-18058"/>
            <filter val="TCI-19029"/>
            <filter val="TCI-18283"/>
            <filter val="TCI-17195"/>
            <filter val="TCI-19010"/>
            <filter val="TCI-18047"/>
            <filter val="TCI-19019"/>
            <filter val="TCI-17381"/>
            <filter val="TCI-18592"/>
            <filter val="TCI-17383"/>
            <filter val="TCI-18472"/>
            <filter val="TCI-17025"/>
            <filter val="TCI-18114"/>
            <filter val="TCI-18118"/>
            <filter val="TCI-17490"/>
            <filter val="TCI-18580"/>
            <filter val="TCI-17492"/>
            <filter val="TCI-17373"/>
            <filter val="TCI-18583"/>
            <filter val="TCI-17495"/>
            <filter val="TCI-18100"/>
            <filter val="TCI-18463"/>
            <filter val="TCI-17496"/>
            <filter val="TCI-17497"/>
            <filter val="TCI-17377"/>
            <filter val="TCI-17498"/>
            <filter val="TCI-17019"/>
            <filter val="TCI-18492"/>
            <filter val="TCI-18251"/>
            <filter val="TCI-19103"/>
            <filter val="TCI-17288"/>
            <filter val="TCI-18014"/>
            <filter val="TCI-18379"/>
            <filter val="TCI-18019"/>
            <filter val="TCI-18362"/>
            <filter val="TCI-17154"/>
            <filter val="TCI-18002"/>
            <filter val="TCI-17279"/>
            <filter val="TCI-18126"/>
            <filter val="TCI-18127"/>
            <filter val="TCI-18549"/>
            <filter val="TCI-17583"/>
            <filter val="TCI-17100"/>
            <filter val="TCI-18673"/>
            <filter val="TCI-18794"/>
            <filter val="TCI-18312"/>
            <filter val="TCI-18433"/>
            <filter val="TCI-17104"/>
            <filter val="TCI-17467"/>
            <filter val="TCI-17468"/>
            <filter val="TCI-17589"/>
            <filter val="TCI-17329"/>
            <filter val="TCI-17694"/>
            <filter val="TCI-17574"/>
            <filter val="TCI-17696"/>
            <filter val="TCI-18544"/>
            <filter val="TCI-18786"/>
            <filter val="TCI-17698"/>
            <filter val="TCI-18424"/>
            <filter val="TCI-18787"/>
            <filter val="TCI-18304"/>
            <filter val="TCI-18667"/>
            <filter val="TCI-18547"/>
            <filter val="TCI-17459"/>
            <filter val="TCI-18306"/>
            <filter val="TCI-18208"/>
            <filter val="TCI-16381"/>
            <filter val="TCI-17481"/>
            <filter val="TCI-17483"/>
            <filter val="TCI-17364"/>
            <filter val="TCI-18695"/>
            <filter val="TCI-17487"/>
            <filter val="TCI-17488"/>
            <filter val="TCI-18456"/>
            <filter val="TCI-18457"/>
            <filter val="TCI-18699"/>
            <filter val="TCI-18458"/>
            <filter val="TCI-18319"/>
            <filter val="TCI-17471"/>
            <filter val="TCI-17473"/>
            <filter val="TCI-17477"/>
            <filter val="TCI-17598"/>
            <filter val="TCI-17357"/>
            <filter val="TCI-18206"/>
            <filter val="TCI-18327"/>
            <filter val="TCI-18207"/>
            <filter val="TCI-17416"/>
            <filter val="TCI-18627"/>
            <filter val="TCI-17418"/>
            <filter val="TCI-17539"/>
            <filter val="TCI-16442"/>
            <filter val="TCI-16563"/>
            <filter val="TCI-16440"/>
            <filter val="TCI-16561"/>
            <filter val="TCI-17421"/>
            <filter val="TCI-18632"/>
            <filter val="TCI-18512"/>
            <filter val="TCI-17545"/>
            <filter val="TCI-18634"/>
            <filter val="TCI-18755"/>
            <filter val="TCI-18514"/>
            <filter val="TCI-18757"/>
            <filter val="TCI-18999"/>
            <filter val="TCI-17527"/>
            <filter val="TCI-17649"/>
            <filter val="TCI-18618"/>
            <filter val="TCI-18740"/>
            <filter val="TCI-17894"/>
            <filter val="TCI-17654"/>
            <filter val="TCI-17775"/>
            <filter val="TCI-18865"/>
            <filter val="TCI-17898"/>
            <filter val="TCI-18503"/>
            <filter val="TCI-18624"/>
            <filter val="TCI-18987"/>
            <filter val="TCI-18867"/>
            <filter val="TCI-17438"/>
            <filter val="TOV-749"/>
            <filter val="TOV-748"/>
            <filter val="TOV-747"/>
            <filter val="TOV-745"/>
            <filter val="TCI-17440"/>
            <filter val="TCI-17321"/>
            <filter val="TCI-18531"/>
            <filter val="TCI-17445"/>
            <filter val="TCI-18897"/>
            <filter val="TCI-17205"/>
            <filter val="TCI-18536"/>
            <filter val="TCI-17307"/>
            <filter val="TCI-16593"/>
            <filter val="TCI-16592"/>
            <filter val="TCI-17670"/>
            <filter val="TCI-17792"/>
            <filter val="TCI-17430"/>
            <filter val="TCI-17672"/>
            <filter val="TCI-17552"/>
            <filter val="TCI-17673"/>
            <filter val="TCI-17674"/>
            <filter val="TCI-18642"/>
            <filter val="TCI-17554"/>
            <filter val="TCI-17675"/>
            <filter val="TCI-18401"/>
            <filter val="TCI-17797"/>
            <filter val="TCI-17435"/>
            <filter val="TCI-17556"/>
            <filter val="TCI-18767"/>
            <filter val="TCI-18703"/>
            <filter val="TCI-17616"/>
            <filter val="TCI-17858"/>
            <filter val="TCI-17617"/>
            <filter val="TCI-17619"/>
            <filter val="TOV-764"/>
            <filter val="TOV-761"/>
            <filter val="TCI-17621"/>
            <filter val="TCI-18712"/>
            <filter val="TCI-17503"/>
            <filter val="TCI-18713"/>
            <filter val="TCI-17724"/>
            <filter val="TCI-15687"/>
            <filter val="TCI-17725"/>
            <filter val="TCI-17605"/>
            <filter val="TOV-759"/>
            <filter val="TCI-16759"/>
            <filter val="TCI-17606"/>
            <filter val="TOV-758"/>
            <filter val="TCI-18937"/>
            <filter val="TCI-17609"/>
            <filter val="TOV-753"/>
            <filter val="TOV-752"/>
            <filter val="TOV-751"/>
            <filter val="TOV-750"/>
            <filter val="TOV-757"/>
            <filter val="TOV-756"/>
            <filter val="TOV-754"/>
            <filter val="TOV-760"/>
            <filter val="TCI-17974"/>
            <filter val="TCI-16887"/>
            <filter val="TCI-17636"/>
            <filter val="TCI-17637"/>
            <filter val="TCI-17758"/>
            <filter val="TCI-18609"/>
            <filter val="TCI-16671"/>
            <filter val="TCI-17881"/>
            <filter val="TCI-17640"/>
            <filter val="TCI-17521"/>
            <filter val="TCI-17763"/>
            <filter val="TCI-17404"/>
            <filter val="TCI-18715"/>
            <filter val="TCI-17508"/>
            <filter val="TCI-16553"/>
            <filter val="TCI-17993"/>
            <filter val="TCI-17995"/>
            <filter val="TCI-18721"/>
            <filter val="TCI-18722"/>
            <filter val="TCI-17634"/>
            <filter val="TCI-18723"/>
            <filter val="TCI-16965"/>
            <filter val="TCI-17934"/>
            <filter val="TCI-18902"/>
            <filter val="TCI-17816"/>
            <filter val="TCI-18905"/>
            <filter val="TCI-17939"/>
            <filter val="TCI-17819"/>
            <filter val="TCI-16970"/>
            <filter val="TCI-17941"/>
            <filter val="TCI-17942"/>
            <filter val="TCI-18910"/>
            <filter val="TCI-16954"/>
            <filter val="TCI-17805"/>
            <filter val="TCI-16838"/>
            <filter val="TCI-17930"/>
            <filter val="TCI-16842"/>
            <filter val="TCI-18802"/>
            <filter val="TCI-16625"/>
            <filter val="TCI-17956"/>
            <filter val="TCI-16868"/>
            <filter val="TCI-17722"/>
            <filter val="TCI-18932"/>
            <filter val="TCI-18933"/>
            <filter val="TCI-16855"/>
            <filter val="TCI-16978"/>
            <filter val="TCI-18914"/>
            <filter val="TCI-17826"/>
            <filter val="TCI-18915"/>
            <filter val="TCI-16859"/>
            <filter val="TCI-17829"/>
            <filter val="TCI-17709"/>
            <filter val="TCI-16741"/>
            <filter val="TCI-16986"/>
            <filter val="TCI-18922"/>
            <filter val="TCI-16923"/>
            <filter val="TCI-19083"/>
            <filter val="TCI-16930"/>
            <filter val="TCI-16931"/>
            <filter val="TCI-16910"/>
            <filter val="TCI-17911"/>
            <filter val="TCI-15851"/>
            <filter val="TCI-16950"/>
            <filter val="TCI-16952"/>
            <filter val="TCI-16953"/>
            <filter val="TCI-16932"/>
            <filter val="TCI-17900"/>
            <filter val="TCI-17907"/>
          </filters>
        </filterColumn>
      </autoFilter>
    </customSheetView>
    <customSheetView guid="{09AD8E1B-690B-4E3C-8E60-45528CB4E318}" filter="1" showAutoFilter="1">
      <autoFilter ref="$A$1:$L$37">
        <filterColumn colId="5">
          <filters>
            <filter val="Reassigned Closed"/>
          </filters>
        </filterColumn>
      </autoFilter>
    </customSheetView>
    <customSheetView guid="{9D62B7D9-1595-4520-8A80-A48571249D1E}" filter="1" showAutoFilter="1">
      <autoFilter ref="$F$1:$F$133"/>
    </customSheetView>
    <customSheetView guid="{1E02476E-926B-4EAF-9212-01843115BDCD}" filter="1" showAutoFilter="1">
      <autoFilter ref="$A$1:$M$441">
        <filterColumn colId="4">
          <filters>
            <filter val="saurabh srivastava"/>
            <filter val="Yogesh Kumar"/>
            <filter val="Amit Singh Karki"/>
          </filters>
        </filterColumn>
      </autoFilter>
    </customSheetView>
    <customSheetView guid="{894BF6B9-9956-4222-8F83-6EF789A671EE}" filter="1" showAutoFilter="1">
      <autoFilter ref="$D$1:$D$133"/>
    </customSheetView>
    <customSheetView guid="{67952F03-9B1E-43CB-8494-4DD0751AF0A0}" filter="1" showAutoFilter="1">
      <autoFilter ref="$F$1:$F$133">
        <filterColumn colId="0">
          <filters>
            <filter val="Reassigned Closed"/>
            <filter val="Ready for Development"/>
            <filter val="Ready to Merge"/>
            <filter val="Ready For Gamma"/>
            <filter val="Code Review"/>
            <filter val="Live Verify"/>
          </filters>
        </filterColumn>
      </autoFilter>
    </customSheetView>
    <customSheetView guid="{54304A09-6002-47B9-BC83-BAC35546D13E}" filter="1" showAutoFilter="1">
      <autoFilter ref="$A$1:$L$49">
        <filterColumn colId="5">
          <filters>
            <filter val="Reassigned Closed"/>
            <filter val="Ready For Gamma"/>
          </filters>
        </filterColumn>
      </autoFilter>
    </customSheetView>
    <customSheetView guid="{E9D3138F-F175-4D34-A0DD-B781F780ADBA}" filter="1" showAutoFilter="1">
      <autoFilter ref="$A$1:$M$376">
        <filterColumn colId="5">
          <filters>
            <filter val="Code review rework 3"/>
            <filter val="WIP"/>
          </filters>
        </filterColumn>
        <filterColumn colId="4">
          <filters>
            <filter val="saurabh srivastava"/>
            <filter val="Tom M"/>
            <filter val="Shubham"/>
            <filter val="Jay Patel"/>
            <filter val="Amit Singh Karki"/>
            <filter val="Anil Kumar"/>
            <filter val="Suraj Tomar"/>
            <filter val="Mark B"/>
            <filter val="Varun Kumar"/>
          </filters>
        </filterColumn>
      </autoFilter>
    </customSheetView>
    <customSheetView guid="{E08A9DF7-536D-4878-97C2-8BAB22BE7FD6}" filter="1" showAutoFilter="1">
      <autoFilter ref="$D$1:$D$253">
        <filterColumn colId="0">
          <filters>
            <filter val="Pramod Bodkhe"/>
            <filter val="saurabh srivastava"/>
            <filter val="Upendra Prasad"/>
            <filter val="Saurabh srivastava"/>
            <filter val="Anil Kumar"/>
            <filter val="Abhay Morya"/>
          </filters>
        </filterColumn>
      </autoFilter>
    </customSheetView>
    <customSheetView guid="{B7A72D11-303C-4157-A974-9059626E2B55}" filter="1" showAutoFilter="1">
      <autoFilter ref="$A$1:$M$581"/>
    </customSheetView>
    <customSheetView guid="{D998DE41-58E7-4A88-B4CA-2AB20FB6448F}" filter="1" showAutoFilter="1">
      <autoFilter ref="$E$1:$E$164">
        <filterColumn colId="0">
          <filters>
            <filter val="saurabh srivastava"/>
            <filter val="Upendra Prasad"/>
            <filter val="Suraj Tomar"/>
            <filter val="Abhay Morya"/>
          </filters>
        </filterColumn>
      </autoFilter>
    </customSheetView>
    <customSheetView guid="{080E58F9-B71D-49AE-A72B-1E83126AF398}" filter="1" showAutoFilter="1">
      <autoFilter ref="$F$1:$F$133"/>
    </customSheetView>
    <customSheetView guid="{72C49494-66EE-45E0-A8B4-F3849D884DFD}" filter="1" showAutoFilter="1">
      <autoFilter ref="$L$345:$L$384"/>
    </customSheetView>
    <customSheetView guid="{6E349633-9C78-446E-82A4-FF23451D7263}" filter="1" showAutoFilter="1">
      <autoFilter ref="$A$1:$L$30"/>
    </customSheetView>
    <customSheetView guid="{BBAC4E6C-D7D0-447A-B9AE-D99994CEBDB2}" filter="1" showAutoFilter="1">
      <autoFilter ref="$E$1:$E$1205">
        <filterColumn colId="0">
          <filters>
            <filter val="saurabh srivastava"/>
            <filter val="Yogesh Kumar"/>
            <filter val="Vivek Agrawal"/>
            <filter val="Pawan Sharma"/>
            <filter val="Amit Singh Karki"/>
          </filters>
        </filterColumn>
      </autoFilter>
    </customSheetView>
    <customSheetView guid="{FBE6BFF6-AD5A-40C8-83C0-5F1ACC58F103}" filter="1" showAutoFilter="1">
      <autoFilter ref="$F$1:$F$133"/>
    </customSheetView>
    <customSheetView guid="{CB8843CB-470A-4176-B887-DF9B37BB229E}" filter="1" showAutoFilter="1">
      <autoFilter ref="$E$1:$E$1205">
        <filterColumn colId="0">
          <filters>
            <filter val="saurabh srivastava"/>
            <filter val="Yogesh Kumar"/>
            <filter val="Vivek Agrawal"/>
            <filter val="Pawan Sharma"/>
            <filter val="Amit Singh Karki"/>
          </filters>
        </filterColumn>
      </autoFilter>
    </customSheetView>
    <customSheetView guid="{1382DABA-F6A1-44F5-AB66-2DAA3C44A50A}" filter="1" showAutoFilter="1">
      <autoFilter ref="$A$1:$AD$1205"/>
    </customSheetView>
    <customSheetView guid="{371E47EF-12B4-4219-9B60-6CF792E091F7}" filter="1" showAutoFilter="1">
      <autoFilter ref="$A$1:$M$74">
        <filterColumn colId="5">
          <filters>
            <filter val="Reassigned Closed"/>
            <filter val="Ready For Gamma"/>
            <filter val="Reassigned"/>
            <filter val="Live Verify"/>
          </filters>
        </filterColumn>
      </autoFilter>
    </customSheetView>
  </customSheetViews>
  <dataValidations>
    <dataValidation type="list" allowBlank="1" sqref="B190 F1:F1205">
      <formula1>'Daily status sheet'!$C$72:$C$94</formula1>
    </dataValidation>
    <dataValidation type="list" allowBlank="1" sqref="C1:C1205">
      <formula1>'Daily status sheet'!$D$71:$D$74</formula1>
    </dataValidation>
    <dataValidation type="list" allowBlank="1" sqref="D1:E1205">
      <formula1>'Daily status sheet'!$A$72:$A$85</formula1>
    </dataValidation>
    <dataValidation type="list" allowBlank="1" sqref="B170">
      <formula1>'Daily status sheet'!$C$72:$C$89</formula1>
    </dataValidation>
  </dataValidations>
  <hyperlinks>
    <hyperlink r:id="rId1" ref="L19"/>
    <hyperlink r:id="rId2" location="Selecting-Elements" ref="L25"/>
    <hyperlink r:id="rId3" ref="L11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75"/>
    <col customWidth="1" min="2" max="2" width="9.13"/>
    <col customWidth="1" min="3" max="3" width="11.13"/>
    <col customWidth="1" min="4" max="4" width="10.13"/>
    <col customWidth="1" min="5" max="5" width="11.5"/>
    <col customWidth="1" min="6" max="6" width="12.0"/>
    <col customWidth="1" min="7" max="7" width="12.5"/>
    <col customWidth="1" min="8" max="8" width="10.38"/>
    <col customWidth="1" min="9" max="9" width="9.88"/>
    <col customWidth="1" min="10" max="10" width="9.38"/>
    <col customWidth="1" min="11" max="11" width="9.63"/>
    <col customWidth="1" min="12" max="12" width="10.0"/>
    <col customWidth="1" min="13" max="13" width="9.88"/>
    <col customWidth="1" min="14" max="14" width="9.13"/>
    <col customWidth="1" min="15" max="15" width="9.5"/>
    <col customWidth="1" min="16" max="16" width="10.25"/>
    <col customWidth="1" min="17" max="17" width="10.5"/>
    <col customWidth="1" min="18" max="18" width="9.88"/>
    <col customWidth="1" min="19" max="19" width="9.63"/>
    <col customWidth="1" min="20" max="20" width="9.88"/>
  </cols>
  <sheetData>
    <row r="1"/>
    <row r="2"/>
    <row r="3"/>
    <row r="4"/>
    <row r="5"/>
    <row r="6"/>
    <row r="7"/>
    <row r="8"/>
    <row r="9"/>
    <row r="10"/>
    <row r="11" ht="16.5" customHeight="1">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row>
    <row r="12"/>
    <row r="13"/>
    <row r="14"/>
    <row r="15"/>
    <row r="16">
      <c r="D16" s="23"/>
      <c r="E16" s="23"/>
      <c r="F16" s="17"/>
      <c r="K16" s="23"/>
      <c r="L16" s="23"/>
      <c r="M16" s="23"/>
      <c r="N16" s="23"/>
      <c r="O16" s="23"/>
      <c r="Q16" s="23"/>
      <c r="T16" s="40"/>
    </row>
    <row r="17">
      <c r="E17" s="23"/>
      <c r="F17" s="23"/>
      <c r="K17" s="23"/>
      <c r="L17" s="23"/>
      <c r="M17" s="23"/>
      <c r="N17" s="23"/>
      <c r="O17" s="23"/>
      <c r="P17" s="193"/>
      <c r="Q17" s="23"/>
      <c r="T17" s="40"/>
    </row>
    <row r="18">
      <c r="E18" s="23"/>
      <c r="F18" s="23"/>
      <c r="K18" s="23"/>
      <c r="L18" s="23"/>
      <c r="M18" s="23"/>
      <c r="N18" s="23"/>
      <c r="O18" s="23"/>
      <c r="Q18" s="23"/>
      <c r="T18" s="40"/>
    </row>
    <row r="19">
      <c r="E19" s="23"/>
      <c r="F19" s="23"/>
      <c r="K19" s="23"/>
      <c r="L19" s="23"/>
      <c r="M19" s="23"/>
      <c r="N19" s="23"/>
      <c r="O19" s="23"/>
      <c r="Q19" s="23"/>
      <c r="T19" s="40"/>
    </row>
    <row r="20">
      <c r="E20" s="23"/>
      <c r="F20" s="23"/>
      <c r="K20" s="23"/>
      <c r="L20" s="23"/>
      <c r="M20" s="23"/>
      <c r="N20" s="23"/>
      <c r="O20" s="23"/>
      <c r="Q20" s="23"/>
      <c r="T20" s="40"/>
    </row>
    <row r="21">
      <c r="E21" s="23"/>
      <c r="F21" s="23"/>
      <c r="K21" s="23"/>
      <c r="L21" s="23"/>
      <c r="M21" s="23"/>
      <c r="N21" s="23"/>
      <c r="O21" s="23"/>
      <c r="Q21" s="23"/>
      <c r="T21" s="40"/>
    </row>
    <row r="22">
      <c r="D22" s="23"/>
      <c r="E22" s="23"/>
      <c r="F22" s="23"/>
      <c r="K22" s="23"/>
      <c r="L22" s="23"/>
      <c r="M22" s="23"/>
      <c r="N22" s="23"/>
      <c r="O22" s="23"/>
      <c r="Q22" s="23"/>
      <c r="T22" s="40"/>
    </row>
    <row r="23">
      <c r="D23" s="23"/>
      <c r="E23" s="23"/>
      <c r="F23" s="23"/>
      <c r="K23" s="23"/>
      <c r="L23" s="23"/>
      <c r="M23" s="23"/>
      <c r="N23" s="23"/>
      <c r="O23" s="23"/>
      <c r="Q23" s="23"/>
      <c r="T23" s="40"/>
    </row>
    <row r="24">
      <c r="D24" s="23"/>
      <c r="E24" s="23"/>
      <c r="F24" s="23"/>
      <c r="K24" s="23"/>
      <c r="L24" s="23"/>
      <c r="M24" s="23"/>
      <c r="N24" s="23"/>
      <c r="O24" s="23"/>
      <c r="Q24" s="23"/>
      <c r="T24" s="40"/>
    </row>
    <row r="25">
      <c r="D25" s="23"/>
      <c r="E25" s="23"/>
      <c r="F25" s="23"/>
      <c r="K25" s="23"/>
      <c r="L25" s="23"/>
      <c r="M25" s="23"/>
      <c r="N25" s="23"/>
      <c r="O25" s="23"/>
      <c r="Q25" s="23"/>
      <c r="T25" s="40"/>
    </row>
    <row r="26">
      <c r="D26" s="23"/>
      <c r="E26" s="23"/>
      <c r="F26" s="23"/>
      <c r="K26" s="23"/>
      <c r="L26" s="23"/>
      <c r="M26" s="23"/>
      <c r="N26" s="23"/>
      <c r="O26" s="23"/>
      <c r="Q26" s="23"/>
      <c r="T26" s="40"/>
    </row>
    <row r="27">
      <c r="D27" s="23"/>
      <c r="E27" s="23"/>
      <c r="F27" s="23"/>
      <c r="K27" s="23"/>
      <c r="L27" s="23"/>
      <c r="M27" s="23"/>
      <c r="N27" s="23"/>
      <c r="O27" s="23"/>
      <c r="Q27" s="23"/>
      <c r="T27" s="40"/>
    </row>
    <row r="28">
      <c r="C28" s="198"/>
      <c r="D28" s="23"/>
      <c r="E28" s="23"/>
      <c r="F28" s="23"/>
      <c r="K28" s="23"/>
      <c r="L28" s="23"/>
      <c r="M28" s="23"/>
      <c r="N28" s="23"/>
      <c r="O28" s="23"/>
      <c r="Q28" s="23"/>
      <c r="T28" s="40"/>
    </row>
    <row r="29">
      <c r="C29" s="81"/>
      <c r="D29" s="23"/>
      <c r="E29" s="23"/>
      <c r="F29" s="23"/>
      <c r="K29" s="23"/>
      <c r="L29" s="23"/>
      <c r="M29" s="23"/>
      <c r="N29" s="23"/>
      <c r="O29" s="23"/>
      <c r="Q29" s="23"/>
      <c r="T29" s="40"/>
    </row>
    <row r="30">
      <c r="D30" s="23"/>
      <c r="E30" s="23"/>
      <c r="F30" s="23"/>
      <c r="K30" s="23"/>
      <c r="L30" s="23"/>
      <c r="M30" s="23"/>
      <c r="N30" s="23"/>
      <c r="O30" s="23"/>
      <c r="Q30" s="23"/>
      <c r="T30" s="40"/>
    </row>
    <row r="31">
      <c r="D31" s="23"/>
      <c r="E31" s="23"/>
      <c r="F31" s="23"/>
      <c r="K31" s="23"/>
      <c r="L31" s="23"/>
      <c r="M31" s="23"/>
      <c r="N31" s="23"/>
      <c r="O31" s="23"/>
      <c r="Q31" s="23"/>
      <c r="T31" s="40"/>
    </row>
    <row r="32">
      <c r="D32" s="23"/>
      <c r="E32" s="23"/>
      <c r="F32" s="23"/>
      <c r="K32" s="23"/>
      <c r="L32" s="23"/>
      <c r="M32" s="23"/>
      <c r="N32" s="23"/>
      <c r="O32" s="23"/>
      <c r="Q32" s="23"/>
      <c r="T32" s="40"/>
    </row>
    <row r="33">
      <c r="D33" s="23"/>
      <c r="E33" s="23"/>
      <c r="F33" s="23"/>
      <c r="K33" s="23"/>
      <c r="L33" s="23"/>
      <c r="M33" s="23"/>
      <c r="N33" s="23"/>
      <c r="O33" s="23"/>
      <c r="Q33" s="23"/>
      <c r="T33" s="40"/>
    </row>
    <row r="34">
      <c r="D34" s="23"/>
      <c r="E34" s="23"/>
      <c r="F34" s="23"/>
      <c r="K34" s="23"/>
      <c r="L34" s="23"/>
      <c r="M34" s="23"/>
      <c r="N34" s="23"/>
      <c r="O34" s="23"/>
      <c r="Q34" s="23"/>
      <c r="T34" s="40"/>
    </row>
    <row r="35">
      <c r="D35" s="23"/>
      <c r="E35" s="23"/>
      <c r="F35" s="23"/>
      <c r="K35" s="23"/>
      <c r="L35" s="23"/>
      <c r="M35" s="23"/>
      <c r="N35" s="23"/>
      <c r="O35" s="23"/>
      <c r="Q35" s="23"/>
      <c r="T35" s="40"/>
    </row>
    <row r="36">
      <c r="D36" s="23"/>
      <c r="E36" s="23"/>
      <c r="F36" s="23"/>
      <c r="K36" s="23"/>
      <c r="L36" s="23"/>
      <c r="M36" s="23"/>
      <c r="N36" s="23"/>
      <c r="O36" s="23"/>
      <c r="Q36" s="23"/>
      <c r="T36" s="40"/>
    </row>
    <row r="37">
      <c r="D37" s="23"/>
      <c r="E37" s="23"/>
      <c r="F37" s="23"/>
      <c r="K37" s="23"/>
      <c r="L37" s="23"/>
      <c r="M37" s="23"/>
      <c r="N37" s="23"/>
      <c r="O37" s="23"/>
      <c r="Q37" s="23"/>
      <c r="T37" s="40"/>
    </row>
    <row r="38">
      <c r="D38" s="23"/>
      <c r="E38" s="23"/>
      <c r="F38" s="23"/>
      <c r="K38" s="23"/>
      <c r="L38" s="23"/>
      <c r="M38" s="23"/>
      <c r="N38" s="23"/>
      <c r="O38" s="23"/>
      <c r="Q38" s="23"/>
      <c r="T38" s="40"/>
    </row>
    <row r="39">
      <c r="D39" s="23"/>
      <c r="E39" s="23"/>
      <c r="F39" s="23"/>
      <c r="K39" s="23"/>
      <c r="L39" s="23"/>
      <c r="M39" s="23"/>
      <c r="N39" s="23"/>
      <c r="O39" s="23"/>
      <c r="Q39" s="23"/>
      <c r="T39" s="40"/>
    </row>
    <row r="40">
      <c r="D40" s="23"/>
      <c r="E40" s="23"/>
      <c r="F40" s="23"/>
      <c r="K40" s="23"/>
      <c r="L40" s="23"/>
      <c r="M40" s="23"/>
      <c r="N40" s="23"/>
      <c r="O40" s="23"/>
      <c r="Q40" s="23"/>
      <c r="T40" s="40"/>
    </row>
    <row r="41">
      <c r="D41" s="23"/>
      <c r="E41" s="23"/>
      <c r="F41" s="23"/>
      <c r="K41" s="23"/>
      <c r="L41" s="23"/>
      <c r="M41" s="23"/>
      <c r="N41" s="23"/>
      <c r="O41" s="23"/>
      <c r="Q41" s="23"/>
      <c r="T41" s="40"/>
    </row>
    <row r="42">
      <c r="D42" s="23"/>
      <c r="E42" s="23"/>
      <c r="F42" s="23"/>
      <c r="K42" s="23"/>
      <c r="L42" s="23"/>
      <c r="M42" s="23"/>
      <c r="N42" s="23"/>
      <c r="O42" s="23"/>
      <c r="Q42" s="23"/>
      <c r="T42" s="40"/>
    </row>
    <row r="43">
      <c r="D43" s="23"/>
      <c r="E43" s="23"/>
      <c r="F43" s="23"/>
      <c r="K43" s="23"/>
      <c r="L43" s="23"/>
      <c r="M43" s="23"/>
      <c r="N43" s="23"/>
      <c r="O43" s="23"/>
      <c r="Q43" s="23"/>
      <c r="T43" s="40"/>
    </row>
    <row r="44">
      <c r="D44" s="23"/>
      <c r="E44" s="23"/>
      <c r="F44" s="23"/>
      <c r="K44" s="23"/>
      <c r="L44" s="23"/>
      <c r="M44" s="23"/>
      <c r="N44" s="23"/>
      <c r="O44" s="23"/>
      <c r="Q44" s="23"/>
      <c r="T44" s="40"/>
    </row>
    <row r="45">
      <c r="D45" s="23"/>
      <c r="E45" s="23"/>
      <c r="F45" s="23"/>
      <c r="K45" s="23"/>
      <c r="L45" s="23"/>
      <c r="M45" s="23"/>
      <c r="N45" s="23"/>
      <c r="O45" s="23"/>
      <c r="Q45" s="23"/>
      <c r="T45" s="40"/>
    </row>
    <row r="46">
      <c r="D46" s="23"/>
      <c r="E46" s="23"/>
      <c r="F46" s="23"/>
      <c r="K46" s="23"/>
      <c r="L46" s="23"/>
      <c r="M46" s="23"/>
      <c r="N46" s="23"/>
      <c r="O46" s="23"/>
      <c r="Q46" s="23"/>
      <c r="T46" s="40"/>
    </row>
    <row r="47">
      <c r="D47" s="23"/>
      <c r="E47" s="23"/>
      <c r="F47" s="23"/>
      <c r="K47" s="23"/>
      <c r="L47" s="23"/>
      <c r="M47" s="23"/>
      <c r="N47" s="23"/>
      <c r="O47" s="23"/>
      <c r="Q47" s="23"/>
      <c r="T47" s="40"/>
    </row>
    <row r="48">
      <c r="D48" s="23"/>
      <c r="E48" s="23"/>
      <c r="F48" s="23"/>
      <c r="K48" s="23"/>
      <c r="L48" s="23"/>
      <c r="M48" s="23"/>
      <c r="N48" s="23"/>
      <c r="O48" s="23"/>
      <c r="Q48" s="23"/>
      <c r="T48" s="40"/>
    </row>
    <row r="49">
      <c r="D49" s="23"/>
      <c r="E49" s="23"/>
      <c r="F49" s="23"/>
      <c r="K49" s="23"/>
      <c r="L49" s="23"/>
      <c r="M49" s="23"/>
      <c r="N49" s="23"/>
      <c r="O49" s="23"/>
      <c r="Q49" s="23"/>
      <c r="T49" s="40"/>
    </row>
    <row r="50">
      <c r="D50" s="23"/>
      <c r="E50" s="23"/>
      <c r="F50" s="23"/>
      <c r="K50" s="23"/>
      <c r="L50" s="23"/>
      <c r="M50" s="23"/>
      <c r="N50" s="23"/>
      <c r="O50" s="23"/>
      <c r="Q50" s="23"/>
      <c r="T50" s="40"/>
    </row>
    <row r="51">
      <c r="D51" s="23"/>
      <c r="E51" s="23"/>
      <c r="F51" s="23"/>
      <c r="K51" s="23"/>
      <c r="L51" s="23"/>
      <c r="M51" s="23"/>
      <c r="N51" s="23"/>
      <c r="O51" s="23"/>
      <c r="Q51" s="23"/>
      <c r="T51" s="40"/>
    </row>
    <row r="52">
      <c r="D52" s="23"/>
      <c r="E52" s="23"/>
      <c r="F52" s="23"/>
      <c r="K52" s="23"/>
      <c r="L52" s="23"/>
      <c r="M52" s="23"/>
      <c r="N52" s="23"/>
      <c r="O52" s="23"/>
      <c r="Q52" s="23"/>
      <c r="T52" s="40"/>
    </row>
    <row r="53">
      <c r="D53" s="23"/>
      <c r="E53" s="23"/>
      <c r="F53" s="23"/>
      <c r="K53" s="23"/>
      <c r="L53" s="23"/>
      <c r="M53" s="23"/>
      <c r="N53" s="23"/>
      <c r="O53" s="23"/>
      <c r="Q53" s="23"/>
      <c r="T53" s="40"/>
    </row>
    <row r="54">
      <c r="D54" s="23"/>
      <c r="E54" s="23"/>
      <c r="F54" s="23"/>
      <c r="K54" s="23"/>
      <c r="L54" s="23"/>
      <c r="M54" s="23"/>
      <c r="N54" s="23"/>
      <c r="O54" s="23"/>
      <c r="Q54" s="23"/>
      <c r="T54" s="40"/>
    </row>
    <row r="55">
      <c r="D55" s="23"/>
      <c r="E55" s="23"/>
      <c r="F55" s="23"/>
      <c r="K55" s="23"/>
      <c r="L55" s="23"/>
      <c r="M55" s="23"/>
      <c r="N55" s="23"/>
      <c r="O55" s="23"/>
      <c r="Q55" s="23"/>
      <c r="T55" s="40"/>
    </row>
    <row r="56">
      <c r="D56" s="23"/>
      <c r="E56" s="23"/>
      <c r="F56" s="23"/>
      <c r="K56" s="23"/>
      <c r="L56" s="23"/>
      <c r="M56" s="23"/>
      <c r="N56" s="23"/>
      <c r="O56" s="23"/>
      <c r="Q56" s="23"/>
      <c r="T56" s="40"/>
    </row>
    <row r="57">
      <c r="D57" s="23"/>
      <c r="E57" s="23"/>
      <c r="F57" s="23"/>
      <c r="K57" s="23"/>
      <c r="L57" s="23"/>
      <c r="M57" s="23"/>
      <c r="N57" s="23"/>
      <c r="O57" s="23"/>
      <c r="Q57" s="23"/>
      <c r="T57" s="40"/>
    </row>
    <row r="58">
      <c r="D58" s="23"/>
      <c r="E58" s="23"/>
      <c r="F58" s="23"/>
      <c r="K58" s="23"/>
      <c r="L58" s="23"/>
      <c r="M58" s="23"/>
      <c r="N58" s="23"/>
      <c r="O58" s="23"/>
      <c r="Q58" s="23"/>
      <c r="T58" s="40"/>
    </row>
    <row r="59">
      <c r="D59" s="23"/>
      <c r="E59" s="23"/>
      <c r="F59" s="23"/>
      <c r="K59" s="23"/>
      <c r="L59" s="23"/>
      <c r="M59" s="23"/>
      <c r="N59" s="23"/>
      <c r="O59" s="23"/>
      <c r="Q59" s="23"/>
      <c r="T59" s="40"/>
    </row>
    <row r="60">
      <c r="D60" s="23"/>
      <c r="E60" s="23"/>
      <c r="F60" s="23"/>
      <c r="K60" s="23"/>
      <c r="L60" s="23"/>
      <c r="M60" s="23"/>
      <c r="N60" s="23"/>
      <c r="O60" s="23"/>
      <c r="Q60" s="23"/>
      <c r="T60" s="40"/>
    </row>
    <row r="61">
      <c r="D61" s="23"/>
      <c r="E61" s="23"/>
      <c r="F61" s="23"/>
      <c r="K61" s="23"/>
      <c r="L61" s="23"/>
      <c r="M61" s="23"/>
      <c r="N61" s="23"/>
      <c r="O61" s="23"/>
      <c r="Q61" s="23"/>
      <c r="T61" s="40"/>
    </row>
    <row r="62">
      <c r="D62" s="23"/>
      <c r="E62" s="23"/>
      <c r="F62" s="23"/>
      <c r="K62" s="23"/>
      <c r="L62" s="23"/>
      <c r="M62" s="23"/>
      <c r="N62" s="23"/>
      <c r="O62" s="23"/>
      <c r="Q62" s="23"/>
      <c r="T62" s="40"/>
    </row>
    <row r="63">
      <c r="D63" s="23"/>
      <c r="E63" s="23"/>
      <c r="F63" s="23"/>
      <c r="K63" s="23"/>
      <c r="L63" s="23"/>
      <c r="M63" s="23"/>
      <c r="N63" s="23"/>
      <c r="O63" s="23"/>
      <c r="Q63" s="23"/>
      <c r="T63" s="40"/>
    </row>
    <row r="64">
      <c r="D64" s="23"/>
      <c r="E64" s="23"/>
      <c r="F64" s="23"/>
      <c r="K64" s="23"/>
      <c r="L64" s="23"/>
      <c r="M64" s="23"/>
      <c r="N64" s="23"/>
      <c r="O64" s="23"/>
      <c r="Q64" s="23"/>
      <c r="T64" s="40"/>
    </row>
    <row r="65">
      <c r="D65" s="23"/>
      <c r="E65" s="23"/>
      <c r="F65" s="23"/>
      <c r="K65" s="23"/>
      <c r="L65" s="23"/>
      <c r="M65" s="23"/>
      <c r="N65" s="23"/>
      <c r="O65" s="23"/>
      <c r="Q65" s="23"/>
      <c r="T65" s="40"/>
    </row>
    <row r="66">
      <c r="D66" s="23"/>
      <c r="E66" s="23"/>
      <c r="F66" s="23"/>
      <c r="K66" s="23"/>
      <c r="L66" s="23"/>
      <c r="M66" s="23"/>
      <c r="N66" s="23"/>
      <c r="O66" s="23"/>
      <c r="Q66" s="23"/>
      <c r="T66" s="40"/>
    </row>
    <row r="67">
      <c r="D67" s="23"/>
      <c r="E67" s="23"/>
      <c r="F67" s="23"/>
      <c r="K67" s="23"/>
      <c r="L67" s="23"/>
      <c r="M67" s="23"/>
      <c r="N67" s="23"/>
      <c r="O67" s="23"/>
      <c r="Q67" s="23"/>
      <c r="T67" s="40"/>
    </row>
    <row r="68">
      <c r="D68" s="23"/>
      <c r="E68" s="23"/>
      <c r="F68" s="23"/>
      <c r="K68" s="23"/>
      <c r="L68" s="23"/>
      <c r="M68" s="23"/>
      <c r="N68" s="23"/>
      <c r="O68" s="23"/>
      <c r="Q68" s="23"/>
      <c r="T68" s="40"/>
    </row>
    <row r="69">
      <c r="D69" s="23"/>
      <c r="E69" s="23"/>
      <c r="F69" s="23"/>
      <c r="K69" s="23"/>
      <c r="L69" s="23"/>
      <c r="M69" s="23"/>
      <c r="N69" s="23"/>
      <c r="O69" s="23"/>
      <c r="Q69" s="23"/>
      <c r="T69" s="40"/>
    </row>
    <row r="70">
      <c r="D70" s="23"/>
      <c r="E70" s="23"/>
      <c r="F70" s="23"/>
      <c r="K70" s="23"/>
      <c r="L70" s="23"/>
      <c r="M70" s="23"/>
      <c r="N70" s="23"/>
      <c r="O70" s="23"/>
      <c r="Q70" s="23"/>
      <c r="T70" s="40"/>
    </row>
    <row r="71">
      <c r="D71" s="23"/>
      <c r="E71" s="23"/>
      <c r="F71" s="23"/>
      <c r="K71" s="23"/>
      <c r="L71" s="23"/>
      <c r="M71" s="23"/>
      <c r="N71" s="23"/>
      <c r="O71" s="23"/>
      <c r="Q71" s="23"/>
      <c r="T71" s="40"/>
    </row>
    <row r="72">
      <c r="D72" s="23"/>
      <c r="E72" s="23"/>
      <c r="F72" s="23"/>
      <c r="K72" s="23"/>
      <c r="L72" s="23"/>
      <c r="M72" s="23"/>
      <c r="N72" s="23"/>
      <c r="O72" s="23"/>
      <c r="Q72" s="23"/>
      <c r="T72" s="40"/>
    </row>
    <row r="73">
      <c r="D73" s="23"/>
      <c r="E73" s="23"/>
      <c r="F73" s="23"/>
      <c r="K73" s="23"/>
      <c r="L73" s="23"/>
      <c r="M73" s="23"/>
      <c r="N73" s="23"/>
      <c r="O73" s="23"/>
      <c r="Q73" s="23"/>
      <c r="T73" s="40"/>
    </row>
    <row r="74">
      <c r="D74" s="23"/>
      <c r="E74" s="23"/>
      <c r="F74" s="23"/>
      <c r="K74" s="23"/>
      <c r="L74" s="23"/>
      <c r="M74" s="23"/>
      <c r="N74" s="23"/>
      <c r="O74" s="23"/>
      <c r="Q74" s="23"/>
      <c r="T74" s="40"/>
    </row>
    <row r="75">
      <c r="D75" s="23"/>
      <c r="E75" s="23"/>
      <c r="F75" s="23"/>
      <c r="K75" s="23"/>
      <c r="L75" s="23"/>
      <c r="M75" s="23"/>
      <c r="N75" s="23"/>
      <c r="O75" s="23"/>
      <c r="Q75" s="23"/>
      <c r="T75" s="40"/>
    </row>
    <row r="76">
      <c r="D76" s="23"/>
      <c r="E76" s="23"/>
      <c r="F76" s="23"/>
      <c r="K76" s="23"/>
      <c r="L76" s="23"/>
      <c r="M76" s="23"/>
      <c r="N76" s="23"/>
      <c r="O76" s="23"/>
      <c r="Q76" s="23"/>
      <c r="T76" s="40"/>
    </row>
    <row r="77">
      <c r="D77" s="23"/>
      <c r="E77" s="23"/>
      <c r="F77" s="23"/>
      <c r="K77" s="23"/>
      <c r="L77" s="23"/>
      <c r="M77" s="23"/>
      <c r="N77" s="23"/>
      <c r="O77" s="23"/>
      <c r="Q77" s="23"/>
      <c r="T77" s="40"/>
    </row>
    <row r="78">
      <c r="D78" s="23"/>
      <c r="E78" s="23"/>
      <c r="F78" s="23"/>
      <c r="K78" s="23"/>
      <c r="L78" s="23"/>
      <c r="M78" s="23"/>
      <c r="N78" s="23"/>
      <c r="O78" s="23"/>
      <c r="Q78" s="23"/>
      <c r="T78" s="40"/>
    </row>
    <row r="79">
      <c r="D79" s="23"/>
      <c r="E79" s="23"/>
      <c r="F79" s="23"/>
      <c r="K79" s="23"/>
      <c r="L79" s="23"/>
      <c r="M79" s="23"/>
      <c r="N79" s="23"/>
      <c r="O79" s="23"/>
      <c r="Q79" s="23"/>
      <c r="T79" s="40"/>
    </row>
    <row r="80">
      <c r="D80" s="23"/>
      <c r="E80" s="23"/>
      <c r="F80" s="23"/>
      <c r="K80" s="23"/>
      <c r="L80" s="23"/>
      <c r="M80" s="23"/>
      <c r="N80" s="23"/>
      <c r="O80" s="23"/>
      <c r="Q80" s="23"/>
      <c r="T80" s="40"/>
    </row>
    <row r="81">
      <c r="D81" s="23"/>
      <c r="E81" s="23"/>
      <c r="F81" s="23"/>
      <c r="K81" s="23"/>
      <c r="L81" s="23"/>
      <c r="M81" s="23"/>
      <c r="N81" s="23"/>
      <c r="O81" s="23"/>
      <c r="Q81" s="23"/>
      <c r="T81" s="40"/>
    </row>
    <row r="82">
      <c r="D82" s="23"/>
      <c r="E82" s="23"/>
      <c r="F82" s="23"/>
      <c r="K82" s="23"/>
      <c r="L82" s="23"/>
      <c r="M82" s="23"/>
      <c r="N82" s="23"/>
      <c r="O82" s="23"/>
      <c r="Q82" s="23"/>
      <c r="T82" s="40"/>
    </row>
    <row r="83">
      <c r="D83" s="23"/>
      <c r="E83" s="23"/>
      <c r="F83" s="23"/>
      <c r="K83" s="23"/>
      <c r="L83" s="23"/>
      <c r="M83" s="23"/>
      <c r="N83" s="23"/>
      <c r="O83" s="23"/>
      <c r="Q83" s="23"/>
      <c r="T83" s="40"/>
    </row>
    <row r="84">
      <c r="D84" s="23"/>
      <c r="E84" s="23"/>
      <c r="F84" s="23"/>
      <c r="K84" s="23"/>
      <c r="L84" s="23"/>
      <c r="M84" s="23"/>
      <c r="N84" s="23"/>
      <c r="O84" s="23"/>
      <c r="Q84" s="23"/>
      <c r="T84" s="40"/>
    </row>
    <row r="85">
      <c r="D85" s="23"/>
      <c r="E85" s="23"/>
      <c r="F85" s="23"/>
      <c r="K85" s="23"/>
      <c r="L85" s="23"/>
      <c r="M85" s="23"/>
      <c r="N85" s="23"/>
      <c r="O85" s="23"/>
      <c r="Q85" s="23"/>
      <c r="T85" s="40"/>
    </row>
    <row r="86">
      <c r="D86" s="23"/>
      <c r="E86" s="23"/>
      <c r="F86" s="23"/>
      <c r="K86" s="23"/>
      <c r="L86" s="23"/>
      <c r="M86" s="23"/>
      <c r="N86" s="23"/>
      <c r="O86" s="23"/>
      <c r="Q86" s="23"/>
      <c r="T86" s="40"/>
    </row>
    <row r="87">
      <c r="D87" s="23"/>
      <c r="E87" s="23"/>
      <c r="F87" s="23"/>
      <c r="K87" s="23"/>
      <c r="L87" s="23"/>
      <c r="M87" s="23"/>
      <c r="N87" s="23"/>
      <c r="O87" s="23"/>
      <c r="Q87" s="23"/>
      <c r="T87" s="40"/>
    </row>
    <row r="88">
      <c r="D88" s="23"/>
      <c r="E88" s="23"/>
      <c r="F88" s="23"/>
      <c r="K88" s="23"/>
      <c r="L88" s="23"/>
      <c r="M88" s="23"/>
      <c r="N88" s="23"/>
      <c r="O88" s="23"/>
      <c r="Q88" s="23"/>
      <c r="T88" s="40"/>
    </row>
    <row r="89">
      <c r="D89" s="23"/>
      <c r="E89" s="23"/>
      <c r="F89" s="23"/>
      <c r="K89" s="23"/>
      <c r="L89" s="23"/>
      <c r="M89" s="23"/>
      <c r="N89" s="23"/>
      <c r="O89" s="23"/>
      <c r="Q89" s="23"/>
      <c r="T89" s="40"/>
    </row>
    <row r="90">
      <c r="D90" s="23"/>
      <c r="E90" s="23"/>
      <c r="F90" s="23"/>
      <c r="K90" s="23"/>
      <c r="L90" s="23"/>
      <c r="M90" s="23"/>
      <c r="N90" s="23"/>
      <c r="O90" s="23"/>
      <c r="Q90" s="23"/>
      <c r="T90" s="40"/>
    </row>
    <row r="91">
      <c r="D91" s="23"/>
      <c r="E91" s="23"/>
      <c r="F91" s="23"/>
      <c r="K91" s="23"/>
      <c r="L91" s="23"/>
      <c r="M91" s="23"/>
      <c r="N91" s="23"/>
      <c r="O91" s="23"/>
      <c r="Q91" s="23"/>
      <c r="T91" s="40"/>
    </row>
    <row r="92">
      <c r="D92" s="23"/>
      <c r="E92" s="23"/>
      <c r="F92" s="23"/>
      <c r="K92" s="23"/>
      <c r="L92" s="23"/>
      <c r="M92" s="23"/>
      <c r="N92" s="23"/>
      <c r="O92" s="23"/>
      <c r="Q92" s="23"/>
      <c r="T92" s="40"/>
    </row>
    <row r="93">
      <c r="D93" s="23"/>
      <c r="E93" s="23"/>
      <c r="F93" s="23"/>
      <c r="K93" s="23"/>
      <c r="L93" s="23"/>
      <c r="M93" s="23"/>
      <c r="N93" s="23"/>
      <c r="O93" s="23"/>
      <c r="Q93" s="23"/>
      <c r="T93" s="40"/>
    </row>
    <row r="94">
      <c r="D94" s="23"/>
      <c r="E94" s="23"/>
      <c r="F94" s="23"/>
      <c r="K94" s="23"/>
      <c r="L94" s="23"/>
      <c r="M94" s="23"/>
      <c r="N94" s="23"/>
      <c r="O94" s="23"/>
      <c r="Q94" s="23"/>
      <c r="T94" s="40"/>
    </row>
    <row r="95">
      <c r="D95" s="23"/>
      <c r="E95" s="23"/>
      <c r="F95" s="23"/>
      <c r="K95" s="23"/>
      <c r="L95" s="23"/>
      <c r="M95" s="23"/>
      <c r="N95" s="23"/>
      <c r="O95" s="23"/>
      <c r="Q95" s="23"/>
      <c r="T95" s="40"/>
    </row>
    <row r="96">
      <c r="D96" s="23"/>
      <c r="E96" s="23"/>
      <c r="F96" s="23"/>
      <c r="K96" s="23"/>
      <c r="L96" s="23"/>
      <c r="M96" s="23"/>
      <c r="N96" s="23"/>
      <c r="O96" s="23"/>
      <c r="Q96" s="23"/>
      <c r="T96" s="40"/>
    </row>
    <row r="97">
      <c r="D97" s="23"/>
      <c r="E97" s="23"/>
      <c r="F97" s="23"/>
      <c r="K97" s="23"/>
      <c r="L97" s="23"/>
      <c r="M97" s="23"/>
      <c r="N97" s="23"/>
      <c r="O97" s="23"/>
      <c r="Q97" s="23"/>
      <c r="T97" s="40"/>
    </row>
    <row r="98">
      <c r="D98" s="23"/>
      <c r="E98" s="23"/>
      <c r="F98" s="23"/>
      <c r="K98" s="23"/>
      <c r="L98" s="23"/>
      <c r="M98" s="23"/>
      <c r="N98" s="23"/>
      <c r="O98" s="23"/>
      <c r="Q98" s="23"/>
      <c r="T98" s="40"/>
    </row>
    <row r="99">
      <c r="D99" s="23"/>
      <c r="E99" s="23"/>
      <c r="F99" s="23"/>
      <c r="K99" s="23"/>
      <c r="L99" s="23"/>
      <c r="M99" s="23"/>
      <c r="N99" s="23"/>
      <c r="O99" s="23"/>
      <c r="Q99" s="23"/>
      <c r="T99" s="40"/>
    </row>
    <row r="100">
      <c r="D100" s="23"/>
      <c r="E100" s="23"/>
      <c r="F100" s="23"/>
      <c r="K100" s="23"/>
      <c r="L100" s="23"/>
      <c r="M100" s="23"/>
      <c r="N100" s="23"/>
      <c r="O100" s="23"/>
      <c r="Q100" s="23"/>
      <c r="T100" s="40"/>
    </row>
    <row r="101">
      <c r="D101" s="23"/>
      <c r="E101" s="23"/>
      <c r="F101" s="23"/>
      <c r="K101" s="23"/>
      <c r="L101" s="23"/>
      <c r="M101" s="23"/>
      <c r="N101" s="23"/>
      <c r="O101" s="23"/>
      <c r="Q101" s="23"/>
      <c r="T101" s="40"/>
    </row>
    <row r="102">
      <c r="D102" s="23"/>
      <c r="E102" s="23"/>
      <c r="F102" s="23"/>
      <c r="K102" s="23"/>
      <c r="L102" s="23"/>
      <c r="M102" s="23"/>
      <c r="N102" s="23"/>
      <c r="O102" s="23"/>
      <c r="Q102" s="23"/>
      <c r="T102" s="40"/>
    </row>
    <row r="103">
      <c r="D103" s="23"/>
      <c r="E103" s="23"/>
      <c r="F103" s="23"/>
      <c r="K103" s="23"/>
      <c r="L103" s="23"/>
      <c r="M103" s="23"/>
      <c r="N103" s="23"/>
      <c r="O103" s="23"/>
      <c r="Q103" s="23"/>
      <c r="T103" s="40"/>
    </row>
    <row r="104">
      <c r="D104" s="23"/>
      <c r="E104" s="23"/>
      <c r="F104" s="23"/>
      <c r="K104" s="23"/>
      <c r="L104" s="23"/>
      <c r="M104" s="23"/>
      <c r="N104" s="23"/>
      <c r="O104" s="23"/>
      <c r="Q104" s="23"/>
      <c r="T104" s="40"/>
    </row>
    <row r="105">
      <c r="D105" s="23"/>
      <c r="E105" s="23"/>
      <c r="F105" s="23"/>
      <c r="K105" s="23"/>
      <c r="L105" s="23"/>
      <c r="M105" s="23"/>
      <c r="N105" s="23"/>
      <c r="O105" s="23"/>
      <c r="Q105" s="23"/>
      <c r="T105" s="40"/>
    </row>
    <row r="106">
      <c r="D106" s="23"/>
      <c r="E106" s="23"/>
      <c r="F106" s="23"/>
      <c r="K106" s="23"/>
      <c r="L106" s="23"/>
      <c r="M106" s="23"/>
      <c r="N106" s="23"/>
      <c r="O106" s="23"/>
      <c r="Q106" s="23"/>
      <c r="T106" s="40"/>
    </row>
    <row r="107">
      <c r="D107" s="23"/>
      <c r="E107" s="23"/>
      <c r="F107" s="23"/>
      <c r="K107" s="23"/>
      <c r="L107" s="23"/>
      <c r="M107" s="23"/>
      <c r="N107" s="23"/>
      <c r="O107" s="23"/>
      <c r="Q107" s="23"/>
      <c r="T107" s="40"/>
    </row>
    <row r="108">
      <c r="D108" s="23"/>
      <c r="E108" s="23"/>
      <c r="F108" s="23"/>
      <c r="K108" s="23"/>
      <c r="L108" s="23"/>
      <c r="M108" s="23"/>
      <c r="N108" s="23"/>
      <c r="O108" s="23"/>
      <c r="Q108" s="23"/>
      <c r="T108" s="40"/>
    </row>
    <row r="109">
      <c r="D109" s="23"/>
      <c r="E109" s="23"/>
      <c r="F109" s="23"/>
      <c r="K109" s="23"/>
      <c r="L109" s="23"/>
      <c r="M109" s="23"/>
      <c r="N109" s="23"/>
      <c r="O109" s="23"/>
      <c r="Q109" s="23"/>
      <c r="T109" s="40"/>
    </row>
    <row r="110">
      <c r="D110" s="23"/>
      <c r="E110" s="23"/>
      <c r="F110" s="23"/>
      <c r="K110" s="23"/>
      <c r="L110" s="23"/>
      <c r="M110" s="23"/>
      <c r="N110" s="23"/>
      <c r="O110" s="23"/>
      <c r="Q110" s="23"/>
      <c r="T110" s="40"/>
    </row>
    <row r="111">
      <c r="D111" s="23"/>
      <c r="E111" s="23"/>
      <c r="F111" s="23"/>
      <c r="K111" s="23"/>
      <c r="L111" s="23"/>
      <c r="M111" s="23"/>
      <c r="N111" s="23"/>
      <c r="O111" s="23"/>
      <c r="Q111" s="23"/>
      <c r="T111" s="40"/>
    </row>
    <row r="112">
      <c r="D112" s="23"/>
      <c r="E112" s="23"/>
      <c r="F112" s="23"/>
      <c r="K112" s="23"/>
      <c r="L112" s="23"/>
      <c r="M112" s="23"/>
      <c r="N112" s="23"/>
      <c r="O112" s="23"/>
      <c r="Q112" s="23"/>
      <c r="T112" s="40"/>
    </row>
    <row r="113">
      <c r="D113" s="23"/>
      <c r="E113" s="23"/>
      <c r="F113" s="23"/>
      <c r="K113" s="23"/>
      <c r="L113" s="23"/>
      <c r="M113" s="23"/>
      <c r="N113" s="23"/>
      <c r="O113" s="23"/>
      <c r="Q113" s="23"/>
      <c r="T113" s="40"/>
    </row>
    <row r="114">
      <c r="D114" s="23"/>
      <c r="E114" s="23"/>
      <c r="F114" s="23"/>
      <c r="K114" s="23"/>
      <c r="L114" s="23"/>
      <c r="M114" s="23"/>
      <c r="N114" s="23"/>
      <c r="O114" s="23"/>
      <c r="Q114" s="23"/>
      <c r="T114" s="40"/>
    </row>
    <row r="115">
      <c r="D115" s="23"/>
      <c r="E115" s="23"/>
      <c r="F115" s="23"/>
      <c r="K115" s="23"/>
      <c r="L115" s="23"/>
      <c r="M115" s="23"/>
      <c r="N115" s="23"/>
      <c r="O115" s="23"/>
      <c r="Q115" s="23"/>
      <c r="T115" s="40"/>
    </row>
    <row r="116">
      <c r="D116" s="23"/>
      <c r="E116" s="23"/>
      <c r="F116" s="23"/>
      <c r="K116" s="23"/>
      <c r="L116" s="23"/>
      <c r="M116" s="23"/>
      <c r="N116" s="23"/>
      <c r="O116" s="23"/>
      <c r="Q116" s="23"/>
      <c r="T116" s="40"/>
    </row>
    <row r="117">
      <c r="D117" s="23"/>
      <c r="E117" s="23"/>
      <c r="F117" s="23"/>
      <c r="K117" s="23"/>
      <c r="L117" s="23"/>
      <c r="M117" s="23"/>
      <c r="N117" s="23"/>
      <c r="O117" s="23"/>
      <c r="Q117" s="23"/>
      <c r="T117" s="40"/>
    </row>
    <row r="118">
      <c r="D118" s="23"/>
      <c r="E118" s="23"/>
      <c r="F118" s="23"/>
      <c r="K118" s="23"/>
      <c r="L118" s="23"/>
      <c r="M118" s="23"/>
      <c r="N118" s="23"/>
      <c r="O118" s="23"/>
      <c r="Q118" s="23"/>
      <c r="T118" s="40"/>
    </row>
    <row r="119">
      <c r="D119" s="23"/>
      <c r="E119" s="23"/>
      <c r="F119" s="23"/>
      <c r="K119" s="23"/>
      <c r="L119" s="23"/>
      <c r="M119" s="23"/>
      <c r="N119" s="23"/>
      <c r="O119" s="23"/>
      <c r="Q119" s="23"/>
      <c r="T119" s="40"/>
    </row>
    <row r="120">
      <c r="D120" s="23"/>
      <c r="E120" s="23"/>
      <c r="F120" s="23"/>
      <c r="K120" s="23"/>
      <c r="L120" s="23"/>
      <c r="M120" s="23"/>
      <c r="N120" s="23"/>
      <c r="O120" s="23"/>
      <c r="Q120" s="23"/>
      <c r="T120" s="40"/>
    </row>
    <row r="121">
      <c r="D121" s="23"/>
      <c r="E121" s="23"/>
      <c r="F121" s="23"/>
      <c r="K121" s="23"/>
      <c r="L121" s="23"/>
      <c r="M121" s="23"/>
      <c r="N121" s="23"/>
      <c r="O121" s="23"/>
      <c r="Q121" s="23"/>
      <c r="T121" s="40"/>
    </row>
    <row r="122">
      <c r="D122" s="23"/>
      <c r="E122" s="23"/>
      <c r="F122" s="23"/>
      <c r="K122" s="23"/>
      <c r="L122" s="23"/>
      <c r="M122" s="23"/>
      <c r="N122" s="23"/>
      <c r="O122" s="23"/>
      <c r="Q122" s="23"/>
      <c r="T122" s="40"/>
    </row>
    <row r="123">
      <c r="D123" s="23"/>
      <c r="E123" s="23"/>
      <c r="F123" s="23"/>
      <c r="K123" s="23"/>
      <c r="L123" s="23"/>
      <c r="M123" s="23"/>
      <c r="N123" s="23"/>
      <c r="O123" s="23"/>
      <c r="Q123" s="23"/>
      <c r="T123" s="40"/>
    </row>
    <row r="124">
      <c r="D124" s="23"/>
      <c r="E124" s="23"/>
      <c r="F124" s="23"/>
      <c r="K124" s="23"/>
      <c r="L124" s="23"/>
      <c r="M124" s="23"/>
      <c r="N124" s="23"/>
      <c r="O124" s="23"/>
      <c r="Q124" s="23"/>
      <c r="T124" s="40"/>
    </row>
    <row r="125">
      <c r="D125" s="23"/>
      <c r="E125" s="23"/>
      <c r="F125" s="23"/>
      <c r="K125" s="23"/>
      <c r="L125" s="23"/>
      <c r="M125" s="23"/>
      <c r="N125" s="23"/>
      <c r="O125" s="23"/>
      <c r="Q125" s="23"/>
      <c r="T125" s="40"/>
    </row>
    <row r="126">
      <c r="D126" s="23"/>
      <c r="E126" s="23"/>
      <c r="F126" s="23"/>
      <c r="K126" s="23"/>
      <c r="L126" s="23"/>
      <c r="M126" s="23"/>
      <c r="N126" s="23"/>
      <c r="O126" s="23"/>
      <c r="Q126" s="23"/>
      <c r="T126" s="40"/>
    </row>
    <row r="127">
      <c r="D127" s="23"/>
      <c r="E127" s="23"/>
      <c r="F127" s="23"/>
      <c r="K127" s="23"/>
      <c r="L127" s="23"/>
      <c r="M127" s="23"/>
      <c r="N127" s="23"/>
      <c r="O127" s="23"/>
      <c r="Q127" s="23"/>
      <c r="T127" s="40"/>
    </row>
    <row r="128">
      <c r="D128" s="23"/>
      <c r="E128" s="23"/>
      <c r="F128" s="23"/>
      <c r="K128" s="23"/>
      <c r="L128" s="23"/>
      <c r="M128" s="23"/>
      <c r="N128" s="23"/>
      <c r="O128" s="23"/>
      <c r="Q128" s="23"/>
      <c r="T128" s="40"/>
    </row>
    <row r="129">
      <c r="D129" s="23"/>
      <c r="E129" s="23"/>
      <c r="F129" s="23"/>
      <c r="K129" s="23"/>
      <c r="L129" s="23"/>
      <c r="M129" s="23"/>
      <c r="N129" s="23"/>
      <c r="O129" s="23"/>
      <c r="Q129" s="23"/>
      <c r="T129" s="40"/>
    </row>
    <row r="130">
      <c r="D130" s="23"/>
      <c r="E130" s="23"/>
      <c r="F130" s="23"/>
      <c r="K130" s="23"/>
      <c r="L130" s="23"/>
      <c r="M130" s="23"/>
      <c r="N130" s="23"/>
      <c r="O130" s="23"/>
      <c r="Q130" s="23"/>
      <c r="T130" s="40"/>
    </row>
    <row r="131">
      <c r="D131" s="23"/>
      <c r="E131" s="23"/>
      <c r="F131" s="23"/>
      <c r="K131" s="23"/>
      <c r="L131" s="23"/>
      <c r="M131" s="23"/>
      <c r="N131" s="23"/>
      <c r="O131" s="23"/>
      <c r="Q131" s="23"/>
      <c r="T131" s="40"/>
    </row>
    <row r="132">
      <c r="D132" s="23"/>
      <c r="E132" s="23"/>
      <c r="F132" s="23"/>
      <c r="K132" s="23"/>
      <c r="L132" s="23"/>
      <c r="M132" s="23"/>
      <c r="N132" s="23"/>
      <c r="O132" s="23"/>
      <c r="Q132" s="23"/>
      <c r="T132" s="40"/>
    </row>
    <row r="133">
      <c r="D133" s="23"/>
      <c r="E133" s="23"/>
      <c r="F133" s="23"/>
      <c r="K133" s="23"/>
      <c r="L133" s="23"/>
      <c r="M133" s="23"/>
      <c r="N133" s="23"/>
      <c r="O133" s="23"/>
      <c r="Q133" s="23"/>
      <c r="T133" s="40"/>
    </row>
    <row r="134">
      <c r="D134" s="23"/>
      <c r="E134" s="23"/>
      <c r="F134" s="23"/>
      <c r="K134" s="23"/>
      <c r="L134" s="23"/>
      <c r="M134" s="23"/>
      <c r="N134" s="23"/>
      <c r="O134" s="23"/>
      <c r="Q134" s="23"/>
      <c r="T134" s="40"/>
    </row>
    <row r="135">
      <c r="D135" s="23"/>
      <c r="E135" s="23"/>
      <c r="F135" s="23"/>
      <c r="K135" s="23"/>
      <c r="L135" s="23"/>
      <c r="M135" s="23"/>
      <c r="N135" s="23"/>
      <c r="O135" s="23"/>
      <c r="Q135" s="23"/>
      <c r="T135" s="40"/>
    </row>
    <row r="136">
      <c r="D136" s="23"/>
      <c r="E136" s="23"/>
      <c r="F136" s="23"/>
      <c r="K136" s="23"/>
      <c r="L136" s="23"/>
      <c r="M136" s="23"/>
      <c r="N136" s="23"/>
      <c r="O136" s="23"/>
      <c r="Q136" s="23"/>
      <c r="T136" s="40"/>
    </row>
    <row r="137">
      <c r="D137" s="23"/>
      <c r="E137" s="23"/>
      <c r="F137" s="23"/>
      <c r="K137" s="23"/>
      <c r="L137" s="23"/>
      <c r="M137" s="23"/>
      <c r="N137" s="23"/>
      <c r="O137" s="23"/>
      <c r="Q137" s="23"/>
      <c r="T137" s="40"/>
    </row>
    <row r="138">
      <c r="D138" s="23"/>
      <c r="E138" s="23"/>
      <c r="F138" s="23"/>
      <c r="K138" s="23"/>
      <c r="L138" s="23"/>
      <c r="M138" s="23"/>
      <c r="N138" s="23"/>
      <c r="O138" s="23"/>
      <c r="Q138" s="23"/>
      <c r="T138" s="40"/>
    </row>
    <row r="139">
      <c r="D139" s="23"/>
      <c r="E139" s="23"/>
      <c r="F139" s="23"/>
      <c r="K139" s="23"/>
      <c r="L139" s="23"/>
      <c r="M139" s="23"/>
      <c r="N139" s="23"/>
      <c r="O139" s="23"/>
      <c r="Q139" s="23"/>
      <c r="T139" s="40"/>
    </row>
    <row r="140">
      <c r="D140" s="23"/>
      <c r="E140" s="23"/>
      <c r="F140" s="23"/>
      <c r="K140" s="23"/>
      <c r="L140" s="23"/>
      <c r="M140" s="23"/>
      <c r="N140" s="23"/>
      <c r="O140" s="23"/>
      <c r="Q140" s="23"/>
      <c r="T140" s="40"/>
    </row>
    <row r="141">
      <c r="D141" s="23"/>
      <c r="E141" s="23"/>
      <c r="F141" s="23"/>
      <c r="K141" s="23"/>
      <c r="L141" s="23"/>
      <c r="M141" s="23"/>
      <c r="N141" s="23"/>
      <c r="O141" s="23"/>
      <c r="Q141" s="23"/>
      <c r="T141" s="40"/>
    </row>
    <row r="142">
      <c r="D142" s="23"/>
      <c r="E142" s="23"/>
      <c r="F142" s="23"/>
      <c r="K142" s="23"/>
      <c r="L142" s="23"/>
      <c r="M142" s="23"/>
      <c r="N142" s="23"/>
      <c r="O142" s="23"/>
      <c r="Q142" s="23"/>
      <c r="T142" s="40"/>
    </row>
    <row r="143">
      <c r="D143" s="23"/>
      <c r="E143" s="23"/>
      <c r="F143" s="23"/>
      <c r="K143" s="23"/>
      <c r="L143" s="23"/>
      <c r="M143" s="23"/>
      <c r="N143" s="23"/>
      <c r="O143" s="23"/>
      <c r="Q143" s="23"/>
      <c r="T143" s="40"/>
    </row>
    <row r="144">
      <c r="D144" s="23"/>
      <c r="E144" s="23"/>
      <c r="F144" s="23"/>
      <c r="K144" s="23"/>
      <c r="L144" s="23"/>
      <c r="M144" s="23"/>
      <c r="N144" s="23"/>
      <c r="O144" s="23"/>
      <c r="Q144" s="23"/>
      <c r="T144" s="40"/>
    </row>
    <row r="145">
      <c r="D145" s="23"/>
      <c r="E145" s="23"/>
      <c r="F145" s="23"/>
      <c r="K145" s="23"/>
      <c r="L145" s="23"/>
      <c r="M145" s="23"/>
      <c r="N145" s="23"/>
      <c r="O145" s="23"/>
      <c r="Q145" s="23"/>
      <c r="T145" s="40"/>
    </row>
    <row r="146">
      <c r="D146" s="23"/>
      <c r="E146" s="23"/>
      <c r="F146" s="23"/>
      <c r="K146" s="23"/>
      <c r="L146" s="23"/>
      <c r="M146" s="23"/>
      <c r="N146" s="23"/>
      <c r="O146" s="23"/>
      <c r="Q146" s="23"/>
      <c r="T146" s="40"/>
    </row>
    <row r="147">
      <c r="D147" s="23"/>
      <c r="E147" s="23"/>
      <c r="F147" s="23"/>
      <c r="K147" s="23"/>
      <c r="L147" s="23"/>
      <c r="M147" s="23"/>
      <c r="N147" s="23"/>
      <c r="O147" s="23"/>
      <c r="Q147" s="23"/>
      <c r="T147" s="40"/>
    </row>
    <row r="148">
      <c r="D148" s="23"/>
      <c r="E148" s="23"/>
      <c r="F148" s="23"/>
      <c r="K148" s="23"/>
      <c r="L148" s="23"/>
      <c r="M148" s="23"/>
      <c r="N148" s="23"/>
      <c r="O148" s="23"/>
      <c r="Q148" s="23"/>
      <c r="T148" s="40"/>
    </row>
    <row r="149">
      <c r="D149" s="23"/>
      <c r="E149" s="23"/>
      <c r="F149" s="23"/>
      <c r="K149" s="23"/>
      <c r="L149" s="23"/>
      <c r="M149" s="23"/>
      <c r="N149" s="23"/>
      <c r="O149" s="23"/>
      <c r="Q149" s="23"/>
      <c r="T149" s="40"/>
    </row>
    <row r="150">
      <c r="D150" s="23"/>
      <c r="E150" s="23"/>
      <c r="F150" s="23"/>
      <c r="K150" s="23"/>
      <c r="L150" s="23"/>
      <c r="M150" s="23"/>
      <c r="N150" s="23"/>
      <c r="O150" s="23"/>
      <c r="Q150" s="23"/>
      <c r="T150" s="40"/>
    </row>
    <row r="151">
      <c r="D151" s="23"/>
      <c r="E151" s="23"/>
      <c r="F151" s="23"/>
      <c r="K151" s="23"/>
      <c r="L151" s="23"/>
      <c r="M151" s="23"/>
      <c r="N151" s="23"/>
      <c r="O151" s="23"/>
      <c r="Q151" s="23"/>
      <c r="T151" s="40"/>
    </row>
    <row r="152">
      <c r="D152" s="23"/>
      <c r="E152" s="23"/>
      <c r="F152" s="23"/>
      <c r="K152" s="23"/>
      <c r="L152" s="23"/>
      <c r="M152" s="23"/>
      <c r="N152" s="23"/>
      <c r="O152" s="23"/>
      <c r="Q152" s="23"/>
      <c r="T152" s="40"/>
    </row>
    <row r="153">
      <c r="D153" s="23"/>
      <c r="E153" s="23"/>
      <c r="F153" s="23"/>
      <c r="K153" s="23"/>
      <c r="L153" s="23"/>
      <c r="M153" s="23"/>
      <c r="N153" s="23"/>
      <c r="O153" s="23"/>
      <c r="Q153" s="23"/>
      <c r="T153" s="40"/>
    </row>
    <row r="154">
      <c r="D154" s="23"/>
      <c r="E154" s="23"/>
      <c r="F154" s="23"/>
      <c r="K154" s="23"/>
      <c r="L154" s="23"/>
      <c r="M154" s="23"/>
      <c r="N154" s="23"/>
      <c r="O154" s="23"/>
      <c r="Q154" s="23"/>
      <c r="T154" s="40"/>
    </row>
    <row r="155">
      <c r="D155" s="23"/>
      <c r="E155" s="23"/>
      <c r="F155" s="23"/>
      <c r="K155" s="23"/>
      <c r="L155" s="23"/>
      <c r="M155" s="23"/>
      <c r="N155" s="23"/>
      <c r="O155" s="23"/>
      <c r="Q155" s="23"/>
      <c r="T155" s="40"/>
    </row>
    <row r="156">
      <c r="D156" s="23"/>
      <c r="E156" s="23"/>
      <c r="F156" s="23"/>
      <c r="K156" s="23"/>
      <c r="L156" s="23"/>
      <c r="M156" s="23"/>
      <c r="N156" s="23"/>
      <c r="O156" s="23"/>
      <c r="Q156" s="23"/>
      <c r="T156" s="40"/>
    </row>
    <row r="157">
      <c r="D157" s="23"/>
      <c r="E157" s="23"/>
      <c r="F157" s="23"/>
      <c r="K157" s="23"/>
      <c r="L157" s="23"/>
      <c r="M157" s="23"/>
      <c r="N157" s="23"/>
      <c r="O157" s="23"/>
      <c r="Q157" s="23"/>
      <c r="T157" s="40"/>
    </row>
    <row r="158">
      <c r="D158" s="23"/>
      <c r="E158" s="23"/>
      <c r="F158" s="23"/>
      <c r="K158" s="23"/>
      <c r="L158" s="23"/>
      <c r="M158" s="23"/>
      <c r="N158" s="23"/>
      <c r="O158" s="23"/>
      <c r="Q158" s="23"/>
      <c r="T158" s="40"/>
    </row>
    <row r="159">
      <c r="D159" s="23"/>
      <c r="E159" s="23"/>
      <c r="F159" s="23"/>
      <c r="K159" s="23"/>
      <c r="L159" s="23"/>
      <c r="M159" s="23"/>
      <c r="N159" s="23"/>
      <c r="O159" s="23"/>
      <c r="Q159" s="23"/>
      <c r="T159" s="40"/>
    </row>
    <row r="160">
      <c r="D160" s="23"/>
      <c r="E160" s="23"/>
      <c r="F160" s="23"/>
      <c r="K160" s="23"/>
      <c r="L160" s="23"/>
      <c r="M160" s="23"/>
      <c r="N160" s="23"/>
      <c r="O160" s="23"/>
      <c r="Q160" s="23"/>
      <c r="T160" s="40"/>
    </row>
    <row r="161">
      <c r="D161" s="23"/>
      <c r="E161" s="23"/>
      <c r="F161" s="23"/>
      <c r="K161" s="23"/>
      <c r="L161" s="23"/>
      <c r="M161" s="23"/>
      <c r="N161" s="23"/>
      <c r="O161" s="23"/>
      <c r="Q161" s="23"/>
      <c r="T161" s="40"/>
    </row>
    <row r="162">
      <c r="D162" s="23"/>
      <c r="E162" s="23"/>
      <c r="F162" s="23"/>
      <c r="K162" s="23"/>
      <c r="L162" s="23"/>
      <c r="M162" s="23"/>
      <c r="N162" s="23"/>
      <c r="O162" s="23"/>
      <c r="Q162" s="23"/>
      <c r="T162" s="40"/>
    </row>
    <row r="163">
      <c r="D163" s="23"/>
      <c r="E163" s="23"/>
      <c r="F163" s="23"/>
      <c r="K163" s="23"/>
      <c r="L163" s="23"/>
      <c r="M163" s="23"/>
      <c r="N163" s="23"/>
      <c r="O163" s="23"/>
      <c r="Q163" s="23"/>
      <c r="T163" s="40"/>
    </row>
    <row r="164">
      <c r="D164" s="23"/>
      <c r="E164" s="23"/>
      <c r="F164" s="23"/>
      <c r="K164" s="23"/>
      <c r="L164" s="23"/>
      <c r="M164" s="23"/>
      <c r="N164" s="23"/>
      <c r="O164" s="23"/>
      <c r="Q164" s="23"/>
      <c r="T164" s="40"/>
    </row>
    <row r="165">
      <c r="D165" s="23"/>
      <c r="E165" s="23"/>
      <c r="F165" s="23"/>
      <c r="K165" s="23"/>
      <c r="L165" s="23"/>
      <c r="M165" s="23"/>
      <c r="N165" s="23"/>
      <c r="O165" s="23"/>
      <c r="Q165" s="23"/>
      <c r="T165" s="40"/>
    </row>
    <row r="166">
      <c r="D166" s="23"/>
      <c r="E166" s="23"/>
      <c r="F166" s="23"/>
      <c r="K166" s="23"/>
      <c r="L166" s="23"/>
      <c r="M166" s="23"/>
      <c r="N166" s="23"/>
      <c r="O166" s="23"/>
      <c r="Q166" s="23"/>
      <c r="T166" s="40"/>
    </row>
    <row r="167">
      <c r="D167" s="23"/>
      <c r="E167" s="23"/>
      <c r="F167" s="23"/>
      <c r="K167" s="23"/>
      <c r="L167" s="23"/>
      <c r="M167" s="23"/>
      <c r="N167" s="23"/>
      <c r="O167" s="23"/>
      <c r="Q167" s="23"/>
      <c r="T167" s="40"/>
    </row>
    <row r="168">
      <c r="D168" s="23"/>
      <c r="E168" s="23"/>
      <c r="F168" s="23"/>
      <c r="K168" s="23"/>
      <c r="L168" s="23"/>
      <c r="M168" s="23"/>
      <c r="N168" s="23"/>
      <c r="O168" s="23"/>
      <c r="Q168" s="23"/>
      <c r="T168" s="40"/>
    </row>
    <row r="169">
      <c r="D169" s="23"/>
      <c r="E169" s="23"/>
      <c r="F169" s="23"/>
      <c r="K169" s="23"/>
      <c r="L169" s="23"/>
      <c r="M169" s="23"/>
      <c r="N169" s="23"/>
      <c r="O169" s="23"/>
      <c r="Q169" s="23"/>
      <c r="T169" s="40"/>
    </row>
    <row r="170">
      <c r="D170" s="23"/>
      <c r="E170" s="23"/>
      <c r="F170" s="23"/>
      <c r="K170" s="23"/>
      <c r="L170" s="23"/>
      <c r="M170" s="23"/>
      <c r="N170" s="23"/>
      <c r="O170" s="23"/>
      <c r="Q170" s="23"/>
      <c r="T170" s="40"/>
    </row>
    <row r="171">
      <c r="D171" s="23"/>
      <c r="E171" s="23"/>
      <c r="F171" s="23"/>
      <c r="K171" s="23"/>
      <c r="L171" s="23"/>
      <c r="M171" s="23"/>
      <c r="N171" s="23"/>
      <c r="O171" s="23"/>
      <c r="Q171" s="23"/>
      <c r="T171" s="40"/>
    </row>
    <row r="172">
      <c r="D172" s="23"/>
      <c r="E172" s="23"/>
      <c r="F172" s="23"/>
      <c r="K172" s="23"/>
      <c r="L172" s="23"/>
      <c r="M172" s="23"/>
      <c r="N172" s="23"/>
      <c r="O172" s="23"/>
      <c r="Q172" s="23"/>
      <c r="T172" s="40"/>
    </row>
    <row r="173">
      <c r="D173" s="23"/>
      <c r="E173" s="23"/>
      <c r="F173" s="23"/>
      <c r="K173" s="23"/>
      <c r="L173" s="23"/>
      <c r="M173" s="23"/>
      <c r="N173" s="23"/>
      <c r="O173" s="23"/>
      <c r="Q173" s="23"/>
      <c r="T173" s="40"/>
    </row>
    <row r="174">
      <c r="D174" s="23"/>
      <c r="E174" s="23"/>
      <c r="F174" s="23"/>
      <c r="K174" s="23"/>
      <c r="L174" s="23"/>
      <c r="M174" s="23"/>
      <c r="N174" s="23"/>
      <c r="O174" s="23"/>
      <c r="Q174" s="23"/>
      <c r="T174" s="40"/>
    </row>
    <row r="175">
      <c r="D175" s="23"/>
      <c r="E175" s="23"/>
      <c r="F175" s="23"/>
      <c r="K175" s="23"/>
      <c r="L175" s="23"/>
      <c r="M175" s="23"/>
      <c r="N175" s="23"/>
      <c r="O175" s="23"/>
      <c r="Q175" s="23"/>
      <c r="T175" s="40"/>
    </row>
    <row r="176">
      <c r="D176" s="23"/>
      <c r="E176" s="23"/>
      <c r="F176" s="23"/>
      <c r="K176" s="23"/>
      <c r="L176" s="23"/>
      <c r="M176" s="23"/>
      <c r="N176" s="23"/>
      <c r="O176" s="23"/>
      <c r="Q176" s="23"/>
      <c r="T176" s="40"/>
    </row>
    <row r="177">
      <c r="D177" s="23"/>
      <c r="E177" s="23"/>
      <c r="F177" s="23"/>
      <c r="K177" s="23"/>
      <c r="L177" s="23"/>
      <c r="M177" s="23"/>
      <c r="N177" s="23"/>
      <c r="O177" s="23"/>
      <c r="Q177" s="23"/>
      <c r="T177" s="40"/>
    </row>
    <row r="178">
      <c r="D178" s="23"/>
      <c r="E178" s="23"/>
      <c r="F178" s="23"/>
      <c r="K178" s="23"/>
      <c r="L178" s="23"/>
      <c r="M178" s="23"/>
      <c r="N178" s="23"/>
      <c r="O178" s="23"/>
      <c r="Q178" s="23"/>
      <c r="T178" s="40"/>
    </row>
    <row r="179">
      <c r="D179" s="23"/>
      <c r="E179" s="23"/>
      <c r="F179" s="23"/>
      <c r="K179" s="23"/>
      <c r="L179" s="23"/>
      <c r="M179" s="23"/>
      <c r="N179" s="23"/>
      <c r="O179" s="23"/>
      <c r="Q179" s="23"/>
      <c r="T179" s="40"/>
    </row>
    <row r="180">
      <c r="D180" s="23"/>
      <c r="E180" s="23"/>
      <c r="F180" s="23"/>
      <c r="K180" s="23"/>
      <c r="L180" s="23"/>
      <c r="M180" s="23"/>
      <c r="N180" s="23"/>
      <c r="O180" s="23"/>
      <c r="Q180" s="23"/>
      <c r="T180" s="40"/>
    </row>
    <row r="181">
      <c r="D181" s="23"/>
      <c r="E181" s="23"/>
      <c r="F181" s="23"/>
      <c r="K181" s="23"/>
      <c r="L181" s="23"/>
      <c r="M181" s="23"/>
      <c r="N181" s="23"/>
      <c r="O181" s="23"/>
      <c r="Q181" s="23"/>
      <c r="T181" s="40"/>
    </row>
    <row r="182">
      <c r="D182" s="23"/>
      <c r="E182" s="23"/>
      <c r="F182" s="23"/>
      <c r="K182" s="23"/>
      <c r="L182" s="23"/>
      <c r="M182" s="23"/>
      <c r="N182" s="23"/>
      <c r="O182" s="23"/>
      <c r="Q182" s="23"/>
      <c r="T182" s="40"/>
    </row>
    <row r="183">
      <c r="D183" s="23"/>
      <c r="E183" s="23"/>
      <c r="F183" s="23"/>
      <c r="K183" s="23"/>
      <c r="L183" s="23"/>
      <c r="M183" s="23"/>
      <c r="N183" s="23"/>
      <c r="O183" s="23"/>
      <c r="Q183" s="23"/>
      <c r="T183" s="40"/>
    </row>
    <row r="184">
      <c r="D184" s="23"/>
      <c r="E184" s="23"/>
      <c r="F184" s="23"/>
      <c r="K184" s="23"/>
      <c r="L184" s="23"/>
      <c r="M184" s="23"/>
      <c r="N184" s="23"/>
      <c r="O184" s="23"/>
      <c r="Q184" s="23"/>
      <c r="T184" s="40"/>
    </row>
    <row r="185">
      <c r="D185" s="23"/>
      <c r="E185" s="23"/>
      <c r="F185" s="23"/>
      <c r="K185" s="23"/>
      <c r="L185" s="23"/>
      <c r="M185" s="23"/>
      <c r="N185" s="23"/>
      <c r="O185" s="23"/>
      <c r="Q185" s="23"/>
      <c r="T185" s="40"/>
    </row>
    <row r="186">
      <c r="D186" s="23"/>
      <c r="E186" s="23"/>
      <c r="F186" s="23"/>
      <c r="K186" s="23"/>
      <c r="L186" s="23"/>
      <c r="M186" s="23"/>
      <c r="N186" s="23"/>
      <c r="O186" s="23"/>
      <c r="Q186" s="23"/>
      <c r="T186" s="40"/>
    </row>
    <row r="187">
      <c r="D187" s="23"/>
      <c r="E187" s="23"/>
      <c r="F187" s="23"/>
      <c r="K187" s="23"/>
      <c r="L187" s="23"/>
      <c r="M187" s="23"/>
      <c r="N187" s="23"/>
      <c r="O187" s="23"/>
      <c r="Q187" s="23"/>
      <c r="T187" s="40"/>
    </row>
    <row r="188">
      <c r="D188" s="23"/>
      <c r="E188" s="23"/>
      <c r="F188" s="23"/>
      <c r="K188" s="23"/>
      <c r="L188" s="23"/>
      <c r="M188" s="23"/>
      <c r="N188" s="23"/>
      <c r="O188" s="23"/>
      <c r="Q188" s="23"/>
      <c r="T188" s="40"/>
    </row>
    <row r="189">
      <c r="D189" s="23"/>
      <c r="E189" s="23"/>
      <c r="F189" s="23"/>
      <c r="K189" s="23"/>
      <c r="L189" s="23"/>
      <c r="M189" s="23"/>
      <c r="N189" s="23"/>
      <c r="O189" s="23"/>
      <c r="Q189" s="23"/>
      <c r="T189" s="40"/>
    </row>
    <row r="190">
      <c r="D190" s="23"/>
      <c r="E190" s="23"/>
      <c r="F190" s="23"/>
      <c r="K190" s="23"/>
      <c r="L190" s="23"/>
      <c r="M190" s="23"/>
      <c r="N190" s="23"/>
      <c r="O190" s="23"/>
      <c r="Q190" s="23"/>
      <c r="T190" s="40"/>
    </row>
    <row r="191">
      <c r="D191" s="23"/>
      <c r="E191" s="23"/>
      <c r="F191" s="23"/>
      <c r="K191" s="23"/>
      <c r="L191" s="23"/>
      <c r="M191" s="23"/>
      <c r="N191" s="23"/>
      <c r="O191" s="23"/>
      <c r="Q191" s="23"/>
      <c r="T191" s="40"/>
    </row>
    <row r="192">
      <c r="D192" s="23"/>
      <c r="E192" s="23"/>
      <c r="F192" s="23"/>
      <c r="K192" s="23"/>
      <c r="L192" s="23"/>
      <c r="M192" s="23"/>
      <c r="N192" s="23"/>
      <c r="O192" s="23"/>
      <c r="Q192" s="23"/>
      <c r="T192" s="40"/>
    </row>
    <row r="193">
      <c r="D193" s="23"/>
      <c r="E193" s="23"/>
      <c r="F193" s="23"/>
      <c r="K193" s="23"/>
      <c r="L193" s="23"/>
      <c r="M193" s="23"/>
      <c r="N193" s="23"/>
      <c r="O193" s="23"/>
      <c r="Q193" s="23"/>
      <c r="T193" s="40"/>
    </row>
    <row r="194">
      <c r="D194" s="23"/>
      <c r="E194" s="23"/>
      <c r="F194" s="23"/>
      <c r="K194" s="23"/>
      <c r="L194" s="23"/>
      <c r="M194" s="23"/>
      <c r="N194" s="23"/>
      <c r="O194" s="23"/>
      <c r="Q194" s="23"/>
      <c r="T194" s="40"/>
    </row>
    <row r="195">
      <c r="D195" s="23"/>
      <c r="E195" s="23"/>
      <c r="F195" s="23"/>
      <c r="K195" s="23"/>
      <c r="L195" s="23"/>
      <c r="M195" s="23"/>
      <c r="N195" s="23"/>
      <c r="O195" s="23"/>
      <c r="Q195" s="23"/>
      <c r="T195" s="40"/>
    </row>
    <row r="196">
      <c r="D196" s="23"/>
      <c r="E196" s="23"/>
      <c r="F196" s="23"/>
      <c r="K196" s="23"/>
      <c r="L196" s="23"/>
      <c r="M196" s="23"/>
      <c r="N196" s="23"/>
      <c r="O196" s="23"/>
      <c r="Q196" s="23"/>
      <c r="T196" s="40"/>
    </row>
    <row r="197">
      <c r="D197" s="23"/>
      <c r="E197" s="23"/>
      <c r="F197" s="23"/>
      <c r="K197" s="23"/>
      <c r="L197" s="23"/>
      <c r="M197" s="23"/>
      <c r="N197" s="23"/>
      <c r="O197" s="23"/>
      <c r="Q197" s="23"/>
      <c r="T197" s="40"/>
    </row>
    <row r="198">
      <c r="D198" s="23"/>
      <c r="E198" s="23"/>
      <c r="F198" s="23"/>
      <c r="K198" s="23"/>
      <c r="L198" s="23"/>
      <c r="M198" s="23"/>
      <c r="N198" s="23"/>
      <c r="O198" s="23"/>
      <c r="Q198" s="23"/>
      <c r="T198" s="40"/>
    </row>
    <row r="199">
      <c r="D199" s="23"/>
      <c r="E199" s="23"/>
      <c r="F199" s="23"/>
      <c r="K199" s="23"/>
      <c r="L199" s="23"/>
      <c r="M199" s="23"/>
      <c r="N199" s="23"/>
      <c r="O199" s="23"/>
      <c r="Q199" s="23"/>
      <c r="T199" s="40"/>
    </row>
    <row r="200">
      <c r="D200" s="23"/>
      <c r="E200" s="23"/>
      <c r="F200" s="23"/>
      <c r="K200" s="23"/>
      <c r="L200" s="23"/>
      <c r="M200" s="23"/>
      <c r="N200" s="23"/>
      <c r="O200" s="23"/>
      <c r="Q200" s="23"/>
      <c r="T200" s="40"/>
    </row>
    <row r="201">
      <c r="D201" s="23"/>
      <c r="E201" s="23"/>
      <c r="F201" s="23"/>
      <c r="K201" s="23"/>
      <c r="L201" s="23"/>
      <c r="M201" s="23"/>
      <c r="N201" s="23"/>
      <c r="O201" s="23"/>
      <c r="Q201" s="23"/>
      <c r="T201" s="40"/>
    </row>
    <row r="202">
      <c r="D202" s="23"/>
      <c r="E202" s="23"/>
      <c r="F202" s="23"/>
      <c r="K202" s="23"/>
      <c r="L202" s="23"/>
      <c r="M202" s="23"/>
      <c r="N202" s="23"/>
      <c r="O202" s="23"/>
      <c r="Q202" s="23"/>
      <c r="T202" s="40"/>
    </row>
    <row r="203">
      <c r="D203" s="23"/>
      <c r="E203" s="23"/>
      <c r="F203" s="23"/>
      <c r="K203" s="23"/>
      <c r="L203" s="23"/>
      <c r="M203" s="23"/>
      <c r="N203" s="23"/>
      <c r="O203" s="23"/>
      <c r="Q203" s="23"/>
      <c r="T203" s="40"/>
    </row>
    <row r="204">
      <c r="D204" s="23"/>
      <c r="E204" s="23"/>
      <c r="F204" s="23"/>
      <c r="K204" s="23"/>
      <c r="L204" s="23"/>
      <c r="M204" s="23"/>
      <c r="N204" s="23"/>
      <c r="O204" s="23"/>
      <c r="Q204" s="23"/>
      <c r="T204" s="40"/>
    </row>
    <row r="205">
      <c r="D205" s="23"/>
      <c r="E205" s="23"/>
      <c r="F205" s="23"/>
      <c r="K205" s="23"/>
      <c r="L205" s="23"/>
      <c r="M205" s="23"/>
      <c r="N205" s="23"/>
      <c r="O205" s="23"/>
      <c r="Q205" s="23"/>
      <c r="T205" s="40"/>
    </row>
    <row r="206">
      <c r="D206" s="23"/>
      <c r="E206" s="23"/>
      <c r="F206" s="23"/>
      <c r="K206" s="23"/>
      <c r="L206" s="23"/>
      <c r="M206" s="23"/>
      <c r="N206" s="23"/>
      <c r="O206" s="23"/>
      <c r="Q206" s="23"/>
      <c r="T206" s="40"/>
    </row>
    <row r="207">
      <c r="D207" s="23"/>
      <c r="E207" s="23"/>
      <c r="F207" s="23"/>
      <c r="K207" s="23"/>
      <c r="L207" s="23"/>
      <c r="M207" s="23"/>
      <c r="N207" s="23"/>
      <c r="O207" s="23"/>
      <c r="Q207" s="23"/>
      <c r="T207" s="40"/>
    </row>
    <row r="208">
      <c r="D208" s="23"/>
      <c r="E208" s="23"/>
      <c r="F208" s="23"/>
      <c r="K208" s="23"/>
      <c r="L208" s="23"/>
      <c r="M208" s="23"/>
      <c r="N208" s="23"/>
      <c r="O208" s="23"/>
      <c r="Q208" s="23"/>
      <c r="T208" s="40"/>
    </row>
    <row r="209">
      <c r="D209" s="23"/>
      <c r="E209" s="23"/>
      <c r="F209" s="23"/>
      <c r="K209" s="23"/>
      <c r="L209" s="23"/>
      <c r="M209" s="23"/>
      <c r="N209" s="23"/>
      <c r="O209" s="23"/>
      <c r="Q209" s="23"/>
      <c r="T209" s="40"/>
    </row>
    <row r="210">
      <c r="D210" s="23"/>
      <c r="E210" s="23"/>
      <c r="F210" s="23"/>
      <c r="K210" s="23"/>
      <c r="L210" s="23"/>
      <c r="M210" s="23"/>
      <c r="N210" s="23"/>
      <c r="O210" s="23"/>
      <c r="Q210" s="23"/>
      <c r="T210" s="40"/>
    </row>
    <row r="211">
      <c r="D211" s="23"/>
      <c r="E211" s="23"/>
      <c r="F211" s="23"/>
      <c r="K211" s="23"/>
      <c r="L211" s="23"/>
      <c r="M211" s="23"/>
      <c r="N211" s="23"/>
      <c r="O211" s="23"/>
      <c r="Q211" s="23"/>
      <c r="T211" s="40"/>
    </row>
    <row r="212">
      <c r="D212" s="23"/>
      <c r="E212" s="23"/>
      <c r="F212" s="23"/>
      <c r="K212" s="23"/>
      <c r="L212" s="23"/>
      <c r="M212" s="23"/>
      <c r="N212" s="23"/>
      <c r="O212" s="23"/>
      <c r="Q212" s="23"/>
      <c r="T212" s="40"/>
    </row>
    <row r="213">
      <c r="D213" s="23"/>
      <c r="E213" s="23"/>
      <c r="F213" s="23"/>
      <c r="K213" s="23"/>
      <c r="L213" s="23"/>
      <c r="M213" s="23"/>
      <c r="N213" s="23"/>
      <c r="O213" s="23"/>
      <c r="Q213" s="23"/>
      <c r="T213" s="40"/>
    </row>
    <row r="214">
      <c r="D214" s="23"/>
      <c r="E214" s="23"/>
      <c r="F214" s="23"/>
      <c r="K214" s="23"/>
      <c r="L214" s="23"/>
      <c r="M214" s="23"/>
      <c r="N214" s="23"/>
      <c r="O214" s="23"/>
      <c r="Q214" s="23"/>
      <c r="T214" s="40"/>
    </row>
    <row r="215">
      <c r="D215" s="23"/>
      <c r="E215" s="23"/>
      <c r="F215" s="23"/>
      <c r="K215" s="23"/>
      <c r="L215" s="23"/>
      <c r="M215" s="23"/>
      <c r="N215" s="23"/>
      <c r="O215" s="23"/>
      <c r="Q215" s="23"/>
      <c r="T215" s="40"/>
    </row>
    <row r="216">
      <c r="D216" s="23"/>
      <c r="E216" s="23"/>
      <c r="F216" s="23"/>
      <c r="K216" s="23"/>
      <c r="L216" s="23"/>
      <c r="M216" s="23"/>
      <c r="N216" s="23"/>
      <c r="O216" s="23"/>
      <c r="Q216" s="23"/>
      <c r="T216" s="40"/>
    </row>
    <row r="217">
      <c r="D217" s="23"/>
      <c r="E217" s="23"/>
      <c r="F217" s="23"/>
      <c r="K217" s="23"/>
      <c r="L217" s="23"/>
      <c r="M217" s="23"/>
      <c r="N217" s="23"/>
      <c r="O217" s="23"/>
      <c r="Q217" s="23"/>
      <c r="T217" s="40"/>
    </row>
    <row r="218">
      <c r="D218" s="23"/>
      <c r="E218" s="23"/>
      <c r="F218" s="23"/>
      <c r="K218" s="23"/>
      <c r="L218" s="23"/>
      <c r="M218" s="23"/>
      <c r="N218" s="23"/>
      <c r="O218" s="23"/>
      <c r="Q218" s="23"/>
      <c r="T218" s="40"/>
    </row>
    <row r="219">
      <c r="D219" s="23"/>
      <c r="E219" s="23"/>
      <c r="F219" s="23"/>
      <c r="K219" s="23"/>
      <c r="L219" s="23"/>
      <c r="M219" s="23"/>
      <c r="N219" s="23"/>
      <c r="O219" s="23"/>
      <c r="Q219" s="23"/>
      <c r="T219" s="40"/>
    </row>
    <row r="220">
      <c r="D220" s="23"/>
      <c r="E220" s="23"/>
      <c r="F220" s="23"/>
      <c r="K220" s="23"/>
      <c r="L220" s="23"/>
      <c r="M220" s="23"/>
      <c r="N220" s="23"/>
      <c r="O220" s="23"/>
      <c r="Q220" s="23"/>
      <c r="T220" s="40"/>
    </row>
    <row r="221">
      <c r="D221" s="23"/>
      <c r="E221" s="23"/>
      <c r="F221" s="23"/>
      <c r="K221" s="23"/>
      <c r="L221" s="23"/>
      <c r="M221" s="23"/>
      <c r="N221" s="23"/>
      <c r="O221" s="23"/>
      <c r="Q221" s="23"/>
      <c r="T221" s="40"/>
    </row>
    <row r="222">
      <c r="D222" s="23"/>
      <c r="E222" s="23"/>
      <c r="F222" s="23"/>
      <c r="K222" s="23"/>
      <c r="L222" s="23"/>
      <c r="M222" s="23"/>
      <c r="N222" s="23"/>
      <c r="O222" s="23"/>
      <c r="Q222" s="23"/>
      <c r="T222" s="40"/>
    </row>
    <row r="223">
      <c r="D223" s="23"/>
      <c r="E223" s="23"/>
      <c r="F223" s="23"/>
      <c r="K223" s="23"/>
      <c r="L223" s="23"/>
      <c r="M223" s="23"/>
      <c r="N223" s="23"/>
      <c r="O223" s="23"/>
      <c r="Q223" s="23"/>
      <c r="T223" s="40"/>
    </row>
    <row r="224">
      <c r="D224" s="23"/>
      <c r="E224" s="23"/>
      <c r="F224" s="23"/>
      <c r="K224" s="23"/>
      <c r="L224" s="23"/>
      <c r="M224" s="23"/>
      <c r="N224" s="23"/>
      <c r="O224" s="23"/>
      <c r="Q224" s="23"/>
      <c r="T224" s="40"/>
    </row>
    <row r="225">
      <c r="D225" s="23"/>
      <c r="E225" s="23"/>
      <c r="F225" s="23"/>
      <c r="K225" s="23"/>
      <c r="L225" s="23"/>
      <c r="M225" s="23"/>
      <c r="N225" s="23"/>
      <c r="O225" s="23"/>
      <c r="Q225" s="23"/>
      <c r="T225" s="40"/>
    </row>
    <row r="226">
      <c r="D226" s="23"/>
      <c r="E226" s="23"/>
      <c r="F226" s="23"/>
      <c r="K226" s="23"/>
      <c r="L226" s="23"/>
      <c r="M226" s="23"/>
      <c r="N226" s="23"/>
      <c r="O226" s="23"/>
      <c r="Q226" s="23"/>
      <c r="T226" s="40"/>
    </row>
    <row r="227">
      <c r="D227" s="23"/>
      <c r="E227" s="23"/>
      <c r="F227" s="23"/>
      <c r="K227" s="23"/>
      <c r="L227" s="23"/>
      <c r="M227" s="23"/>
      <c r="N227" s="23"/>
      <c r="O227" s="23"/>
      <c r="Q227" s="23"/>
      <c r="T227" s="40"/>
    </row>
    <row r="228">
      <c r="D228" s="23"/>
      <c r="E228" s="23"/>
      <c r="F228" s="23"/>
      <c r="K228" s="23"/>
      <c r="L228" s="23"/>
      <c r="M228" s="23"/>
      <c r="N228" s="23"/>
      <c r="O228" s="23"/>
      <c r="Q228" s="23"/>
      <c r="T228" s="40"/>
    </row>
    <row r="229">
      <c r="D229" s="23"/>
      <c r="E229" s="23"/>
      <c r="F229" s="23"/>
      <c r="K229" s="23"/>
      <c r="L229" s="23"/>
      <c r="M229" s="23"/>
      <c r="N229" s="23"/>
      <c r="O229" s="23"/>
      <c r="Q229" s="23"/>
      <c r="T229" s="40"/>
    </row>
    <row r="230">
      <c r="D230" s="23"/>
      <c r="E230" s="23"/>
      <c r="F230" s="23"/>
      <c r="K230" s="23"/>
      <c r="L230" s="23"/>
      <c r="M230" s="23"/>
      <c r="N230" s="23"/>
      <c r="O230" s="23"/>
      <c r="Q230" s="23"/>
      <c r="T230" s="40"/>
    </row>
    <row r="231">
      <c r="D231" s="23"/>
      <c r="E231" s="23"/>
      <c r="F231" s="23"/>
      <c r="K231" s="23"/>
      <c r="L231" s="23"/>
      <c r="M231" s="23"/>
      <c r="N231" s="23"/>
      <c r="O231" s="23"/>
      <c r="Q231" s="23"/>
      <c r="T231" s="40"/>
    </row>
    <row r="232">
      <c r="D232" s="23"/>
      <c r="E232" s="23"/>
      <c r="F232" s="23"/>
      <c r="K232" s="23"/>
      <c r="L232" s="23"/>
      <c r="M232" s="23"/>
      <c r="N232" s="23"/>
      <c r="O232" s="23"/>
      <c r="Q232" s="23"/>
      <c r="T232" s="40"/>
    </row>
    <row r="233">
      <c r="D233" s="23"/>
      <c r="E233" s="23"/>
      <c r="F233" s="23"/>
      <c r="K233" s="23"/>
      <c r="L233" s="23"/>
      <c r="M233" s="23"/>
      <c r="N233" s="23"/>
      <c r="O233" s="23"/>
      <c r="Q233" s="23"/>
      <c r="T233" s="40"/>
    </row>
    <row r="234">
      <c r="D234" s="23"/>
      <c r="E234" s="23"/>
      <c r="F234" s="23"/>
      <c r="K234" s="23"/>
      <c r="L234" s="23"/>
      <c r="M234" s="23"/>
      <c r="N234" s="23"/>
      <c r="O234" s="23"/>
      <c r="Q234" s="23"/>
      <c r="T234" s="40"/>
    </row>
    <row r="235">
      <c r="D235" s="23"/>
      <c r="E235" s="23"/>
      <c r="F235" s="23"/>
      <c r="K235" s="23"/>
      <c r="L235" s="23"/>
      <c r="M235" s="23"/>
      <c r="N235" s="23"/>
      <c r="O235" s="23"/>
      <c r="Q235" s="23"/>
      <c r="T235" s="40"/>
    </row>
    <row r="236">
      <c r="D236" s="23"/>
      <c r="E236" s="23"/>
      <c r="F236" s="23"/>
      <c r="K236" s="23"/>
      <c r="L236" s="23"/>
      <c r="M236" s="23"/>
      <c r="N236" s="23"/>
      <c r="O236" s="23"/>
      <c r="Q236" s="23"/>
      <c r="T236" s="40"/>
    </row>
    <row r="237">
      <c r="D237" s="23"/>
      <c r="E237" s="23"/>
      <c r="F237" s="23"/>
      <c r="K237" s="23"/>
      <c r="L237" s="23"/>
      <c r="M237" s="23"/>
      <c r="N237" s="23"/>
      <c r="O237" s="23"/>
      <c r="Q237" s="23"/>
      <c r="T237" s="40"/>
    </row>
    <row r="238">
      <c r="D238" s="23"/>
      <c r="E238" s="23"/>
      <c r="F238" s="23"/>
      <c r="K238" s="23"/>
      <c r="L238" s="23"/>
      <c r="M238" s="23"/>
      <c r="N238" s="23"/>
      <c r="O238" s="23"/>
      <c r="Q238" s="23"/>
      <c r="T238" s="40"/>
    </row>
    <row r="239">
      <c r="D239" s="23"/>
      <c r="E239" s="23"/>
      <c r="F239" s="23"/>
      <c r="K239" s="23"/>
      <c r="L239" s="23"/>
      <c r="M239" s="23"/>
      <c r="N239" s="23"/>
      <c r="O239" s="23"/>
      <c r="Q239" s="23"/>
      <c r="T239" s="40"/>
    </row>
    <row r="240">
      <c r="D240" s="23"/>
      <c r="E240" s="23"/>
      <c r="F240" s="23"/>
      <c r="K240" s="23"/>
      <c r="L240" s="23"/>
      <c r="M240" s="23"/>
      <c r="N240" s="23"/>
      <c r="O240" s="23"/>
      <c r="Q240" s="23"/>
      <c r="T240" s="40"/>
    </row>
    <row r="241">
      <c r="D241" s="23"/>
      <c r="E241" s="23"/>
      <c r="F241" s="23"/>
      <c r="K241" s="23"/>
      <c r="L241" s="23"/>
      <c r="M241" s="23"/>
      <c r="N241" s="23"/>
      <c r="O241" s="23"/>
      <c r="Q241" s="23"/>
      <c r="T241" s="40"/>
    </row>
    <row r="242">
      <c r="D242" s="23"/>
      <c r="E242" s="23"/>
      <c r="F242" s="23"/>
      <c r="K242" s="23"/>
      <c r="L242" s="23"/>
      <c r="M242" s="23"/>
      <c r="N242" s="23"/>
      <c r="O242" s="23"/>
      <c r="Q242" s="23"/>
      <c r="T242" s="40"/>
    </row>
    <row r="243">
      <c r="D243" s="23"/>
      <c r="E243" s="23"/>
      <c r="F243" s="23"/>
      <c r="K243" s="23"/>
      <c r="L243" s="23"/>
      <c r="M243" s="23"/>
      <c r="N243" s="23"/>
      <c r="O243" s="23"/>
      <c r="Q243" s="23"/>
      <c r="T243" s="40"/>
    </row>
    <row r="244">
      <c r="D244" s="23"/>
      <c r="E244" s="23"/>
      <c r="F244" s="23"/>
      <c r="K244" s="23"/>
      <c r="L244" s="23"/>
      <c r="M244" s="23"/>
      <c r="N244" s="23"/>
      <c r="O244" s="23"/>
      <c r="Q244" s="23"/>
      <c r="T244" s="40"/>
    </row>
    <row r="245">
      <c r="D245" s="23"/>
      <c r="E245" s="23"/>
      <c r="F245" s="23"/>
      <c r="K245" s="23"/>
      <c r="L245" s="23"/>
      <c r="M245" s="23"/>
      <c r="N245" s="23"/>
      <c r="O245" s="23"/>
      <c r="Q245" s="23"/>
      <c r="T245" s="40"/>
    </row>
    <row r="246">
      <c r="D246" s="23"/>
      <c r="E246" s="23"/>
      <c r="F246" s="23"/>
      <c r="K246" s="23"/>
      <c r="L246" s="23"/>
      <c r="M246" s="23"/>
      <c r="N246" s="23"/>
      <c r="O246" s="23"/>
      <c r="Q246" s="23"/>
      <c r="T246" s="40"/>
    </row>
    <row r="247">
      <c r="D247" s="23"/>
      <c r="E247" s="23"/>
      <c r="F247" s="23"/>
      <c r="K247" s="23"/>
      <c r="L247" s="23"/>
      <c r="M247" s="23"/>
      <c r="N247" s="23"/>
      <c r="O247" s="23"/>
      <c r="Q247" s="23"/>
      <c r="T247" s="40"/>
    </row>
    <row r="248">
      <c r="D248" s="23"/>
      <c r="E248" s="23"/>
      <c r="F248" s="23"/>
      <c r="K248" s="23"/>
      <c r="L248" s="23"/>
      <c r="M248" s="23"/>
      <c r="N248" s="23"/>
      <c r="O248" s="23"/>
      <c r="Q248" s="23"/>
      <c r="T248" s="40"/>
    </row>
    <row r="249">
      <c r="D249" s="23"/>
      <c r="E249" s="23"/>
      <c r="F249" s="23"/>
      <c r="K249" s="23"/>
      <c r="L249" s="23"/>
      <c r="M249" s="23"/>
      <c r="N249" s="23"/>
      <c r="O249" s="23"/>
      <c r="Q249" s="23"/>
      <c r="T249" s="40"/>
    </row>
    <row r="250">
      <c r="D250" s="23"/>
      <c r="E250" s="23"/>
      <c r="F250" s="23"/>
      <c r="K250" s="23"/>
      <c r="L250" s="23"/>
      <c r="M250" s="23"/>
      <c r="N250" s="23"/>
      <c r="O250" s="23"/>
      <c r="Q250" s="23"/>
      <c r="T250" s="40"/>
    </row>
    <row r="251">
      <c r="D251" s="23"/>
      <c r="E251" s="23"/>
      <c r="F251" s="23"/>
      <c r="K251" s="23"/>
      <c r="L251" s="23"/>
      <c r="M251" s="23"/>
      <c r="N251" s="23"/>
      <c r="O251" s="23"/>
      <c r="Q251" s="23"/>
      <c r="T251" s="40"/>
    </row>
    <row r="252">
      <c r="D252" s="23"/>
      <c r="E252" s="23"/>
      <c r="F252" s="23"/>
      <c r="K252" s="23"/>
      <c r="L252" s="23"/>
      <c r="M252" s="23"/>
      <c r="N252" s="23"/>
      <c r="O252" s="23"/>
      <c r="Q252" s="23"/>
      <c r="T252" s="40"/>
    </row>
    <row r="253">
      <c r="D253" s="23"/>
      <c r="E253" s="23"/>
      <c r="F253" s="23"/>
      <c r="K253" s="23"/>
      <c r="L253" s="23"/>
      <c r="M253" s="23"/>
      <c r="N253" s="23"/>
      <c r="O253" s="23"/>
      <c r="Q253" s="23"/>
      <c r="T253" s="40"/>
    </row>
    <row r="254">
      <c r="D254" s="23"/>
      <c r="E254" s="23"/>
      <c r="F254" s="23"/>
      <c r="K254" s="23"/>
      <c r="L254" s="23"/>
      <c r="M254" s="23"/>
      <c r="N254" s="23"/>
      <c r="O254" s="23"/>
      <c r="Q254" s="23"/>
      <c r="T254" s="40"/>
    </row>
    <row r="255">
      <c r="D255" s="23"/>
      <c r="E255" s="23"/>
      <c r="F255" s="23"/>
      <c r="K255" s="23"/>
      <c r="L255" s="23"/>
      <c r="M255" s="23"/>
      <c r="N255" s="23"/>
      <c r="O255" s="23"/>
      <c r="Q255" s="23"/>
      <c r="T255" s="40"/>
    </row>
    <row r="256">
      <c r="D256" s="23"/>
      <c r="E256" s="23"/>
      <c r="F256" s="23"/>
      <c r="K256" s="23"/>
      <c r="L256" s="23"/>
      <c r="M256" s="23"/>
      <c r="N256" s="23"/>
      <c r="O256" s="23"/>
      <c r="Q256" s="23"/>
      <c r="T256" s="40"/>
    </row>
    <row r="257">
      <c r="D257" s="23"/>
      <c r="E257" s="23"/>
      <c r="F257" s="23"/>
      <c r="K257" s="23"/>
      <c r="L257" s="23"/>
      <c r="M257" s="23"/>
      <c r="N257" s="23"/>
      <c r="O257" s="23"/>
      <c r="Q257" s="23"/>
      <c r="T257" s="40"/>
    </row>
    <row r="258">
      <c r="D258" s="23"/>
      <c r="E258" s="23"/>
      <c r="F258" s="23"/>
      <c r="K258" s="23"/>
      <c r="L258" s="23"/>
      <c r="M258" s="23"/>
      <c r="N258" s="23"/>
      <c r="O258" s="23"/>
      <c r="Q258" s="23"/>
      <c r="T258" s="40"/>
    </row>
    <row r="259">
      <c r="D259" s="23"/>
      <c r="E259" s="23"/>
      <c r="F259" s="23"/>
      <c r="K259" s="23"/>
      <c r="L259" s="23"/>
      <c r="M259" s="23"/>
      <c r="N259" s="23"/>
      <c r="O259" s="23"/>
      <c r="Q259" s="23"/>
      <c r="T259" s="40"/>
    </row>
    <row r="260">
      <c r="D260" s="23"/>
      <c r="E260" s="23"/>
      <c r="F260" s="23"/>
      <c r="K260" s="23"/>
      <c r="L260" s="23"/>
      <c r="M260" s="23"/>
      <c r="N260" s="23"/>
      <c r="O260" s="23"/>
      <c r="Q260" s="23"/>
      <c r="T260" s="40"/>
    </row>
    <row r="261">
      <c r="D261" s="23"/>
      <c r="E261" s="23"/>
      <c r="F261" s="23"/>
      <c r="K261" s="23"/>
      <c r="L261" s="23"/>
      <c r="M261" s="23"/>
      <c r="N261" s="23"/>
      <c r="O261" s="23"/>
      <c r="Q261" s="23"/>
      <c r="T261" s="40"/>
    </row>
    <row r="262">
      <c r="D262" s="23"/>
      <c r="E262" s="23"/>
      <c r="F262" s="23"/>
      <c r="K262" s="23"/>
      <c r="L262" s="23"/>
      <c r="M262" s="23"/>
      <c r="N262" s="23"/>
      <c r="O262" s="23"/>
      <c r="Q262" s="23"/>
      <c r="T262" s="40"/>
    </row>
    <row r="263">
      <c r="D263" s="23"/>
      <c r="E263" s="23"/>
      <c r="F263" s="23"/>
      <c r="K263" s="23"/>
      <c r="L263" s="23"/>
      <c r="M263" s="23"/>
      <c r="N263" s="23"/>
      <c r="O263" s="23"/>
      <c r="Q263" s="23"/>
      <c r="T263" s="40"/>
    </row>
    <row r="264">
      <c r="D264" s="23"/>
      <c r="E264" s="23"/>
      <c r="F264" s="23"/>
      <c r="K264" s="23"/>
      <c r="L264" s="23"/>
      <c r="M264" s="23"/>
      <c r="N264" s="23"/>
      <c r="O264" s="23"/>
      <c r="Q264" s="23"/>
      <c r="T264" s="40"/>
    </row>
    <row r="265">
      <c r="D265" s="23"/>
      <c r="E265" s="23"/>
      <c r="F265" s="23"/>
      <c r="K265" s="23"/>
      <c r="L265" s="23"/>
      <c r="M265" s="23"/>
      <c r="N265" s="23"/>
      <c r="O265" s="23"/>
      <c r="Q265" s="23"/>
      <c r="T265" s="40"/>
    </row>
    <row r="266">
      <c r="D266" s="23"/>
      <c r="E266" s="23"/>
      <c r="F266" s="23"/>
      <c r="K266" s="23"/>
      <c r="L266" s="23"/>
      <c r="M266" s="23"/>
      <c r="N266" s="23"/>
      <c r="O266" s="23"/>
      <c r="Q266" s="23"/>
      <c r="T266" s="40"/>
    </row>
    <row r="267">
      <c r="D267" s="23"/>
      <c r="E267" s="23"/>
      <c r="F267" s="23"/>
      <c r="K267" s="23"/>
      <c r="L267" s="23"/>
      <c r="M267" s="23"/>
      <c r="N267" s="23"/>
      <c r="O267" s="23"/>
      <c r="Q267" s="23"/>
      <c r="T267" s="40"/>
    </row>
    <row r="268">
      <c r="D268" s="23"/>
      <c r="E268" s="23"/>
      <c r="F268" s="23"/>
      <c r="K268" s="23"/>
      <c r="L268" s="23"/>
      <c r="M268" s="23"/>
      <c r="N268" s="23"/>
      <c r="O268" s="23"/>
      <c r="Q268" s="23"/>
      <c r="T268" s="40"/>
    </row>
    <row r="269">
      <c r="D269" s="23"/>
      <c r="E269" s="23"/>
      <c r="F269" s="23"/>
      <c r="K269" s="23"/>
      <c r="L269" s="23"/>
      <c r="M269" s="23"/>
      <c r="N269" s="23"/>
      <c r="O269" s="23"/>
      <c r="Q269" s="23"/>
      <c r="T269" s="40"/>
    </row>
    <row r="270">
      <c r="D270" s="23"/>
      <c r="E270" s="23"/>
      <c r="F270" s="23"/>
      <c r="K270" s="23"/>
      <c r="L270" s="23"/>
      <c r="M270" s="23"/>
      <c r="N270" s="23"/>
      <c r="O270" s="23"/>
      <c r="Q270" s="23"/>
      <c r="T270" s="40"/>
    </row>
    <row r="271">
      <c r="D271" s="23"/>
      <c r="E271" s="23"/>
      <c r="F271" s="23"/>
      <c r="K271" s="23"/>
      <c r="L271" s="23"/>
      <c r="M271" s="23"/>
      <c r="N271" s="23"/>
      <c r="O271" s="23"/>
      <c r="Q271" s="23"/>
      <c r="T271" s="40"/>
    </row>
    <row r="272">
      <c r="D272" s="23"/>
      <c r="E272" s="23"/>
      <c r="F272" s="23"/>
      <c r="K272" s="23"/>
      <c r="L272" s="23"/>
      <c r="M272" s="23"/>
      <c r="N272" s="23"/>
      <c r="O272" s="23"/>
      <c r="Q272" s="23"/>
      <c r="T272" s="40"/>
    </row>
    <row r="273">
      <c r="D273" s="23"/>
      <c r="E273" s="23"/>
      <c r="F273" s="23"/>
      <c r="K273" s="23"/>
      <c r="L273" s="23"/>
      <c r="M273" s="23"/>
      <c r="N273" s="23"/>
      <c r="O273" s="23"/>
      <c r="Q273" s="23"/>
      <c r="T273" s="40"/>
    </row>
    <row r="274">
      <c r="D274" s="23"/>
      <c r="E274" s="23"/>
      <c r="F274" s="23"/>
      <c r="K274" s="23"/>
      <c r="L274" s="23"/>
      <c r="M274" s="23"/>
      <c r="N274" s="23"/>
      <c r="O274" s="23"/>
      <c r="Q274" s="23"/>
      <c r="T274" s="40"/>
    </row>
    <row r="275">
      <c r="D275" s="23"/>
      <c r="E275" s="23"/>
      <c r="F275" s="23"/>
      <c r="K275" s="23"/>
      <c r="L275" s="23"/>
      <c r="M275" s="23"/>
      <c r="N275" s="23"/>
      <c r="O275" s="23"/>
      <c r="Q275" s="23"/>
      <c r="T275" s="40"/>
    </row>
    <row r="276">
      <c r="D276" s="23"/>
      <c r="E276" s="23"/>
      <c r="F276" s="23"/>
      <c r="K276" s="23"/>
      <c r="L276" s="23"/>
      <c r="M276" s="23"/>
      <c r="N276" s="23"/>
      <c r="O276" s="23"/>
      <c r="Q276" s="23"/>
      <c r="T276" s="40"/>
    </row>
    <row r="277">
      <c r="D277" s="23"/>
      <c r="E277" s="23"/>
      <c r="F277" s="23"/>
      <c r="K277" s="23"/>
      <c r="L277" s="23"/>
      <c r="M277" s="23"/>
      <c r="N277" s="23"/>
      <c r="O277" s="23"/>
      <c r="Q277" s="23"/>
      <c r="T277" s="40"/>
    </row>
    <row r="278">
      <c r="D278" s="23"/>
      <c r="E278" s="23"/>
      <c r="F278" s="23"/>
      <c r="K278" s="23"/>
      <c r="L278" s="23"/>
      <c r="M278" s="23"/>
      <c r="N278" s="23"/>
      <c r="O278" s="23"/>
      <c r="Q278" s="23"/>
      <c r="T278" s="40"/>
    </row>
    <row r="279">
      <c r="D279" s="23"/>
      <c r="E279" s="23"/>
      <c r="F279" s="23"/>
      <c r="K279" s="23"/>
      <c r="L279" s="23"/>
      <c r="M279" s="23"/>
      <c r="N279" s="23"/>
      <c r="O279" s="23"/>
      <c r="Q279" s="23"/>
      <c r="T279" s="40"/>
    </row>
    <row r="280">
      <c r="D280" s="23"/>
      <c r="E280" s="23"/>
      <c r="F280" s="23"/>
      <c r="K280" s="23"/>
      <c r="L280" s="23"/>
      <c r="M280" s="23"/>
      <c r="N280" s="23"/>
      <c r="O280" s="23"/>
      <c r="Q280" s="23"/>
      <c r="T280" s="40"/>
    </row>
    <row r="281">
      <c r="D281" s="23"/>
      <c r="E281" s="23"/>
      <c r="F281" s="23"/>
      <c r="K281" s="23"/>
      <c r="L281" s="23"/>
      <c r="M281" s="23"/>
      <c r="N281" s="23"/>
      <c r="O281" s="23"/>
      <c r="Q281" s="23"/>
      <c r="T281" s="40"/>
    </row>
    <row r="282">
      <c r="D282" s="23"/>
      <c r="E282" s="23"/>
      <c r="F282" s="23"/>
      <c r="K282" s="23"/>
      <c r="L282" s="23"/>
      <c r="M282" s="23"/>
      <c r="N282" s="23"/>
      <c r="O282" s="23"/>
      <c r="Q282" s="23"/>
      <c r="T282" s="40"/>
    </row>
    <row r="283">
      <c r="D283" s="23"/>
      <c r="E283" s="23"/>
      <c r="F283" s="23"/>
      <c r="K283" s="23"/>
      <c r="L283" s="23"/>
      <c r="M283" s="23"/>
      <c r="N283" s="23"/>
      <c r="O283" s="23"/>
      <c r="Q283" s="23"/>
      <c r="T283" s="40"/>
    </row>
    <row r="284">
      <c r="D284" s="23"/>
      <c r="E284" s="23"/>
      <c r="F284" s="23"/>
      <c r="K284" s="23"/>
      <c r="L284" s="23"/>
      <c r="M284" s="23"/>
      <c r="N284" s="23"/>
      <c r="O284" s="23"/>
      <c r="Q284" s="23"/>
      <c r="T284" s="40"/>
    </row>
    <row r="285">
      <c r="D285" s="23"/>
      <c r="E285" s="23"/>
      <c r="F285" s="23"/>
      <c r="K285" s="23"/>
      <c r="L285" s="23"/>
      <c r="M285" s="23"/>
      <c r="N285" s="23"/>
      <c r="O285" s="23"/>
      <c r="Q285" s="23"/>
      <c r="T285" s="40"/>
    </row>
    <row r="286">
      <c r="D286" s="23"/>
      <c r="E286" s="23"/>
      <c r="F286" s="23"/>
      <c r="K286" s="23"/>
      <c r="L286" s="23"/>
      <c r="M286" s="23"/>
      <c r="N286" s="23"/>
      <c r="O286" s="23"/>
      <c r="Q286" s="23"/>
      <c r="T286" s="40"/>
    </row>
    <row r="287">
      <c r="D287" s="23"/>
      <c r="E287" s="23"/>
      <c r="F287" s="23"/>
      <c r="K287" s="23"/>
      <c r="L287" s="23"/>
      <c r="M287" s="23"/>
      <c r="N287" s="23"/>
      <c r="O287" s="23"/>
      <c r="Q287" s="23"/>
      <c r="T287" s="40"/>
    </row>
    <row r="288">
      <c r="D288" s="23"/>
      <c r="E288" s="23"/>
      <c r="F288" s="23"/>
      <c r="K288" s="23"/>
      <c r="L288" s="23"/>
      <c r="M288" s="23"/>
      <c r="N288" s="23"/>
      <c r="O288" s="23"/>
      <c r="Q288" s="23"/>
      <c r="T288" s="40"/>
    </row>
    <row r="289">
      <c r="D289" s="23"/>
      <c r="E289" s="23"/>
      <c r="F289" s="23"/>
      <c r="K289" s="23"/>
      <c r="L289" s="23"/>
      <c r="M289" s="23"/>
      <c r="N289" s="23"/>
      <c r="O289" s="23"/>
      <c r="Q289" s="23"/>
      <c r="T289" s="40"/>
    </row>
    <row r="290">
      <c r="D290" s="23"/>
      <c r="E290" s="23"/>
      <c r="F290" s="23"/>
      <c r="K290" s="23"/>
      <c r="L290" s="23"/>
      <c r="M290" s="23"/>
      <c r="N290" s="23"/>
      <c r="O290" s="23"/>
      <c r="Q290" s="23"/>
      <c r="T290" s="40"/>
    </row>
    <row r="291">
      <c r="D291" s="23"/>
      <c r="E291" s="23"/>
      <c r="F291" s="23"/>
      <c r="K291" s="23"/>
      <c r="L291" s="23"/>
      <c r="M291" s="23"/>
      <c r="N291" s="23"/>
      <c r="O291" s="23"/>
      <c r="Q291" s="23"/>
      <c r="T291" s="40"/>
    </row>
    <row r="292">
      <c r="D292" s="23"/>
      <c r="E292" s="23"/>
      <c r="F292" s="23"/>
      <c r="K292" s="23"/>
      <c r="L292" s="23"/>
      <c r="M292" s="23"/>
      <c r="N292" s="23"/>
      <c r="O292" s="23"/>
      <c r="Q292" s="23"/>
      <c r="T292" s="40"/>
    </row>
    <row r="293">
      <c r="D293" s="23"/>
      <c r="E293" s="23"/>
      <c r="F293" s="23"/>
      <c r="K293" s="23"/>
      <c r="L293" s="23"/>
      <c r="M293" s="23"/>
      <c r="N293" s="23"/>
      <c r="O293" s="23"/>
      <c r="Q293" s="23"/>
      <c r="T293" s="40"/>
    </row>
    <row r="294">
      <c r="D294" s="23"/>
      <c r="E294" s="23"/>
      <c r="F294" s="23"/>
      <c r="K294" s="23"/>
      <c r="L294" s="23"/>
      <c r="M294" s="23"/>
      <c r="N294" s="23"/>
      <c r="O294" s="23"/>
      <c r="Q294" s="23"/>
      <c r="T294" s="40"/>
    </row>
    <row r="295">
      <c r="D295" s="23"/>
      <c r="E295" s="23"/>
      <c r="F295" s="23"/>
      <c r="K295" s="23"/>
      <c r="L295" s="23"/>
      <c r="M295" s="23"/>
      <c r="N295" s="23"/>
      <c r="O295" s="23"/>
      <c r="Q295" s="23"/>
      <c r="T295" s="40"/>
    </row>
    <row r="296">
      <c r="D296" s="23"/>
      <c r="E296" s="23"/>
      <c r="F296" s="23"/>
      <c r="K296" s="23"/>
      <c r="L296" s="23"/>
      <c r="M296" s="23"/>
      <c r="N296" s="23"/>
      <c r="O296" s="23"/>
      <c r="Q296" s="23"/>
      <c r="T296" s="40"/>
    </row>
    <row r="297">
      <c r="D297" s="23"/>
      <c r="E297" s="23"/>
      <c r="F297" s="23"/>
      <c r="K297" s="23"/>
      <c r="L297" s="23"/>
      <c r="M297" s="23"/>
      <c r="N297" s="23"/>
      <c r="O297" s="23"/>
      <c r="Q297" s="23"/>
      <c r="T297" s="40"/>
    </row>
    <row r="298">
      <c r="D298" s="23"/>
      <c r="E298" s="23"/>
      <c r="F298" s="23"/>
      <c r="K298" s="23"/>
      <c r="L298" s="23"/>
      <c r="M298" s="23"/>
      <c r="N298" s="23"/>
      <c r="O298" s="23"/>
      <c r="Q298" s="23"/>
      <c r="T298" s="40"/>
    </row>
    <row r="299">
      <c r="D299" s="23"/>
      <c r="E299" s="23"/>
      <c r="F299" s="23"/>
      <c r="K299" s="23"/>
      <c r="L299" s="23"/>
      <c r="M299" s="23"/>
      <c r="N299" s="23"/>
      <c r="O299" s="23"/>
      <c r="Q299" s="23"/>
      <c r="T299" s="40"/>
    </row>
    <row r="300">
      <c r="D300" s="23"/>
      <c r="E300" s="23"/>
      <c r="F300" s="23"/>
      <c r="K300" s="23"/>
      <c r="L300" s="23"/>
      <c r="M300" s="23"/>
      <c r="N300" s="23"/>
      <c r="O300" s="23"/>
      <c r="Q300" s="23"/>
      <c r="T300" s="40"/>
    </row>
    <row r="301">
      <c r="D301" s="23"/>
      <c r="E301" s="23"/>
      <c r="F301" s="23"/>
      <c r="K301" s="23"/>
      <c r="L301" s="23"/>
      <c r="M301" s="23"/>
      <c r="N301" s="23"/>
      <c r="O301" s="23"/>
      <c r="Q301" s="23"/>
      <c r="T301" s="40"/>
    </row>
    <row r="302">
      <c r="D302" s="23"/>
      <c r="E302" s="23"/>
      <c r="F302" s="23"/>
      <c r="K302" s="23"/>
      <c r="L302" s="23"/>
      <c r="M302" s="23"/>
      <c r="N302" s="23"/>
      <c r="O302" s="23"/>
      <c r="Q302" s="23"/>
      <c r="T302" s="40"/>
    </row>
    <row r="303">
      <c r="D303" s="23"/>
      <c r="E303" s="23"/>
      <c r="F303" s="23"/>
      <c r="K303" s="23"/>
      <c r="L303" s="23"/>
      <c r="M303" s="23"/>
      <c r="N303" s="23"/>
      <c r="O303" s="23"/>
      <c r="Q303" s="23"/>
      <c r="T303" s="40"/>
    </row>
    <row r="304">
      <c r="D304" s="23"/>
      <c r="E304" s="23"/>
      <c r="F304" s="23"/>
      <c r="K304" s="23"/>
      <c r="L304" s="23"/>
      <c r="M304" s="23"/>
      <c r="N304" s="23"/>
      <c r="O304" s="23"/>
      <c r="Q304" s="23"/>
      <c r="T304" s="40"/>
    </row>
    <row r="305">
      <c r="D305" s="23"/>
      <c r="E305" s="23"/>
      <c r="F305" s="23"/>
      <c r="K305" s="23"/>
      <c r="L305" s="23"/>
      <c r="M305" s="23"/>
      <c r="N305" s="23"/>
      <c r="O305" s="23"/>
      <c r="Q305" s="23"/>
      <c r="T305" s="40"/>
    </row>
    <row r="306">
      <c r="D306" s="23"/>
      <c r="E306" s="23"/>
      <c r="F306" s="23"/>
      <c r="K306" s="23"/>
      <c r="L306" s="23"/>
      <c r="M306" s="23"/>
      <c r="N306" s="23"/>
      <c r="O306" s="23"/>
      <c r="Q306" s="23"/>
      <c r="T306" s="40"/>
    </row>
    <row r="307">
      <c r="D307" s="23"/>
      <c r="E307" s="23"/>
      <c r="F307" s="23"/>
      <c r="K307" s="23"/>
      <c r="L307" s="23"/>
      <c r="M307" s="23"/>
      <c r="N307" s="23"/>
      <c r="O307" s="23"/>
      <c r="Q307" s="23"/>
      <c r="T307" s="40"/>
    </row>
    <row r="308">
      <c r="D308" s="23"/>
      <c r="E308" s="23"/>
      <c r="F308" s="23"/>
      <c r="K308" s="23"/>
      <c r="L308" s="23"/>
      <c r="M308" s="23"/>
      <c r="N308" s="23"/>
      <c r="O308" s="23"/>
      <c r="Q308" s="23"/>
      <c r="T308" s="40"/>
    </row>
    <row r="309">
      <c r="D309" s="23"/>
      <c r="E309" s="23"/>
      <c r="F309" s="23"/>
      <c r="K309" s="23"/>
      <c r="L309" s="23"/>
      <c r="M309" s="23"/>
      <c r="N309" s="23"/>
      <c r="O309" s="23"/>
      <c r="Q309" s="23"/>
      <c r="T309" s="40"/>
    </row>
    <row r="310">
      <c r="D310" s="23"/>
      <c r="E310" s="23"/>
      <c r="F310" s="23"/>
      <c r="K310" s="23"/>
      <c r="L310" s="23"/>
      <c r="M310" s="23"/>
      <c r="N310" s="23"/>
      <c r="O310" s="23"/>
      <c r="Q310" s="23"/>
      <c r="T310" s="40"/>
    </row>
    <row r="311">
      <c r="D311" s="23"/>
      <c r="E311" s="23"/>
      <c r="F311" s="23"/>
      <c r="K311" s="23"/>
      <c r="L311" s="23"/>
      <c r="M311" s="23"/>
      <c r="N311" s="23"/>
      <c r="O311" s="23"/>
      <c r="Q311" s="23"/>
      <c r="T311" s="40"/>
    </row>
    <row r="312">
      <c r="D312" s="23"/>
      <c r="E312" s="23"/>
      <c r="F312" s="23"/>
      <c r="K312" s="23"/>
      <c r="L312" s="23"/>
      <c r="M312" s="23"/>
      <c r="N312" s="23"/>
      <c r="O312" s="23"/>
      <c r="Q312" s="23"/>
      <c r="T312" s="40"/>
    </row>
    <row r="313">
      <c r="D313" s="23"/>
      <c r="E313" s="23"/>
      <c r="F313" s="23"/>
      <c r="K313" s="23"/>
      <c r="L313" s="23"/>
      <c r="M313" s="23"/>
      <c r="N313" s="23"/>
      <c r="O313" s="23"/>
      <c r="Q313" s="23"/>
      <c r="T313" s="40"/>
    </row>
    <row r="314">
      <c r="D314" s="23"/>
      <c r="E314" s="23"/>
      <c r="F314" s="23"/>
      <c r="K314" s="23"/>
      <c r="L314" s="23"/>
      <c r="M314" s="23"/>
      <c r="N314" s="23"/>
      <c r="O314" s="23"/>
      <c r="Q314" s="23"/>
      <c r="T314" s="40"/>
    </row>
    <row r="315">
      <c r="D315" s="23"/>
      <c r="E315" s="23"/>
      <c r="F315" s="23"/>
      <c r="K315" s="23"/>
      <c r="L315" s="23"/>
      <c r="M315" s="23"/>
      <c r="N315" s="23"/>
      <c r="O315" s="23"/>
      <c r="Q315" s="23"/>
      <c r="T315" s="40"/>
    </row>
    <row r="316">
      <c r="D316" s="23"/>
      <c r="E316" s="23"/>
      <c r="F316" s="23"/>
      <c r="K316" s="23"/>
      <c r="L316" s="23"/>
      <c r="M316" s="23"/>
      <c r="N316" s="23"/>
      <c r="O316" s="23"/>
      <c r="Q316" s="23"/>
      <c r="T316" s="40"/>
    </row>
    <row r="317">
      <c r="D317" s="23"/>
      <c r="E317" s="23"/>
      <c r="F317" s="23"/>
      <c r="K317" s="23"/>
      <c r="L317" s="23"/>
      <c r="M317" s="23"/>
      <c r="N317" s="23"/>
      <c r="O317" s="23"/>
      <c r="Q317" s="23"/>
      <c r="T317" s="40"/>
    </row>
    <row r="318">
      <c r="D318" s="23"/>
      <c r="E318" s="23"/>
      <c r="F318" s="23"/>
      <c r="K318" s="23"/>
      <c r="L318" s="23"/>
      <c r="M318" s="23"/>
      <c r="N318" s="23"/>
      <c r="O318" s="23"/>
      <c r="Q318" s="23"/>
      <c r="T318" s="40"/>
    </row>
    <row r="319">
      <c r="D319" s="23"/>
      <c r="E319" s="23"/>
      <c r="F319" s="23"/>
      <c r="K319" s="23"/>
      <c r="L319" s="23"/>
      <c r="M319" s="23"/>
      <c r="N319" s="23"/>
      <c r="O319" s="23"/>
      <c r="Q319" s="23"/>
      <c r="T319" s="40"/>
    </row>
    <row r="320">
      <c r="D320" s="23"/>
      <c r="E320" s="23"/>
      <c r="F320" s="23"/>
      <c r="K320" s="23"/>
      <c r="L320" s="23"/>
      <c r="M320" s="23"/>
      <c r="N320" s="23"/>
      <c r="O320" s="23"/>
      <c r="Q320" s="23"/>
      <c r="T320" s="40"/>
    </row>
    <row r="321">
      <c r="D321" s="23"/>
      <c r="E321" s="23"/>
      <c r="F321" s="23"/>
      <c r="K321" s="23"/>
      <c r="L321" s="23"/>
      <c r="M321" s="23"/>
      <c r="N321" s="23"/>
      <c r="O321" s="23"/>
      <c r="Q321" s="23"/>
      <c r="T321" s="40"/>
    </row>
    <row r="322">
      <c r="D322" s="23"/>
      <c r="E322" s="23"/>
      <c r="F322" s="23"/>
      <c r="K322" s="23"/>
      <c r="L322" s="23"/>
      <c r="M322" s="23"/>
      <c r="N322" s="23"/>
      <c r="O322" s="23"/>
      <c r="Q322" s="23"/>
      <c r="T322" s="40"/>
    </row>
    <row r="323">
      <c r="D323" s="23"/>
      <c r="E323" s="23"/>
      <c r="F323" s="23"/>
      <c r="K323" s="23"/>
      <c r="L323" s="23"/>
      <c r="M323" s="23"/>
      <c r="N323" s="23"/>
      <c r="O323" s="23"/>
      <c r="Q323" s="23"/>
      <c r="T323" s="40"/>
    </row>
    <row r="324">
      <c r="D324" s="23"/>
      <c r="E324" s="23"/>
      <c r="F324" s="23"/>
      <c r="K324" s="23"/>
      <c r="L324" s="23"/>
      <c r="M324" s="23"/>
      <c r="N324" s="23"/>
      <c r="O324" s="23"/>
      <c r="Q324" s="23"/>
      <c r="T324" s="40"/>
    </row>
    <row r="325">
      <c r="D325" s="23"/>
      <c r="E325" s="23"/>
      <c r="F325" s="23"/>
      <c r="K325" s="23"/>
      <c r="L325" s="23"/>
      <c r="M325" s="23"/>
      <c r="N325" s="23"/>
      <c r="O325" s="23"/>
      <c r="Q325" s="23"/>
      <c r="T325" s="40"/>
    </row>
    <row r="326">
      <c r="D326" s="23"/>
      <c r="E326" s="23"/>
      <c r="F326" s="23"/>
      <c r="K326" s="23"/>
      <c r="L326" s="23"/>
      <c r="M326" s="23"/>
      <c r="N326" s="23"/>
      <c r="O326" s="23"/>
      <c r="Q326" s="23"/>
      <c r="T326" s="40"/>
    </row>
    <row r="327">
      <c r="D327" s="23"/>
      <c r="E327" s="23"/>
      <c r="F327" s="23"/>
      <c r="K327" s="23"/>
      <c r="L327" s="23"/>
      <c r="M327" s="23"/>
      <c r="N327" s="23"/>
      <c r="O327" s="23"/>
      <c r="Q327" s="23"/>
      <c r="T327" s="40"/>
    </row>
    <row r="328">
      <c r="D328" s="23"/>
      <c r="E328" s="23"/>
      <c r="F328" s="23"/>
      <c r="K328" s="23"/>
      <c r="L328" s="23"/>
      <c r="M328" s="23"/>
      <c r="N328" s="23"/>
      <c r="O328" s="23"/>
      <c r="Q328" s="23"/>
      <c r="T328" s="40"/>
    </row>
    <row r="329">
      <c r="D329" s="23"/>
      <c r="E329" s="23"/>
      <c r="F329" s="23"/>
      <c r="K329" s="23"/>
      <c r="L329" s="23"/>
      <c r="M329" s="23"/>
      <c r="N329" s="23"/>
      <c r="O329" s="23"/>
      <c r="Q329" s="23"/>
      <c r="T329" s="40"/>
    </row>
    <row r="330">
      <c r="D330" s="23"/>
      <c r="E330" s="23"/>
      <c r="F330" s="23"/>
      <c r="K330" s="23"/>
      <c r="L330" s="23"/>
      <c r="M330" s="23"/>
      <c r="N330" s="23"/>
      <c r="O330" s="23"/>
      <c r="Q330" s="23"/>
      <c r="T330" s="40"/>
    </row>
    <row r="331">
      <c r="D331" s="23"/>
      <c r="E331" s="23"/>
      <c r="F331" s="23"/>
      <c r="K331" s="23"/>
      <c r="L331" s="23"/>
      <c r="M331" s="23"/>
      <c r="N331" s="23"/>
      <c r="O331" s="23"/>
      <c r="Q331" s="23"/>
      <c r="T331" s="40"/>
    </row>
    <row r="332">
      <c r="D332" s="23"/>
      <c r="E332" s="23"/>
      <c r="F332" s="23"/>
      <c r="K332" s="23"/>
      <c r="L332" s="23"/>
      <c r="M332" s="23"/>
      <c r="N332" s="23"/>
      <c r="O332" s="23"/>
      <c r="Q332" s="23"/>
      <c r="T332" s="40"/>
    </row>
    <row r="333">
      <c r="D333" s="23"/>
      <c r="E333" s="23"/>
      <c r="F333" s="23"/>
      <c r="K333" s="23"/>
      <c r="L333" s="23"/>
      <c r="M333" s="23"/>
      <c r="N333" s="23"/>
      <c r="O333" s="23"/>
      <c r="Q333" s="23"/>
      <c r="T333" s="40"/>
    </row>
    <row r="334">
      <c r="D334" s="23"/>
      <c r="E334" s="23"/>
      <c r="F334" s="23"/>
      <c r="K334" s="23"/>
      <c r="L334" s="23"/>
      <c r="M334" s="23"/>
      <c r="N334" s="23"/>
      <c r="O334" s="23"/>
      <c r="Q334" s="23"/>
      <c r="T334" s="40"/>
    </row>
    <row r="335">
      <c r="D335" s="23"/>
      <c r="E335" s="23"/>
      <c r="F335" s="23"/>
      <c r="K335" s="23"/>
      <c r="L335" s="23"/>
      <c r="M335" s="23"/>
      <c r="N335" s="23"/>
      <c r="O335" s="23"/>
      <c r="Q335" s="23"/>
      <c r="T335" s="40"/>
    </row>
    <row r="336">
      <c r="D336" s="23"/>
      <c r="E336" s="23"/>
      <c r="F336" s="23"/>
      <c r="K336" s="23"/>
      <c r="L336" s="23"/>
      <c r="M336" s="23"/>
      <c r="N336" s="23"/>
      <c r="O336" s="23"/>
      <c r="Q336" s="23"/>
      <c r="T336" s="40"/>
    </row>
    <row r="337">
      <c r="D337" s="23"/>
      <c r="E337" s="23"/>
      <c r="F337" s="23"/>
      <c r="K337" s="23"/>
      <c r="L337" s="23"/>
      <c r="M337" s="23"/>
      <c r="N337" s="23"/>
      <c r="O337" s="23"/>
      <c r="Q337" s="23"/>
      <c r="T337" s="40"/>
    </row>
    <row r="338">
      <c r="D338" s="23"/>
      <c r="E338" s="23"/>
      <c r="F338" s="23"/>
      <c r="K338" s="23"/>
      <c r="L338" s="23"/>
      <c r="M338" s="23"/>
      <c r="N338" s="23"/>
      <c r="O338" s="23"/>
      <c r="Q338" s="23"/>
      <c r="T338" s="40"/>
    </row>
    <row r="339">
      <c r="D339" s="23"/>
      <c r="E339" s="23"/>
      <c r="F339" s="23"/>
      <c r="K339" s="23"/>
      <c r="L339" s="23"/>
      <c r="M339" s="23"/>
      <c r="N339" s="23"/>
      <c r="O339" s="23"/>
      <c r="Q339" s="23"/>
      <c r="T339" s="40"/>
    </row>
    <row r="340">
      <c r="D340" s="23"/>
      <c r="E340" s="23"/>
      <c r="F340" s="23"/>
      <c r="K340" s="23"/>
      <c r="L340" s="23"/>
      <c r="M340" s="23"/>
      <c r="N340" s="23"/>
      <c r="O340" s="23"/>
      <c r="Q340" s="23"/>
      <c r="T340" s="40"/>
    </row>
    <row r="341">
      <c r="D341" s="23"/>
      <c r="E341" s="23"/>
      <c r="F341" s="23"/>
      <c r="K341" s="23"/>
      <c r="L341" s="23"/>
      <c r="M341" s="23"/>
      <c r="N341" s="23"/>
      <c r="O341" s="23"/>
      <c r="Q341" s="23"/>
      <c r="T341" s="40"/>
    </row>
    <row r="342">
      <c r="D342" s="23"/>
      <c r="E342" s="23"/>
      <c r="F342" s="23"/>
      <c r="K342" s="23"/>
      <c r="L342" s="23"/>
      <c r="M342" s="23"/>
      <c r="N342" s="23"/>
      <c r="O342" s="23"/>
      <c r="Q342" s="23"/>
      <c r="T342" s="40"/>
    </row>
    <row r="343">
      <c r="D343" s="23"/>
      <c r="E343" s="23"/>
      <c r="F343" s="23"/>
      <c r="K343" s="23"/>
      <c r="L343" s="23"/>
      <c r="M343" s="23"/>
      <c r="N343" s="23"/>
      <c r="O343" s="23"/>
      <c r="Q343" s="23"/>
      <c r="T343" s="40"/>
    </row>
    <row r="344">
      <c r="D344" s="23"/>
      <c r="E344" s="23"/>
      <c r="F344" s="23"/>
      <c r="K344" s="23"/>
      <c r="L344" s="23"/>
      <c r="M344" s="23"/>
      <c r="N344" s="23"/>
      <c r="O344" s="23"/>
      <c r="Q344" s="23"/>
      <c r="T344" s="40"/>
    </row>
    <row r="345">
      <c r="D345" s="23"/>
      <c r="E345" s="23"/>
      <c r="F345" s="23"/>
      <c r="K345" s="23"/>
      <c r="L345" s="23"/>
      <c r="M345" s="23"/>
      <c r="N345" s="23"/>
      <c r="O345" s="23"/>
      <c r="Q345" s="23"/>
      <c r="T345" s="40"/>
    </row>
    <row r="346">
      <c r="D346" s="23"/>
      <c r="E346" s="23"/>
      <c r="F346" s="23"/>
      <c r="K346" s="23"/>
      <c r="L346" s="23"/>
      <c r="M346" s="23"/>
      <c r="N346" s="23"/>
      <c r="O346" s="23"/>
      <c r="Q346" s="23"/>
      <c r="T346" s="40"/>
    </row>
    <row r="347">
      <c r="D347" s="23"/>
      <c r="E347" s="23"/>
      <c r="F347" s="23"/>
      <c r="K347" s="23"/>
      <c r="L347" s="23"/>
      <c r="M347" s="23"/>
      <c r="N347" s="23"/>
      <c r="O347" s="23"/>
      <c r="Q347" s="23"/>
      <c r="T347" s="40"/>
    </row>
    <row r="348">
      <c r="D348" s="23"/>
      <c r="E348" s="23"/>
      <c r="F348" s="23"/>
      <c r="K348" s="23"/>
      <c r="L348" s="23"/>
      <c r="M348" s="23"/>
      <c r="N348" s="23"/>
      <c r="O348" s="23"/>
      <c r="Q348" s="23"/>
      <c r="T348" s="40"/>
    </row>
    <row r="349">
      <c r="D349" s="23"/>
      <c r="E349" s="23"/>
      <c r="F349" s="23"/>
      <c r="K349" s="23"/>
      <c r="L349" s="23"/>
      <c r="M349" s="23"/>
      <c r="N349" s="23"/>
      <c r="O349" s="23"/>
      <c r="Q349" s="23"/>
      <c r="T349" s="40"/>
    </row>
    <row r="350">
      <c r="D350" s="23"/>
      <c r="E350" s="23"/>
      <c r="F350" s="23"/>
      <c r="K350" s="23"/>
      <c r="L350" s="23"/>
      <c r="M350" s="23"/>
      <c r="N350" s="23"/>
      <c r="O350" s="23"/>
      <c r="Q350" s="23"/>
      <c r="T350" s="40"/>
    </row>
    <row r="351">
      <c r="D351" s="23"/>
      <c r="E351" s="23"/>
      <c r="F351" s="23"/>
      <c r="K351" s="23"/>
      <c r="L351" s="23"/>
      <c r="M351" s="23"/>
      <c r="N351" s="23"/>
      <c r="O351" s="23"/>
      <c r="Q351" s="23"/>
      <c r="T351" s="40"/>
    </row>
    <row r="352">
      <c r="D352" s="23"/>
      <c r="E352" s="23"/>
      <c r="F352" s="23"/>
      <c r="K352" s="23"/>
      <c r="L352" s="23"/>
      <c r="M352" s="23"/>
      <c r="N352" s="23"/>
      <c r="O352" s="23"/>
      <c r="Q352" s="23"/>
      <c r="T352" s="40"/>
    </row>
    <row r="353">
      <c r="D353" s="23"/>
      <c r="E353" s="23"/>
      <c r="F353" s="23"/>
      <c r="K353" s="23"/>
      <c r="L353" s="23"/>
      <c r="M353" s="23"/>
      <c r="N353" s="23"/>
      <c r="O353" s="23"/>
      <c r="Q353" s="23"/>
      <c r="T353" s="40"/>
    </row>
    <row r="354">
      <c r="D354" s="23"/>
      <c r="E354" s="23"/>
      <c r="F354" s="23"/>
      <c r="K354" s="23"/>
      <c r="L354" s="23"/>
      <c r="M354" s="23"/>
      <c r="N354" s="23"/>
      <c r="O354" s="23"/>
      <c r="Q354" s="23"/>
      <c r="T354" s="40"/>
    </row>
    <row r="355">
      <c r="D355" s="23"/>
      <c r="E355" s="23"/>
      <c r="F355" s="23"/>
      <c r="K355" s="23"/>
      <c r="L355" s="23"/>
      <c r="M355" s="23"/>
      <c r="N355" s="23"/>
      <c r="O355" s="23"/>
      <c r="Q355" s="23"/>
      <c r="T355" s="40"/>
    </row>
    <row r="356">
      <c r="D356" s="23"/>
      <c r="E356" s="23"/>
      <c r="F356" s="23"/>
      <c r="K356" s="23"/>
      <c r="L356" s="23"/>
      <c r="M356" s="23"/>
      <c r="N356" s="23"/>
      <c r="O356" s="23"/>
      <c r="Q356" s="23"/>
      <c r="T356" s="40"/>
    </row>
    <row r="357">
      <c r="D357" s="23"/>
      <c r="E357" s="23"/>
      <c r="F357" s="23"/>
      <c r="K357" s="23"/>
      <c r="L357" s="23"/>
      <c r="M357" s="23"/>
      <c r="N357" s="23"/>
      <c r="O357" s="23"/>
      <c r="Q357" s="23"/>
      <c r="T357" s="40"/>
    </row>
    <row r="358">
      <c r="D358" s="23"/>
      <c r="E358" s="23"/>
      <c r="F358" s="23"/>
      <c r="K358" s="23"/>
      <c r="L358" s="23"/>
      <c r="M358" s="23"/>
      <c r="N358" s="23"/>
      <c r="O358" s="23"/>
      <c r="Q358" s="23"/>
      <c r="T358" s="40"/>
    </row>
    <row r="359">
      <c r="D359" s="23"/>
      <c r="E359" s="23"/>
      <c r="F359" s="23"/>
      <c r="K359" s="23"/>
      <c r="L359" s="23"/>
      <c r="M359" s="23"/>
      <c r="N359" s="23"/>
      <c r="O359" s="23"/>
      <c r="Q359" s="23"/>
      <c r="T359" s="40"/>
    </row>
    <row r="360">
      <c r="D360" s="23"/>
      <c r="E360" s="23"/>
      <c r="F360" s="23"/>
      <c r="K360" s="23"/>
      <c r="L360" s="23"/>
      <c r="M360" s="23"/>
      <c r="N360" s="23"/>
      <c r="O360" s="23"/>
      <c r="Q360" s="23"/>
      <c r="T360" s="40"/>
    </row>
    <row r="361">
      <c r="D361" s="23"/>
      <c r="E361" s="23"/>
      <c r="F361" s="23"/>
      <c r="K361" s="23"/>
      <c r="L361" s="23"/>
      <c r="M361" s="23"/>
      <c r="N361" s="23"/>
      <c r="O361" s="23"/>
      <c r="Q361" s="23"/>
      <c r="T361" s="40"/>
    </row>
    <row r="362">
      <c r="D362" s="23"/>
      <c r="E362" s="23"/>
      <c r="F362" s="23"/>
      <c r="K362" s="23"/>
      <c r="L362" s="23"/>
      <c r="M362" s="23"/>
      <c r="N362" s="23"/>
      <c r="O362" s="23"/>
      <c r="Q362" s="23"/>
      <c r="T362" s="40"/>
    </row>
    <row r="363">
      <c r="D363" s="23"/>
      <c r="E363" s="23"/>
      <c r="F363" s="23"/>
      <c r="K363" s="23"/>
      <c r="L363" s="23"/>
      <c r="M363" s="23"/>
      <c r="N363" s="23"/>
      <c r="O363" s="23"/>
      <c r="Q363" s="23"/>
      <c r="T363" s="40"/>
    </row>
    <row r="364">
      <c r="D364" s="23"/>
      <c r="E364" s="23"/>
      <c r="F364" s="23"/>
      <c r="K364" s="23"/>
      <c r="L364" s="23"/>
      <c r="M364" s="23"/>
      <c r="N364" s="23"/>
      <c r="O364" s="23"/>
      <c r="Q364" s="23"/>
      <c r="T364" s="40"/>
    </row>
    <row r="365">
      <c r="D365" s="23"/>
      <c r="E365" s="23"/>
      <c r="F365" s="23"/>
      <c r="K365" s="23"/>
      <c r="L365" s="23"/>
      <c r="M365" s="23"/>
      <c r="N365" s="23"/>
      <c r="O365" s="23"/>
      <c r="Q365" s="23"/>
      <c r="T365" s="40"/>
    </row>
    <row r="366">
      <c r="D366" s="23"/>
      <c r="E366" s="23"/>
      <c r="F366" s="23"/>
      <c r="K366" s="23"/>
      <c r="L366" s="23"/>
      <c r="M366" s="23"/>
      <c r="N366" s="23"/>
      <c r="O366" s="23"/>
      <c r="Q366" s="23"/>
      <c r="T366" s="40"/>
    </row>
    <row r="367">
      <c r="D367" s="23"/>
      <c r="E367" s="23"/>
      <c r="F367" s="23"/>
      <c r="K367" s="23"/>
      <c r="L367" s="23"/>
      <c r="M367" s="23"/>
      <c r="N367" s="23"/>
      <c r="O367" s="23"/>
      <c r="Q367" s="23"/>
      <c r="T367" s="40"/>
    </row>
    <row r="368">
      <c r="D368" s="23"/>
      <c r="E368" s="23"/>
      <c r="F368" s="23"/>
      <c r="K368" s="23"/>
      <c r="L368" s="23"/>
      <c r="M368" s="23"/>
      <c r="N368" s="23"/>
      <c r="O368" s="23"/>
      <c r="Q368" s="23"/>
      <c r="T368" s="40"/>
    </row>
    <row r="369">
      <c r="D369" s="23"/>
      <c r="E369" s="23"/>
      <c r="F369" s="23"/>
      <c r="K369" s="23"/>
      <c r="L369" s="23"/>
      <c r="M369" s="23"/>
      <c r="N369" s="23"/>
      <c r="O369" s="23"/>
      <c r="Q369" s="23"/>
      <c r="T369" s="40"/>
    </row>
    <row r="370">
      <c r="D370" s="23"/>
      <c r="E370" s="23"/>
      <c r="F370" s="23"/>
      <c r="K370" s="23"/>
      <c r="L370" s="23"/>
      <c r="M370" s="23"/>
      <c r="N370" s="23"/>
      <c r="O370" s="23"/>
      <c r="Q370" s="23"/>
      <c r="T370" s="40"/>
    </row>
    <row r="371">
      <c r="D371" s="23"/>
      <c r="E371" s="23"/>
      <c r="F371" s="23"/>
      <c r="K371" s="23"/>
      <c r="L371" s="23"/>
      <c r="M371" s="23"/>
      <c r="N371" s="23"/>
      <c r="O371" s="23"/>
      <c r="Q371" s="23"/>
      <c r="T371" s="40"/>
    </row>
    <row r="372">
      <c r="D372" s="23"/>
      <c r="E372" s="23"/>
      <c r="F372" s="23"/>
      <c r="K372" s="23"/>
      <c r="L372" s="23"/>
      <c r="M372" s="23"/>
      <c r="N372" s="23"/>
      <c r="O372" s="23"/>
      <c r="Q372" s="23"/>
      <c r="T372" s="40"/>
    </row>
    <row r="373">
      <c r="D373" s="23"/>
      <c r="E373" s="23"/>
      <c r="F373" s="23"/>
      <c r="K373" s="23"/>
      <c r="L373" s="23"/>
      <c r="M373" s="23"/>
      <c r="N373" s="23"/>
      <c r="O373" s="23"/>
      <c r="Q373" s="23"/>
      <c r="T373" s="40"/>
    </row>
    <row r="374">
      <c r="D374" s="23"/>
      <c r="E374" s="23"/>
      <c r="F374" s="23"/>
      <c r="K374" s="23"/>
      <c r="L374" s="23"/>
      <c r="M374" s="23"/>
      <c r="N374" s="23"/>
      <c r="O374" s="23"/>
      <c r="Q374" s="23"/>
      <c r="T374" s="40"/>
    </row>
    <row r="375">
      <c r="D375" s="23"/>
      <c r="E375" s="23"/>
      <c r="F375" s="23"/>
      <c r="K375" s="23"/>
      <c r="L375" s="23"/>
      <c r="M375" s="23"/>
      <c r="N375" s="23"/>
      <c r="O375" s="23"/>
      <c r="Q375" s="23"/>
      <c r="T375" s="40"/>
    </row>
    <row r="376">
      <c r="D376" s="23"/>
      <c r="E376" s="23"/>
      <c r="F376" s="23"/>
      <c r="K376" s="23"/>
      <c r="L376" s="23"/>
      <c r="M376" s="23"/>
      <c r="N376" s="23"/>
      <c r="O376" s="23"/>
      <c r="Q376" s="23"/>
      <c r="T376" s="40"/>
    </row>
    <row r="377">
      <c r="D377" s="23"/>
      <c r="E377" s="23"/>
      <c r="F377" s="23"/>
      <c r="K377" s="23"/>
      <c r="L377" s="23"/>
      <c r="M377" s="23"/>
      <c r="N377" s="23"/>
      <c r="O377" s="23"/>
      <c r="Q377" s="23"/>
      <c r="T377" s="40"/>
    </row>
    <row r="378">
      <c r="D378" s="23"/>
      <c r="E378" s="23"/>
      <c r="F378" s="23"/>
      <c r="K378" s="23"/>
      <c r="L378" s="23"/>
      <c r="M378" s="23"/>
      <c r="N378" s="23"/>
      <c r="O378" s="23"/>
      <c r="Q378" s="23"/>
      <c r="T378" s="40"/>
    </row>
    <row r="379">
      <c r="D379" s="23"/>
      <c r="E379" s="23"/>
      <c r="F379" s="23"/>
      <c r="K379" s="23"/>
      <c r="L379" s="23"/>
      <c r="M379" s="23"/>
      <c r="N379" s="23"/>
      <c r="O379" s="23"/>
      <c r="Q379" s="23"/>
      <c r="T379" s="40"/>
    </row>
    <row r="380">
      <c r="D380" s="23"/>
      <c r="E380" s="23"/>
      <c r="F380" s="23"/>
      <c r="K380" s="23"/>
      <c r="L380" s="23"/>
      <c r="M380" s="23"/>
      <c r="N380" s="23"/>
      <c r="O380" s="23"/>
      <c r="Q380" s="23"/>
      <c r="T380" s="40"/>
    </row>
    <row r="381">
      <c r="D381" s="23"/>
      <c r="E381" s="23"/>
      <c r="F381" s="23"/>
      <c r="K381" s="23"/>
      <c r="L381" s="23"/>
      <c r="M381" s="23"/>
      <c r="N381" s="23"/>
      <c r="O381" s="23"/>
      <c r="Q381" s="23"/>
      <c r="T381" s="40"/>
    </row>
    <row r="382">
      <c r="D382" s="23"/>
      <c r="E382" s="23"/>
      <c r="F382" s="23"/>
      <c r="K382" s="23"/>
      <c r="L382" s="23"/>
      <c r="M382" s="23"/>
      <c r="N382" s="23"/>
      <c r="O382" s="23"/>
      <c r="Q382" s="23"/>
      <c r="T382" s="40"/>
    </row>
    <row r="383">
      <c r="D383" s="23"/>
      <c r="E383" s="23"/>
      <c r="F383" s="23"/>
      <c r="K383" s="23"/>
      <c r="L383" s="23"/>
      <c r="M383" s="23"/>
      <c r="N383" s="23"/>
      <c r="O383" s="23"/>
      <c r="Q383" s="23"/>
      <c r="T383" s="40"/>
    </row>
    <row r="384">
      <c r="D384" s="23"/>
      <c r="E384" s="23"/>
      <c r="F384" s="23"/>
      <c r="K384" s="23"/>
      <c r="L384" s="23"/>
      <c r="M384" s="23"/>
      <c r="N384" s="23"/>
      <c r="O384" s="23"/>
      <c r="Q384" s="23"/>
      <c r="T384" s="40"/>
    </row>
    <row r="385">
      <c r="D385" s="23"/>
      <c r="E385" s="23"/>
      <c r="F385" s="23"/>
      <c r="K385" s="23"/>
      <c r="L385" s="23"/>
      <c r="M385" s="23"/>
      <c r="N385" s="23"/>
      <c r="O385" s="23"/>
      <c r="Q385" s="23"/>
      <c r="T385" s="40"/>
    </row>
    <row r="386">
      <c r="D386" s="23"/>
      <c r="E386" s="23"/>
      <c r="F386" s="23"/>
      <c r="K386" s="23"/>
      <c r="L386" s="23"/>
      <c r="M386" s="23"/>
      <c r="N386" s="23"/>
      <c r="O386" s="23"/>
      <c r="Q386" s="23"/>
      <c r="T386" s="40"/>
    </row>
    <row r="387">
      <c r="D387" s="23"/>
      <c r="E387" s="23"/>
      <c r="F387" s="23"/>
      <c r="K387" s="23"/>
      <c r="L387" s="23"/>
      <c r="M387" s="23"/>
      <c r="N387" s="23"/>
      <c r="O387" s="23"/>
      <c r="Q387" s="23"/>
      <c r="T387" s="40"/>
    </row>
    <row r="388">
      <c r="D388" s="23"/>
      <c r="E388" s="23"/>
      <c r="F388" s="23"/>
      <c r="K388" s="23"/>
      <c r="L388" s="23"/>
      <c r="M388" s="23"/>
      <c r="N388" s="23"/>
      <c r="O388" s="23"/>
      <c r="Q388" s="23"/>
      <c r="T388" s="40"/>
    </row>
    <row r="389">
      <c r="D389" s="23"/>
      <c r="E389" s="23"/>
      <c r="F389" s="23"/>
      <c r="K389" s="23"/>
      <c r="L389" s="23"/>
      <c r="M389" s="23"/>
      <c r="N389" s="23"/>
      <c r="O389" s="23"/>
      <c r="Q389" s="23"/>
      <c r="T389" s="40"/>
    </row>
    <row r="390">
      <c r="D390" s="23"/>
      <c r="E390" s="23"/>
      <c r="F390" s="23"/>
      <c r="K390" s="23"/>
      <c r="L390" s="23"/>
      <c r="M390" s="23"/>
      <c r="N390" s="23"/>
      <c r="O390" s="23"/>
      <c r="Q390" s="23"/>
      <c r="T390" s="40"/>
    </row>
    <row r="391">
      <c r="D391" s="23"/>
      <c r="E391" s="23"/>
      <c r="F391" s="23"/>
      <c r="K391" s="23"/>
      <c r="L391" s="23"/>
      <c r="M391" s="23"/>
      <c r="N391" s="23"/>
      <c r="O391" s="23"/>
      <c r="Q391" s="23"/>
      <c r="T391" s="40"/>
    </row>
    <row r="392">
      <c r="D392" s="23"/>
      <c r="E392" s="23"/>
      <c r="F392" s="23"/>
      <c r="K392" s="23"/>
      <c r="L392" s="23"/>
      <c r="M392" s="23"/>
      <c r="N392" s="23"/>
      <c r="O392" s="23"/>
      <c r="Q392" s="23"/>
      <c r="T392" s="40"/>
    </row>
    <row r="393">
      <c r="D393" s="23"/>
      <c r="E393" s="23"/>
      <c r="F393" s="23"/>
      <c r="K393" s="23"/>
      <c r="L393" s="23"/>
      <c r="M393" s="23"/>
      <c r="N393" s="23"/>
      <c r="O393" s="23"/>
      <c r="Q393" s="23"/>
      <c r="T393" s="40"/>
    </row>
    <row r="394">
      <c r="D394" s="23"/>
      <c r="E394" s="23"/>
      <c r="F394" s="23"/>
      <c r="K394" s="23"/>
      <c r="L394" s="23"/>
      <c r="M394" s="23"/>
      <c r="N394" s="23"/>
      <c r="O394" s="23"/>
      <c r="Q394" s="23"/>
      <c r="T394" s="40"/>
    </row>
    <row r="395">
      <c r="D395" s="23"/>
      <c r="E395" s="23"/>
      <c r="F395" s="23"/>
      <c r="K395" s="23"/>
      <c r="L395" s="23"/>
      <c r="M395" s="23"/>
      <c r="N395" s="23"/>
      <c r="O395" s="23"/>
      <c r="Q395" s="23"/>
      <c r="T395" s="40"/>
    </row>
    <row r="396">
      <c r="D396" s="23"/>
      <c r="E396" s="23"/>
      <c r="F396" s="23"/>
      <c r="K396" s="23"/>
      <c r="L396" s="23"/>
      <c r="M396" s="23"/>
      <c r="N396" s="23"/>
      <c r="O396" s="23"/>
      <c r="Q396" s="23"/>
      <c r="T396" s="40"/>
    </row>
    <row r="397">
      <c r="D397" s="23"/>
      <c r="E397" s="23"/>
      <c r="F397" s="23"/>
      <c r="K397" s="23"/>
      <c r="L397" s="23"/>
      <c r="M397" s="23"/>
      <c r="N397" s="23"/>
      <c r="O397" s="23"/>
      <c r="Q397" s="23"/>
      <c r="T397" s="40"/>
    </row>
    <row r="398">
      <c r="D398" s="23"/>
      <c r="E398" s="23"/>
      <c r="F398" s="23"/>
      <c r="K398" s="23"/>
      <c r="L398" s="23"/>
      <c r="M398" s="23"/>
      <c r="N398" s="23"/>
      <c r="O398" s="23"/>
      <c r="Q398" s="23"/>
      <c r="T398" s="40"/>
    </row>
    <row r="399">
      <c r="D399" s="23"/>
      <c r="E399" s="23"/>
      <c r="F399" s="23"/>
      <c r="K399" s="23"/>
      <c r="L399" s="23"/>
      <c r="M399" s="23"/>
      <c r="N399" s="23"/>
      <c r="O399" s="23"/>
      <c r="Q399" s="23"/>
      <c r="T399" s="40"/>
    </row>
    <row r="400">
      <c r="D400" s="23"/>
      <c r="E400" s="23"/>
      <c r="F400" s="23"/>
      <c r="K400" s="23"/>
      <c r="L400" s="23"/>
      <c r="M400" s="23"/>
      <c r="N400" s="23"/>
      <c r="O400" s="23"/>
      <c r="Q400" s="23"/>
      <c r="T400" s="40"/>
    </row>
    <row r="401">
      <c r="D401" s="23"/>
      <c r="E401" s="23"/>
      <c r="F401" s="23"/>
      <c r="K401" s="23"/>
      <c r="L401" s="23"/>
      <c r="M401" s="23"/>
      <c r="N401" s="23"/>
      <c r="O401" s="23"/>
      <c r="Q401" s="23"/>
      <c r="T401" s="40"/>
    </row>
    <row r="402">
      <c r="D402" s="23"/>
      <c r="E402" s="23"/>
      <c r="F402" s="23"/>
      <c r="K402" s="23"/>
      <c r="L402" s="23"/>
      <c r="M402" s="23"/>
      <c r="N402" s="23"/>
      <c r="O402" s="23"/>
      <c r="Q402" s="23"/>
      <c r="T402" s="40"/>
    </row>
    <row r="403">
      <c r="D403" s="23"/>
      <c r="E403" s="23"/>
      <c r="F403" s="23"/>
      <c r="K403" s="23"/>
      <c r="L403" s="23"/>
      <c r="M403" s="23"/>
      <c r="N403" s="23"/>
      <c r="O403" s="23"/>
      <c r="Q403" s="23"/>
      <c r="T403" s="40"/>
    </row>
    <row r="404">
      <c r="D404" s="23"/>
      <c r="E404" s="23"/>
      <c r="F404" s="23"/>
      <c r="K404" s="23"/>
      <c r="L404" s="23"/>
      <c r="M404" s="23"/>
      <c r="N404" s="23"/>
      <c r="O404" s="23"/>
      <c r="Q404" s="23"/>
      <c r="T404" s="40"/>
    </row>
    <row r="405">
      <c r="D405" s="23"/>
      <c r="E405" s="23"/>
      <c r="F405" s="23"/>
      <c r="K405" s="23"/>
      <c r="L405" s="23"/>
      <c r="M405" s="23"/>
      <c r="N405" s="23"/>
      <c r="O405" s="23"/>
      <c r="Q405" s="23"/>
      <c r="T405" s="40"/>
    </row>
    <row r="406">
      <c r="D406" s="23"/>
      <c r="E406" s="23"/>
      <c r="F406" s="23"/>
      <c r="K406" s="23"/>
      <c r="L406" s="23"/>
      <c r="M406" s="23"/>
      <c r="N406" s="23"/>
      <c r="O406" s="23"/>
      <c r="Q406" s="23"/>
      <c r="T406" s="40"/>
    </row>
    <row r="407">
      <c r="D407" s="23"/>
      <c r="E407" s="23"/>
      <c r="F407" s="23"/>
      <c r="K407" s="23"/>
      <c r="L407" s="23"/>
      <c r="M407" s="23"/>
      <c r="N407" s="23"/>
      <c r="O407" s="23"/>
      <c r="Q407" s="23"/>
      <c r="T407" s="40"/>
    </row>
    <row r="408">
      <c r="D408" s="23"/>
      <c r="E408" s="23"/>
      <c r="F408" s="23"/>
      <c r="K408" s="23"/>
      <c r="L408" s="23"/>
      <c r="M408" s="23"/>
      <c r="N408" s="23"/>
      <c r="O408" s="23"/>
      <c r="Q408" s="23"/>
      <c r="T408" s="40"/>
    </row>
    <row r="409">
      <c r="D409" s="23"/>
      <c r="E409" s="23"/>
      <c r="F409" s="23"/>
      <c r="K409" s="23"/>
      <c r="L409" s="23"/>
      <c r="M409" s="23"/>
      <c r="N409" s="23"/>
      <c r="O409" s="23"/>
      <c r="Q409" s="23"/>
      <c r="T409" s="40"/>
    </row>
    <row r="410">
      <c r="D410" s="23"/>
      <c r="E410" s="23"/>
      <c r="F410" s="23"/>
      <c r="K410" s="23"/>
      <c r="L410" s="23"/>
      <c r="M410" s="23"/>
      <c r="N410" s="23"/>
      <c r="O410" s="23"/>
      <c r="Q410" s="23"/>
      <c r="T410" s="40"/>
    </row>
    <row r="411">
      <c r="D411" s="23"/>
      <c r="E411" s="23"/>
      <c r="F411" s="23"/>
      <c r="K411" s="23"/>
      <c r="L411" s="23"/>
      <c r="M411" s="23"/>
      <c r="N411" s="23"/>
      <c r="O411" s="23"/>
      <c r="Q411" s="23"/>
      <c r="T411" s="40"/>
    </row>
    <row r="412">
      <c r="D412" s="23"/>
      <c r="E412" s="23"/>
      <c r="F412" s="23"/>
      <c r="K412" s="23"/>
      <c r="L412" s="23"/>
      <c r="M412" s="23"/>
      <c r="N412" s="23"/>
      <c r="O412" s="23"/>
      <c r="Q412" s="23"/>
      <c r="T412" s="40"/>
    </row>
    <row r="413">
      <c r="D413" s="23"/>
      <c r="E413" s="23"/>
      <c r="F413" s="23"/>
      <c r="K413" s="23"/>
      <c r="L413" s="23"/>
      <c r="M413" s="23"/>
      <c r="N413" s="23"/>
      <c r="O413" s="23"/>
      <c r="Q413" s="23"/>
      <c r="T413" s="40"/>
    </row>
    <row r="414">
      <c r="D414" s="23"/>
      <c r="E414" s="23"/>
      <c r="F414" s="23"/>
      <c r="K414" s="23"/>
      <c r="L414" s="23"/>
      <c r="M414" s="23"/>
      <c r="N414" s="23"/>
      <c r="O414" s="23"/>
      <c r="Q414" s="23"/>
      <c r="T414" s="40"/>
    </row>
    <row r="415">
      <c r="D415" s="23"/>
      <c r="E415" s="23"/>
      <c r="F415" s="23"/>
      <c r="K415" s="23"/>
      <c r="L415" s="23"/>
      <c r="M415" s="23"/>
      <c r="N415" s="23"/>
      <c r="O415" s="23"/>
      <c r="Q415" s="23"/>
      <c r="T415" s="40"/>
    </row>
    <row r="416">
      <c r="D416" s="23"/>
      <c r="E416" s="23"/>
      <c r="F416" s="23"/>
      <c r="K416" s="23"/>
      <c r="L416" s="23"/>
      <c r="M416" s="23"/>
      <c r="N416" s="23"/>
      <c r="O416" s="23"/>
      <c r="Q416" s="23"/>
      <c r="T416" s="40"/>
    </row>
    <row r="417">
      <c r="D417" s="23"/>
      <c r="E417" s="23"/>
      <c r="F417" s="23"/>
      <c r="K417" s="23"/>
      <c r="L417" s="23"/>
      <c r="M417" s="23"/>
      <c r="N417" s="23"/>
      <c r="O417" s="23"/>
      <c r="Q417" s="23"/>
      <c r="T417" s="40"/>
    </row>
    <row r="418">
      <c r="D418" s="23"/>
      <c r="E418" s="23"/>
      <c r="F418" s="23"/>
      <c r="K418" s="23"/>
      <c r="L418" s="23"/>
      <c r="M418" s="23"/>
      <c r="N418" s="23"/>
      <c r="O418" s="23"/>
      <c r="Q418" s="23"/>
      <c r="T418" s="40"/>
    </row>
    <row r="419">
      <c r="D419" s="23"/>
      <c r="E419" s="23"/>
      <c r="F419" s="23"/>
      <c r="K419" s="23"/>
      <c r="L419" s="23"/>
      <c r="M419" s="23"/>
      <c r="N419" s="23"/>
      <c r="O419" s="23"/>
      <c r="Q419" s="23"/>
      <c r="T419" s="40"/>
    </row>
    <row r="420">
      <c r="D420" s="23"/>
      <c r="E420" s="23"/>
      <c r="F420" s="23"/>
      <c r="K420" s="23"/>
      <c r="L420" s="23"/>
      <c r="M420" s="23"/>
      <c r="N420" s="23"/>
      <c r="O420" s="23"/>
      <c r="Q420" s="23"/>
      <c r="T420" s="40"/>
    </row>
    <row r="421">
      <c r="D421" s="23"/>
      <c r="E421" s="23"/>
      <c r="F421" s="23"/>
      <c r="K421" s="23"/>
      <c r="L421" s="23"/>
      <c r="M421" s="23"/>
      <c r="N421" s="23"/>
      <c r="O421" s="23"/>
      <c r="Q421" s="23"/>
      <c r="T421" s="40"/>
    </row>
    <row r="422">
      <c r="D422" s="23"/>
      <c r="E422" s="23"/>
      <c r="F422" s="23"/>
      <c r="K422" s="23"/>
      <c r="L422" s="23"/>
      <c r="M422" s="23"/>
      <c r="N422" s="23"/>
      <c r="O422" s="23"/>
      <c r="Q422" s="23"/>
      <c r="T422" s="40"/>
    </row>
    <row r="423">
      <c r="D423" s="23"/>
      <c r="E423" s="23"/>
      <c r="F423" s="23"/>
      <c r="K423" s="23"/>
      <c r="L423" s="23"/>
      <c r="M423" s="23"/>
      <c r="N423" s="23"/>
      <c r="O423" s="23"/>
      <c r="Q423" s="23"/>
      <c r="T423" s="40"/>
    </row>
    <row r="424">
      <c r="D424" s="23"/>
      <c r="E424" s="23"/>
      <c r="F424" s="23"/>
      <c r="K424" s="23"/>
      <c r="L424" s="23"/>
      <c r="M424" s="23"/>
      <c r="N424" s="23"/>
      <c r="O424" s="23"/>
      <c r="Q424" s="23"/>
      <c r="T424" s="40"/>
    </row>
    <row r="425">
      <c r="D425" s="23"/>
      <c r="E425" s="23"/>
      <c r="F425" s="23"/>
      <c r="K425" s="23"/>
      <c r="L425" s="23"/>
      <c r="M425" s="23"/>
      <c r="N425" s="23"/>
      <c r="O425" s="23"/>
      <c r="Q425" s="23"/>
      <c r="T425" s="40"/>
    </row>
    <row r="426">
      <c r="D426" s="23"/>
      <c r="E426" s="23"/>
      <c r="F426" s="23"/>
      <c r="K426" s="23"/>
      <c r="L426" s="23"/>
      <c r="M426" s="23"/>
      <c r="N426" s="23"/>
      <c r="O426" s="23"/>
      <c r="Q426" s="23"/>
      <c r="T426" s="40"/>
    </row>
    <row r="427">
      <c r="D427" s="23"/>
      <c r="E427" s="23"/>
      <c r="F427" s="23"/>
      <c r="K427" s="23"/>
      <c r="L427" s="23"/>
      <c r="M427" s="23"/>
      <c r="N427" s="23"/>
      <c r="O427" s="23"/>
      <c r="Q427" s="23"/>
      <c r="T427" s="40"/>
    </row>
    <row r="428">
      <c r="D428" s="23"/>
      <c r="E428" s="23"/>
      <c r="F428" s="23"/>
      <c r="K428" s="23"/>
      <c r="L428" s="23"/>
      <c r="M428" s="23"/>
      <c r="N428" s="23"/>
      <c r="O428" s="23"/>
      <c r="Q428" s="23"/>
      <c r="T428" s="40"/>
    </row>
    <row r="429">
      <c r="D429" s="23"/>
      <c r="E429" s="23"/>
      <c r="F429" s="23"/>
      <c r="K429" s="23"/>
      <c r="L429" s="23"/>
      <c r="M429" s="23"/>
      <c r="N429" s="23"/>
      <c r="O429" s="23"/>
      <c r="Q429" s="23"/>
      <c r="T429" s="40"/>
    </row>
    <row r="430">
      <c r="D430" s="23"/>
      <c r="E430" s="23"/>
      <c r="F430" s="23"/>
      <c r="K430" s="23"/>
      <c r="L430" s="23"/>
      <c r="M430" s="23"/>
      <c r="N430" s="23"/>
      <c r="O430" s="23"/>
      <c r="Q430" s="23"/>
      <c r="T430" s="40"/>
    </row>
    <row r="431">
      <c r="D431" s="23"/>
      <c r="E431" s="23"/>
      <c r="F431" s="23"/>
      <c r="K431" s="23"/>
      <c r="L431" s="23"/>
      <c r="M431" s="23"/>
      <c r="N431" s="23"/>
      <c r="O431" s="23"/>
      <c r="Q431" s="23"/>
      <c r="T431" s="40"/>
    </row>
    <row r="432">
      <c r="D432" s="23"/>
      <c r="E432" s="23"/>
      <c r="F432" s="23"/>
      <c r="K432" s="23"/>
      <c r="L432" s="23"/>
      <c r="M432" s="23"/>
      <c r="N432" s="23"/>
      <c r="O432" s="23"/>
      <c r="Q432" s="23"/>
      <c r="T432" s="40"/>
    </row>
    <row r="433">
      <c r="D433" s="23"/>
      <c r="E433" s="23"/>
      <c r="F433" s="23"/>
      <c r="K433" s="23"/>
      <c r="L433" s="23"/>
      <c r="M433" s="23"/>
      <c r="N433" s="23"/>
      <c r="O433" s="23"/>
      <c r="Q433" s="23"/>
      <c r="T433" s="40"/>
    </row>
    <row r="434">
      <c r="D434" s="23"/>
      <c r="E434" s="23"/>
      <c r="F434" s="23"/>
      <c r="K434" s="23"/>
      <c r="L434" s="23"/>
      <c r="M434" s="23"/>
      <c r="N434" s="23"/>
      <c r="O434" s="23"/>
      <c r="Q434" s="23"/>
      <c r="T434" s="40"/>
    </row>
    <row r="435">
      <c r="D435" s="23"/>
      <c r="E435" s="23"/>
      <c r="F435" s="23"/>
      <c r="K435" s="23"/>
      <c r="L435" s="23"/>
      <c r="M435" s="23"/>
      <c r="N435" s="23"/>
      <c r="O435" s="23"/>
      <c r="Q435" s="23"/>
      <c r="T435" s="40"/>
    </row>
    <row r="436">
      <c r="D436" s="23"/>
      <c r="E436" s="23"/>
      <c r="F436" s="23"/>
      <c r="K436" s="23"/>
      <c r="L436" s="23"/>
      <c r="M436" s="23"/>
      <c r="N436" s="23"/>
      <c r="O436" s="23"/>
      <c r="Q436" s="23"/>
      <c r="T436" s="40"/>
    </row>
    <row r="437">
      <c r="D437" s="23"/>
      <c r="E437" s="23"/>
      <c r="F437" s="23"/>
      <c r="K437" s="23"/>
      <c r="L437" s="23"/>
      <c r="M437" s="23"/>
      <c r="N437" s="23"/>
      <c r="O437" s="23"/>
      <c r="Q437" s="23"/>
      <c r="T437" s="40"/>
    </row>
    <row r="438">
      <c r="D438" s="23"/>
      <c r="E438" s="23"/>
      <c r="F438" s="23"/>
      <c r="K438" s="23"/>
      <c r="L438" s="23"/>
      <c r="M438" s="23"/>
      <c r="N438" s="23"/>
      <c r="O438" s="23"/>
      <c r="Q438" s="23"/>
      <c r="T438" s="40"/>
    </row>
    <row r="439">
      <c r="D439" s="23"/>
      <c r="E439" s="23"/>
      <c r="F439" s="23"/>
      <c r="K439" s="23"/>
      <c r="L439" s="23"/>
      <c r="M439" s="23"/>
      <c r="N439" s="23"/>
      <c r="O439" s="23"/>
      <c r="Q439" s="23"/>
      <c r="T439" s="40"/>
    </row>
    <row r="440">
      <c r="D440" s="23"/>
      <c r="E440" s="23"/>
      <c r="F440" s="23"/>
      <c r="K440" s="23"/>
      <c r="L440" s="23"/>
      <c r="M440" s="23"/>
      <c r="N440" s="23"/>
      <c r="O440" s="23"/>
      <c r="Q440" s="23"/>
      <c r="T440" s="40"/>
    </row>
    <row r="441">
      <c r="D441" s="23"/>
      <c r="E441" s="23"/>
      <c r="F441" s="23"/>
      <c r="K441" s="23"/>
      <c r="L441" s="23"/>
      <c r="M441" s="23"/>
      <c r="N441" s="23"/>
      <c r="O441" s="23"/>
      <c r="Q441" s="23"/>
      <c r="T441" s="40"/>
    </row>
    <row r="442">
      <c r="D442" s="23"/>
      <c r="E442" s="23"/>
      <c r="F442" s="23"/>
      <c r="K442" s="23"/>
      <c r="L442" s="23"/>
      <c r="M442" s="23"/>
      <c r="N442" s="23"/>
      <c r="O442" s="23"/>
      <c r="Q442" s="23"/>
      <c r="T442" s="40"/>
    </row>
    <row r="443">
      <c r="D443" s="23"/>
      <c r="E443" s="23"/>
      <c r="F443" s="23"/>
      <c r="K443" s="23"/>
      <c r="L443" s="23"/>
      <c r="M443" s="23"/>
      <c r="N443" s="23"/>
      <c r="O443" s="23"/>
      <c r="Q443" s="23"/>
      <c r="T443" s="40"/>
    </row>
    <row r="444">
      <c r="D444" s="23"/>
      <c r="E444" s="23"/>
      <c r="F444" s="23"/>
      <c r="K444" s="23"/>
      <c r="L444" s="23"/>
      <c r="M444" s="23"/>
      <c r="N444" s="23"/>
      <c r="O444" s="23"/>
      <c r="Q444" s="23"/>
      <c r="T444" s="40"/>
    </row>
    <row r="445">
      <c r="D445" s="23"/>
      <c r="E445" s="23"/>
      <c r="F445" s="23"/>
      <c r="K445" s="23"/>
      <c r="L445" s="23"/>
      <c r="M445" s="23"/>
      <c r="N445" s="23"/>
      <c r="O445" s="23"/>
      <c r="Q445" s="23"/>
      <c r="T445" s="40"/>
    </row>
    <row r="446">
      <c r="D446" s="23"/>
      <c r="E446" s="23"/>
      <c r="F446" s="23"/>
      <c r="K446" s="23"/>
      <c r="L446" s="23"/>
      <c r="M446" s="23"/>
      <c r="N446" s="23"/>
      <c r="O446" s="23"/>
      <c r="Q446" s="23"/>
      <c r="T446" s="40"/>
    </row>
    <row r="447">
      <c r="D447" s="23"/>
      <c r="E447" s="23"/>
      <c r="F447" s="23"/>
      <c r="K447" s="23"/>
      <c r="L447" s="23"/>
      <c r="M447" s="23"/>
      <c r="N447" s="23"/>
      <c r="O447" s="23"/>
      <c r="Q447" s="23"/>
      <c r="T447" s="40"/>
    </row>
    <row r="448">
      <c r="D448" s="23"/>
      <c r="E448" s="23"/>
      <c r="F448" s="23"/>
      <c r="K448" s="23"/>
      <c r="L448" s="23"/>
      <c r="M448" s="23"/>
      <c r="N448" s="23"/>
      <c r="O448" s="23"/>
      <c r="Q448" s="23"/>
      <c r="T448" s="40"/>
    </row>
    <row r="449">
      <c r="D449" s="23"/>
      <c r="E449" s="23"/>
      <c r="F449" s="23"/>
      <c r="K449" s="23"/>
      <c r="L449" s="23"/>
      <c r="M449" s="23"/>
      <c r="N449" s="23"/>
      <c r="O449" s="23"/>
      <c r="Q449" s="23"/>
      <c r="T449" s="40"/>
    </row>
    <row r="450">
      <c r="D450" s="23"/>
      <c r="E450" s="23"/>
      <c r="F450" s="23"/>
      <c r="K450" s="23"/>
      <c r="L450" s="23"/>
      <c r="M450" s="23"/>
      <c r="N450" s="23"/>
      <c r="O450" s="23"/>
      <c r="Q450" s="23"/>
      <c r="T450" s="40"/>
    </row>
    <row r="451">
      <c r="D451" s="23"/>
      <c r="E451" s="23"/>
      <c r="F451" s="23"/>
      <c r="K451" s="23"/>
      <c r="L451" s="23"/>
      <c r="M451" s="23"/>
      <c r="N451" s="23"/>
      <c r="O451" s="23"/>
      <c r="Q451" s="23"/>
      <c r="T451" s="40"/>
    </row>
    <row r="452">
      <c r="D452" s="23"/>
      <c r="E452" s="23"/>
      <c r="F452" s="23"/>
      <c r="K452" s="23"/>
      <c r="L452" s="23"/>
      <c r="M452" s="23"/>
      <c r="N452" s="23"/>
      <c r="O452" s="23"/>
      <c r="Q452" s="23"/>
      <c r="T452" s="40"/>
    </row>
    <row r="453">
      <c r="D453" s="23"/>
      <c r="E453" s="23"/>
      <c r="F453" s="23"/>
      <c r="K453" s="23"/>
      <c r="L453" s="23"/>
      <c r="M453" s="23"/>
      <c r="N453" s="23"/>
      <c r="O453" s="23"/>
      <c r="Q453" s="23"/>
      <c r="T453" s="40"/>
    </row>
    <row r="454">
      <c r="D454" s="23"/>
      <c r="E454" s="23"/>
      <c r="F454" s="23"/>
      <c r="K454" s="23"/>
      <c r="L454" s="23"/>
      <c r="M454" s="23"/>
      <c r="N454" s="23"/>
      <c r="O454" s="23"/>
      <c r="Q454" s="23"/>
      <c r="T454" s="40"/>
    </row>
    <row r="455">
      <c r="D455" s="23"/>
      <c r="E455" s="23"/>
      <c r="F455" s="23"/>
      <c r="K455" s="23"/>
      <c r="L455" s="23"/>
      <c r="M455" s="23"/>
      <c r="N455" s="23"/>
      <c r="O455" s="23"/>
      <c r="Q455" s="23"/>
      <c r="T455" s="40"/>
    </row>
    <row r="456">
      <c r="D456" s="23"/>
      <c r="E456" s="23"/>
      <c r="F456" s="23"/>
      <c r="K456" s="23"/>
      <c r="L456" s="23"/>
      <c r="M456" s="23"/>
      <c r="N456" s="23"/>
      <c r="O456" s="23"/>
      <c r="Q456" s="23"/>
      <c r="T456" s="40"/>
    </row>
    <row r="457">
      <c r="D457" s="23"/>
      <c r="E457" s="23"/>
      <c r="F457" s="23"/>
      <c r="K457" s="23"/>
      <c r="L457" s="23"/>
      <c r="M457" s="23"/>
      <c r="N457" s="23"/>
      <c r="O457" s="23"/>
      <c r="Q457" s="23"/>
      <c r="T457" s="40"/>
    </row>
    <row r="458">
      <c r="D458" s="23"/>
      <c r="E458" s="23"/>
      <c r="F458" s="23"/>
      <c r="K458" s="23"/>
      <c r="L458" s="23"/>
      <c r="M458" s="23"/>
      <c r="N458" s="23"/>
      <c r="O458" s="23"/>
      <c r="Q458" s="23"/>
      <c r="T458" s="40"/>
    </row>
    <row r="459">
      <c r="D459" s="23"/>
      <c r="E459" s="23"/>
      <c r="F459" s="23"/>
      <c r="K459" s="23"/>
      <c r="L459" s="23"/>
      <c r="M459" s="23"/>
      <c r="N459" s="23"/>
      <c r="O459" s="23"/>
      <c r="Q459" s="23"/>
      <c r="T459" s="40"/>
    </row>
    <row r="460">
      <c r="D460" s="23"/>
      <c r="E460" s="23"/>
      <c r="F460" s="23"/>
      <c r="K460" s="23"/>
      <c r="L460" s="23"/>
      <c r="M460" s="23"/>
      <c r="N460" s="23"/>
      <c r="O460" s="23"/>
      <c r="Q460" s="23"/>
      <c r="T460" s="40"/>
    </row>
    <row r="461">
      <c r="D461" s="23"/>
      <c r="E461" s="23"/>
      <c r="F461" s="23"/>
      <c r="K461" s="23"/>
      <c r="L461" s="23"/>
      <c r="M461" s="23"/>
      <c r="N461" s="23"/>
      <c r="O461" s="23"/>
      <c r="Q461" s="23"/>
      <c r="T461" s="40"/>
    </row>
    <row r="462">
      <c r="D462" s="23"/>
      <c r="E462" s="23"/>
      <c r="F462" s="23"/>
      <c r="K462" s="23"/>
      <c r="L462" s="23"/>
      <c r="M462" s="23"/>
      <c r="N462" s="23"/>
      <c r="O462" s="23"/>
      <c r="Q462" s="23"/>
      <c r="T462" s="40"/>
    </row>
    <row r="463">
      <c r="D463" s="23"/>
      <c r="E463" s="23"/>
      <c r="F463" s="23"/>
      <c r="K463" s="23"/>
      <c r="L463" s="23"/>
      <c r="M463" s="23"/>
      <c r="N463" s="23"/>
      <c r="O463" s="23"/>
      <c r="Q463" s="23"/>
      <c r="T463" s="40"/>
    </row>
    <row r="464">
      <c r="D464" s="23"/>
      <c r="E464" s="23"/>
      <c r="F464" s="23"/>
      <c r="K464" s="23"/>
      <c r="L464" s="23"/>
      <c r="M464" s="23"/>
      <c r="N464" s="23"/>
      <c r="O464" s="23"/>
      <c r="Q464" s="23"/>
      <c r="T464" s="40"/>
    </row>
    <row r="465">
      <c r="D465" s="23"/>
      <c r="E465" s="23"/>
      <c r="F465" s="23"/>
      <c r="K465" s="23"/>
      <c r="L465" s="23"/>
      <c r="M465" s="23"/>
      <c r="N465" s="23"/>
      <c r="O465" s="23"/>
      <c r="Q465" s="23"/>
      <c r="T465" s="40"/>
    </row>
    <row r="466">
      <c r="D466" s="23"/>
      <c r="E466" s="23"/>
      <c r="F466" s="23"/>
      <c r="K466" s="23"/>
      <c r="L466" s="23"/>
      <c r="M466" s="23"/>
      <c r="N466" s="23"/>
      <c r="O466" s="23"/>
      <c r="Q466" s="23"/>
      <c r="T466" s="40"/>
    </row>
    <row r="467">
      <c r="D467" s="23"/>
      <c r="E467" s="23"/>
      <c r="F467" s="23"/>
      <c r="K467" s="23"/>
      <c r="L467" s="23"/>
      <c r="M467" s="23"/>
      <c r="N467" s="23"/>
      <c r="O467" s="23"/>
      <c r="Q467" s="23"/>
      <c r="T467" s="40"/>
    </row>
    <row r="468">
      <c r="D468" s="23"/>
      <c r="E468" s="23"/>
      <c r="F468" s="23"/>
      <c r="K468" s="23"/>
      <c r="L468" s="23"/>
      <c r="M468" s="23"/>
      <c r="N468" s="23"/>
      <c r="O468" s="23"/>
      <c r="Q468" s="23"/>
      <c r="T468" s="40"/>
    </row>
    <row r="469">
      <c r="D469" s="23"/>
      <c r="E469" s="23"/>
      <c r="F469" s="23"/>
      <c r="K469" s="23"/>
      <c r="L469" s="23"/>
      <c r="M469" s="23"/>
      <c r="N469" s="23"/>
      <c r="O469" s="23"/>
      <c r="Q469" s="23"/>
      <c r="T469" s="40"/>
    </row>
    <row r="470">
      <c r="D470" s="23"/>
      <c r="E470" s="23"/>
      <c r="F470" s="23"/>
      <c r="K470" s="23"/>
      <c r="L470" s="23"/>
      <c r="M470" s="23"/>
      <c r="N470" s="23"/>
      <c r="O470" s="23"/>
      <c r="Q470" s="23"/>
      <c r="T470" s="40"/>
    </row>
    <row r="471">
      <c r="D471" s="23"/>
      <c r="E471" s="23"/>
      <c r="F471" s="23"/>
      <c r="K471" s="23"/>
      <c r="L471" s="23"/>
      <c r="M471" s="23"/>
      <c r="N471" s="23"/>
      <c r="O471" s="23"/>
      <c r="Q471" s="23"/>
      <c r="T471" s="40"/>
    </row>
    <row r="472">
      <c r="D472" s="23"/>
      <c r="E472" s="23"/>
      <c r="F472" s="23"/>
      <c r="K472" s="23"/>
      <c r="L472" s="23"/>
      <c r="M472" s="23"/>
      <c r="N472" s="23"/>
      <c r="O472" s="23"/>
      <c r="Q472" s="23"/>
      <c r="T472" s="40"/>
    </row>
    <row r="473">
      <c r="D473" s="23"/>
      <c r="E473" s="23"/>
      <c r="F473" s="23"/>
      <c r="K473" s="23"/>
      <c r="L473" s="23"/>
      <c r="M473" s="23"/>
      <c r="N473" s="23"/>
      <c r="O473" s="23"/>
      <c r="Q473" s="23"/>
      <c r="T473" s="40"/>
    </row>
    <row r="474">
      <c r="D474" s="23"/>
      <c r="E474" s="23"/>
      <c r="F474" s="23"/>
      <c r="K474" s="23"/>
      <c r="L474" s="23"/>
      <c r="M474" s="23"/>
      <c r="N474" s="23"/>
      <c r="O474" s="23"/>
      <c r="Q474" s="23"/>
      <c r="T474" s="40"/>
    </row>
    <row r="475">
      <c r="D475" s="23"/>
      <c r="E475" s="23"/>
      <c r="F475" s="23"/>
      <c r="K475" s="23"/>
      <c r="L475" s="23"/>
      <c r="M475" s="23"/>
      <c r="N475" s="23"/>
      <c r="O475" s="23"/>
      <c r="Q475" s="23"/>
      <c r="T475" s="40"/>
    </row>
    <row r="476">
      <c r="D476" s="23"/>
      <c r="E476" s="23"/>
      <c r="F476" s="23"/>
      <c r="K476" s="23"/>
      <c r="L476" s="23"/>
      <c r="M476" s="23"/>
      <c r="N476" s="23"/>
      <c r="O476" s="23"/>
      <c r="Q476" s="23"/>
      <c r="T476" s="40"/>
    </row>
    <row r="477">
      <c r="D477" s="23"/>
      <c r="E477" s="23"/>
      <c r="F477" s="23"/>
      <c r="K477" s="23"/>
      <c r="L477" s="23"/>
      <c r="M477" s="23"/>
      <c r="N477" s="23"/>
      <c r="O477" s="23"/>
      <c r="Q477" s="23"/>
      <c r="T477" s="40"/>
    </row>
    <row r="478">
      <c r="D478" s="23"/>
      <c r="E478" s="23"/>
      <c r="F478" s="23"/>
      <c r="K478" s="23"/>
      <c r="L478" s="23"/>
      <c r="M478" s="23"/>
      <c r="N478" s="23"/>
      <c r="O478" s="23"/>
      <c r="Q478" s="23"/>
      <c r="T478" s="40"/>
    </row>
    <row r="479">
      <c r="D479" s="23"/>
      <c r="E479" s="23"/>
      <c r="F479" s="23"/>
      <c r="K479" s="23"/>
      <c r="L479" s="23"/>
      <c r="M479" s="23"/>
      <c r="N479" s="23"/>
      <c r="O479" s="23"/>
      <c r="Q479" s="23"/>
      <c r="T479" s="40"/>
    </row>
    <row r="480">
      <c r="D480" s="23"/>
      <c r="E480" s="23"/>
      <c r="F480" s="23"/>
      <c r="K480" s="23"/>
      <c r="L480" s="23"/>
      <c r="M480" s="23"/>
      <c r="N480" s="23"/>
      <c r="O480" s="23"/>
      <c r="Q480" s="23"/>
      <c r="T480" s="40"/>
    </row>
    <row r="481">
      <c r="D481" s="23"/>
      <c r="E481" s="23"/>
      <c r="F481" s="23"/>
      <c r="K481" s="23"/>
      <c r="L481" s="23"/>
      <c r="M481" s="23"/>
      <c r="N481" s="23"/>
      <c r="O481" s="23"/>
      <c r="Q481" s="23"/>
      <c r="T481" s="40"/>
    </row>
    <row r="482">
      <c r="D482" s="23"/>
      <c r="E482" s="23"/>
      <c r="F482" s="23"/>
      <c r="K482" s="23"/>
      <c r="L482" s="23"/>
      <c r="M482" s="23"/>
      <c r="N482" s="23"/>
      <c r="O482" s="23"/>
      <c r="Q482" s="23"/>
      <c r="T482" s="40"/>
    </row>
    <row r="483">
      <c r="D483" s="23"/>
      <c r="E483" s="23"/>
      <c r="F483" s="23"/>
      <c r="K483" s="23"/>
      <c r="L483" s="23"/>
      <c r="M483" s="23"/>
      <c r="N483" s="23"/>
      <c r="O483" s="23"/>
      <c r="Q483" s="23"/>
      <c r="T483" s="40"/>
    </row>
    <row r="484">
      <c r="D484" s="23"/>
      <c r="E484" s="23"/>
      <c r="F484" s="23"/>
      <c r="K484" s="23"/>
      <c r="L484" s="23"/>
      <c r="M484" s="23"/>
      <c r="N484" s="23"/>
      <c r="O484" s="23"/>
      <c r="Q484" s="23"/>
      <c r="T484" s="40"/>
    </row>
    <row r="485">
      <c r="D485" s="23"/>
      <c r="E485" s="23"/>
      <c r="F485" s="23"/>
      <c r="K485" s="23"/>
      <c r="L485" s="23"/>
      <c r="M485" s="23"/>
      <c r="N485" s="23"/>
      <c r="O485" s="23"/>
      <c r="Q485" s="23"/>
      <c r="T485" s="40"/>
    </row>
    <row r="486">
      <c r="D486" s="23"/>
      <c r="E486" s="23"/>
      <c r="F486" s="23"/>
      <c r="K486" s="23"/>
      <c r="L486" s="23"/>
      <c r="M486" s="23"/>
      <c r="N486" s="23"/>
      <c r="O486" s="23"/>
      <c r="Q486" s="23"/>
      <c r="T486" s="40"/>
    </row>
    <row r="487">
      <c r="D487" s="23"/>
      <c r="E487" s="23"/>
      <c r="F487" s="23"/>
      <c r="K487" s="23"/>
      <c r="L487" s="23"/>
      <c r="M487" s="23"/>
      <c r="N487" s="23"/>
      <c r="O487" s="23"/>
      <c r="Q487" s="23"/>
      <c r="T487" s="40"/>
    </row>
    <row r="488">
      <c r="D488" s="23"/>
      <c r="E488" s="23"/>
      <c r="F488" s="23"/>
      <c r="K488" s="23"/>
      <c r="L488" s="23"/>
      <c r="M488" s="23"/>
      <c r="N488" s="23"/>
      <c r="O488" s="23"/>
      <c r="Q488" s="23"/>
      <c r="T488" s="40"/>
    </row>
    <row r="489">
      <c r="D489" s="23"/>
      <c r="E489" s="23"/>
      <c r="F489" s="23"/>
      <c r="K489" s="23"/>
      <c r="L489" s="23"/>
      <c r="M489" s="23"/>
      <c r="N489" s="23"/>
      <c r="O489" s="23"/>
      <c r="Q489" s="23"/>
      <c r="T489" s="40"/>
    </row>
    <row r="490">
      <c r="D490" s="23"/>
      <c r="E490" s="23"/>
      <c r="F490" s="23"/>
      <c r="K490" s="23"/>
      <c r="L490" s="23"/>
      <c r="M490" s="23"/>
      <c r="N490" s="23"/>
      <c r="O490" s="23"/>
      <c r="Q490" s="23"/>
      <c r="T490" s="40"/>
    </row>
    <row r="491">
      <c r="D491" s="23"/>
      <c r="E491" s="23"/>
      <c r="F491" s="23"/>
      <c r="K491" s="23"/>
      <c r="L491" s="23"/>
      <c r="M491" s="23"/>
      <c r="N491" s="23"/>
      <c r="O491" s="23"/>
      <c r="Q491" s="23"/>
      <c r="T491" s="40"/>
    </row>
    <row r="492">
      <c r="D492" s="23"/>
      <c r="E492" s="23"/>
      <c r="F492" s="23"/>
      <c r="K492" s="23"/>
      <c r="L492" s="23"/>
      <c r="M492" s="23"/>
      <c r="N492" s="23"/>
      <c r="O492" s="23"/>
      <c r="Q492" s="23"/>
      <c r="T492" s="40"/>
    </row>
    <row r="493">
      <c r="D493" s="23"/>
      <c r="E493" s="23"/>
      <c r="F493" s="23"/>
      <c r="K493" s="23"/>
      <c r="L493" s="23"/>
      <c r="M493" s="23"/>
      <c r="N493" s="23"/>
      <c r="O493" s="23"/>
      <c r="Q493" s="23"/>
      <c r="T493" s="40"/>
    </row>
    <row r="494">
      <c r="D494" s="23"/>
      <c r="E494" s="23"/>
      <c r="F494" s="23"/>
      <c r="K494" s="23"/>
      <c r="L494" s="23"/>
      <c r="M494" s="23"/>
      <c r="N494" s="23"/>
      <c r="O494" s="23"/>
      <c r="Q494" s="23"/>
      <c r="T494" s="40"/>
    </row>
    <row r="495">
      <c r="D495" s="23"/>
      <c r="E495" s="23"/>
      <c r="F495" s="23"/>
      <c r="K495" s="23"/>
      <c r="L495" s="23"/>
      <c r="M495" s="23"/>
      <c r="N495" s="23"/>
      <c r="O495" s="23"/>
      <c r="Q495" s="23"/>
      <c r="T495" s="40"/>
    </row>
    <row r="496">
      <c r="D496" s="23"/>
      <c r="E496" s="23"/>
      <c r="F496" s="23"/>
      <c r="K496" s="23"/>
      <c r="L496" s="23"/>
      <c r="M496" s="23"/>
      <c r="N496" s="23"/>
      <c r="O496" s="23"/>
      <c r="Q496" s="23"/>
      <c r="T496" s="40"/>
    </row>
    <row r="497">
      <c r="D497" s="23"/>
      <c r="E497" s="23"/>
      <c r="F497" s="23"/>
      <c r="K497" s="23"/>
      <c r="L497" s="23"/>
      <c r="M497" s="23"/>
      <c r="N497" s="23"/>
      <c r="O497" s="23"/>
      <c r="Q497" s="23"/>
      <c r="T497" s="40"/>
    </row>
    <row r="498">
      <c r="D498" s="23"/>
      <c r="E498" s="23"/>
      <c r="F498" s="23"/>
      <c r="K498" s="23"/>
      <c r="L498" s="23"/>
      <c r="M498" s="23"/>
      <c r="N498" s="23"/>
      <c r="O498" s="23"/>
      <c r="Q498" s="23"/>
      <c r="T498" s="40"/>
    </row>
    <row r="499">
      <c r="D499" s="23"/>
      <c r="E499" s="23"/>
      <c r="F499" s="23"/>
      <c r="K499" s="23"/>
      <c r="L499" s="23"/>
      <c r="M499" s="23"/>
      <c r="N499" s="23"/>
      <c r="O499" s="23"/>
      <c r="Q499" s="23"/>
      <c r="T499" s="40"/>
    </row>
    <row r="500">
      <c r="D500" s="23"/>
      <c r="E500" s="23"/>
      <c r="F500" s="23"/>
      <c r="K500" s="23"/>
      <c r="L500" s="23"/>
      <c r="M500" s="23"/>
      <c r="N500" s="23"/>
      <c r="O500" s="23"/>
      <c r="Q500" s="23"/>
      <c r="T500" s="40"/>
    </row>
    <row r="501">
      <c r="D501" s="23"/>
      <c r="E501" s="23"/>
      <c r="F501" s="23"/>
      <c r="K501" s="23"/>
      <c r="L501" s="23"/>
      <c r="M501" s="23"/>
      <c r="N501" s="23"/>
      <c r="O501" s="23"/>
      <c r="Q501" s="23"/>
      <c r="T501" s="40"/>
    </row>
    <row r="502">
      <c r="D502" s="23"/>
      <c r="E502" s="23"/>
      <c r="F502" s="23"/>
      <c r="K502" s="23"/>
      <c r="L502" s="23"/>
      <c r="M502" s="23"/>
      <c r="N502" s="23"/>
      <c r="O502" s="23"/>
      <c r="Q502" s="23"/>
      <c r="T502" s="40"/>
    </row>
    <row r="503">
      <c r="D503" s="23"/>
      <c r="E503" s="23"/>
      <c r="F503" s="23"/>
      <c r="K503" s="23"/>
      <c r="L503" s="23"/>
      <c r="M503" s="23"/>
      <c r="N503" s="23"/>
      <c r="O503" s="23"/>
      <c r="Q503" s="23"/>
      <c r="T503" s="40"/>
    </row>
    <row r="504">
      <c r="D504" s="23"/>
      <c r="E504" s="23"/>
      <c r="F504" s="23"/>
      <c r="K504" s="23"/>
      <c r="L504" s="23"/>
      <c r="M504" s="23"/>
      <c r="N504" s="23"/>
      <c r="O504" s="23"/>
      <c r="Q504" s="23"/>
      <c r="T504" s="40"/>
    </row>
    <row r="505">
      <c r="D505" s="23"/>
      <c r="E505" s="23"/>
      <c r="F505" s="23"/>
      <c r="K505" s="23"/>
      <c r="L505" s="23"/>
      <c r="M505" s="23"/>
      <c r="N505" s="23"/>
      <c r="O505" s="23"/>
      <c r="Q505" s="23"/>
      <c r="T505" s="40"/>
    </row>
    <row r="506">
      <c r="D506" s="23"/>
      <c r="E506" s="23"/>
      <c r="F506" s="23"/>
      <c r="K506" s="23"/>
      <c r="L506" s="23"/>
      <c r="M506" s="23"/>
      <c r="N506" s="23"/>
      <c r="O506" s="23"/>
      <c r="Q506" s="23"/>
      <c r="T506" s="40"/>
    </row>
    <row r="507">
      <c r="D507" s="23"/>
      <c r="E507" s="23"/>
      <c r="F507" s="23"/>
      <c r="K507" s="23"/>
      <c r="L507" s="23"/>
      <c r="M507" s="23"/>
      <c r="N507" s="23"/>
      <c r="O507" s="23"/>
      <c r="Q507" s="23"/>
      <c r="T507" s="40"/>
    </row>
    <row r="508">
      <c r="D508" s="23"/>
      <c r="E508" s="23"/>
      <c r="F508" s="23"/>
      <c r="K508" s="23"/>
      <c r="L508" s="23"/>
      <c r="M508" s="23"/>
      <c r="N508" s="23"/>
      <c r="O508" s="23"/>
      <c r="Q508" s="23"/>
      <c r="T508" s="40"/>
    </row>
    <row r="509">
      <c r="D509" s="23"/>
      <c r="E509" s="23"/>
      <c r="F509" s="23"/>
      <c r="K509" s="23"/>
      <c r="L509" s="23"/>
      <c r="M509" s="23"/>
      <c r="N509" s="23"/>
      <c r="O509" s="23"/>
      <c r="Q509" s="23"/>
      <c r="T509" s="40"/>
    </row>
    <row r="510">
      <c r="D510" s="23"/>
      <c r="E510" s="23"/>
      <c r="F510" s="23"/>
      <c r="K510" s="23"/>
      <c r="L510" s="23"/>
      <c r="M510" s="23"/>
      <c r="N510" s="23"/>
      <c r="O510" s="23"/>
      <c r="Q510" s="23"/>
      <c r="T510" s="40"/>
    </row>
    <row r="511">
      <c r="D511" s="23"/>
      <c r="E511" s="23"/>
      <c r="F511" s="23"/>
      <c r="K511" s="23"/>
      <c r="L511" s="23"/>
      <c r="M511" s="23"/>
      <c r="N511" s="23"/>
      <c r="O511" s="23"/>
      <c r="Q511" s="23"/>
      <c r="T511" s="40"/>
    </row>
    <row r="512">
      <c r="D512" s="23"/>
      <c r="E512" s="23"/>
      <c r="F512" s="23"/>
      <c r="K512" s="23"/>
      <c r="L512" s="23"/>
      <c r="M512" s="23"/>
      <c r="N512" s="23"/>
      <c r="O512" s="23"/>
      <c r="Q512" s="23"/>
      <c r="T512" s="40"/>
    </row>
    <row r="513">
      <c r="D513" s="23"/>
      <c r="E513" s="23"/>
      <c r="F513" s="23"/>
      <c r="K513" s="23"/>
      <c r="L513" s="23"/>
      <c r="M513" s="23"/>
      <c r="N513" s="23"/>
      <c r="O513" s="23"/>
      <c r="Q513" s="23"/>
      <c r="T513" s="40"/>
    </row>
    <row r="514">
      <c r="D514" s="23"/>
      <c r="E514" s="23"/>
      <c r="F514" s="23"/>
      <c r="K514" s="23"/>
      <c r="L514" s="23"/>
      <c r="M514" s="23"/>
      <c r="N514" s="23"/>
      <c r="O514" s="23"/>
      <c r="Q514" s="23"/>
      <c r="T514" s="40"/>
    </row>
    <row r="515">
      <c r="D515" s="23"/>
      <c r="E515" s="23"/>
      <c r="F515" s="23"/>
      <c r="K515" s="23"/>
      <c r="L515" s="23"/>
      <c r="M515" s="23"/>
      <c r="N515" s="23"/>
      <c r="O515" s="23"/>
      <c r="Q515" s="23"/>
      <c r="T515" s="40"/>
    </row>
    <row r="516">
      <c r="D516" s="23"/>
      <c r="E516" s="23"/>
      <c r="F516" s="23"/>
      <c r="K516" s="23"/>
      <c r="L516" s="23"/>
      <c r="M516" s="23"/>
      <c r="N516" s="23"/>
      <c r="O516" s="23"/>
      <c r="Q516" s="23"/>
      <c r="T516" s="40"/>
    </row>
    <row r="517">
      <c r="D517" s="23"/>
      <c r="E517" s="23"/>
      <c r="F517" s="23"/>
      <c r="K517" s="23"/>
      <c r="L517" s="23"/>
      <c r="M517" s="23"/>
      <c r="N517" s="23"/>
      <c r="O517" s="23"/>
      <c r="Q517" s="23"/>
      <c r="T517" s="40"/>
    </row>
    <row r="518">
      <c r="D518" s="23"/>
      <c r="E518" s="23"/>
      <c r="F518" s="23"/>
      <c r="K518" s="23"/>
      <c r="L518" s="23"/>
      <c r="M518" s="23"/>
      <c r="N518" s="23"/>
      <c r="O518" s="23"/>
      <c r="Q518" s="23"/>
      <c r="T518" s="40"/>
    </row>
    <row r="519">
      <c r="D519" s="23"/>
      <c r="E519" s="23"/>
      <c r="F519" s="23"/>
      <c r="K519" s="23"/>
      <c r="L519" s="23"/>
      <c r="M519" s="23"/>
      <c r="N519" s="23"/>
      <c r="O519" s="23"/>
      <c r="Q519" s="23"/>
      <c r="T519" s="40"/>
    </row>
    <row r="520">
      <c r="D520" s="23"/>
      <c r="E520" s="23"/>
      <c r="F520" s="23"/>
      <c r="K520" s="23"/>
      <c r="L520" s="23"/>
      <c r="M520" s="23"/>
      <c r="N520" s="23"/>
      <c r="O520" s="23"/>
      <c r="Q520" s="23"/>
      <c r="T520" s="40"/>
    </row>
    <row r="521">
      <c r="D521" s="23"/>
      <c r="E521" s="23"/>
      <c r="F521" s="23"/>
      <c r="K521" s="23"/>
      <c r="L521" s="23"/>
      <c r="M521" s="23"/>
      <c r="N521" s="23"/>
      <c r="O521" s="23"/>
      <c r="Q521" s="23"/>
      <c r="T521" s="40"/>
    </row>
    <row r="522">
      <c r="D522" s="23"/>
      <c r="E522" s="23"/>
      <c r="F522" s="23"/>
      <c r="K522" s="23"/>
      <c r="L522" s="23"/>
      <c r="M522" s="23"/>
      <c r="N522" s="23"/>
      <c r="O522" s="23"/>
      <c r="Q522" s="23"/>
      <c r="T522" s="40"/>
    </row>
    <row r="523">
      <c r="D523" s="23"/>
      <c r="E523" s="23"/>
      <c r="F523" s="23"/>
      <c r="K523" s="23"/>
      <c r="L523" s="23"/>
      <c r="M523" s="23"/>
      <c r="N523" s="23"/>
      <c r="O523" s="23"/>
      <c r="Q523" s="23"/>
      <c r="T523" s="40"/>
    </row>
    <row r="524">
      <c r="D524" s="23"/>
      <c r="E524" s="23"/>
      <c r="F524" s="23"/>
      <c r="K524" s="23"/>
      <c r="L524" s="23"/>
      <c r="M524" s="23"/>
      <c r="N524" s="23"/>
      <c r="O524" s="23"/>
      <c r="Q524" s="23"/>
      <c r="T524" s="40"/>
    </row>
    <row r="525">
      <c r="D525" s="23"/>
      <c r="E525" s="23"/>
      <c r="F525" s="23"/>
      <c r="K525" s="23"/>
      <c r="L525" s="23"/>
      <c r="M525" s="23"/>
      <c r="N525" s="23"/>
      <c r="O525" s="23"/>
      <c r="Q525" s="23"/>
      <c r="T525" s="40"/>
    </row>
    <row r="526">
      <c r="D526" s="23"/>
      <c r="E526" s="23"/>
      <c r="F526" s="23"/>
      <c r="K526" s="23"/>
      <c r="L526" s="23"/>
      <c r="M526" s="23"/>
      <c r="N526" s="23"/>
      <c r="O526" s="23"/>
      <c r="Q526" s="23"/>
      <c r="T526" s="40"/>
    </row>
    <row r="527">
      <c r="D527" s="23"/>
      <c r="E527" s="23"/>
      <c r="F527" s="23"/>
      <c r="K527" s="23"/>
      <c r="L527" s="23"/>
      <c r="M527" s="23"/>
      <c r="N527" s="23"/>
      <c r="O527" s="23"/>
      <c r="Q527" s="23"/>
      <c r="T527" s="40"/>
    </row>
    <row r="528">
      <c r="D528" s="23"/>
      <c r="E528" s="23"/>
      <c r="F528" s="23"/>
      <c r="K528" s="23"/>
      <c r="L528" s="23"/>
      <c r="M528" s="23"/>
      <c r="N528" s="23"/>
      <c r="O528" s="23"/>
      <c r="Q528" s="23"/>
      <c r="T528" s="40"/>
    </row>
    <row r="529">
      <c r="D529" s="23"/>
      <c r="E529" s="23"/>
      <c r="F529" s="23"/>
      <c r="K529" s="23"/>
      <c r="L529" s="23"/>
      <c r="M529" s="23"/>
      <c r="N529" s="23"/>
      <c r="O529" s="23"/>
      <c r="Q529" s="23"/>
      <c r="T529" s="40"/>
    </row>
    <row r="530">
      <c r="D530" s="23"/>
      <c r="E530" s="23"/>
      <c r="F530" s="23"/>
      <c r="K530" s="23"/>
      <c r="L530" s="23"/>
      <c r="M530" s="23"/>
      <c r="N530" s="23"/>
      <c r="O530" s="23"/>
      <c r="Q530" s="23"/>
      <c r="T530" s="40"/>
    </row>
    <row r="531">
      <c r="D531" s="23"/>
      <c r="E531" s="23"/>
      <c r="F531" s="23"/>
      <c r="K531" s="23"/>
      <c r="L531" s="23"/>
      <c r="M531" s="23"/>
      <c r="N531" s="23"/>
      <c r="O531" s="23"/>
      <c r="Q531" s="23"/>
      <c r="T531" s="40"/>
    </row>
    <row r="532">
      <c r="D532" s="23"/>
      <c r="E532" s="23"/>
      <c r="F532" s="23"/>
      <c r="K532" s="23"/>
      <c r="L532" s="23"/>
      <c r="M532" s="23"/>
      <c r="N532" s="23"/>
      <c r="O532" s="23"/>
      <c r="Q532" s="23"/>
      <c r="T532" s="40"/>
    </row>
    <row r="533">
      <c r="D533" s="23"/>
      <c r="E533" s="23"/>
      <c r="F533" s="23"/>
      <c r="K533" s="23"/>
      <c r="L533" s="23"/>
      <c r="M533" s="23"/>
      <c r="N533" s="23"/>
      <c r="O533" s="23"/>
      <c r="Q533" s="23"/>
      <c r="T533" s="40"/>
    </row>
    <row r="534">
      <c r="D534" s="23"/>
      <c r="E534" s="23"/>
      <c r="F534" s="23"/>
      <c r="K534" s="23"/>
      <c r="L534" s="23"/>
      <c r="M534" s="23"/>
      <c r="N534" s="23"/>
      <c r="O534" s="23"/>
      <c r="Q534" s="23"/>
      <c r="T534" s="40"/>
    </row>
    <row r="535">
      <c r="D535" s="23"/>
      <c r="E535" s="23"/>
      <c r="F535" s="23"/>
      <c r="K535" s="23"/>
      <c r="L535" s="23"/>
      <c r="M535" s="23"/>
      <c r="N535" s="23"/>
      <c r="O535" s="23"/>
      <c r="Q535" s="23"/>
      <c r="T535" s="40"/>
    </row>
    <row r="536">
      <c r="D536" s="23"/>
      <c r="E536" s="23"/>
      <c r="F536" s="23"/>
      <c r="K536" s="23"/>
      <c r="L536" s="23"/>
      <c r="M536" s="23"/>
      <c r="N536" s="23"/>
      <c r="O536" s="23"/>
      <c r="Q536" s="23"/>
      <c r="T536" s="40"/>
    </row>
    <row r="537">
      <c r="D537" s="23"/>
      <c r="E537" s="23"/>
      <c r="F537" s="23"/>
      <c r="K537" s="23"/>
      <c r="L537" s="23"/>
      <c r="M537" s="23"/>
      <c r="N537" s="23"/>
      <c r="O537" s="23"/>
      <c r="Q537" s="23"/>
      <c r="T537" s="40"/>
    </row>
    <row r="538">
      <c r="D538" s="23"/>
      <c r="E538" s="23"/>
      <c r="F538" s="23"/>
      <c r="K538" s="23"/>
      <c r="L538" s="23"/>
      <c r="M538" s="23"/>
      <c r="N538" s="23"/>
      <c r="O538" s="23"/>
      <c r="Q538" s="23"/>
      <c r="T538" s="40"/>
    </row>
    <row r="539">
      <c r="D539" s="23"/>
      <c r="E539" s="23"/>
      <c r="F539" s="23"/>
      <c r="K539" s="23"/>
      <c r="L539" s="23"/>
      <c r="M539" s="23"/>
      <c r="N539" s="23"/>
      <c r="O539" s="23"/>
      <c r="Q539" s="23"/>
      <c r="T539" s="40"/>
    </row>
    <row r="540">
      <c r="D540" s="23"/>
      <c r="E540" s="23"/>
      <c r="F540" s="23"/>
      <c r="K540" s="23"/>
      <c r="L540" s="23"/>
      <c r="M540" s="23"/>
      <c r="N540" s="23"/>
      <c r="O540" s="23"/>
      <c r="Q540" s="23"/>
      <c r="T540" s="40"/>
    </row>
    <row r="541">
      <c r="D541" s="23"/>
      <c r="E541" s="23"/>
      <c r="F541" s="23"/>
      <c r="K541" s="23"/>
      <c r="L541" s="23"/>
      <c r="M541" s="23"/>
      <c r="N541" s="23"/>
      <c r="O541" s="23"/>
      <c r="Q541" s="23"/>
      <c r="T541" s="40"/>
    </row>
    <row r="542">
      <c r="D542" s="23"/>
      <c r="E542" s="23"/>
      <c r="F542" s="23"/>
      <c r="K542" s="23"/>
      <c r="L542" s="23"/>
      <c r="M542" s="23"/>
      <c r="N542" s="23"/>
      <c r="O542" s="23"/>
      <c r="Q542" s="23"/>
      <c r="T542" s="40"/>
    </row>
    <row r="543">
      <c r="D543" s="23"/>
      <c r="E543" s="23"/>
      <c r="F543" s="23"/>
      <c r="K543" s="23"/>
      <c r="L543" s="23"/>
      <c r="M543" s="23"/>
      <c r="N543" s="23"/>
      <c r="O543" s="23"/>
      <c r="Q543" s="23"/>
      <c r="T543" s="40"/>
    </row>
    <row r="544">
      <c r="D544" s="23"/>
      <c r="E544" s="23"/>
      <c r="F544" s="23"/>
      <c r="K544" s="23"/>
      <c r="L544" s="23"/>
      <c r="M544" s="23"/>
      <c r="N544" s="23"/>
      <c r="O544" s="23"/>
      <c r="Q544" s="23"/>
      <c r="T544" s="40"/>
    </row>
    <row r="545">
      <c r="D545" s="23"/>
      <c r="E545" s="23"/>
      <c r="F545" s="23"/>
      <c r="K545" s="23"/>
      <c r="L545" s="23"/>
      <c r="M545" s="23"/>
      <c r="N545" s="23"/>
      <c r="O545" s="23"/>
      <c r="Q545" s="23"/>
      <c r="T545" s="40"/>
    </row>
    <row r="546">
      <c r="D546" s="23"/>
      <c r="E546" s="23"/>
      <c r="F546" s="23"/>
      <c r="K546" s="23"/>
      <c r="L546" s="23"/>
      <c r="M546" s="23"/>
      <c r="N546" s="23"/>
      <c r="O546" s="23"/>
      <c r="Q546" s="23"/>
      <c r="T546" s="40"/>
    </row>
    <row r="547">
      <c r="D547" s="23"/>
      <c r="E547" s="23"/>
      <c r="F547" s="23"/>
      <c r="K547" s="23"/>
      <c r="L547" s="23"/>
      <c r="M547" s="23"/>
      <c r="N547" s="23"/>
      <c r="O547" s="23"/>
      <c r="Q547" s="23"/>
      <c r="T547" s="40"/>
    </row>
    <row r="548">
      <c r="D548" s="23"/>
      <c r="E548" s="23"/>
      <c r="F548" s="23"/>
      <c r="K548" s="23"/>
      <c r="L548" s="23"/>
      <c r="M548" s="23"/>
      <c r="N548" s="23"/>
      <c r="O548" s="23"/>
      <c r="Q548" s="23"/>
      <c r="T548" s="40"/>
    </row>
    <row r="549">
      <c r="D549" s="23"/>
      <c r="E549" s="23"/>
      <c r="F549" s="23"/>
      <c r="K549" s="23"/>
      <c r="L549" s="23"/>
      <c r="M549" s="23"/>
      <c r="N549" s="23"/>
      <c r="O549" s="23"/>
      <c r="Q549" s="23"/>
      <c r="T549" s="40"/>
    </row>
    <row r="550">
      <c r="D550" s="23"/>
      <c r="E550" s="23"/>
      <c r="F550" s="23"/>
      <c r="K550" s="23"/>
      <c r="L550" s="23"/>
      <c r="M550" s="23"/>
      <c r="N550" s="23"/>
      <c r="O550" s="23"/>
      <c r="Q550" s="23"/>
      <c r="T550" s="40"/>
    </row>
    <row r="551">
      <c r="D551" s="23"/>
      <c r="E551" s="23"/>
      <c r="F551" s="23"/>
      <c r="K551" s="23"/>
      <c r="L551" s="23"/>
      <c r="M551" s="23"/>
      <c r="N551" s="23"/>
      <c r="O551" s="23"/>
      <c r="Q551" s="23"/>
      <c r="T551" s="40"/>
    </row>
    <row r="552">
      <c r="D552" s="23"/>
      <c r="E552" s="23"/>
      <c r="F552" s="23"/>
      <c r="K552" s="23"/>
      <c r="L552" s="23"/>
      <c r="M552" s="23"/>
      <c r="N552" s="23"/>
      <c r="O552" s="23"/>
      <c r="Q552" s="23"/>
      <c r="T552" s="40"/>
    </row>
    <row r="553">
      <c r="D553" s="23"/>
      <c r="E553" s="23"/>
      <c r="F553" s="23"/>
      <c r="K553" s="23"/>
      <c r="L553" s="23"/>
      <c r="M553" s="23"/>
      <c r="N553" s="23"/>
      <c r="O553" s="23"/>
      <c r="Q553" s="23"/>
      <c r="T553" s="40"/>
    </row>
    <row r="554">
      <c r="D554" s="23"/>
      <c r="E554" s="23"/>
      <c r="F554" s="23"/>
      <c r="K554" s="23"/>
      <c r="L554" s="23"/>
      <c r="M554" s="23"/>
      <c r="N554" s="23"/>
      <c r="O554" s="23"/>
      <c r="Q554" s="23"/>
      <c r="T554" s="40"/>
    </row>
    <row r="555">
      <c r="D555" s="23"/>
      <c r="E555" s="23"/>
      <c r="F555" s="23"/>
      <c r="K555" s="23"/>
      <c r="L555" s="23"/>
      <c r="M555" s="23"/>
      <c r="N555" s="23"/>
      <c r="O555" s="23"/>
      <c r="Q555" s="23"/>
      <c r="T555" s="40"/>
    </row>
    <row r="556">
      <c r="D556" s="23"/>
      <c r="E556" s="23"/>
      <c r="F556" s="23"/>
      <c r="K556" s="23"/>
      <c r="L556" s="23"/>
      <c r="M556" s="23"/>
      <c r="N556" s="23"/>
      <c r="O556" s="23"/>
      <c r="Q556" s="23"/>
      <c r="T556" s="40"/>
    </row>
    <row r="557">
      <c r="D557" s="23"/>
      <c r="E557" s="23"/>
      <c r="F557" s="23"/>
      <c r="K557" s="23"/>
      <c r="L557" s="23"/>
      <c r="M557" s="23"/>
      <c r="N557" s="23"/>
      <c r="O557" s="23"/>
      <c r="Q557" s="23"/>
      <c r="T557" s="40"/>
    </row>
    <row r="558">
      <c r="D558" s="23"/>
      <c r="E558" s="23"/>
      <c r="F558" s="23"/>
      <c r="K558" s="23"/>
      <c r="L558" s="23"/>
      <c r="M558" s="23"/>
      <c r="N558" s="23"/>
      <c r="O558" s="23"/>
      <c r="Q558" s="23"/>
      <c r="T558" s="40"/>
    </row>
    <row r="559">
      <c r="D559" s="23"/>
      <c r="E559" s="23"/>
      <c r="F559" s="23"/>
      <c r="K559" s="23"/>
      <c r="L559" s="23"/>
      <c r="M559" s="23"/>
      <c r="N559" s="23"/>
      <c r="O559" s="23"/>
      <c r="Q559" s="23"/>
      <c r="T559" s="40"/>
    </row>
    <row r="560">
      <c r="D560" s="23"/>
      <c r="E560" s="23"/>
      <c r="F560" s="23"/>
      <c r="K560" s="23"/>
      <c r="L560" s="23"/>
      <c r="M560" s="23"/>
      <c r="N560" s="23"/>
      <c r="O560" s="23"/>
      <c r="Q560" s="23"/>
      <c r="T560" s="40"/>
    </row>
    <row r="561">
      <c r="D561" s="23"/>
      <c r="E561" s="23"/>
      <c r="F561" s="23"/>
      <c r="K561" s="23"/>
      <c r="L561" s="23"/>
      <c r="M561" s="23"/>
      <c r="N561" s="23"/>
      <c r="O561" s="23"/>
      <c r="Q561" s="23"/>
      <c r="T561" s="40"/>
    </row>
    <row r="562">
      <c r="D562" s="23"/>
      <c r="E562" s="23"/>
      <c r="F562" s="23"/>
      <c r="K562" s="23"/>
      <c r="L562" s="23"/>
      <c r="M562" s="23"/>
      <c r="N562" s="23"/>
      <c r="O562" s="23"/>
      <c r="Q562" s="23"/>
      <c r="T562" s="40"/>
    </row>
    <row r="563">
      <c r="D563" s="23"/>
      <c r="E563" s="23"/>
      <c r="F563" s="23"/>
      <c r="K563" s="23"/>
      <c r="L563" s="23"/>
      <c r="M563" s="23"/>
      <c r="N563" s="23"/>
      <c r="O563" s="23"/>
      <c r="Q563" s="23"/>
      <c r="T563" s="40"/>
    </row>
    <row r="564">
      <c r="D564" s="23"/>
      <c r="E564" s="23"/>
      <c r="F564" s="23"/>
      <c r="K564" s="23"/>
      <c r="L564" s="23"/>
      <c r="M564" s="23"/>
      <c r="N564" s="23"/>
      <c r="O564" s="23"/>
      <c r="Q564" s="23"/>
      <c r="T564" s="40"/>
    </row>
    <row r="565">
      <c r="D565" s="23"/>
      <c r="E565" s="23"/>
      <c r="F565" s="23"/>
      <c r="K565" s="23"/>
      <c r="L565" s="23"/>
      <c r="M565" s="23"/>
      <c r="N565" s="23"/>
      <c r="O565" s="23"/>
      <c r="Q565" s="23"/>
      <c r="T565" s="40"/>
    </row>
    <row r="566">
      <c r="D566" s="23"/>
      <c r="E566" s="23"/>
      <c r="F566" s="23"/>
      <c r="K566" s="23"/>
      <c r="L566" s="23"/>
      <c r="M566" s="23"/>
      <c r="N566" s="23"/>
      <c r="O566" s="23"/>
      <c r="Q566" s="23"/>
      <c r="T566" s="40"/>
    </row>
    <row r="567">
      <c r="D567" s="23"/>
      <c r="E567" s="23"/>
      <c r="F567" s="23"/>
      <c r="K567" s="23"/>
      <c r="L567" s="23"/>
      <c r="M567" s="23"/>
      <c r="N567" s="23"/>
      <c r="O567" s="23"/>
      <c r="Q567" s="23"/>
      <c r="T567" s="40"/>
    </row>
    <row r="568">
      <c r="D568" s="23"/>
      <c r="E568" s="23"/>
      <c r="F568" s="23"/>
      <c r="K568" s="23"/>
      <c r="L568" s="23"/>
      <c r="M568" s="23"/>
      <c r="N568" s="23"/>
      <c r="O568" s="23"/>
      <c r="Q568" s="23"/>
      <c r="T568" s="40"/>
    </row>
    <row r="569">
      <c r="D569" s="23"/>
      <c r="E569" s="23"/>
      <c r="F569" s="23"/>
      <c r="K569" s="23"/>
      <c r="L569" s="23"/>
      <c r="M569" s="23"/>
      <c r="N569" s="23"/>
      <c r="O569" s="23"/>
      <c r="Q569" s="23"/>
      <c r="T569" s="40"/>
    </row>
    <row r="570">
      <c r="D570" s="23"/>
      <c r="E570" s="23"/>
      <c r="F570" s="23"/>
      <c r="K570" s="23"/>
      <c r="L570" s="23"/>
      <c r="M570" s="23"/>
      <c r="N570" s="23"/>
      <c r="O570" s="23"/>
      <c r="Q570" s="23"/>
      <c r="T570" s="40"/>
    </row>
    <row r="571">
      <c r="D571" s="23"/>
      <c r="E571" s="23"/>
      <c r="F571" s="23"/>
      <c r="K571" s="23"/>
      <c r="L571" s="23"/>
      <c r="M571" s="23"/>
      <c r="N571" s="23"/>
      <c r="O571" s="23"/>
      <c r="Q571" s="23"/>
      <c r="T571" s="40"/>
    </row>
    <row r="572">
      <c r="D572" s="23"/>
      <c r="E572" s="23"/>
      <c r="F572" s="23"/>
      <c r="K572" s="23"/>
      <c r="L572" s="23"/>
      <c r="M572" s="23"/>
      <c r="N572" s="23"/>
      <c r="O572" s="23"/>
      <c r="Q572" s="23"/>
      <c r="T572" s="40"/>
    </row>
    <row r="573">
      <c r="D573" s="23"/>
      <c r="E573" s="23"/>
      <c r="F573" s="23"/>
      <c r="K573" s="23"/>
      <c r="L573" s="23"/>
      <c r="M573" s="23"/>
      <c r="N573" s="23"/>
      <c r="O573" s="23"/>
      <c r="Q573" s="23"/>
      <c r="T573" s="40"/>
    </row>
    <row r="574">
      <c r="D574" s="23"/>
      <c r="E574" s="23"/>
      <c r="F574" s="23"/>
      <c r="K574" s="23"/>
      <c r="L574" s="23"/>
      <c r="M574" s="23"/>
      <c r="N574" s="23"/>
      <c r="O574" s="23"/>
      <c r="Q574" s="23"/>
      <c r="T574" s="40"/>
    </row>
    <row r="575">
      <c r="D575" s="23"/>
      <c r="E575" s="23"/>
      <c r="F575" s="23"/>
      <c r="K575" s="23"/>
      <c r="L575" s="23"/>
      <c r="M575" s="23"/>
      <c r="N575" s="23"/>
      <c r="O575" s="23"/>
      <c r="Q575" s="23"/>
      <c r="T575" s="40"/>
    </row>
    <row r="576">
      <c r="D576" s="23"/>
      <c r="E576" s="23"/>
      <c r="F576" s="23"/>
      <c r="K576" s="23"/>
      <c r="L576" s="23"/>
      <c r="M576" s="23"/>
      <c r="N576" s="23"/>
      <c r="O576" s="23"/>
      <c r="Q576" s="23"/>
      <c r="T576" s="40"/>
    </row>
    <row r="577">
      <c r="D577" s="23"/>
      <c r="E577" s="23"/>
      <c r="F577" s="23"/>
      <c r="K577" s="23"/>
      <c r="L577" s="23"/>
      <c r="M577" s="23"/>
      <c r="N577" s="23"/>
      <c r="O577" s="23"/>
      <c r="Q577" s="23"/>
      <c r="T577" s="40"/>
    </row>
    <row r="578">
      <c r="D578" s="23"/>
      <c r="E578" s="23"/>
      <c r="F578" s="23"/>
      <c r="K578" s="23"/>
      <c r="L578" s="23"/>
      <c r="M578" s="23"/>
      <c r="N578" s="23"/>
      <c r="O578" s="23"/>
      <c r="Q578" s="23"/>
      <c r="T578" s="40"/>
    </row>
    <row r="579">
      <c r="D579" s="23"/>
      <c r="E579" s="23"/>
      <c r="F579" s="23"/>
      <c r="K579" s="23"/>
      <c r="L579" s="23"/>
      <c r="M579" s="23"/>
      <c r="N579" s="23"/>
      <c r="O579" s="23"/>
      <c r="Q579" s="23"/>
      <c r="T579" s="40"/>
    </row>
    <row r="580">
      <c r="D580" s="23"/>
      <c r="E580" s="23"/>
      <c r="F580" s="23"/>
      <c r="K580" s="23"/>
      <c r="L580" s="23"/>
      <c r="M580" s="23"/>
      <c r="N580" s="23"/>
      <c r="O580" s="23"/>
      <c r="Q580" s="23"/>
      <c r="T580" s="40"/>
    </row>
    <row r="581">
      <c r="D581" s="23"/>
      <c r="E581" s="23"/>
      <c r="F581" s="23"/>
      <c r="K581" s="23"/>
      <c r="L581" s="23"/>
      <c r="M581" s="23"/>
      <c r="N581" s="23"/>
      <c r="O581" s="23"/>
      <c r="Q581" s="23"/>
      <c r="T581" s="40"/>
    </row>
    <row r="582">
      <c r="D582" s="23"/>
      <c r="E582" s="23"/>
      <c r="F582" s="23"/>
      <c r="K582" s="23"/>
      <c r="L582" s="23"/>
      <c r="M582" s="23"/>
      <c r="N582" s="23"/>
      <c r="O582" s="23"/>
      <c r="Q582" s="23"/>
      <c r="T582" s="40"/>
    </row>
    <row r="583">
      <c r="D583" s="23"/>
      <c r="E583" s="23"/>
      <c r="F583" s="23"/>
      <c r="K583" s="23"/>
      <c r="L583" s="23"/>
      <c r="M583" s="23"/>
      <c r="N583" s="23"/>
      <c r="O583" s="23"/>
      <c r="Q583" s="23"/>
      <c r="T583" s="40"/>
    </row>
    <row r="584">
      <c r="D584" s="23"/>
      <c r="E584" s="23"/>
      <c r="F584" s="23"/>
      <c r="K584" s="23"/>
      <c r="L584" s="23"/>
      <c r="M584" s="23"/>
      <c r="N584" s="23"/>
      <c r="O584" s="23"/>
      <c r="Q584" s="23"/>
      <c r="T584" s="40"/>
    </row>
    <row r="585">
      <c r="D585" s="23"/>
      <c r="E585" s="23"/>
      <c r="F585" s="23"/>
      <c r="K585" s="23"/>
      <c r="L585" s="23"/>
      <c r="M585" s="23"/>
      <c r="N585" s="23"/>
      <c r="O585" s="23"/>
      <c r="Q585" s="23"/>
      <c r="T585" s="40"/>
    </row>
    <row r="586">
      <c r="D586" s="23"/>
      <c r="E586" s="23"/>
      <c r="F586" s="23"/>
      <c r="K586" s="23"/>
      <c r="L586" s="23"/>
      <c r="M586" s="23"/>
      <c r="N586" s="23"/>
      <c r="O586" s="23"/>
      <c r="Q586" s="23"/>
      <c r="T586" s="40"/>
    </row>
    <row r="587">
      <c r="D587" s="23"/>
      <c r="E587" s="23"/>
      <c r="F587" s="23"/>
      <c r="K587" s="23"/>
      <c r="L587" s="23"/>
      <c r="M587" s="23"/>
      <c r="N587" s="23"/>
      <c r="O587" s="23"/>
      <c r="Q587" s="23"/>
      <c r="T587" s="40"/>
    </row>
    <row r="588">
      <c r="D588" s="23"/>
      <c r="E588" s="23"/>
      <c r="F588" s="23"/>
      <c r="K588" s="23"/>
      <c r="L588" s="23"/>
      <c r="M588" s="23"/>
      <c r="N588" s="23"/>
      <c r="O588" s="23"/>
      <c r="Q588" s="23"/>
      <c r="T588" s="40"/>
    </row>
    <row r="589">
      <c r="D589" s="23"/>
      <c r="E589" s="23"/>
      <c r="F589" s="23"/>
      <c r="K589" s="23"/>
      <c r="L589" s="23"/>
      <c r="M589" s="23"/>
      <c r="N589" s="23"/>
      <c r="O589" s="23"/>
      <c r="Q589" s="23"/>
      <c r="T589" s="40"/>
    </row>
    <row r="590">
      <c r="D590" s="23"/>
      <c r="E590" s="23"/>
      <c r="F590" s="23"/>
      <c r="K590" s="23"/>
      <c r="L590" s="23"/>
      <c r="M590" s="23"/>
      <c r="N590" s="23"/>
      <c r="O590" s="23"/>
      <c r="Q590" s="23"/>
      <c r="T590" s="40"/>
    </row>
    <row r="591">
      <c r="D591" s="23"/>
      <c r="E591" s="23"/>
      <c r="F591" s="23"/>
      <c r="K591" s="23"/>
      <c r="L591" s="23"/>
      <c r="M591" s="23"/>
      <c r="N591" s="23"/>
      <c r="O591" s="23"/>
      <c r="Q591" s="23"/>
      <c r="T591" s="40"/>
    </row>
    <row r="592">
      <c r="D592" s="23"/>
      <c r="E592" s="23"/>
      <c r="F592" s="23"/>
      <c r="K592" s="23"/>
      <c r="L592" s="23"/>
      <c r="M592" s="23"/>
      <c r="N592" s="23"/>
      <c r="O592" s="23"/>
      <c r="Q592" s="23"/>
      <c r="T592" s="40"/>
    </row>
    <row r="593">
      <c r="D593" s="23"/>
      <c r="E593" s="23"/>
      <c r="F593" s="23"/>
      <c r="K593" s="23"/>
      <c r="L593" s="23"/>
      <c r="M593" s="23"/>
      <c r="N593" s="23"/>
      <c r="O593" s="23"/>
      <c r="Q593" s="23"/>
      <c r="T593" s="40"/>
    </row>
    <row r="594">
      <c r="D594" s="23"/>
      <c r="E594" s="23"/>
      <c r="F594" s="23"/>
      <c r="K594" s="23"/>
      <c r="L594" s="23"/>
      <c r="M594" s="23"/>
      <c r="N594" s="23"/>
      <c r="O594" s="23"/>
      <c r="Q594" s="23"/>
      <c r="T594" s="40"/>
    </row>
    <row r="595">
      <c r="D595" s="23"/>
      <c r="E595" s="23"/>
      <c r="F595" s="23"/>
      <c r="K595" s="23"/>
      <c r="L595" s="23"/>
      <c r="M595" s="23"/>
      <c r="N595" s="23"/>
      <c r="O595" s="23"/>
      <c r="Q595" s="23"/>
      <c r="T595" s="40"/>
    </row>
    <row r="596">
      <c r="D596" s="23"/>
      <c r="E596" s="23"/>
      <c r="F596" s="23"/>
      <c r="K596" s="23"/>
      <c r="L596" s="23"/>
      <c r="M596" s="23"/>
      <c r="N596" s="23"/>
      <c r="O596" s="23"/>
      <c r="Q596" s="23"/>
      <c r="T596" s="40"/>
    </row>
    <row r="597">
      <c r="D597" s="23"/>
      <c r="E597" s="23"/>
      <c r="F597" s="23"/>
      <c r="K597" s="23"/>
      <c r="L597" s="23"/>
      <c r="M597" s="23"/>
      <c r="N597" s="23"/>
      <c r="O597" s="23"/>
      <c r="Q597" s="23"/>
      <c r="T597" s="40"/>
    </row>
    <row r="598">
      <c r="D598" s="23"/>
      <c r="E598" s="23"/>
      <c r="F598" s="23"/>
      <c r="K598" s="23"/>
      <c r="L598" s="23"/>
      <c r="M598" s="23"/>
      <c r="N598" s="23"/>
      <c r="O598" s="23"/>
      <c r="Q598" s="23"/>
      <c r="T598" s="40"/>
    </row>
    <row r="599">
      <c r="D599" s="23"/>
      <c r="E599" s="23"/>
      <c r="F599" s="23"/>
      <c r="K599" s="23"/>
      <c r="L599" s="23"/>
      <c r="M599" s="23"/>
      <c r="N599" s="23"/>
      <c r="O599" s="23"/>
      <c r="Q599" s="23"/>
      <c r="T599" s="40"/>
    </row>
    <row r="600">
      <c r="D600" s="23"/>
      <c r="E600" s="23"/>
      <c r="F600" s="23"/>
      <c r="K600" s="23"/>
      <c r="L600" s="23"/>
      <c r="M600" s="23"/>
      <c r="N600" s="23"/>
      <c r="O600" s="23"/>
      <c r="Q600" s="23"/>
      <c r="T600" s="40"/>
    </row>
    <row r="601">
      <c r="D601" s="23"/>
      <c r="E601" s="23"/>
      <c r="F601" s="23"/>
      <c r="K601" s="23"/>
      <c r="L601" s="23"/>
      <c r="M601" s="23"/>
      <c r="N601" s="23"/>
      <c r="O601" s="23"/>
      <c r="Q601" s="23"/>
      <c r="T601" s="40"/>
    </row>
    <row r="602">
      <c r="D602" s="23"/>
      <c r="E602" s="23"/>
      <c r="F602" s="23"/>
      <c r="K602" s="23"/>
      <c r="L602" s="23"/>
      <c r="M602" s="23"/>
      <c r="N602" s="23"/>
      <c r="O602" s="23"/>
      <c r="Q602" s="23"/>
      <c r="T602" s="40"/>
    </row>
    <row r="603">
      <c r="D603" s="23"/>
      <c r="E603" s="23"/>
      <c r="F603" s="23"/>
      <c r="K603" s="23"/>
      <c r="L603" s="23"/>
      <c r="M603" s="23"/>
      <c r="N603" s="23"/>
      <c r="O603" s="23"/>
      <c r="Q603" s="23"/>
      <c r="T603" s="40"/>
    </row>
    <row r="604">
      <c r="D604" s="23"/>
      <c r="E604" s="23"/>
      <c r="F604" s="23"/>
      <c r="K604" s="23"/>
      <c r="L604" s="23"/>
      <c r="M604" s="23"/>
      <c r="N604" s="23"/>
      <c r="O604" s="23"/>
      <c r="Q604" s="23"/>
      <c r="T604" s="40"/>
    </row>
    <row r="605">
      <c r="D605" s="23"/>
      <c r="E605" s="23"/>
      <c r="F605" s="23"/>
      <c r="K605" s="23"/>
      <c r="L605" s="23"/>
      <c r="M605" s="23"/>
      <c r="N605" s="23"/>
      <c r="O605" s="23"/>
      <c r="Q605" s="23"/>
      <c r="T605" s="40"/>
    </row>
    <row r="606">
      <c r="D606" s="23"/>
      <c r="E606" s="23"/>
      <c r="F606" s="23"/>
      <c r="K606" s="23"/>
      <c r="L606" s="23"/>
      <c r="M606" s="23"/>
      <c r="N606" s="23"/>
      <c r="O606" s="23"/>
      <c r="Q606" s="23"/>
      <c r="T606" s="40"/>
    </row>
    <row r="607">
      <c r="D607" s="23"/>
      <c r="E607" s="23"/>
      <c r="F607" s="23"/>
      <c r="K607" s="23"/>
      <c r="L607" s="23"/>
      <c r="M607" s="23"/>
      <c r="N607" s="23"/>
      <c r="O607" s="23"/>
      <c r="Q607" s="23"/>
      <c r="T607" s="40"/>
    </row>
    <row r="608">
      <c r="D608" s="23"/>
      <c r="E608" s="23"/>
      <c r="F608" s="23"/>
      <c r="K608" s="23"/>
      <c r="L608" s="23"/>
      <c r="M608" s="23"/>
      <c r="N608" s="23"/>
      <c r="O608" s="23"/>
      <c r="Q608" s="23"/>
      <c r="T608" s="40"/>
    </row>
    <row r="609">
      <c r="D609" s="23"/>
      <c r="E609" s="23"/>
      <c r="F609" s="23"/>
      <c r="K609" s="23"/>
      <c r="L609" s="23"/>
      <c r="M609" s="23"/>
      <c r="N609" s="23"/>
      <c r="O609" s="23"/>
      <c r="Q609" s="23"/>
      <c r="T609" s="40"/>
    </row>
    <row r="610">
      <c r="D610" s="23"/>
      <c r="E610" s="23"/>
      <c r="F610" s="23"/>
      <c r="K610" s="23"/>
      <c r="L610" s="23"/>
      <c r="M610" s="23"/>
      <c r="N610" s="23"/>
      <c r="O610" s="23"/>
      <c r="Q610" s="23"/>
      <c r="T610" s="40"/>
    </row>
    <row r="611">
      <c r="D611" s="23"/>
      <c r="E611" s="23"/>
      <c r="F611" s="23"/>
      <c r="K611" s="23"/>
      <c r="L611" s="23"/>
      <c r="M611" s="23"/>
      <c r="N611" s="23"/>
      <c r="O611" s="23"/>
      <c r="Q611" s="23"/>
      <c r="T611" s="40"/>
    </row>
    <row r="612">
      <c r="D612" s="23"/>
      <c r="E612" s="23"/>
      <c r="F612" s="23"/>
      <c r="K612" s="23"/>
      <c r="L612" s="23"/>
      <c r="M612" s="23"/>
      <c r="N612" s="23"/>
      <c r="O612" s="23"/>
      <c r="Q612" s="23"/>
      <c r="T612" s="40"/>
    </row>
    <row r="613">
      <c r="D613" s="23"/>
      <c r="E613" s="23"/>
      <c r="F613" s="23"/>
      <c r="K613" s="23"/>
      <c r="L613" s="23"/>
      <c r="M613" s="23"/>
      <c r="N613" s="23"/>
      <c r="O613" s="23"/>
      <c r="Q613" s="23"/>
      <c r="T613" s="40"/>
    </row>
    <row r="614">
      <c r="D614" s="23"/>
      <c r="E614" s="23"/>
      <c r="F614" s="23"/>
      <c r="K614" s="23"/>
      <c r="L614" s="23"/>
      <c r="M614" s="23"/>
      <c r="N614" s="23"/>
      <c r="O614" s="23"/>
      <c r="Q614" s="23"/>
      <c r="T614" s="40"/>
    </row>
    <row r="615">
      <c r="D615" s="23"/>
      <c r="E615" s="23"/>
      <c r="F615" s="23"/>
      <c r="K615" s="23"/>
      <c r="L615" s="23"/>
      <c r="M615" s="23"/>
      <c r="N615" s="23"/>
      <c r="O615" s="23"/>
      <c r="Q615" s="23"/>
      <c r="T615" s="40"/>
    </row>
    <row r="616">
      <c r="D616" s="23"/>
      <c r="E616" s="23"/>
      <c r="F616" s="23"/>
      <c r="K616" s="23"/>
      <c r="L616" s="23"/>
      <c r="M616" s="23"/>
      <c r="N616" s="23"/>
      <c r="O616" s="23"/>
      <c r="Q616" s="23"/>
      <c r="T616" s="40"/>
    </row>
    <row r="617">
      <c r="D617" s="23"/>
      <c r="E617" s="23"/>
      <c r="F617" s="23"/>
      <c r="K617" s="23"/>
      <c r="L617" s="23"/>
      <c r="M617" s="23"/>
      <c r="N617" s="23"/>
      <c r="O617" s="23"/>
      <c r="Q617" s="23"/>
      <c r="T617" s="40"/>
    </row>
    <row r="618">
      <c r="D618" s="23"/>
      <c r="E618" s="23"/>
      <c r="F618" s="23"/>
      <c r="K618" s="23"/>
      <c r="L618" s="23"/>
      <c r="M618" s="23"/>
      <c r="N618" s="23"/>
      <c r="O618" s="23"/>
      <c r="Q618" s="23"/>
      <c r="T618" s="40"/>
    </row>
    <row r="619">
      <c r="D619" s="23"/>
      <c r="E619" s="23"/>
      <c r="F619" s="23"/>
      <c r="K619" s="23"/>
      <c r="L619" s="23"/>
      <c r="M619" s="23"/>
      <c r="N619" s="23"/>
      <c r="O619" s="23"/>
      <c r="Q619" s="23"/>
      <c r="T619" s="40"/>
    </row>
    <row r="620">
      <c r="D620" s="23"/>
      <c r="E620" s="23"/>
      <c r="F620" s="23"/>
      <c r="K620" s="23"/>
      <c r="L620" s="23"/>
      <c r="M620" s="23"/>
      <c r="N620" s="23"/>
      <c r="O620" s="23"/>
      <c r="Q620" s="23"/>
      <c r="T620" s="40"/>
    </row>
    <row r="621">
      <c r="D621" s="23"/>
      <c r="E621" s="23"/>
      <c r="F621" s="23"/>
      <c r="K621" s="23"/>
      <c r="L621" s="23"/>
      <c r="M621" s="23"/>
      <c r="N621" s="23"/>
      <c r="O621" s="23"/>
      <c r="Q621" s="23"/>
      <c r="T621" s="40"/>
    </row>
    <row r="622">
      <c r="D622" s="23"/>
      <c r="E622" s="23"/>
      <c r="F622" s="23"/>
      <c r="K622" s="23"/>
      <c r="L622" s="23"/>
      <c r="M622" s="23"/>
      <c r="N622" s="23"/>
      <c r="O622" s="23"/>
      <c r="Q622" s="23"/>
      <c r="T622" s="40"/>
    </row>
    <row r="623">
      <c r="D623" s="23"/>
      <c r="E623" s="23"/>
      <c r="F623" s="23"/>
      <c r="K623" s="23"/>
      <c r="L623" s="23"/>
      <c r="M623" s="23"/>
      <c r="N623" s="23"/>
      <c r="O623" s="23"/>
      <c r="Q623" s="23"/>
      <c r="T623" s="40"/>
    </row>
    <row r="624">
      <c r="D624" s="23"/>
      <c r="E624" s="23"/>
      <c r="F624" s="23"/>
      <c r="K624" s="23"/>
      <c r="L624" s="23"/>
      <c r="M624" s="23"/>
      <c r="N624" s="23"/>
      <c r="O624" s="23"/>
      <c r="Q624" s="23"/>
      <c r="T624" s="40"/>
    </row>
    <row r="625">
      <c r="D625" s="23"/>
      <c r="E625" s="23"/>
      <c r="F625" s="23"/>
      <c r="K625" s="23"/>
      <c r="L625" s="23"/>
      <c r="M625" s="23"/>
      <c r="N625" s="23"/>
      <c r="O625" s="23"/>
      <c r="Q625" s="23"/>
      <c r="T625" s="40"/>
    </row>
    <row r="626">
      <c r="D626" s="23"/>
      <c r="E626" s="23"/>
      <c r="F626" s="23"/>
      <c r="K626" s="23"/>
      <c r="L626" s="23"/>
      <c r="M626" s="23"/>
      <c r="N626" s="23"/>
      <c r="O626" s="23"/>
      <c r="Q626" s="23"/>
      <c r="T626" s="40"/>
    </row>
    <row r="627">
      <c r="D627" s="23"/>
      <c r="E627" s="23"/>
      <c r="F627" s="23"/>
      <c r="K627" s="23"/>
      <c r="L627" s="23"/>
      <c r="M627" s="23"/>
      <c r="N627" s="23"/>
      <c r="O627" s="23"/>
      <c r="Q627" s="23"/>
      <c r="T627" s="40"/>
    </row>
    <row r="628">
      <c r="D628" s="23"/>
      <c r="E628" s="23"/>
      <c r="F628" s="23"/>
      <c r="K628" s="23"/>
      <c r="L628" s="23"/>
      <c r="M628" s="23"/>
      <c r="N628" s="23"/>
      <c r="O628" s="23"/>
      <c r="Q628" s="23"/>
      <c r="T628" s="40"/>
    </row>
    <row r="629">
      <c r="D629" s="23"/>
      <c r="E629" s="23"/>
      <c r="F629" s="23"/>
      <c r="K629" s="23"/>
      <c r="L629" s="23"/>
      <c r="M629" s="23"/>
      <c r="N629" s="23"/>
      <c r="O629" s="23"/>
      <c r="Q629" s="23"/>
      <c r="T629" s="40"/>
    </row>
    <row r="630">
      <c r="D630" s="23"/>
      <c r="E630" s="23"/>
      <c r="F630" s="23"/>
      <c r="K630" s="23"/>
      <c r="L630" s="23"/>
      <c r="M630" s="23"/>
      <c r="N630" s="23"/>
      <c r="O630" s="23"/>
      <c r="Q630" s="23"/>
      <c r="T630" s="40"/>
    </row>
    <row r="631">
      <c r="D631" s="23"/>
      <c r="E631" s="23"/>
      <c r="F631" s="23"/>
      <c r="K631" s="23"/>
      <c r="L631" s="23"/>
      <c r="M631" s="23"/>
      <c r="N631" s="23"/>
      <c r="O631" s="23"/>
      <c r="Q631" s="23"/>
      <c r="T631" s="40"/>
    </row>
    <row r="632">
      <c r="D632" s="23"/>
      <c r="E632" s="23"/>
      <c r="F632" s="23"/>
      <c r="K632" s="23"/>
      <c r="L632" s="23"/>
      <c r="M632" s="23"/>
      <c r="N632" s="23"/>
      <c r="O632" s="23"/>
      <c r="Q632" s="23"/>
      <c r="T632" s="40"/>
    </row>
    <row r="633">
      <c r="D633" s="23"/>
      <c r="E633" s="23"/>
      <c r="F633" s="23"/>
      <c r="K633" s="23"/>
      <c r="L633" s="23"/>
      <c r="M633" s="23"/>
      <c r="N633" s="23"/>
      <c r="O633" s="23"/>
      <c r="Q633" s="23"/>
      <c r="T633" s="40"/>
    </row>
    <row r="634">
      <c r="D634" s="23"/>
      <c r="E634" s="23"/>
      <c r="F634" s="23"/>
      <c r="K634" s="23"/>
      <c r="L634" s="23"/>
      <c r="M634" s="23"/>
      <c r="N634" s="23"/>
      <c r="O634" s="23"/>
      <c r="Q634" s="23"/>
      <c r="T634" s="40"/>
    </row>
    <row r="635">
      <c r="D635" s="23"/>
      <c r="E635" s="23"/>
      <c r="F635" s="23"/>
      <c r="K635" s="23"/>
      <c r="L635" s="23"/>
      <c r="M635" s="23"/>
      <c r="N635" s="23"/>
      <c r="O635" s="23"/>
      <c r="Q635" s="23"/>
      <c r="T635" s="40"/>
    </row>
    <row r="636">
      <c r="D636" s="23"/>
      <c r="E636" s="23"/>
      <c r="F636" s="23"/>
      <c r="K636" s="23"/>
      <c r="L636" s="23"/>
      <c r="M636" s="23"/>
      <c r="N636" s="23"/>
      <c r="O636" s="23"/>
      <c r="Q636" s="23"/>
      <c r="T636" s="40"/>
    </row>
    <row r="637">
      <c r="D637" s="23"/>
      <c r="E637" s="23"/>
      <c r="F637" s="23"/>
      <c r="K637" s="23"/>
      <c r="L637" s="23"/>
      <c r="M637" s="23"/>
      <c r="N637" s="23"/>
      <c r="O637" s="23"/>
      <c r="Q637" s="23"/>
      <c r="T637" s="40"/>
    </row>
    <row r="638">
      <c r="D638" s="23"/>
      <c r="E638" s="23"/>
      <c r="F638" s="23"/>
      <c r="K638" s="23"/>
      <c r="L638" s="23"/>
      <c r="M638" s="23"/>
      <c r="N638" s="23"/>
      <c r="O638" s="23"/>
      <c r="Q638" s="23"/>
      <c r="T638" s="40"/>
    </row>
    <row r="639">
      <c r="D639" s="23"/>
      <c r="E639" s="23"/>
      <c r="F639" s="23"/>
      <c r="K639" s="23"/>
      <c r="L639" s="23"/>
      <c r="M639" s="23"/>
      <c r="N639" s="23"/>
      <c r="O639" s="23"/>
      <c r="Q639" s="23"/>
      <c r="T639" s="40"/>
    </row>
    <row r="640">
      <c r="D640" s="23"/>
      <c r="E640" s="23"/>
      <c r="F640" s="23"/>
      <c r="K640" s="23"/>
      <c r="L640" s="23"/>
      <c r="M640" s="23"/>
      <c r="N640" s="23"/>
      <c r="O640" s="23"/>
      <c r="Q640" s="23"/>
      <c r="T640" s="40"/>
    </row>
    <row r="641">
      <c r="D641" s="23"/>
      <c r="E641" s="23"/>
      <c r="F641" s="23"/>
      <c r="K641" s="23"/>
      <c r="L641" s="23"/>
      <c r="M641" s="23"/>
      <c r="N641" s="23"/>
      <c r="O641" s="23"/>
      <c r="Q641" s="23"/>
      <c r="T641" s="40"/>
    </row>
    <row r="642">
      <c r="D642" s="23"/>
      <c r="E642" s="23"/>
      <c r="F642" s="23"/>
      <c r="K642" s="23"/>
      <c r="L642" s="23"/>
      <c r="M642" s="23"/>
      <c r="N642" s="23"/>
      <c r="O642" s="23"/>
      <c r="Q642" s="23"/>
      <c r="T642" s="40"/>
    </row>
    <row r="643">
      <c r="D643" s="23"/>
      <c r="E643" s="23"/>
      <c r="F643" s="23"/>
      <c r="K643" s="23"/>
      <c r="L643" s="23"/>
      <c r="M643" s="23"/>
      <c r="N643" s="23"/>
      <c r="O643" s="23"/>
      <c r="Q643" s="23"/>
      <c r="T643" s="40"/>
    </row>
    <row r="644">
      <c r="D644" s="23"/>
      <c r="E644" s="23"/>
      <c r="F644" s="23"/>
      <c r="K644" s="23"/>
      <c r="L644" s="23"/>
      <c r="M644" s="23"/>
      <c r="N644" s="23"/>
      <c r="O644" s="23"/>
      <c r="Q644" s="23"/>
      <c r="T644" s="40"/>
    </row>
    <row r="645">
      <c r="D645" s="23"/>
      <c r="E645" s="23"/>
      <c r="F645" s="23"/>
      <c r="K645" s="23"/>
      <c r="L645" s="23"/>
      <c r="M645" s="23"/>
      <c r="N645" s="23"/>
      <c r="O645" s="23"/>
      <c r="Q645" s="23"/>
      <c r="T645" s="40"/>
    </row>
    <row r="646">
      <c r="D646" s="23"/>
      <c r="E646" s="23"/>
      <c r="F646" s="23"/>
      <c r="K646" s="23"/>
      <c r="L646" s="23"/>
      <c r="M646" s="23"/>
      <c r="N646" s="23"/>
      <c r="O646" s="23"/>
      <c r="Q646" s="23"/>
      <c r="T646" s="40"/>
    </row>
    <row r="647">
      <c r="D647" s="23"/>
      <c r="E647" s="23"/>
      <c r="F647" s="23"/>
      <c r="K647" s="23"/>
      <c r="L647" s="23"/>
      <c r="M647" s="23"/>
      <c r="N647" s="23"/>
      <c r="O647" s="23"/>
      <c r="Q647" s="23"/>
      <c r="T647" s="40"/>
    </row>
    <row r="648">
      <c r="D648" s="23"/>
      <c r="E648" s="23"/>
      <c r="F648" s="23"/>
      <c r="K648" s="23"/>
      <c r="L648" s="23"/>
      <c r="M648" s="23"/>
      <c r="N648" s="23"/>
      <c r="O648" s="23"/>
      <c r="Q648" s="23"/>
      <c r="T648" s="40"/>
    </row>
    <row r="649">
      <c r="D649" s="23"/>
      <c r="E649" s="23"/>
      <c r="F649" s="23"/>
      <c r="K649" s="23"/>
      <c r="L649" s="23"/>
      <c r="M649" s="23"/>
      <c r="N649" s="23"/>
      <c r="O649" s="23"/>
      <c r="Q649" s="23"/>
      <c r="T649" s="40"/>
    </row>
    <row r="650">
      <c r="D650" s="23"/>
      <c r="E650" s="23"/>
      <c r="F650" s="23"/>
      <c r="K650" s="23"/>
      <c r="L650" s="23"/>
      <c r="M650" s="23"/>
      <c r="N650" s="23"/>
      <c r="O650" s="23"/>
      <c r="Q650" s="23"/>
      <c r="T650" s="40"/>
    </row>
    <row r="651">
      <c r="D651" s="23"/>
      <c r="E651" s="23"/>
      <c r="F651" s="23"/>
      <c r="K651" s="23"/>
      <c r="L651" s="23"/>
      <c r="M651" s="23"/>
      <c r="N651" s="23"/>
      <c r="O651" s="23"/>
      <c r="Q651" s="23"/>
      <c r="T651" s="40"/>
    </row>
    <row r="652">
      <c r="D652" s="23"/>
      <c r="E652" s="23"/>
      <c r="F652" s="23"/>
      <c r="K652" s="23"/>
      <c r="L652" s="23"/>
      <c r="M652" s="23"/>
      <c r="N652" s="23"/>
      <c r="O652" s="23"/>
      <c r="Q652" s="23"/>
      <c r="T652" s="40"/>
    </row>
    <row r="653">
      <c r="D653" s="23"/>
      <c r="E653" s="23"/>
      <c r="F653" s="23"/>
      <c r="K653" s="23"/>
      <c r="L653" s="23"/>
      <c r="M653" s="23"/>
      <c r="N653" s="23"/>
      <c r="O653" s="23"/>
      <c r="Q653" s="23"/>
      <c r="T653" s="40"/>
    </row>
    <row r="654">
      <c r="D654" s="23"/>
      <c r="E654" s="23"/>
      <c r="F654" s="23"/>
      <c r="K654" s="23"/>
      <c r="L654" s="23"/>
      <c r="M654" s="23"/>
      <c r="N654" s="23"/>
      <c r="O654" s="23"/>
      <c r="Q654" s="23"/>
      <c r="T654" s="40"/>
    </row>
    <row r="655">
      <c r="D655" s="23"/>
      <c r="E655" s="23"/>
      <c r="F655" s="23"/>
      <c r="K655" s="23"/>
      <c r="L655" s="23"/>
      <c r="M655" s="23"/>
      <c r="N655" s="23"/>
      <c r="O655" s="23"/>
      <c r="Q655" s="23"/>
      <c r="T655" s="40"/>
    </row>
    <row r="656">
      <c r="D656" s="23"/>
      <c r="E656" s="23"/>
      <c r="F656" s="23"/>
      <c r="K656" s="23"/>
      <c r="L656" s="23"/>
      <c r="M656" s="23"/>
      <c r="N656" s="23"/>
      <c r="O656" s="23"/>
      <c r="Q656" s="23"/>
      <c r="T656" s="40"/>
    </row>
    <row r="657">
      <c r="D657" s="23"/>
      <c r="E657" s="23"/>
      <c r="F657" s="23"/>
      <c r="K657" s="23"/>
      <c r="L657" s="23"/>
      <c r="M657" s="23"/>
      <c r="N657" s="23"/>
      <c r="O657" s="23"/>
      <c r="Q657" s="23"/>
      <c r="T657" s="40"/>
    </row>
    <row r="658">
      <c r="D658" s="23"/>
      <c r="E658" s="23"/>
      <c r="F658" s="23"/>
      <c r="K658" s="23"/>
      <c r="L658" s="23"/>
      <c r="M658" s="23"/>
      <c r="N658" s="23"/>
      <c r="O658" s="23"/>
      <c r="Q658" s="23"/>
      <c r="T658" s="40"/>
    </row>
    <row r="659">
      <c r="D659" s="23"/>
      <c r="E659" s="23"/>
      <c r="F659" s="23"/>
      <c r="K659" s="23"/>
      <c r="L659" s="23"/>
      <c r="M659" s="23"/>
      <c r="N659" s="23"/>
      <c r="O659" s="23"/>
      <c r="Q659" s="23"/>
      <c r="T659" s="40"/>
    </row>
    <row r="660">
      <c r="D660" s="23"/>
      <c r="E660" s="23"/>
      <c r="F660" s="23"/>
      <c r="K660" s="23"/>
      <c r="L660" s="23"/>
      <c r="M660" s="23"/>
      <c r="N660" s="23"/>
      <c r="O660" s="23"/>
      <c r="Q660" s="23"/>
      <c r="T660" s="40"/>
    </row>
    <row r="661">
      <c r="D661" s="23"/>
      <c r="E661" s="23"/>
      <c r="F661" s="23"/>
      <c r="K661" s="23"/>
      <c r="L661" s="23"/>
      <c r="M661" s="23"/>
      <c r="N661" s="23"/>
      <c r="O661" s="23"/>
      <c r="Q661" s="23"/>
      <c r="T661" s="40"/>
    </row>
    <row r="662">
      <c r="D662" s="23"/>
      <c r="E662" s="23"/>
      <c r="F662" s="23"/>
      <c r="K662" s="23"/>
      <c r="L662" s="23"/>
      <c r="M662" s="23"/>
      <c r="N662" s="23"/>
      <c r="O662" s="23"/>
      <c r="Q662" s="23"/>
      <c r="T662" s="40"/>
    </row>
    <row r="663">
      <c r="D663" s="23"/>
      <c r="E663" s="23"/>
      <c r="F663" s="23"/>
      <c r="K663" s="23"/>
      <c r="L663" s="23"/>
      <c r="M663" s="23"/>
      <c r="N663" s="23"/>
      <c r="O663" s="23"/>
      <c r="Q663" s="23"/>
      <c r="T663" s="40"/>
    </row>
    <row r="664">
      <c r="D664" s="23"/>
      <c r="E664" s="23"/>
      <c r="F664" s="23"/>
      <c r="K664" s="23"/>
      <c r="L664" s="23"/>
      <c r="M664" s="23"/>
      <c r="N664" s="23"/>
      <c r="O664" s="23"/>
      <c r="Q664" s="23"/>
      <c r="T664" s="40"/>
    </row>
    <row r="665">
      <c r="D665" s="23"/>
      <c r="E665" s="23"/>
      <c r="F665" s="23"/>
      <c r="K665" s="23"/>
      <c r="L665" s="23"/>
      <c r="M665" s="23"/>
      <c r="N665" s="23"/>
      <c r="O665" s="23"/>
      <c r="Q665" s="23"/>
      <c r="T665" s="40"/>
    </row>
    <row r="666">
      <c r="D666" s="23"/>
      <c r="E666" s="23"/>
      <c r="F666" s="23"/>
      <c r="K666" s="23"/>
      <c r="L666" s="23"/>
      <c r="M666" s="23"/>
      <c r="N666" s="23"/>
      <c r="O666" s="23"/>
      <c r="Q666" s="23"/>
      <c r="T666" s="40"/>
    </row>
    <row r="667">
      <c r="D667" s="23"/>
      <c r="E667" s="23"/>
      <c r="F667" s="23"/>
      <c r="K667" s="23"/>
      <c r="L667" s="23"/>
      <c r="M667" s="23"/>
      <c r="N667" s="23"/>
      <c r="O667" s="23"/>
      <c r="Q667" s="23"/>
      <c r="T667" s="40"/>
    </row>
    <row r="668">
      <c r="D668" s="23"/>
      <c r="E668" s="23"/>
      <c r="F668" s="23"/>
      <c r="K668" s="23"/>
      <c r="L668" s="23"/>
      <c r="M668" s="23"/>
      <c r="N668" s="23"/>
      <c r="O668" s="23"/>
      <c r="Q668" s="23"/>
      <c r="T668" s="40"/>
    </row>
    <row r="669">
      <c r="D669" s="23"/>
      <c r="E669" s="23"/>
      <c r="F669" s="23"/>
      <c r="K669" s="23"/>
      <c r="L669" s="23"/>
      <c r="M669" s="23"/>
      <c r="N669" s="23"/>
      <c r="O669" s="23"/>
      <c r="Q669" s="23"/>
      <c r="T669" s="40"/>
    </row>
    <row r="670">
      <c r="D670" s="23"/>
      <c r="E670" s="23"/>
      <c r="F670" s="23"/>
      <c r="K670" s="23"/>
      <c r="L670" s="23"/>
      <c r="M670" s="23"/>
      <c r="N670" s="23"/>
      <c r="O670" s="23"/>
      <c r="Q670" s="23"/>
      <c r="T670" s="40"/>
    </row>
    <row r="671">
      <c r="D671" s="23"/>
      <c r="E671" s="23"/>
      <c r="F671" s="23"/>
      <c r="K671" s="23"/>
      <c r="L671" s="23"/>
      <c r="M671" s="23"/>
      <c r="N671" s="23"/>
      <c r="O671" s="23"/>
      <c r="Q671" s="23"/>
      <c r="T671" s="40"/>
    </row>
    <row r="672">
      <c r="D672" s="23"/>
      <c r="E672" s="23"/>
      <c r="F672" s="23"/>
      <c r="K672" s="23"/>
      <c r="L672" s="23"/>
      <c r="M672" s="23"/>
      <c r="N672" s="23"/>
      <c r="O672" s="23"/>
      <c r="Q672" s="23"/>
      <c r="T672" s="40"/>
    </row>
    <row r="673">
      <c r="D673" s="23"/>
      <c r="E673" s="23"/>
      <c r="F673" s="23"/>
      <c r="K673" s="23"/>
      <c r="L673" s="23"/>
      <c r="M673" s="23"/>
      <c r="N673" s="23"/>
      <c r="O673" s="23"/>
      <c r="Q673" s="23"/>
      <c r="T673" s="40"/>
    </row>
    <row r="674">
      <c r="D674" s="23"/>
      <c r="E674" s="23"/>
      <c r="F674" s="23"/>
      <c r="K674" s="23"/>
      <c r="L674" s="23"/>
      <c r="M674" s="23"/>
      <c r="N674" s="23"/>
      <c r="O674" s="23"/>
      <c r="Q674" s="23"/>
      <c r="T674" s="40"/>
    </row>
    <row r="675">
      <c r="D675" s="23"/>
      <c r="E675" s="23"/>
      <c r="F675" s="23"/>
      <c r="K675" s="23"/>
      <c r="L675" s="23"/>
      <c r="M675" s="23"/>
      <c r="N675" s="23"/>
      <c r="O675" s="23"/>
      <c r="Q675" s="23"/>
      <c r="T675" s="40"/>
    </row>
    <row r="676">
      <c r="D676" s="23"/>
      <c r="E676" s="23"/>
      <c r="F676" s="23"/>
      <c r="K676" s="23"/>
      <c r="L676" s="23"/>
      <c r="M676" s="23"/>
      <c r="N676" s="23"/>
      <c r="O676" s="23"/>
      <c r="Q676" s="23"/>
      <c r="T676" s="40"/>
    </row>
    <row r="677">
      <c r="D677" s="23"/>
      <c r="E677" s="23"/>
      <c r="F677" s="23"/>
      <c r="K677" s="23"/>
      <c r="L677" s="23"/>
      <c r="M677" s="23"/>
      <c r="N677" s="23"/>
      <c r="O677" s="23"/>
      <c r="Q677" s="23"/>
      <c r="T677" s="40"/>
    </row>
    <row r="678">
      <c r="D678" s="23"/>
      <c r="E678" s="23"/>
      <c r="F678" s="23"/>
      <c r="K678" s="23"/>
      <c r="L678" s="23"/>
      <c r="M678" s="23"/>
      <c r="N678" s="23"/>
      <c r="O678" s="23"/>
      <c r="Q678" s="23"/>
      <c r="T678" s="40"/>
    </row>
    <row r="679">
      <c r="D679" s="23"/>
      <c r="E679" s="23"/>
      <c r="F679" s="23"/>
      <c r="K679" s="23"/>
      <c r="L679" s="23"/>
      <c r="M679" s="23"/>
      <c r="N679" s="23"/>
      <c r="O679" s="23"/>
      <c r="Q679" s="23"/>
      <c r="T679" s="40"/>
    </row>
    <row r="680">
      <c r="D680" s="23"/>
      <c r="E680" s="23"/>
      <c r="F680" s="23"/>
      <c r="K680" s="23"/>
      <c r="L680" s="23"/>
      <c r="M680" s="23"/>
      <c r="N680" s="23"/>
      <c r="O680" s="23"/>
      <c r="Q680" s="23"/>
      <c r="T680" s="40"/>
    </row>
    <row r="681">
      <c r="D681" s="23"/>
      <c r="E681" s="23"/>
      <c r="F681" s="23"/>
      <c r="K681" s="23"/>
      <c r="L681" s="23"/>
      <c r="M681" s="23"/>
      <c r="N681" s="23"/>
      <c r="O681" s="23"/>
      <c r="Q681" s="23"/>
      <c r="T681" s="40"/>
    </row>
    <row r="682">
      <c r="D682" s="23"/>
      <c r="E682" s="23"/>
      <c r="F682" s="23"/>
      <c r="K682" s="23"/>
      <c r="L682" s="23"/>
      <c r="M682" s="23"/>
      <c r="N682" s="23"/>
      <c r="O682" s="23"/>
      <c r="Q682" s="23"/>
      <c r="T682" s="40"/>
    </row>
    <row r="683">
      <c r="D683" s="23"/>
      <c r="E683" s="23"/>
      <c r="F683" s="23"/>
      <c r="K683" s="23"/>
      <c r="L683" s="23"/>
      <c r="M683" s="23"/>
      <c r="N683" s="23"/>
      <c r="O683" s="23"/>
      <c r="Q683" s="23"/>
      <c r="T683" s="40"/>
    </row>
    <row r="684">
      <c r="D684" s="23"/>
      <c r="E684" s="23"/>
      <c r="F684" s="23"/>
      <c r="K684" s="23"/>
      <c r="L684" s="23"/>
      <c r="M684" s="23"/>
      <c r="N684" s="23"/>
      <c r="O684" s="23"/>
      <c r="Q684" s="23"/>
      <c r="T684" s="40"/>
    </row>
    <row r="685">
      <c r="D685" s="23"/>
      <c r="E685" s="23"/>
      <c r="F685" s="23"/>
      <c r="K685" s="23"/>
      <c r="L685" s="23"/>
      <c r="M685" s="23"/>
      <c r="N685" s="23"/>
      <c r="O685" s="23"/>
      <c r="Q685" s="23"/>
      <c r="T685" s="40"/>
    </row>
    <row r="686">
      <c r="D686" s="23"/>
      <c r="E686" s="23"/>
      <c r="F686" s="23"/>
      <c r="K686" s="23"/>
      <c r="L686" s="23"/>
      <c r="M686" s="23"/>
      <c r="N686" s="23"/>
      <c r="O686" s="23"/>
      <c r="Q686" s="23"/>
      <c r="T686" s="40"/>
    </row>
    <row r="687">
      <c r="D687" s="23"/>
      <c r="E687" s="23"/>
      <c r="F687" s="23"/>
      <c r="K687" s="23"/>
      <c r="L687" s="23"/>
      <c r="M687" s="23"/>
      <c r="N687" s="23"/>
      <c r="O687" s="23"/>
      <c r="Q687" s="23"/>
      <c r="T687" s="40"/>
    </row>
    <row r="688">
      <c r="D688" s="23"/>
      <c r="E688" s="23"/>
      <c r="F688" s="23"/>
      <c r="K688" s="23"/>
      <c r="L688" s="23"/>
      <c r="M688" s="23"/>
      <c r="N688" s="23"/>
      <c r="O688" s="23"/>
      <c r="Q688" s="23"/>
      <c r="T688" s="40"/>
    </row>
    <row r="689">
      <c r="D689" s="23"/>
      <c r="E689" s="23"/>
      <c r="F689" s="23"/>
      <c r="K689" s="23"/>
      <c r="L689" s="23"/>
      <c r="M689" s="23"/>
      <c r="N689" s="23"/>
      <c r="O689" s="23"/>
      <c r="Q689" s="23"/>
      <c r="T689" s="40"/>
    </row>
    <row r="690">
      <c r="D690" s="23"/>
      <c r="E690" s="23"/>
      <c r="F690" s="23"/>
      <c r="K690" s="23"/>
      <c r="L690" s="23"/>
      <c r="M690" s="23"/>
      <c r="N690" s="23"/>
      <c r="O690" s="23"/>
      <c r="Q690" s="23"/>
      <c r="T690" s="40"/>
    </row>
    <row r="691">
      <c r="D691" s="23"/>
      <c r="E691" s="23"/>
      <c r="F691" s="23"/>
      <c r="K691" s="23"/>
      <c r="L691" s="23"/>
      <c r="M691" s="23"/>
      <c r="N691" s="23"/>
      <c r="O691" s="23"/>
      <c r="Q691" s="23"/>
      <c r="T691" s="40"/>
    </row>
    <row r="692">
      <c r="D692" s="23"/>
      <c r="E692" s="23"/>
      <c r="F692" s="23"/>
      <c r="K692" s="23"/>
      <c r="L692" s="23"/>
      <c r="M692" s="23"/>
      <c r="N692" s="23"/>
      <c r="O692" s="23"/>
      <c r="Q692" s="23"/>
      <c r="T692" s="40"/>
    </row>
    <row r="693">
      <c r="D693" s="23"/>
      <c r="E693" s="23"/>
      <c r="F693" s="23"/>
      <c r="K693" s="23"/>
      <c r="L693" s="23"/>
      <c r="M693" s="23"/>
      <c r="N693" s="23"/>
      <c r="O693" s="23"/>
      <c r="Q693" s="23"/>
      <c r="T693" s="40"/>
    </row>
    <row r="694">
      <c r="D694" s="23"/>
      <c r="E694" s="23"/>
      <c r="F694" s="23"/>
      <c r="K694" s="23"/>
      <c r="L694" s="23"/>
      <c r="M694" s="23"/>
      <c r="N694" s="23"/>
      <c r="O694" s="23"/>
      <c r="Q694" s="23"/>
      <c r="T694" s="40"/>
    </row>
    <row r="695">
      <c r="D695" s="23"/>
      <c r="E695" s="23"/>
      <c r="F695" s="23"/>
      <c r="K695" s="23"/>
      <c r="L695" s="23"/>
      <c r="M695" s="23"/>
      <c r="N695" s="23"/>
      <c r="O695" s="23"/>
      <c r="Q695" s="23"/>
      <c r="T695" s="40"/>
    </row>
    <row r="696">
      <c r="D696" s="23"/>
      <c r="E696" s="23"/>
      <c r="F696" s="23"/>
      <c r="K696" s="23"/>
      <c r="L696" s="23"/>
      <c r="M696" s="23"/>
      <c r="N696" s="23"/>
      <c r="O696" s="23"/>
      <c r="Q696" s="23"/>
      <c r="T696" s="40"/>
    </row>
    <row r="697">
      <c r="D697" s="23"/>
      <c r="E697" s="23"/>
      <c r="F697" s="23"/>
      <c r="K697" s="23"/>
      <c r="L697" s="23"/>
      <c r="M697" s="23"/>
      <c r="N697" s="23"/>
      <c r="O697" s="23"/>
      <c r="Q697" s="23"/>
      <c r="T697" s="40"/>
    </row>
    <row r="698">
      <c r="D698" s="23"/>
      <c r="E698" s="23"/>
      <c r="F698" s="23"/>
      <c r="K698" s="23"/>
      <c r="L698" s="23"/>
      <c r="M698" s="23"/>
      <c r="N698" s="23"/>
      <c r="O698" s="23"/>
      <c r="Q698" s="23"/>
      <c r="T698" s="40"/>
    </row>
    <row r="699">
      <c r="D699" s="23"/>
      <c r="E699" s="23"/>
      <c r="F699" s="23"/>
      <c r="K699" s="23"/>
      <c r="L699" s="23"/>
      <c r="M699" s="23"/>
      <c r="N699" s="23"/>
      <c r="O699" s="23"/>
      <c r="Q699" s="23"/>
      <c r="T699" s="40"/>
    </row>
    <row r="700">
      <c r="D700" s="23"/>
      <c r="E700" s="23"/>
      <c r="F700" s="23"/>
      <c r="K700" s="23"/>
      <c r="L700" s="23"/>
      <c r="M700" s="23"/>
      <c r="N700" s="23"/>
      <c r="O700" s="23"/>
      <c r="Q700" s="23"/>
      <c r="T700" s="40"/>
    </row>
    <row r="701">
      <c r="D701" s="23"/>
      <c r="E701" s="23"/>
      <c r="F701" s="23"/>
      <c r="K701" s="23"/>
      <c r="L701" s="23"/>
      <c r="M701" s="23"/>
      <c r="N701" s="23"/>
      <c r="O701" s="23"/>
      <c r="Q701" s="23"/>
      <c r="T701" s="40"/>
    </row>
    <row r="702">
      <c r="D702" s="23"/>
      <c r="E702" s="23"/>
      <c r="F702" s="23"/>
      <c r="K702" s="23"/>
      <c r="L702" s="23"/>
      <c r="M702" s="23"/>
      <c r="N702" s="23"/>
      <c r="O702" s="23"/>
      <c r="Q702" s="23"/>
      <c r="T702" s="40"/>
    </row>
    <row r="703">
      <c r="D703" s="23"/>
      <c r="E703" s="23"/>
      <c r="F703" s="23"/>
      <c r="K703" s="23"/>
      <c r="L703" s="23"/>
      <c r="M703" s="23"/>
      <c r="N703" s="23"/>
      <c r="O703" s="23"/>
      <c r="Q703" s="23"/>
      <c r="T703" s="40"/>
    </row>
    <row r="704">
      <c r="D704" s="23"/>
      <c r="E704" s="23"/>
      <c r="F704" s="23"/>
      <c r="K704" s="23"/>
      <c r="L704" s="23"/>
      <c r="M704" s="23"/>
      <c r="N704" s="23"/>
      <c r="O704" s="23"/>
      <c r="Q704" s="23"/>
      <c r="T704" s="40"/>
    </row>
    <row r="705">
      <c r="D705" s="23"/>
      <c r="E705" s="23"/>
      <c r="F705" s="23"/>
      <c r="K705" s="23"/>
      <c r="L705" s="23"/>
      <c r="M705" s="23"/>
      <c r="N705" s="23"/>
      <c r="O705" s="23"/>
      <c r="Q705" s="23"/>
      <c r="T705" s="40"/>
    </row>
    <row r="706">
      <c r="D706" s="23"/>
      <c r="E706" s="23"/>
      <c r="F706" s="23"/>
      <c r="K706" s="23"/>
      <c r="L706" s="23"/>
      <c r="M706" s="23"/>
      <c r="N706" s="23"/>
      <c r="O706" s="23"/>
      <c r="Q706" s="23"/>
      <c r="T706" s="40"/>
    </row>
    <row r="707">
      <c r="D707" s="23"/>
      <c r="E707" s="23"/>
      <c r="F707" s="23"/>
      <c r="K707" s="23"/>
      <c r="L707" s="23"/>
      <c r="M707" s="23"/>
      <c r="N707" s="23"/>
      <c r="O707" s="23"/>
      <c r="Q707" s="23"/>
      <c r="T707" s="40"/>
    </row>
    <row r="708">
      <c r="D708" s="23"/>
      <c r="E708" s="23"/>
      <c r="F708" s="23"/>
      <c r="K708" s="23"/>
      <c r="L708" s="23"/>
      <c r="M708" s="23"/>
      <c r="N708" s="23"/>
      <c r="O708" s="23"/>
      <c r="Q708" s="23"/>
      <c r="T708" s="40"/>
    </row>
    <row r="709">
      <c r="D709" s="23"/>
      <c r="E709" s="23"/>
      <c r="F709" s="23"/>
      <c r="K709" s="23"/>
      <c r="L709" s="23"/>
      <c r="M709" s="23"/>
      <c r="N709" s="23"/>
      <c r="O709" s="23"/>
      <c r="Q709" s="23"/>
      <c r="T709" s="40"/>
    </row>
    <row r="710">
      <c r="D710" s="23"/>
      <c r="E710" s="23"/>
      <c r="F710" s="23"/>
      <c r="K710" s="23"/>
      <c r="L710" s="23"/>
      <c r="M710" s="23"/>
      <c r="N710" s="23"/>
      <c r="O710" s="23"/>
      <c r="Q710" s="23"/>
      <c r="T710" s="40"/>
    </row>
    <row r="711">
      <c r="D711" s="23"/>
      <c r="E711" s="23"/>
      <c r="F711" s="23"/>
      <c r="K711" s="23"/>
      <c r="L711" s="23"/>
      <c r="M711" s="23"/>
      <c r="N711" s="23"/>
      <c r="O711" s="23"/>
      <c r="Q711" s="23"/>
      <c r="T711" s="40"/>
    </row>
    <row r="712">
      <c r="D712" s="23"/>
      <c r="E712" s="23"/>
      <c r="F712" s="23"/>
      <c r="K712" s="23"/>
      <c r="L712" s="23"/>
      <c r="M712" s="23"/>
      <c r="N712" s="23"/>
      <c r="O712" s="23"/>
      <c r="Q712" s="23"/>
      <c r="T712" s="40"/>
    </row>
    <row r="713">
      <c r="D713" s="23"/>
      <c r="E713" s="23"/>
      <c r="F713" s="23"/>
      <c r="K713" s="23"/>
      <c r="L713" s="23"/>
      <c r="M713" s="23"/>
      <c r="N713" s="23"/>
      <c r="O713" s="23"/>
      <c r="Q713" s="23"/>
      <c r="T713" s="40"/>
    </row>
    <row r="714">
      <c r="D714" s="23"/>
      <c r="E714" s="23"/>
      <c r="F714" s="23"/>
      <c r="K714" s="23"/>
      <c r="L714" s="23"/>
      <c r="M714" s="23"/>
      <c r="N714" s="23"/>
      <c r="O714" s="23"/>
      <c r="Q714" s="23"/>
      <c r="T714" s="40"/>
    </row>
    <row r="715">
      <c r="D715" s="23"/>
      <c r="E715" s="23"/>
      <c r="F715" s="23"/>
      <c r="K715" s="23"/>
      <c r="L715" s="23"/>
      <c r="M715" s="23"/>
      <c r="N715" s="23"/>
      <c r="O715" s="23"/>
      <c r="Q715" s="23"/>
      <c r="T715" s="40"/>
    </row>
    <row r="716">
      <c r="D716" s="23"/>
      <c r="E716" s="23"/>
      <c r="F716" s="23"/>
      <c r="K716" s="23"/>
      <c r="L716" s="23"/>
      <c r="M716" s="23"/>
      <c r="N716" s="23"/>
      <c r="O716" s="23"/>
      <c r="Q716" s="23"/>
      <c r="T716" s="40"/>
    </row>
    <row r="717">
      <c r="D717" s="23"/>
      <c r="E717" s="23"/>
      <c r="F717" s="23"/>
      <c r="K717" s="23"/>
      <c r="L717" s="23"/>
      <c r="M717" s="23"/>
      <c r="N717" s="23"/>
      <c r="O717" s="23"/>
      <c r="Q717" s="23"/>
      <c r="T717" s="40"/>
    </row>
    <row r="718">
      <c r="D718" s="23"/>
      <c r="E718" s="23"/>
      <c r="F718" s="23"/>
      <c r="K718" s="23"/>
      <c r="L718" s="23"/>
      <c r="M718" s="23"/>
      <c r="N718" s="23"/>
      <c r="O718" s="23"/>
      <c r="Q718" s="23"/>
      <c r="T718" s="40"/>
    </row>
    <row r="719">
      <c r="D719" s="23"/>
      <c r="E719" s="23"/>
      <c r="F719" s="23"/>
      <c r="K719" s="23"/>
      <c r="L719" s="23"/>
      <c r="M719" s="23"/>
      <c r="N719" s="23"/>
      <c r="O719" s="23"/>
      <c r="Q719" s="23"/>
      <c r="T719" s="40"/>
    </row>
    <row r="720">
      <c r="D720" s="23"/>
      <c r="E720" s="23"/>
      <c r="F720" s="23"/>
      <c r="K720" s="23"/>
      <c r="L720" s="23"/>
      <c r="M720" s="23"/>
      <c r="N720" s="23"/>
      <c r="O720" s="23"/>
      <c r="Q720" s="23"/>
      <c r="T720" s="40"/>
    </row>
    <row r="721">
      <c r="D721" s="23"/>
      <c r="E721" s="23"/>
      <c r="F721" s="23"/>
      <c r="K721" s="23"/>
      <c r="L721" s="23"/>
      <c r="M721" s="23"/>
      <c r="N721" s="23"/>
      <c r="O721" s="23"/>
      <c r="Q721" s="23"/>
      <c r="T721" s="40"/>
    </row>
    <row r="722">
      <c r="D722" s="23"/>
      <c r="E722" s="23"/>
      <c r="F722" s="23"/>
      <c r="K722" s="23"/>
      <c r="L722" s="23"/>
      <c r="M722" s="23"/>
      <c r="N722" s="23"/>
      <c r="O722" s="23"/>
      <c r="Q722" s="23"/>
      <c r="T722" s="40"/>
    </row>
    <row r="723">
      <c r="D723" s="23"/>
      <c r="E723" s="23"/>
      <c r="F723" s="23"/>
      <c r="K723" s="23"/>
      <c r="L723" s="23"/>
      <c r="M723" s="23"/>
      <c r="N723" s="23"/>
      <c r="O723" s="23"/>
      <c r="Q723" s="23"/>
      <c r="T723" s="40"/>
    </row>
    <row r="724">
      <c r="D724" s="23"/>
      <c r="E724" s="23"/>
      <c r="F724" s="23"/>
      <c r="K724" s="23"/>
      <c r="L724" s="23"/>
      <c r="M724" s="23"/>
      <c r="N724" s="23"/>
      <c r="O724" s="23"/>
      <c r="Q724" s="23"/>
      <c r="T724" s="40"/>
    </row>
    <row r="725">
      <c r="D725" s="23"/>
      <c r="E725" s="23"/>
      <c r="F725" s="23"/>
      <c r="K725" s="23"/>
      <c r="L725" s="23"/>
      <c r="M725" s="23"/>
      <c r="N725" s="23"/>
      <c r="O725" s="23"/>
      <c r="Q725" s="23"/>
      <c r="T725" s="40"/>
    </row>
    <row r="726">
      <c r="D726" s="23"/>
      <c r="E726" s="23"/>
      <c r="F726" s="23"/>
      <c r="K726" s="23"/>
      <c r="L726" s="23"/>
      <c r="M726" s="23"/>
      <c r="N726" s="23"/>
      <c r="O726" s="23"/>
      <c r="Q726" s="23"/>
      <c r="T726" s="40"/>
    </row>
    <row r="727">
      <c r="D727" s="23"/>
      <c r="E727" s="23"/>
      <c r="F727" s="23"/>
      <c r="K727" s="23"/>
      <c r="L727" s="23"/>
      <c r="M727" s="23"/>
      <c r="N727" s="23"/>
      <c r="O727" s="23"/>
      <c r="Q727" s="23"/>
      <c r="T727" s="40"/>
    </row>
    <row r="728">
      <c r="D728" s="23"/>
      <c r="E728" s="23"/>
      <c r="F728" s="23"/>
      <c r="K728" s="23"/>
      <c r="L728" s="23"/>
      <c r="M728" s="23"/>
      <c r="N728" s="23"/>
      <c r="O728" s="23"/>
      <c r="Q728" s="23"/>
      <c r="T728" s="40"/>
    </row>
    <row r="729">
      <c r="D729" s="23"/>
      <c r="E729" s="23"/>
      <c r="F729" s="23"/>
      <c r="K729" s="23"/>
      <c r="L729" s="23"/>
      <c r="M729" s="23"/>
      <c r="N729" s="23"/>
      <c r="O729" s="23"/>
      <c r="Q729" s="23"/>
      <c r="T729" s="40"/>
    </row>
    <row r="730">
      <c r="D730" s="23"/>
      <c r="E730" s="23"/>
      <c r="F730" s="23"/>
      <c r="K730" s="23"/>
      <c r="L730" s="23"/>
      <c r="M730" s="23"/>
      <c r="N730" s="23"/>
      <c r="O730" s="23"/>
      <c r="Q730" s="23"/>
      <c r="T730" s="40"/>
    </row>
    <row r="731">
      <c r="D731" s="23"/>
      <c r="E731" s="23"/>
      <c r="F731" s="23"/>
      <c r="K731" s="23"/>
      <c r="L731" s="23"/>
      <c r="M731" s="23"/>
      <c r="N731" s="23"/>
      <c r="O731" s="23"/>
      <c r="Q731" s="23"/>
      <c r="T731" s="40"/>
    </row>
    <row r="732">
      <c r="D732" s="23"/>
      <c r="E732" s="23"/>
      <c r="F732" s="23"/>
      <c r="K732" s="23"/>
      <c r="L732" s="23"/>
      <c r="M732" s="23"/>
      <c r="N732" s="23"/>
      <c r="O732" s="23"/>
      <c r="Q732" s="23"/>
      <c r="T732" s="40"/>
    </row>
    <row r="733">
      <c r="D733" s="23"/>
      <c r="E733" s="23"/>
      <c r="F733" s="23"/>
      <c r="K733" s="23"/>
      <c r="L733" s="23"/>
      <c r="M733" s="23"/>
      <c r="N733" s="23"/>
      <c r="O733" s="23"/>
      <c r="Q733" s="23"/>
      <c r="T733" s="40"/>
    </row>
    <row r="734">
      <c r="D734" s="23"/>
      <c r="E734" s="23"/>
      <c r="F734" s="23"/>
      <c r="K734" s="23"/>
      <c r="L734" s="23"/>
      <c r="M734" s="23"/>
      <c r="N734" s="23"/>
      <c r="O734" s="23"/>
      <c r="Q734" s="23"/>
      <c r="T734" s="40"/>
    </row>
    <row r="735">
      <c r="D735" s="23"/>
      <c r="E735" s="23"/>
      <c r="F735" s="23"/>
      <c r="K735" s="23"/>
      <c r="L735" s="23"/>
      <c r="M735" s="23"/>
      <c r="N735" s="23"/>
      <c r="O735" s="23"/>
      <c r="Q735" s="23"/>
      <c r="T735" s="40"/>
    </row>
    <row r="736">
      <c r="D736" s="23"/>
      <c r="E736" s="23"/>
      <c r="F736" s="23"/>
      <c r="K736" s="23"/>
      <c r="L736" s="23"/>
      <c r="M736" s="23"/>
      <c r="N736" s="23"/>
      <c r="O736" s="23"/>
      <c r="Q736" s="23"/>
      <c r="T736" s="40"/>
    </row>
    <row r="737">
      <c r="D737" s="23"/>
      <c r="E737" s="23"/>
      <c r="F737" s="23"/>
      <c r="K737" s="23"/>
      <c r="L737" s="23"/>
      <c r="M737" s="23"/>
      <c r="N737" s="23"/>
      <c r="O737" s="23"/>
      <c r="Q737" s="23"/>
      <c r="T737" s="40"/>
    </row>
    <row r="738">
      <c r="D738" s="23"/>
      <c r="E738" s="23"/>
      <c r="F738" s="23"/>
      <c r="K738" s="23"/>
      <c r="L738" s="23"/>
      <c r="M738" s="23"/>
      <c r="N738" s="23"/>
      <c r="O738" s="23"/>
      <c r="Q738" s="23"/>
      <c r="T738" s="40"/>
    </row>
    <row r="739">
      <c r="D739" s="23"/>
      <c r="E739" s="23"/>
      <c r="F739" s="23"/>
      <c r="K739" s="23"/>
      <c r="L739" s="23"/>
      <c r="M739" s="23"/>
      <c r="N739" s="23"/>
      <c r="O739" s="23"/>
      <c r="Q739" s="23"/>
      <c r="T739" s="40"/>
    </row>
    <row r="740">
      <c r="D740" s="23"/>
      <c r="E740" s="23"/>
      <c r="F740" s="23"/>
      <c r="K740" s="23"/>
      <c r="L740" s="23"/>
      <c r="M740" s="23"/>
      <c r="N740" s="23"/>
      <c r="O740" s="23"/>
      <c r="Q740" s="23"/>
      <c r="T740" s="40"/>
    </row>
    <row r="741">
      <c r="D741" s="23"/>
      <c r="E741" s="23"/>
      <c r="F741" s="23"/>
      <c r="K741" s="23"/>
      <c r="L741" s="23"/>
      <c r="M741" s="23"/>
      <c r="N741" s="23"/>
      <c r="O741" s="23"/>
      <c r="Q741" s="23"/>
      <c r="T741" s="40"/>
    </row>
    <row r="742">
      <c r="D742" s="23"/>
      <c r="E742" s="23"/>
      <c r="F742" s="23"/>
      <c r="K742" s="23"/>
      <c r="L742" s="23"/>
      <c r="M742" s="23"/>
      <c r="N742" s="23"/>
      <c r="O742" s="23"/>
      <c r="Q742" s="23"/>
      <c r="T742" s="40"/>
    </row>
    <row r="743">
      <c r="D743" s="23"/>
      <c r="E743" s="23"/>
      <c r="F743" s="23"/>
      <c r="K743" s="23"/>
      <c r="L743" s="23"/>
      <c r="M743" s="23"/>
      <c r="N743" s="23"/>
      <c r="O743" s="23"/>
      <c r="Q743" s="23"/>
      <c r="T743" s="40"/>
    </row>
    <row r="744">
      <c r="D744" s="23"/>
      <c r="E744" s="23"/>
      <c r="F744" s="23"/>
      <c r="K744" s="23"/>
      <c r="L744" s="23"/>
      <c r="M744" s="23"/>
      <c r="N744" s="23"/>
      <c r="O744" s="23"/>
      <c r="Q744" s="23"/>
      <c r="T744" s="40"/>
    </row>
    <row r="745">
      <c r="D745" s="23"/>
      <c r="E745" s="23"/>
      <c r="F745" s="23"/>
      <c r="K745" s="23"/>
      <c r="L745" s="23"/>
      <c r="M745" s="23"/>
      <c r="N745" s="23"/>
      <c r="O745" s="23"/>
      <c r="Q745" s="23"/>
      <c r="T745" s="40"/>
    </row>
    <row r="746">
      <c r="D746" s="23"/>
      <c r="E746" s="23"/>
      <c r="F746" s="23"/>
      <c r="K746" s="23"/>
      <c r="L746" s="23"/>
      <c r="M746" s="23"/>
      <c r="N746" s="23"/>
      <c r="O746" s="23"/>
      <c r="Q746" s="23"/>
      <c r="T746" s="40"/>
    </row>
    <row r="747">
      <c r="D747" s="23"/>
      <c r="E747" s="23"/>
      <c r="F747" s="23"/>
      <c r="K747" s="23"/>
      <c r="L747" s="23"/>
      <c r="M747" s="23"/>
      <c r="N747" s="23"/>
      <c r="O747" s="23"/>
      <c r="Q747" s="23"/>
      <c r="T747" s="40"/>
    </row>
    <row r="748">
      <c r="D748" s="23"/>
      <c r="E748" s="23"/>
      <c r="F748" s="23"/>
      <c r="K748" s="23"/>
      <c r="L748" s="23"/>
      <c r="M748" s="23"/>
      <c r="N748" s="23"/>
      <c r="O748" s="23"/>
      <c r="Q748" s="23"/>
      <c r="T748" s="40"/>
    </row>
    <row r="749">
      <c r="D749" s="23"/>
      <c r="E749" s="23"/>
      <c r="F749" s="23"/>
      <c r="K749" s="23"/>
      <c r="L749" s="23"/>
      <c r="M749" s="23"/>
      <c r="N749" s="23"/>
      <c r="O749" s="23"/>
      <c r="Q749" s="23"/>
      <c r="T749" s="40"/>
    </row>
    <row r="750">
      <c r="D750" s="23"/>
      <c r="E750" s="23"/>
      <c r="F750" s="23"/>
      <c r="K750" s="23"/>
      <c r="L750" s="23"/>
      <c r="M750" s="23"/>
      <c r="N750" s="23"/>
      <c r="O750" s="23"/>
      <c r="Q750" s="23"/>
      <c r="T750" s="40"/>
    </row>
    <row r="751">
      <c r="D751" s="23"/>
      <c r="E751" s="23"/>
      <c r="F751" s="23"/>
      <c r="K751" s="23"/>
      <c r="L751" s="23"/>
      <c r="M751" s="23"/>
      <c r="N751" s="23"/>
      <c r="O751" s="23"/>
      <c r="Q751" s="23"/>
      <c r="T751" s="40"/>
    </row>
    <row r="752">
      <c r="D752" s="23"/>
      <c r="E752" s="23"/>
      <c r="F752" s="23"/>
      <c r="K752" s="23"/>
      <c r="L752" s="23"/>
      <c r="M752" s="23"/>
      <c r="N752" s="23"/>
      <c r="O752" s="23"/>
      <c r="Q752" s="23"/>
      <c r="T752" s="40"/>
    </row>
    <row r="753">
      <c r="D753" s="23"/>
      <c r="E753" s="23"/>
      <c r="F753" s="23"/>
      <c r="K753" s="23"/>
      <c r="L753" s="23"/>
      <c r="M753" s="23"/>
      <c r="N753" s="23"/>
      <c r="O753" s="23"/>
      <c r="Q753" s="23"/>
      <c r="T753" s="40"/>
    </row>
    <row r="754">
      <c r="D754" s="23"/>
      <c r="E754" s="23"/>
      <c r="F754" s="23"/>
      <c r="K754" s="23"/>
      <c r="L754" s="23"/>
      <c r="M754" s="23"/>
      <c r="N754" s="23"/>
      <c r="O754" s="23"/>
      <c r="Q754" s="23"/>
      <c r="T754" s="40"/>
    </row>
    <row r="755">
      <c r="D755" s="23"/>
      <c r="E755" s="23"/>
      <c r="F755" s="23"/>
      <c r="K755" s="23"/>
      <c r="L755" s="23"/>
      <c r="M755" s="23"/>
      <c r="N755" s="23"/>
      <c r="O755" s="23"/>
      <c r="Q755" s="23"/>
      <c r="T755" s="40"/>
    </row>
    <row r="756">
      <c r="D756" s="23"/>
      <c r="E756" s="23"/>
      <c r="F756" s="23"/>
      <c r="K756" s="23"/>
      <c r="L756" s="23"/>
      <c r="M756" s="23"/>
      <c r="N756" s="23"/>
      <c r="O756" s="23"/>
      <c r="Q756" s="23"/>
      <c r="T756" s="40"/>
    </row>
    <row r="757">
      <c r="D757" s="23"/>
      <c r="E757" s="23"/>
      <c r="F757" s="23"/>
      <c r="K757" s="23"/>
      <c r="L757" s="23"/>
      <c r="M757" s="23"/>
      <c r="N757" s="23"/>
      <c r="O757" s="23"/>
      <c r="Q757" s="23"/>
      <c r="T757" s="40"/>
    </row>
    <row r="758">
      <c r="D758" s="23"/>
      <c r="E758" s="23"/>
      <c r="F758" s="23"/>
      <c r="K758" s="23"/>
      <c r="L758" s="23"/>
      <c r="M758" s="23"/>
      <c r="N758" s="23"/>
      <c r="O758" s="23"/>
      <c r="Q758" s="23"/>
      <c r="T758" s="40"/>
    </row>
    <row r="759">
      <c r="D759" s="23"/>
      <c r="E759" s="23"/>
      <c r="F759" s="23"/>
      <c r="K759" s="23"/>
      <c r="L759" s="23"/>
      <c r="M759" s="23"/>
      <c r="N759" s="23"/>
      <c r="O759" s="23"/>
      <c r="Q759" s="23"/>
      <c r="T759" s="40"/>
    </row>
    <row r="760">
      <c r="D760" s="23"/>
      <c r="E760" s="23"/>
      <c r="F760" s="23"/>
      <c r="K760" s="23"/>
      <c r="L760" s="23"/>
      <c r="M760" s="23"/>
      <c r="N760" s="23"/>
      <c r="O760" s="23"/>
      <c r="Q760" s="23"/>
      <c r="T760" s="40"/>
    </row>
    <row r="761">
      <c r="D761" s="23"/>
      <c r="E761" s="23"/>
      <c r="F761" s="23"/>
      <c r="K761" s="23"/>
      <c r="L761" s="23"/>
      <c r="M761" s="23"/>
      <c r="N761" s="23"/>
      <c r="O761" s="23"/>
      <c r="Q761" s="23"/>
      <c r="T761" s="40"/>
    </row>
    <row r="762">
      <c r="D762" s="23"/>
      <c r="E762" s="23"/>
      <c r="F762" s="23"/>
      <c r="K762" s="23"/>
      <c r="L762" s="23"/>
      <c r="M762" s="23"/>
      <c r="N762" s="23"/>
      <c r="O762" s="23"/>
      <c r="Q762" s="23"/>
      <c r="T762" s="40"/>
    </row>
    <row r="763">
      <c r="D763" s="23"/>
      <c r="E763" s="23"/>
      <c r="F763" s="23"/>
      <c r="K763" s="23"/>
      <c r="L763" s="23"/>
      <c r="M763" s="23"/>
      <c r="N763" s="23"/>
      <c r="O763" s="23"/>
      <c r="Q763" s="23"/>
      <c r="T763" s="40"/>
    </row>
    <row r="764">
      <c r="D764" s="23"/>
      <c r="E764" s="23"/>
      <c r="F764" s="23"/>
      <c r="K764" s="23"/>
      <c r="L764" s="23"/>
      <c r="M764" s="23"/>
      <c r="N764" s="23"/>
      <c r="O764" s="23"/>
      <c r="Q764" s="23"/>
      <c r="T764" s="40"/>
    </row>
    <row r="765">
      <c r="D765" s="23"/>
      <c r="E765" s="23"/>
      <c r="F765" s="23"/>
      <c r="K765" s="23"/>
      <c r="L765" s="23"/>
      <c r="M765" s="23"/>
      <c r="N765" s="23"/>
      <c r="O765" s="23"/>
      <c r="Q765" s="23"/>
      <c r="T765" s="40"/>
    </row>
    <row r="766">
      <c r="D766" s="23"/>
      <c r="E766" s="23"/>
      <c r="F766" s="23"/>
      <c r="K766" s="23"/>
      <c r="L766" s="23"/>
      <c r="M766" s="23"/>
      <c r="N766" s="23"/>
      <c r="O766" s="23"/>
      <c r="Q766" s="23"/>
      <c r="T766" s="40"/>
    </row>
    <row r="767">
      <c r="D767" s="23"/>
      <c r="E767" s="23"/>
      <c r="F767" s="23"/>
      <c r="K767" s="23"/>
      <c r="L767" s="23"/>
      <c r="M767" s="23"/>
      <c r="N767" s="23"/>
      <c r="O767" s="23"/>
      <c r="Q767" s="23"/>
      <c r="T767" s="40"/>
    </row>
    <row r="768">
      <c r="D768" s="23"/>
      <c r="E768" s="23"/>
      <c r="F768" s="23"/>
      <c r="K768" s="23"/>
      <c r="L768" s="23"/>
      <c r="M768" s="23"/>
      <c r="N768" s="23"/>
      <c r="O768" s="23"/>
      <c r="Q768" s="23"/>
      <c r="T768" s="40"/>
    </row>
    <row r="769">
      <c r="D769" s="23"/>
      <c r="E769" s="23"/>
      <c r="F769" s="23"/>
      <c r="K769" s="23"/>
      <c r="L769" s="23"/>
      <c r="M769" s="23"/>
      <c r="N769" s="23"/>
      <c r="O769" s="23"/>
      <c r="Q769" s="23"/>
      <c r="T769" s="40"/>
    </row>
    <row r="770">
      <c r="D770" s="23"/>
      <c r="E770" s="23"/>
      <c r="F770" s="23"/>
      <c r="K770" s="23"/>
      <c r="L770" s="23"/>
      <c r="M770" s="23"/>
      <c r="N770" s="23"/>
      <c r="O770" s="23"/>
      <c r="Q770" s="23"/>
      <c r="T770" s="40"/>
    </row>
    <row r="771">
      <c r="D771" s="23"/>
      <c r="E771" s="23"/>
      <c r="F771" s="23"/>
      <c r="K771" s="23"/>
      <c r="L771" s="23"/>
      <c r="M771" s="23"/>
      <c r="N771" s="23"/>
      <c r="O771" s="23"/>
      <c r="Q771" s="23"/>
      <c r="T771" s="40"/>
    </row>
    <row r="772">
      <c r="D772" s="23"/>
      <c r="E772" s="23"/>
      <c r="F772" s="23"/>
      <c r="K772" s="23"/>
      <c r="L772" s="23"/>
      <c r="M772" s="23"/>
      <c r="N772" s="23"/>
      <c r="O772" s="23"/>
      <c r="Q772" s="23"/>
      <c r="T772" s="40"/>
    </row>
    <row r="773">
      <c r="D773" s="23"/>
      <c r="E773" s="23"/>
      <c r="F773" s="23"/>
      <c r="K773" s="23"/>
      <c r="L773" s="23"/>
      <c r="M773" s="23"/>
      <c r="N773" s="23"/>
      <c r="O773" s="23"/>
      <c r="Q773" s="23"/>
      <c r="T773" s="40"/>
    </row>
    <row r="774">
      <c r="D774" s="23"/>
      <c r="E774" s="23"/>
      <c r="F774" s="23"/>
      <c r="K774" s="23"/>
      <c r="L774" s="23"/>
      <c r="M774" s="23"/>
      <c r="N774" s="23"/>
      <c r="O774" s="23"/>
      <c r="Q774" s="23"/>
      <c r="T774" s="40"/>
    </row>
    <row r="775">
      <c r="D775" s="23"/>
      <c r="E775" s="23"/>
      <c r="F775" s="23"/>
      <c r="K775" s="23"/>
      <c r="L775" s="23"/>
      <c r="M775" s="23"/>
      <c r="N775" s="23"/>
      <c r="O775" s="23"/>
      <c r="Q775" s="23"/>
      <c r="T775" s="40"/>
    </row>
    <row r="776">
      <c r="D776" s="23"/>
      <c r="E776" s="23"/>
      <c r="F776" s="23"/>
      <c r="K776" s="23"/>
      <c r="L776" s="23"/>
      <c r="M776" s="23"/>
      <c r="N776" s="23"/>
      <c r="O776" s="23"/>
      <c r="Q776" s="23"/>
      <c r="T776" s="40"/>
    </row>
    <row r="777">
      <c r="D777" s="23"/>
      <c r="E777" s="23"/>
      <c r="F777" s="23"/>
      <c r="K777" s="23"/>
      <c r="L777" s="23"/>
      <c r="M777" s="23"/>
      <c r="N777" s="23"/>
      <c r="O777" s="23"/>
      <c r="Q777" s="23"/>
      <c r="T777" s="40"/>
    </row>
    <row r="778">
      <c r="D778" s="23"/>
      <c r="E778" s="23"/>
      <c r="F778" s="23"/>
      <c r="K778" s="23"/>
      <c r="L778" s="23"/>
      <c r="M778" s="23"/>
      <c r="N778" s="23"/>
      <c r="O778" s="23"/>
      <c r="Q778" s="23"/>
      <c r="T778" s="40"/>
    </row>
    <row r="779">
      <c r="D779" s="23"/>
      <c r="E779" s="23"/>
      <c r="F779" s="23"/>
      <c r="K779" s="23"/>
      <c r="L779" s="23"/>
      <c r="M779" s="23"/>
      <c r="N779" s="23"/>
      <c r="O779" s="23"/>
      <c r="Q779" s="23"/>
      <c r="T779" s="40"/>
    </row>
    <row r="780">
      <c r="D780" s="23"/>
      <c r="E780" s="23"/>
      <c r="F780" s="23"/>
      <c r="K780" s="23"/>
      <c r="L780" s="23"/>
      <c r="M780" s="23"/>
      <c r="N780" s="23"/>
      <c r="O780" s="23"/>
      <c r="Q780" s="23"/>
      <c r="T780" s="40"/>
    </row>
    <row r="781">
      <c r="D781" s="23"/>
      <c r="E781" s="23"/>
      <c r="F781" s="23"/>
      <c r="K781" s="23"/>
      <c r="L781" s="23"/>
      <c r="M781" s="23"/>
      <c r="N781" s="23"/>
      <c r="O781" s="23"/>
      <c r="Q781" s="23"/>
      <c r="T781" s="40"/>
    </row>
    <row r="782">
      <c r="D782" s="23"/>
      <c r="E782" s="23"/>
      <c r="F782" s="23"/>
      <c r="K782" s="23"/>
      <c r="L782" s="23"/>
      <c r="M782" s="23"/>
      <c r="N782" s="23"/>
      <c r="O782" s="23"/>
      <c r="Q782" s="23"/>
      <c r="T782" s="40"/>
    </row>
    <row r="783">
      <c r="D783" s="23"/>
      <c r="E783" s="23"/>
      <c r="F783" s="23"/>
      <c r="K783" s="23"/>
      <c r="L783" s="23"/>
      <c r="M783" s="23"/>
      <c r="N783" s="23"/>
      <c r="O783" s="23"/>
      <c r="Q783" s="23"/>
      <c r="T783" s="40"/>
    </row>
    <row r="784">
      <c r="D784" s="23"/>
      <c r="E784" s="23"/>
      <c r="F784" s="23"/>
      <c r="K784" s="23"/>
      <c r="L784" s="23"/>
      <c r="M784" s="23"/>
      <c r="N784" s="23"/>
      <c r="O784" s="23"/>
      <c r="Q784" s="23"/>
      <c r="T784" s="40"/>
    </row>
    <row r="785">
      <c r="D785" s="23"/>
      <c r="E785" s="23"/>
      <c r="F785" s="23"/>
      <c r="K785" s="23"/>
      <c r="L785" s="23"/>
      <c r="M785" s="23"/>
      <c r="N785" s="23"/>
      <c r="O785" s="23"/>
      <c r="Q785" s="23"/>
      <c r="T785" s="40"/>
    </row>
    <row r="786">
      <c r="D786" s="23"/>
      <c r="E786" s="23"/>
      <c r="F786" s="23"/>
      <c r="K786" s="23"/>
      <c r="L786" s="23"/>
      <c r="M786" s="23"/>
      <c r="N786" s="23"/>
      <c r="O786" s="23"/>
      <c r="Q786" s="23"/>
      <c r="T786" s="40"/>
    </row>
    <row r="787">
      <c r="D787" s="23"/>
      <c r="E787" s="23"/>
      <c r="F787" s="23"/>
      <c r="K787" s="23"/>
      <c r="L787" s="23"/>
      <c r="M787" s="23"/>
      <c r="N787" s="23"/>
      <c r="O787" s="23"/>
      <c r="Q787" s="23"/>
      <c r="T787" s="40"/>
    </row>
    <row r="788">
      <c r="D788" s="23"/>
      <c r="E788" s="23"/>
      <c r="F788" s="23"/>
      <c r="K788" s="23"/>
      <c r="L788" s="23"/>
      <c r="M788" s="23"/>
      <c r="N788" s="23"/>
      <c r="O788" s="23"/>
      <c r="Q788" s="23"/>
      <c r="T788" s="40"/>
    </row>
    <row r="789">
      <c r="D789" s="23"/>
      <c r="E789" s="23"/>
      <c r="F789" s="23"/>
      <c r="K789" s="23"/>
      <c r="L789" s="23"/>
      <c r="M789" s="23"/>
      <c r="N789" s="23"/>
      <c r="O789" s="23"/>
      <c r="Q789" s="23"/>
      <c r="T789" s="40"/>
    </row>
    <row r="790">
      <c r="D790" s="23"/>
      <c r="E790" s="23"/>
      <c r="F790" s="23"/>
      <c r="K790" s="23"/>
      <c r="L790" s="23"/>
      <c r="M790" s="23"/>
      <c r="N790" s="23"/>
      <c r="O790" s="23"/>
      <c r="Q790" s="23"/>
      <c r="T790" s="40"/>
    </row>
    <row r="791">
      <c r="D791" s="23"/>
      <c r="E791" s="23"/>
      <c r="F791" s="23"/>
      <c r="K791" s="23"/>
      <c r="L791" s="23"/>
      <c r="M791" s="23"/>
      <c r="N791" s="23"/>
      <c r="O791" s="23"/>
      <c r="Q791" s="23"/>
      <c r="T791" s="40"/>
    </row>
    <row r="792">
      <c r="D792" s="23"/>
      <c r="E792" s="23"/>
      <c r="F792" s="23"/>
      <c r="K792" s="23"/>
      <c r="L792" s="23"/>
      <c r="M792" s="23"/>
      <c r="N792" s="23"/>
      <c r="O792" s="23"/>
      <c r="Q792" s="23"/>
      <c r="T792" s="40"/>
    </row>
    <row r="793">
      <c r="D793" s="23"/>
      <c r="E793" s="23"/>
      <c r="F793" s="23"/>
      <c r="K793" s="23"/>
      <c r="L793" s="23"/>
      <c r="M793" s="23"/>
      <c r="N793" s="23"/>
      <c r="O793" s="23"/>
      <c r="Q793" s="23"/>
      <c r="T793" s="40"/>
    </row>
    <row r="794">
      <c r="D794" s="23"/>
      <c r="E794" s="23"/>
      <c r="F794" s="23"/>
      <c r="K794" s="23"/>
      <c r="L794" s="23"/>
      <c r="M794" s="23"/>
      <c r="N794" s="23"/>
      <c r="O794" s="23"/>
      <c r="Q794" s="23"/>
      <c r="T794" s="40"/>
    </row>
    <row r="795">
      <c r="D795" s="23"/>
      <c r="E795" s="23"/>
      <c r="F795" s="23"/>
      <c r="K795" s="23"/>
      <c r="L795" s="23"/>
      <c r="M795" s="23"/>
      <c r="N795" s="23"/>
      <c r="O795" s="23"/>
      <c r="Q795" s="23"/>
      <c r="T795" s="40"/>
    </row>
    <row r="796">
      <c r="D796" s="23"/>
      <c r="E796" s="23"/>
      <c r="F796" s="23"/>
      <c r="K796" s="23"/>
      <c r="L796" s="23"/>
      <c r="M796" s="23"/>
      <c r="N796" s="23"/>
      <c r="O796" s="23"/>
      <c r="Q796" s="23"/>
      <c r="T796" s="40"/>
    </row>
    <row r="797">
      <c r="D797" s="23"/>
      <c r="E797" s="23"/>
      <c r="F797" s="23"/>
      <c r="K797" s="23"/>
      <c r="L797" s="23"/>
      <c r="M797" s="23"/>
      <c r="N797" s="23"/>
      <c r="O797" s="23"/>
      <c r="Q797" s="23"/>
      <c r="T797" s="40"/>
    </row>
    <row r="798">
      <c r="D798" s="23"/>
      <c r="E798" s="23"/>
      <c r="F798" s="23"/>
      <c r="K798" s="23"/>
      <c r="L798" s="23"/>
      <c r="M798" s="23"/>
      <c r="N798" s="23"/>
      <c r="O798" s="23"/>
      <c r="Q798" s="23"/>
      <c r="T798" s="40"/>
    </row>
    <row r="799">
      <c r="D799" s="23"/>
      <c r="E799" s="23"/>
      <c r="F799" s="23"/>
      <c r="K799" s="23"/>
      <c r="L799" s="23"/>
      <c r="M799" s="23"/>
      <c r="N799" s="23"/>
      <c r="O799" s="23"/>
      <c r="Q799" s="23"/>
      <c r="T799" s="40"/>
    </row>
    <row r="800">
      <c r="D800" s="23"/>
      <c r="E800" s="23"/>
      <c r="F800" s="23"/>
      <c r="K800" s="23"/>
      <c r="L800" s="23"/>
      <c r="M800" s="23"/>
      <c r="N800" s="23"/>
      <c r="O800" s="23"/>
      <c r="Q800" s="23"/>
      <c r="T800" s="40"/>
    </row>
    <row r="801">
      <c r="D801" s="23"/>
      <c r="E801" s="23"/>
      <c r="F801" s="23"/>
      <c r="K801" s="23"/>
      <c r="L801" s="23"/>
      <c r="M801" s="23"/>
      <c r="N801" s="23"/>
      <c r="O801" s="23"/>
      <c r="Q801" s="23"/>
      <c r="T801" s="40"/>
    </row>
    <row r="802">
      <c r="D802" s="23"/>
      <c r="E802" s="23"/>
      <c r="F802" s="23"/>
      <c r="K802" s="23"/>
      <c r="L802" s="23"/>
      <c r="M802" s="23"/>
      <c r="N802" s="23"/>
      <c r="O802" s="23"/>
      <c r="Q802" s="23"/>
      <c r="T802" s="40"/>
    </row>
    <row r="803">
      <c r="D803" s="23"/>
      <c r="E803" s="23"/>
      <c r="F803" s="23"/>
      <c r="K803" s="23"/>
      <c r="L803" s="23"/>
      <c r="M803" s="23"/>
      <c r="N803" s="23"/>
      <c r="O803" s="23"/>
      <c r="Q803" s="23"/>
      <c r="T803" s="40"/>
    </row>
    <row r="804">
      <c r="D804" s="23"/>
      <c r="E804" s="23"/>
      <c r="F804" s="23"/>
      <c r="K804" s="23"/>
      <c r="L804" s="23"/>
      <c r="M804" s="23"/>
      <c r="N804" s="23"/>
      <c r="O804" s="23"/>
      <c r="Q804" s="23"/>
      <c r="T804" s="40"/>
    </row>
    <row r="805">
      <c r="D805" s="23"/>
      <c r="E805" s="23"/>
      <c r="F805" s="23"/>
      <c r="K805" s="23"/>
      <c r="L805" s="23"/>
      <c r="M805" s="23"/>
      <c r="N805" s="23"/>
      <c r="O805" s="23"/>
      <c r="Q805" s="23"/>
      <c r="T805" s="40"/>
    </row>
    <row r="806">
      <c r="D806" s="23"/>
      <c r="E806" s="23"/>
      <c r="F806" s="23"/>
      <c r="K806" s="23"/>
      <c r="L806" s="23"/>
      <c r="M806" s="23"/>
      <c r="N806" s="23"/>
      <c r="O806" s="23"/>
      <c r="Q806" s="23"/>
      <c r="T806" s="40"/>
    </row>
    <row r="807">
      <c r="D807" s="23"/>
      <c r="E807" s="23"/>
      <c r="F807" s="23"/>
      <c r="K807" s="23"/>
      <c r="L807" s="23"/>
      <c r="M807" s="23"/>
      <c r="N807" s="23"/>
      <c r="O807" s="23"/>
      <c r="Q807" s="23"/>
      <c r="T807" s="40"/>
    </row>
    <row r="808">
      <c r="D808" s="23"/>
      <c r="E808" s="23"/>
      <c r="F808" s="23"/>
      <c r="K808" s="23"/>
      <c r="L808" s="23"/>
      <c r="M808" s="23"/>
      <c r="N808" s="23"/>
      <c r="O808" s="23"/>
      <c r="Q808" s="23"/>
      <c r="T808" s="40"/>
    </row>
    <row r="809">
      <c r="D809" s="23"/>
      <c r="E809" s="23"/>
      <c r="F809" s="23"/>
      <c r="K809" s="23"/>
      <c r="L809" s="23"/>
      <c r="M809" s="23"/>
      <c r="N809" s="23"/>
      <c r="O809" s="23"/>
      <c r="Q809" s="23"/>
      <c r="T809" s="40"/>
    </row>
    <row r="810">
      <c r="D810" s="23"/>
      <c r="E810" s="23"/>
      <c r="F810" s="23"/>
      <c r="K810" s="23"/>
      <c r="L810" s="23"/>
      <c r="M810" s="23"/>
      <c r="N810" s="23"/>
      <c r="O810" s="23"/>
      <c r="Q810" s="23"/>
      <c r="T810" s="40"/>
    </row>
    <row r="811">
      <c r="D811" s="23"/>
      <c r="E811" s="23"/>
      <c r="F811" s="23"/>
      <c r="K811" s="23"/>
      <c r="L811" s="23"/>
      <c r="M811" s="23"/>
      <c r="N811" s="23"/>
      <c r="O811" s="23"/>
      <c r="Q811" s="23"/>
      <c r="T811" s="40"/>
    </row>
    <row r="812">
      <c r="D812" s="23"/>
      <c r="E812" s="23"/>
      <c r="F812" s="23"/>
      <c r="K812" s="23"/>
      <c r="L812" s="23"/>
      <c r="M812" s="23"/>
      <c r="N812" s="23"/>
      <c r="O812" s="23"/>
      <c r="Q812" s="23"/>
      <c r="T812" s="40"/>
    </row>
    <row r="813">
      <c r="D813" s="23"/>
      <c r="E813" s="23"/>
      <c r="F813" s="23"/>
      <c r="K813" s="23"/>
      <c r="L813" s="23"/>
      <c r="M813" s="23"/>
      <c r="N813" s="23"/>
      <c r="O813" s="23"/>
      <c r="Q813" s="23"/>
      <c r="T813" s="40"/>
    </row>
    <row r="814">
      <c r="D814" s="23"/>
      <c r="E814" s="23"/>
      <c r="F814" s="23"/>
      <c r="K814" s="23"/>
      <c r="L814" s="23"/>
      <c r="M814" s="23"/>
      <c r="N814" s="23"/>
      <c r="O814" s="23"/>
      <c r="Q814" s="23"/>
      <c r="T814" s="40"/>
    </row>
    <row r="815">
      <c r="D815" s="23"/>
      <c r="E815" s="23"/>
      <c r="F815" s="23"/>
      <c r="K815" s="23"/>
      <c r="L815" s="23"/>
      <c r="M815" s="23"/>
      <c r="N815" s="23"/>
      <c r="O815" s="23"/>
      <c r="Q815" s="23"/>
      <c r="T815" s="40"/>
    </row>
    <row r="816">
      <c r="D816" s="23"/>
      <c r="E816" s="23"/>
      <c r="F816" s="23"/>
      <c r="K816" s="23"/>
      <c r="L816" s="23"/>
      <c r="M816" s="23"/>
      <c r="N816" s="23"/>
      <c r="O816" s="23"/>
      <c r="Q816" s="23"/>
      <c r="T816" s="40"/>
    </row>
    <row r="817">
      <c r="D817" s="23"/>
      <c r="E817" s="23"/>
      <c r="F817" s="23"/>
      <c r="K817" s="23"/>
      <c r="L817" s="23"/>
      <c r="M817" s="23"/>
      <c r="N817" s="23"/>
      <c r="O817" s="23"/>
      <c r="Q817" s="23"/>
      <c r="T817" s="40"/>
    </row>
    <row r="818">
      <c r="D818" s="23"/>
      <c r="E818" s="23"/>
      <c r="F818" s="23"/>
      <c r="K818" s="23"/>
      <c r="L818" s="23"/>
      <c r="M818" s="23"/>
      <c r="N818" s="23"/>
      <c r="O818" s="23"/>
      <c r="Q818" s="23"/>
      <c r="T818" s="40"/>
    </row>
    <row r="819">
      <c r="D819" s="23"/>
      <c r="E819" s="23"/>
      <c r="F819" s="23"/>
      <c r="K819" s="23"/>
      <c r="L819" s="23"/>
      <c r="M819" s="23"/>
      <c r="N819" s="23"/>
      <c r="O819" s="23"/>
      <c r="Q819" s="23"/>
      <c r="T819" s="40"/>
    </row>
    <row r="820">
      <c r="D820" s="23"/>
      <c r="E820" s="23"/>
      <c r="F820" s="23"/>
      <c r="K820" s="23"/>
      <c r="L820" s="23"/>
      <c r="M820" s="23"/>
      <c r="N820" s="23"/>
      <c r="O820" s="23"/>
      <c r="Q820" s="23"/>
      <c r="T820" s="40"/>
    </row>
    <row r="821">
      <c r="D821" s="23"/>
      <c r="E821" s="23"/>
      <c r="F821" s="23"/>
      <c r="K821" s="23"/>
      <c r="L821" s="23"/>
      <c r="M821" s="23"/>
      <c r="N821" s="23"/>
      <c r="O821" s="23"/>
      <c r="Q821" s="23"/>
      <c r="T821" s="40"/>
    </row>
    <row r="822">
      <c r="D822" s="23"/>
      <c r="E822" s="23"/>
      <c r="F822" s="23"/>
      <c r="K822" s="23"/>
      <c r="L822" s="23"/>
      <c r="M822" s="23"/>
      <c r="N822" s="23"/>
      <c r="O822" s="23"/>
      <c r="Q822" s="23"/>
      <c r="T822" s="40"/>
    </row>
    <row r="823">
      <c r="D823" s="23"/>
      <c r="E823" s="23"/>
      <c r="F823" s="23"/>
      <c r="K823" s="23"/>
      <c r="L823" s="23"/>
      <c r="M823" s="23"/>
      <c r="N823" s="23"/>
      <c r="O823" s="23"/>
      <c r="Q823" s="23"/>
      <c r="T823" s="40"/>
    </row>
    <row r="824">
      <c r="D824" s="23"/>
      <c r="E824" s="23"/>
      <c r="F824" s="23"/>
      <c r="K824" s="23"/>
      <c r="L824" s="23"/>
      <c r="M824" s="23"/>
      <c r="N824" s="23"/>
      <c r="O824" s="23"/>
      <c r="Q824" s="23"/>
      <c r="T824" s="40"/>
    </row>
    <row r="825">
      <c r="D825" s="23"/>
      <c r="E825" s="23"/>
      <c r="F825" s="23"/>
      <c r="K825" s="23"/>
      <c r="L825" s="23"/>
      <c r="M825" s="23"/>
      <c r="N825" s="23"/>
      <c r="O825" s="23"/>
      <c r="Q825" s="23"/>
      <c r="T825" s="40"/>
    </row>
    <row r="826">
      <c r="D826" s="23"/>
      <c r="E826" s="23"/>
      <c r="F826" s="23"/>
      <c r="K826" s="23"/>
      <c r="L826" s="23"/>
      <c r="M826" s="23"/>
      <c r="N826" s="23"/>
      <c r="O826" s="23"/>
      <c r="Q826" s="23"/>
      <c r="T826" s="40"/>
    </row>
    <row r="827">
      <c r="D827" s="23"/>
      <c r="E827" s="23"/>
      <c r="F827" s="23"/>
      <c r="K827" s="23"/>
      <c r="L827" s="23"/>
      <c r="M827" s="23"/>
      <c r="N827" s="23"/>
      <c r="O827" s="23"/>
      <c r="Q827" s="23"/>
      <c r="T827" s="40"/>
    </row>
    <row r="828">
      <c r="D828" s="23"/>
      <c r="E828" s="23"/>
      <c r="F828" s="23"/>
      <c r="K828" s="23"/>
      <c r="L828" s="23"/>
      <c r="M828" s="23"/>
      <c r="N828" s="23"/>
      <c r="O828" s="23"/>
      <c r="Q828" s="23"/>
      <c r="T828" s="40"/>
    </row>
    <row r="829">
      <c r="D829" s="23"/>
      <c r="E829" s="23"/>
      <c r="F829" s="23"/>
      <c r="K829" s="23"/>
      <c r="L829" s="23"/>
      <c r="M829" s="23"/>
      <c r="N829" s="23"/>
      <c r="O829" s="23"/>
      <c r="Q829" s="23"/>
      <c r="T829" s="40"/>
    </row>
    <row r="830">
      <c r="D830" s="23"/>
      <c r="E830" s="23"/>
      <c r="F830" s="23"/>
      <c r="K830" s="23"/>
      <c r="L830" s="23"/>
      <c r="M830" s="23"/>
      <c r="N830" s="23"/>
      <c r="O830" s="23"/>
      <c r="Q830" s="23"/>
      <c r="T830" s="40"/>
    </row>
    <row r="831">
      <c r="D831" s="23"/>
      <c r="E831" s="23"/>
      <c r="F831" s="23"/>
      <c r="K831" s="23"/>
      <c r="L831" s="23"/>
      <c r="M831" s="23"/>
      <c r="N831" s="23"/>
      <c r="O831" s="23"/>
      <c r="Q831" s="23"/>
      <c r="T831" s="40"/>
    </row>
    <row r="832">
      <c r="D832" s="23"/>
      <c r="E832" s="23"/>
      <c r="F832" s="23"/>
      <c r="K832" s="23"/>
      <c r="L832" s="23"/>
      <c r="M832" s="23"/>
      <c r="N832" s="23"/>
      <c r="O832" s="23"/>
      <c r="Q832" s="23"/>
      <c r="T832" s="40"/>
    </row>
    <row r="833">
      <c r="D833" s="23"/>
      <c r="E833" s="23"/>
      <c r="F833" s="23"/>
      <c r="K833" s="23"/>
      <c r="L833" s="23"/>
      <c r="M833" s="23"/>
      <c r="N833" s="23"/>
      <c r="O833" s="23"/>
      <c r="Q833" s="23"/>
      <c r="T833" s="40"/>
    </row>
    <row r="834">
      <c r="D834" s="23"/>
      <c r="E834" s="23"/>
      <c r="F834" s="23"/>
      <c r="K834" s="23"/>
      <c r="L834" s="23"/>
      <c r="M834" s="23"/>
      <c r="N834" s="23"/>
      <c r="O834" s="23"/>
      <c r="Q834" s="23"/>
      <c r="T834" s="40"/>
    </row>
    <row r="835">
      <c r="D835" s="23"/>
      <c r="E835" s="23"/>
      <c r="F835" s="23"/>
      <c r="K835" s="23"/>
      <c r="L835" s="23"/>
      <c r="M835" s="23"/>
      <c r="N835" s="23"/>
      <c r="O835" s="23"/>
      <c r="Q835" s="23"/>
      <c r="T835" s="40"/>
    </row>
    <row r="836">
      <c r="D836" s="23"/>
      <c r="E836" s="23"/>
      <c r="F836" s="23"/>
      <c r="K836" s="23"/>
      <c r="L836" s="23"/>
      <c r="M836" s="23"/>
      <c r="N836" s="23"/>
      <c r="O836" s="23"/>
      <c r="Q836" s="23"/>
      <c r="T836" s="40"/>
    </row>
    <row r="837">
      <c r="D837" s="23"/>
      <c r="E837" s="23"/>
      <c r="F837" s="23"/>
      <c r="K837" s="23"/>
      <c r="L837" s="23"/>
      <c r="M837" s="23"/>
      <c r="N837" s="23"/>
      <c r="O837" s="23"/>
      <c r="Q837" s="23"/>
      <c r="T837" s="40"/>
    </row>
    <row r="838">
      <c r="D838" s="23"/>
      <c r="E838" s="23"/>
      <c r="F838" s="23"/>
      <c r="K838" s="23"/>
      <c r="L838" s="23"/>
      <c r="M838" s="23"/>
      <c r="N838" s="23"/>
      <c r="O838" s="23"/>
      <c r="Q838" s="23"/>
      <c r="T838" s="40"/>
    </row>
    <row r="839">
      <c r="D839" s="23"/>
      <c r="E839" s="23"/>
      <c r="F839" s="23"/>
      <c r="K839" s="23"/>
      <c r="L839" s="23"/>
      <c r="M839" s="23"/>
      <c r="N839" s="23"/>
      <c r="O839" s="23"/>
      <c r="Q839" s="23"/>
      <c r="T839" s="40"/>
    </row>
    <row r="840">
      <c r="D840" s="23"/>
      <c r="E840" s="23"/>
      <c r="F840" s="23"/>
      <c r="K840" s="23"/>
      <c r="L840" s="23"/>
      <c r="M840" s="23"/>
      <c r="N840" s="23"/>
      <c r="O840" s="23"/>
      <c r="Q840" s="23"/>
      <c r="T840" s="40"/>
    </row>
    <row r="841">
      <c r="D841" s="23"/>
      <c r="E841" s="23"/>
      <c r="F841" s="23"/>
      <c r="K841" s="23"/>
      <c r="L841" s="23"/>
      <c r="M841" s="23"/>
      <c r="N841" s="23"/>
      <c r="O841" s="23"/>
      <c r="Q841" s="23"/>
      <c r="T841" s="40"/>
    </row>
    <row r="842">
      <c r="D842" s="23"/>
      <c r="E842" s="23"/>
      <c r="F842" s="23"/>
      <c r="K842" s="23"/>
      <c r="L842" s="23"/>
      <c r="M842" s="23"/>
      <c r="N842" s="23"/>
      <c r="O842" s="23"/>
      <c r="Q842" s="23"/>
      <c r="T842" s="40"/>
    </row>
    <row r="843">
      <c r="D843" s="23"/>
      <c r="E843" s="23"/>
      <c r="F843" s="23"/>
      <c r="K843" s="23"/>
      <c r="L843" s="23"/>
      <c r="M843" s="23"/>
      <c r="N843" s="23"/>
      <c r="O843" s="23"/>
      <c r="Q843" s="23"/>
      <c r="T843" s="40"/>
    </row>
    <row r="844">
      <c r="D844" s="23"/>
      <c r="E844" s="23"/>
      <c r="F844" s="23"/>
      <c r="K844" s="23"/>
      <c r="L844" s="23"/>
      <c r="M844" s="23"/>
      <c r="N844" s="23"/>
      <c r="O844" s="23"/>
      <c r="Q844" s="23"/>
      <c r="T844" s="40"/>
    </row>
    <row r="845">
      <c r="D845" s="23"/>
      <c r="E845" s="23"/>
      <c r="F845" s="23"/>
      <c r="K845" s="23"/>
      <c r="L845" s="23"/>
      <c r="M845" s="23"/>
      <c r="N845" s="23"/>
      <c r="O845" s="23"/>
      <c r="Q845" s="23"/>
      <c r="T845" s="40"/>
    </row>
    <row r="846">
      <c r="D846" s="23"/>
      <c r="E846" s="23"/>
      <c r="F846" s="23"/>
      <c r="K846" s="23"/>
      <c r="L846" s="23"/>
      <c r="M846" s="23"/>
      <c r="N846" s="23"/>
      <c r="O846" s="23"/>
      <c r="Q846" s="23"/>
      <c r="T846" s="40"/>
    </row>
    <row r="847">
      <c r="D847" s="23"/>
      <c r="E847" s="23"/>
      <c r="F847" s="23"/>
      <c r="K847" s="23"/>
      <c r="L847" s="23"/>
      <c r="M847" s="23"/>
      <c r="N847" s="23"/>
      <c r="O847" s="23"/>
      <c r="Q847" s="23"/>
      <c r="T847" s="40"/>
    </row>
    <row r="848">
      <c r="D848" s="23"/>
      <c r="E848" s="23"/>
      <c r="F848" s="23"/>
      <c r="K848" s="23"/>
      <c r="L848" s="23"/>
      <c r="M848" s="23"/>
      <c r="N848" s="23"/>
      <c r="O848" s="23"/>
      <c r="Q848" s="23"/>
      <c r="T848" s="40"/>
    </row>
    <row r="849">
      <c r="D849" s="23"/>
      <c r="E849" s="23"/>
      <c r="F849" s="23"/>
      <c r="K849" s="23"/>
      <c r="L849" s="23"/>
      <c r="M849" s="23"/>
      <c r="N849" s="23"/>
      <c r="O849" s="23"/>
      <c r="Q849" s="23"/>
      <c r="T849" s="40"/>
    </row>
    <row r="850">
      <c r="D850" s="23"/>
      <c r="E850" s="23"/>
      <c r="F850" s="23"/>
      <c r="K850" s="23"/>
      <c r="L850" s="23"/>
      <c r="M850" s="23"/>
      <c r="N850" s="23"/>
      <c r="O850" s="23"/>
      <c r="Q850" s="23"/>
      <c r="T850" s="40"/>
    </row>
    <row r="851">
      <c r="D851" s="23"/>
      <c r="E851" s="23"/>
      <c r="F851" s="23"/>
      <c r="K851" s="23"/>
      <c r="L851" s="23"/>
      <c r="M851" s="23"/>
      <c r="N851" s="23"/>
      <c r="O851" s="23"/>
      <c r="Q851" s="23"/>
      <c r="T851" s="40"/>
    </row>
    <row r="852">
      <c r="D852" s="23"/>
      <c r="E852" s="23"/>
      <c r="F852" s="23"/>
      <c r="K852" s="23"/>
      <c r="L852" s="23"/>
      <c r="M852" s="23"/>
      <c r="N852" s="23"/>
      <c r="O852" s="23"/>
      <c r="Q852" s="23"/>
      <c r="T852" s="40"/>
    </row>
    <row r="853">
      <c r="D853" s="23"/>
      <c r="E853" s="23"/>
      <c r="F853" s="23"/>
      <c r="K853" s="23"/>
      <c r="L853" s="23"/>
      <c r="M853" s="23"/>
      <c r="N853" s="23"/>
      <c r="O853" s="23"/>
      <c r="Q853" s="23"/>
      <c r="T853" s="40"/>
    </row>
    <row r="854">
      <c r="D854" s="23"/>
      <c r="E854" s="23"/>
      <c r="F854" s="23"/>
      <c r="K854" s="23"/>
      <c r="L854" s="23"/>
      <c r="M854" s="23"/>
      <c r="N854" s="23"/>
      <c r="O854" s="23"/>
      <c r="Q854" s="23"/>
      <c r="T854" s="40"/>
    </row>
    <row r="855">
      <c r="D855" s="23"/>
      <c r="E855" s="23"/>
      <c r="F855" s="23"/>
      <c r="K855" s="23"/>
      <c r="L855" s="23"/>
      <c r="M855" s="23"/>
      <c r="N855" s="23"/>
      <c r="O855" s="23"/>
      <c r="Q855" s="23"/>
      <c r="T855" s="40"/>
    </row>
    <row r="856">
      <c r="D856" s="23"/>
      <c r="E856" s="23"/>
      <c r="F856" s="23"/>
      <c r="K856" s="23"/>
      <c r="L856" s="23"/>
      <c r="M856" s="23"/>
      <c r="N856" s="23"/>
      <c r="O856" s="23"/>
      <c r="Q856" s="23"/>
      <c r="T856" s="40"/>
    </row>
    <row r="857">
      <c r="D857" s="23"/>
      <c r="E857" s="23"/>
      <c r="F857" s="23"/>
      <c r="K857" s="23"/>
      <c r="L857" s="23"/>
      <c r="M857" s="23"/>
      <c r="N857" s="23"/>
      <c r="O857" s="23"/>
      <c r="Q857" s="23"/>
      <c r="T857" s="40"/>
    </row>
    <row r="858">
      <c r="D858" s="23"/>
      <c r="E858" s="23"/>
      <c r="F858" s="23"/>
      <c r="K858" s="23"/>
      <c r="L858" s="23"/>
      <c r="M858" s="23"/>
      <c r="N858" s="23"/>
      <c r="O858" s="23"/>
      <c r="Q858" s="23"/>
      <c r="T858" s="40"/>
    </row>
    <row r="859">
      <c r="D859" s="23"/>
      <c r="E859" s="23"/>
      <c r="F859" s="23"/>
      <c r="K859" s="23"/>
      <c r="L859" s="23"/>
      <c r="M859" s="23"/>
      <c r="N859" s="23"/>
      <c r="O859" s="23"/>
      <c r="Q859" s="23"/>
      <c r="T859" s="40"/>
    </row>
    <row r="860">
      <c r="D860" s="23"/>
      <c r="E860" s="23"/>
      <c r="F860" s="23"/>
      <c r="K860" s="23"/>
      <c r="L860" s="23"/>
      <c r="M860" s="23"/>
      <c r="N860" s="23"/>
      <c r="O860" s="23"/>
      <c r="Q860" s="23"/>
      <c r="T860" s="40"/>
    </row>
    <row r="861">
      <c r="D861" s="23"/>
      <c r="E861" s="23"/>
      <c r="F861" s="23"/>
      <c r="K861" s="23"/>
      <c r="L861" s="23"/>
      <c r="M861" s="23"/>
      <c r="N861" s="23"/>
      <c r="O861" s="23"/>
      <c r="Q861" s="23"/>
      <c r="T861" s="40"/>
    </row>
    <row r="862">
      <c r="D862" s="23"/>
      <c r="E862" s="23"/>
      <c r="F862" s="23"/>
      <c r="K862" s="23"/>
      <c r="L862" s="23"/>
      <c r="M862" s="23"/>
      <c r="N862" s="23"/>
      <c r="O862" s="23"/>
      <c r="Q862" s="23"/>
      <c r="T862" s="40"/>
    </row>
    <row r="863">
      <c r="D863" s="23"/>
      <c r="E863" s="23"/>
      <c r="F863" s="23"/>
      <c r="K863" s="23"/>
      <c r="L863" s="23"/>
      <c r="M863" s="23"/>
      <c r="N863" s="23"/>
      <c r="O863" s="23"/>
      <c r="Q863" s="23"/>
      <c r="T863" s="40"/>
    </row>
    <row r="864">
      <c r="D864" s="23"/>
      <c r="E864" s="23"/>
      <c r="F864" s="23"/>
      <c r="K864" s="23"/>
      <c r="L864" s="23"/>
      <c r="M864" s="23"/>
      <c r="N864" s="23"/>
      <c r="O864" s="23"/>
      <c r="Q864" s="23"/>
      <c r="T864" s="40"/>
    </row>
    <row r="865">
      <c r="D865" s="23"/>
      <c r="E865" s="23"/>
      <c r="F865" s="23"/>
      <c r="K865" s="23"/>
      <c r="L865" s="23"/>
      <c r="M865" s="23"/>
      <c r="N865" s="23"/>
      <c r="O865" s="23"/>
      <c r="Q865" s="23"/>
      <c r="T865" s="40"/>
    </row>
    <row r="866">
      <c r="D866" s="23"/>
      <c r="E866" s="23"/>
      <c r="F866" s="23"/>
      <c r="K866" s="23"/>
      <c r="L866" s="23"/>
      <c r="M866" s="23"/>
      <c r="N866" s="23"/>
      <c r="O866" s="23"/>
      <c r="Q866" s="23"/>
      <c r="T866" s="40"/>
    </row>
    <row r="867">
      <c r="D867" s="23"/>
      <c r="E867" s="23"/>
      <c r="F867" s="23"/>
      <c r="K867" s="23"/>
      <c r="L867" s="23"/>
      <c r="M867" s="23"/>
      <c r="N867" s="23"/>
      <c r="O867" s="23"/>
      <c r="Q867" s="23"/>
      <c r="T867" s="40"/>
    </row>
    <row r="868">
      <c r="D868" s="23"/>
      <c r="E868" s="23"/>
      <c r="F868" s="23"/>
      <c r="K868" s="23"/>
      <c r="L868" s="23"/>
      <c r="M868" s="23"/>
      <c r="N868" s="23"/>
      <c r="O868" s="23"/>
      <c r="Q868" s="23"/>
      <c r="T868" s="40"/>
    </row>
    <row r="869">
      <c r="D869" s="23"/>
      <c r="E869" s="23"/>
      <c r="F869" s="23"/>
      <c r="K869" s="23"/>
      <c r="L869" s="23"/>
      <c r="M869" s="23"/>
      <c r="N869" s="23"/>
      <c r="O869" s="23"/>
      <c r="Q869" s="23"/>
      <c r="T869" s="40"/>
    </row>
    <row r="870">
      <c r="D870" s="23"/>
      <c r="E870" s="23"/>
      <c r="F870" s="23"/>
      <c r="K870" s="23"/>
      <c r="L870" s="23"/>
      <c r="M870" s="23"/>
      <c r="N870" s="23"/>
      <c r="O870" s="23"/>
      <c r="Q870" s="23"/>
      <c r="T870" s="40"/>
    </row>
    <row r="871">
      <c r="D871" s="23"/>
      <c r="E871" s="23"/>
      <c r="F871" s="23"/>
      <c r="K871" s="23"/>
      <c r="L871" s="23"/>
      <c r="M871" s="23"/>
      <c r="N871" s="23"/>
      <c r="O871" s="23"/>
      <c r="Q871" s="23"/>
      <c r="T871" s="40"/>
    </row>
    <row r="872">
      <c r="D872" s="23"/>
      <c r="E872" s="23"/>
      <c r="F872" s="23"/>
      <c r="K872" s="23"/>
      <c r="L872" s="23"/>
      <c r="M872" s="23"/>
      <c r="N872" s="23"/>
      <c r="O872" s="23"/>
      <c r="Q872" s="23"/>
      <c r="T872" s="40"/>
    </row>
    <row r="873">
      <c r="D873" s="23"/>
      <c r="E873" s="23"/>
      <c r="F873" s="23"/>
      <c r="K873" s="23"/>
      <c r="L873" s="23"/>
      <c r="M873" s="23"/>
      <c r="N873" s="23"/>
      <c r="O873" s="23"/>
      <c r="Q873" s="23"/>
      <c r="T873" s="40"/>
    </row>
    <row r="874">
      <c r="D874" s="23"/>
      <c r="E874" s="23"/>
      <c r="F874" s="23"/>
      <c r="K874" s="23"/>
      <c r="L874" s="23"/>
      <c r="M874" s="23"/>
      <c r="N874" s="23"/>
      <c r="O874" s="23"/>
      <c r="Q874" s="23"/>
      <c r="T874" s="40"/>
    </row>
    <row r="875">
      <c r="D875" s="23"/>
      <c r="E875" s="23"/>
      <c r="F875" s="23"/>
      <c r="K875" s="23"/>
      <c r="L875" s="23"/>
      <c r="M875" s="23"/>
      <c r="N875" s="23"/>
      <c r="O875" s="23"/>
      <c r="Q875" s="23"/>
      <c r="T875" s="40"/>
    </row>
    <row r="876">
      <c r="D876" s="23"/>
      <c r="E876" s="23"/>
      <c r="F876" s="23"/>
      <c r="K876" s="23"/>
      <c r="L876" s="23"/>
      <c r="M876" s="23"/>
      <c r="N876" s="23"/>
      <c r="O876" s="23"/>
      <c r="Q876" s="23"/>
      <c r="T876" s="40"/>
    </row>
    <row r="877">
      <c r="D877" s="23"/>
      <c r="E877" s="23"/>
      <c r="F877" s="23"/>
      <c r="K877" s="23"/>
      <c r="L877" s="23"/>
      <c r="M877" s="23"/>
      <c r="N877" s="23"/>
      <c r="O877" s="23"/>
      <c r="Q877" s="23"/>
      <c r="T877" s="40"/>
    </row>
    <row r="878">
      <c r="D878" s="23"/>
      <c r="E878" s="23"/>
      <c r="F878" s="23"/>
      <c r="K878" s="23"/>
      <c r="L878" s="23"/>
      <c r="M878" s="23"/>
      <c r="N878" s="23"/>
      <c r="O878" s="23"/>
      <c r="Q878" s="23"/>
      <c r="T878" s="40"/>
    </row>
    <row r="879">
      <c r="D879" s="23"/>
      <c r="E879" s="23"/>
      <c r="F879" s="23"/>
      <c r="K879" s="23"/>
      <c r="L879" s="23"/>
      <c r="M879" s="23"/>
      <c r="N879" s="23"/>
      <c r="O879" s="23"/>
      <c r="Q879" s="23"/>
      <c r="T879" s="40"/>
    </row>
    <row r="880">
      <c r="D880" s="23"/>
      <c r="E880" s="23"/>
      <c r="F880" s="23"/>
      <c r="K880" s="23"/>
      <c r="L880" s="23"/>
      <c r="M880" s="23"/>
      <c r="N880" s="23"/>
      <c r="O880" s="23"/>
      <c r="Q880" s="23"/>
      <c r="T880" s="40"/>
    </row>
    <row r="881">
      <c r="D881" s="23"/>
      <c r="E881" s="23"/>
      <c r="F881" s="23"/>
      <c r="K881" s="23"/>
      <c r="L881" s="23"/>
      <c r="M881" s="23"/>
      <c r="N881" s="23"/>
      <c r="O881" s="23"/>
      <c r="Q881" s="23"/>
      <c r="T881" s="40"/>
    </row>
    <row r="882">
      <c r="D882" s="23"/>
      <c r="E882" s="23"/>
      <c r="F882" s="23"/>
      <c r="K882" s="23"/>
      <c r="L882" s="23"/>
      <c r="M882" s="23"/>
      <c r="N882" s="23"/>
      <c r="O882" s="23"/>
      <c r="Q882" s="23"/>
      <c r="T882" s="40"/>
    </row>
    <row r="883">
      <c r="D883" s="23"/>
      <c r="E883" s="23"/>
      <c r="F883" s="23"/>
      <c r="K883" s="23"/>
      <c r="L883" s="23"/>
      <c r="M883" s="23"/>
      <c r="N883" s="23"/>
      <c r="O883" s="23"/>
      <c r="Q883" s="23"/>
      <c r="T883" s="40"/>
    </row>
    <row r="884">
      <c r="D884" s="23"/>
      <c r="E884" s="23"/>
      <c r="F884" s="23"/>
      <c r="K884" s="23"/>
      <c r="L884" s="23"/>
      <c r="M884" s="23"/>
      <c r="N884" s="23"/>
      <c r="O884" s="23"/>
      <c r="Q884" s="23"/>
      <c r="T884" s="40"/>
    </row>
    <row r="885">
      <c r="D885" s="23"/>
      <c r="E885" s="23"/>
      <c r="F885" s="23"/>
      <c r="K885" s="23"/>
      <c r="L885" s="23"/>
      <c r="M885" s="23"/>
      <c r="N885" s="23"/>
      <c r="O885" s="23"/>
      <c r="Q885" s="23"/>
      <c r="T885" s="40"/>
    </row>
    <row r="886">
      <c r="D886" s="23"/>
      <c r="E886" s="23"/>
      <c r="F886" s="23"/>
      <c r="K886" s="23"/>
      <c r="L886" s="23"/>
      <c r="M886" s="23"/>
      <c r="N886" s="23"/>
      <c r="O886" s="23"/>
      <c r="Q886" s="23"/>
      <c r="T886" s="40"/>
    </row>
    <row r="887">
      <c r="D887" s="23"/>
      <c r="E887" s="23"/>
      <c r="F887" s="23"/>
      <c r="K887" s="23"/>
      <c r="L887" s="23"/>
      <c r="M887" s="23"/>
      <c r="N887" s="23"/>
      <c r="O887" s="23"/>
      <c r="Q887" s="23"/>
      <c r="T887" s="40"/>
    </row>
    <row r="888">
      <c r="D888" s="23"/>
      <c r="E888" s="23"/>
      <c r="F888" s="23"/>
      <c r="K888" s="23"/>
      <c r="L888" s="23"/>
      <c r="M888" s="23"/>
      <c r="N888" s="23"/>
      <c r="O888" s="23"/>
      <c r="Q888" s="23"/>
      <c r="T888" s="40"/>
    </row>
    <row r="889">
      <c r="D889" s="23"/>
      <c r="E889" s="23"/>
      <c r="F889" s="23"/>
      <c r="K889" s="23"/>
      <c r="L889" s="23"/>
      <c r="M889" s="23"/>
      <c r="N889" s="23"/>
      <c r="O889" s="23"/>
      <c r="Q889" s="23"/>
      <c r="T889" s="40"/>
    </row>
    <row r="890">
      <c r="D890" s="23"/>
      <c r="E890" s="23"/>
      <c r="F890" s="23"/>
      <c r="K890" s="23"/>
      <c r="L890" s="23"/>
      <c r="M890" s="23"/>
      <c r="N890" s="23"/>
      <c r="O890" s="23"/>
      <c r="Q890" s="23"/>
      <c r="T890" s="40"/>
    </row>
    <row r="891">
      <c r="D891" s="23"/>
      <c r="E891" s="23"/>
      <c r="F891" s="23"/>
      <c r="K891" s="23"/>
      <c r="L891" s="23"/>
      <c r="M891" s="23"/>
      <c r="N891" s="23"/>
      <c r="O891" s="23"/>
      <c r="Q891" s="23"/>
      <c r="T891" s="40"/>
    </row>
    <row r="892">
      <c r="D892" s="23"/>
      <c r="E892" s="23"/>
      <c r="F892" s="23"/>
      <c r="K892" s="23"/>
      <c r="L892" s="23"/>
      <c r="M892" s="23"/>
      <c r="N892" s="23"/>
      <c r="O892" s="23"/>
      <c r="Q892" s="23"/>
      <c r="T892" s="40"/>
    </row>
    <row r="893">
      <c r="D893" s="23"/>
      <c r="E893" s="23"/>
      <c r="F893" s="23"/>
      <c r="K893" s="23"/>
      <c r="L893" s="23"/>
      <c r="M893" s="23"/>
      <c r="N893" s="23"/>
      <c r="O893" s="23"/>
      <c r="Q893" s="23"/>
      <c r="T893" s="40"/>
    </row>
    <row r="894">
      <c r="D894" s="23"/>
      <c r="E894" s="23"/>
      <c r="F894" s="23"/>
      <c r="K894" s="23"/>
      <c r="L894" s="23"/>
      <c r="M894" s="23"/>
      <c r="N894" s="23"/>
      <c r="O894" s="23"/>
      <c r="Q894" s="23"/>
      <c r="T894" s="40"/>
    </row>
    <row r="895">
      <c r="D895" s="23"/>
      <c r="E895" s="23"/>
      <c r="F895" s="23"/>
      <c r="K895" s="23"/>
      <c r="L895" s="23"/>
      <c r="M895" s="23"/>
      <c r="N895" s="23"/>
      <c r="O895" s="23"/>
      <c r="Q895" s="23"/>
      <c r="T895" s="40"/>
    </row>
    <row r="896">
      <c r="D896" s="23"/>
      <c r="E896" s="23"/>
      <c r="F896" s="23"/>
      <c r="K896" s="23"/>
      <c r="L896" s="23"/>
      <c r="M896" s="23"/>
      <c r="N896" s="23"/>
      <c r="O896" s="23"/>
      <c r="Q896" s="23"/>
      <c r="T896" s="40"/>
    </row>
    <row r="897">
      <c r="D897" s="23"/>
      <c r="E897" s="23"/>
      <c r="F897" s="23"/>
      <c r="K897" s="23"/>
      <c r="L897" s="23"/>
      <c r="M897" s="23"/>
      <c r="N897" s="23"/>
      <c r="O897" s="23"/>
      <c r="Q897" s="23"/>
      <c r="T897" s="40"/>
    </row>
    <row r="898">
      <c r="D898" s="23"/>
      <c r="E898" s="23"/>
      <c r="F898" s="23"/>
      <c r="K898" s="23"/>
      <c r="L898" s="23"/>
      <c r="M898" s="23"/>
      <c r="N898" s="23"/>
      <c r="O898" s="23"/>
      <c r="Q898" s="23"/>
      <c r="T898" s="40"/>
    </row>
    <row r="899">
      <c r="D899" s="23"/>
      <c r="E899" s="23"/>
      <c r="F899" s="23"/>
      <c r="K899" s="23"/>
      <c r="L899" s="23"/>
      <c r="M899" s="23"/>
      <c r="N899" s="23"/>
      <c r="O899" s="23"/>
      <c r="Q899" s="23"/>
      <c r="T899" s="40"/>
    </row>
    <row r="900">
      <c r="D900" s="23"/>
      <c r="E900" s="23"/>
      <c r="F900" s="23"/>
      <c r="K900" s="23"/>
      <c r="L900" s="23"/>
      <c r="M900" s="23"/>
      <c r="N900" s="23"/>
      <c r="O900" s="23"/>
      <c r="Q900" s="23"/>
      <c r="T900" s="40"/>
    </row>
    <row r="901">
      <c r="D901" s="23"/>
      <c r="E901" s="23"/>
      <c r="F901" s="23"/>
      <c r="K901" s="23"/>
      <c r="L901" s="23"/>
      <c r="M901" s="23"/>
      <c r="N901" s="23"/>
      <c r="O901" s="23"/>
      <c r="Q901" s="23"/>
      <c r="T901" s="40"/>
    </row>
    <row r="902">
      <c r="D902" s="23"/>
      <c r="E902" s="23"/>
      <c r="F902" s="23"/>
      <c r="K902" s="23"/>
      <c r="L902" s="23"/>
      <c r="M902" s="23"/>
      <c r="N902" s="23"/>
      <c r="O902" s="23"/>
      <c r="Q902" s="23"/>
      <c r="T902" s="40"/>
    </row>
    <row r="903">
      <c r="D903" s="23"/>
      <c r="E903" s="23"/>
      <c r="F903" s="23"/>
      <c r="K903" s="23"/>
      <c r="L903" s="23"/>
      <c r="M903" s="23"/>
      <c r="N903" s="23"/>
      <c r="O903" s="23"/>
      <c r="Q903" s="23"/>
      <c r="T903" s="40"/>
    </row>
    <row r="904">
      <c r="D904" s="23"/>
      <c r="E904" s="23"/>
      <c r="F904" s="23"/>
      <c r="K904" s="23"/>
      <c r="L904" s="23"/>
      <c r="M904" s="23"/>
      <c r="N904" s="23"/>
      <c r="O904" s="23"/>
      <c r="Q904" s="23"/>
      <c r="T904" s="40"/>
    </row>
    <row r="905">
      <c r="D905" s="23"/>
      <c r="E905" s="23"/>
      <c r="F905" s="23"/>
      <c r="K905" s="23"/>
      <c r="L905" s="23"/>
      <c r="M905" s="23"/>
      <c r="N905" s="23"/>
      <c r="O905" s="23"/>
      <c r="Q905" s="23"/>
      <c r="T905" s="40"/>
    </row>
    <row r="906">
      <c r="D906" s="23"/>
      <c r="E906" s="23"/>
      <c r="F906" s="23"/>
      <c r="K906" s="23"/>
      <c r="L906" s="23"/>
      <c r="M906" s="23"/>
      <c r="N906" s="23"/>
      <c r="O906" s="23"/>
      <c r="Q906" s="23"/>
      <c r="T906" s="40"/>
    </row>
    <row r="907">
      <c r="D907" s="23"/>
      <c r="E907" s="23"/>
      <c r="F907" s="23"/>
      <c r="K907" s="23"/>
      <c r="L907" s="23"/>
      <c r="M907" s="23"/>
      <c r="N907" s="23"/>
      <c r="O907" s="23"/>
      <c r="Q907" s="23"/>
      <c r="T907" s="40"/>
    </row>
    <row r="908">
      <c r="D908" s="23"/>
      <c r="E908" s="23"/>
      <c r="F908" s="23"/>
      <c r="K908" s="23"/>
      <c r="L908" s="23"/>
      <c r="M908" s="23"/>
      <c r="N908" s="23"/>
      <c r="O908" s="23"/>
      <c r="Q908" s="23"/>
      <c r="T908" s="40"/>
    </row>
    <row r="909">
      <c r="D909" s="23"/>
      <c r="E909" s="23"/>
      <c r="F909" s="23"/>
      <c r="K909" s="23"/>
      <c r="L909" s="23"/>
      <c r="M909" s="23"/>
      <c r="N909" s="23"/>
      <c r="O909" s="23"/>
      <c r="Q909" s="23"/>
      <c r="T909" s="40"/>
    </row>
    <row r="910">
      <c r="D910" s="23"/>
      <c r="E910" s="23"/>
      <c r="F910" s="23"/>
      <c r="K910" s="23"/>
      <c r="L910" s="23"/>
      <c r="M910" s="23"/>
      <c r="N910" s="23"/>
      <c r="O910" s="23"/>
      <c r="Q910" s="23"/>
      <c r="T910" s="40"/>
    </row>
    <row r="911">
      <c r="D911" s="23"/>
      <c r="E911" s="23"/>
      <c r="F911" s="23"/>
      <c r="K911" s="23"/>
      <c r="L911" s="23"/>
      <c r="M911" s="23"/>
      <c r="N911" s="23"/>
      <c r="O911" s="23"/>
      <c r="Q911" s="23"/>
      <c r="T911" s="40"/>
    </row>
    <row r="912">
      <c r="D912" s="23"/>
      <c r="E912" s="23"/>
      <c r="F912" s="23"/>
      <c r="K912" s="23"/>
      <c r="L912" s="23"/>
      <c r="M912" s="23"/>
      <c r="N912" s="23"/>
      <c r="O912" s="23"/>
      <c r="Q912" s="23"/>
      <c r="T912" s="40"/>
    </row>
    <row r="913">
      <c r="D913" s="23"/>
      <c r="E913" s="23"/>
      <c r="F913" s="23"/>
      <c r="K913" s="23"/>
      <c r="L913" s="23"/>
      <c r="M913" s="23"/>
      <c r="N913" s="23"/>
      <c r="O913" s="23"/>
      <c r="Q913" s="23"/>
      <c r="T913" s="40"/>
    </row>
    <row r="914">
      <c r="D914" s="23"/>
      <c r="E914" s="23"/>
      <c r="F914" s="23"/>
      <c r="K914" s="23"/>
      <c r="L914" s="23"/>
      <c r="M914" s="23"/>
      <c r="N914" s="23"/>
      <c r="O914" s="23"/>
      <c r="Q914" s="23"/>
      <c r="T914" s="40"/>
    </row>
    <row r="915">
      <c r="D915" s="23"/>
      <c r="E915" s="23"/>
      <c r="F915" s="23"/>
      <c r="K915" s="23"/>
      <c r="L915" s="23"/>
      <c r="M915" s="23"/>
      <c r="N915" s="23"/>
      <c r="O915" s="23"/>
      <c r="Q915" s="23"/>
      <c r="T915" s="40"/>
    </row>
    <row r="916">
      <c r="D916" s="23"/>
      <c r="E916" s="23"/>
      <c r="F916" s="23"/>
      <c r="K916" s="23"/>
      <c r="L916" s="23"/>
      <c r="M916" s="23"/>
      <c r="N916" s="23"/>
      <c r="O916" s="23"/>
      <c r="Q916" s="23"/>
      <c r="T916" s="40"/>
    </row>
    <row r="917">
      <c r="D917" s="23"/>
      <c r="E917" s="23"/>
      <c r="F917" s="23"/>
      <c r="K917" s="23"/>
      <c r="L917" s="23"/>
      <c r="M917" s="23"/>
      <c r="N917" s="23"/>
      <c r="O917" s="23"/>
      <c r="Q917" s="23"/>
      <c r="T917" s="40"/>
    </row>
    <row r="918">
      <c r="D918" s="23"/>
      <c r="E918" s="23"/>
      <c r="F918" s="23"/>
      <c r="K918" s="23"/>
      <c r="L918" s="23"/>
      <c r="M918" s="23"/>
      <c r="N918" s="23"/>
      <c r="O918" s="23"/>
      <c r="Q918" s="23"/>
      <c r="T918" s="40"/>
    </row>
    <row r="919">
      <c r="D919" s="23"/>
      <c r="E919" s="23"/>
      <c r="F919" s="23"/>
      <c r="K919" s="23"/>
      <c r="L919" s="23"/>
      <c r="M919" s="23"/>
      <c r="N919" s="23"/>
      <c r="O919" s="23"/>
      <c r="Q919" s="23"/>
      <c r="T919" s="40"/>
    </row>
    <row r="920">
      <c r="D920" s="23"/>
      <c r="E920" s="23"/>
      <c r="F920" s="23"/>
      <c r="K920" s="23"/>
      <c r="L920" s="23"/>
      <c r="M920" s="23"/>
      <c r="N920" s="23"/>
      <c r="O920" s="23"/>
      <c r="Q920" s="23"/>
      <c r="T920" s="40"/>
    </row>
    <row r="921">
      <c r="D921" s="23"/>
      <c r="E921" s="23"/>
      <c r="F921" s="23"/>
      <c r="K921" s="23"/>
      <c r="L921" s="23"/>
      <c r="M921" s="23"/>
      <c r="N921" s="23"/>
      <c r="O921" s="23"/>
      <c r="Q921" s="23"/>
      <c r="T921" s="40"/>
    </row>
    <row r="922">
      <c r="D922" s="23"/>
      <c r="E922" s="23"/>
      <c r="F922" s="23"/>
      <c r="K922" s="23"/>
      <c r="L922" s="23"/>
      <c r="M922" s="23"/>
      <c r="N922" s="23"/>
      <c r="O922" s="23"/>
      <c r="Q922" s="23"/>
      <c r="T922" s="40"/>
    </row>
    <row r="923">
      <c r="D923" s="23"/>
      <c r="E923" s="23"/>
      <c r="F923" s="23"/>
      <c r="K923" s="23"/>
      <c r="L923" s="23"/>
      <c r="M923" s="23"/>
      <c r="N923" s="23"/>
      <c r="O923" s="23"/>
      <c r="Q923" s="23"/>
      <c r="T923" s="40"/>
    </row>
    <row r="924">
      <c r="D924" s="23"/>
      <c r="E924" s="23"/>
      <c r="F924" s="23"/>
      <c r="K924" s="23"/>
      <c r="L924" s="23"/>
      <c r="M924" s="23"/>
      <c r="N924" s="23"/>
      <c r="O924" s="23"/>
      <c r="Q924" s="23"/>
      <c r="T924" s="40"/>
    </row>
    <row r="925">
      <c r="D925" s="23"/>
      <c r="E925" s="23"/>
      <c r="F925" s="23"/>
      <c r="K925" s="23"/>
      <c r="L925" s="23"/>
      <c r="M925" s="23"/>
      <c r="N925" s="23"/>
      <c r="O925" s="23"/>
      <c r="Q925" s="23"/>
      <c r="T925" s="40"/>
    </row>
    <row r="926">
      <c r="D926" s="23"/>
      <c r="E926" s="23"/>
      <c r="F926" s="23"/>
      <c r="K926" s="23"/>
      <c r="L926" s="23"/>
      <c r="M926" s="23"/>
      <c r="N926" s="23"/>
      <c r="O926" s="23"/>
      <c r="Q926" s="23"/>
      <c r="T926" s="40"/>
    </row>
    <row r="927">
      <c r="D927" s="23"/>
      <c r="E927" s="23"/>
      <c r="F927" s="23"/>
      <c r="K927" s="23"/>
      <c r="L927" s="23"/>
      <c r="M927" s="23"/>
      <c r="N927" s="23"/>
      <c r="O927" s="23"/>
      <c r="Q927" s="23"/>
      <c r="T927" s="40"/>
    </row>
    <row r="928">
      <c r="D928" s="23"/>
      <c r="E928" s="23"/>
      <c r="F928" s="23"/>
      <c r="K928" s="23"/>
      <c r="L928" s="23"/>
      <c r="M928" s="23"/>
      <c r="N928" s="23"/>
      <c r="O928" s="23"/>
      <c r="Q928" s="23"/>
      <c r="T928" s="40"/>
    </row>
    <row r="929">
      <c r="D929" s="23"/>
      <c r="E929" s="23"/>
      <c r="F929" s="23"/>
      <c r="K929" s="23"/>
      <c r="L929" s="23"/>
      <c r="M929" s="23"/>
      <c r="N929" s="23"/>
      <c r="O929" s="23"/>
      <c r="Q929" s="23"/>
      <c r="T929" s="40"/>
    </row>
    <row r="930">
      <c r="D930" s="23"/>
      <c r="E930" s="23"/>
      <c r="F930" s="23"/>
      <c r="K930" s="23"/>
      <c r="L930" s="23"/>
      <c r="M930" s="23"/>
      <c r="N930" s="23"/>
      <c r="O930" s="23"/>
      <c r="Q930" s="23"/>
      <c r="T930" s="40"/>
    </row>
    <row r="931">
      <c r="D931" s="23"/>
      <c r="E931" s="23"/>
      <c r="F931" s="23"/>
      <c r="K931" s="23"/>
      <c r="L931" s="23"/>
      <c r="M931" s="23"/>
      <c r="N931" s="23"/>
      <c r="O931" s="23"/>
      <c r="Q931" s="23"/>
      <c r="T931" s="40"/>
    </row>
    <row r="932">
      <c r="D932" s="23"/>
      <c r="E932" s="23"/>
      <c r="F932" s="23"/>
      <c r="K932" s="23"/>
      <c r="L932" s="23"/>
      <c r="M932" s="23"/>
      <c r="N932" s="23"/>
      <c r="O932" s="23"/>
      <c r="Q932" s="23"/>
      <c r="T932" s="40"/>
    </row>
    <row r="933">
      <c r="D933" s="23"/>
      <c r="E933" s="23"/>
      <c r="F933" s="23"/>
      <c r="K933" s="23"/>
      <c r="L933" s="23"/>
      <c r="M933" s="23"/>
      <c r="N933" s="23"/>
      <c r="O933" s="23"/>
      <c r="Q933" s="23"/>
      <c r="T933" s="40"/>
    </row>
  </sheetData>
  <customSheetViews>
    <customSheetView guid="{894BF6B9-9956-4222-8F83-6EF789A671EE}" filter="1" showAutoFilter="1">
      <autoFilter ref="$F$1:$F$933">
        <filterColumn colId="0">
          <filters>
            <filter val="12"/>
            <filter val="Code review rework 1"/>
            <filter val="5"/>
          </filters>
        </filterColumn>
      </autoFilter>
    </customSheetView>
    <customSheetView guid="{6E349633-9C78-446E-82A4-FF23451D7263}" filter="1" showAutoFilter="1">
      <autoFilter ref="$C$1:$C$933">
        <filterColumn colId="0">
          <filters>
            <filter val="7"/>
            <filter val="Awaiting Customer Feedback"/>
          </filters>
        </filterColumn>
      </autoFilter>
    </customSheetView>
    <customSheetView guid="{2E30FCE4-604A-4B13-99E2-84778E9A2DAE}" filter="1" showAutoFilter="1">
      <autoFilter ref="$F$1:$F$933">
        <filterColumn colId="0">
          <filters blank="1">
            <filter val="12"/>
            <filter val="Code review rework 1"/>
            <filter val="5"/>
          </filters>
        </filterColumn>
      </autoFilter>
    </customSheetView>
    <customSheetView guid="{09AD8E1B-690B-4E3C-8E60-45528CB4E318}" filter="1" showAutoFilter="1">
      <autoFilter ref="$C$1:$C$933">
        <filterColumn colId="0">
          <filters>
            <filter val="7"/>
            <filter val="Awaiting Customer Feedback"/>
          </filters>
        </filterColumn>
      </autoFilter>
    </customSheetView>
  </customSheetViews>
  <dataValidations>
    <dataValidation type="list" allowBlank="1" sqref="C28">
      <formula1>'Daily status sheet'!$A$72:$A$82</formula1>
    </dataValidation>
  </dataValidation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0">
        <v>18514.0</v>
      </c>
      <c r="B1" s="201" t="s">
        <v>0</v>
      </c>
      <c r="C1" s="201" t="s">
        <v>560</v>
      </c>
      <c r="D1" s="201" t="s">
        <v>508</v>
      </c>
      <c r="E1" s="201" t="s">
        <v>508</v>
      </c>
      <c r="F1" s="201" t="s">
        <v>43</v>
      </c>
      <c r="G1" s="201" t="s">
        <v>3715</v>
      </c>
      <c r="H1" s="201" t="s">
        <v>3716</v>
      </c>
      <c r="I1" s="201" t="s">
        <v>3717</v>
      </c>
      <c r="J1" s="201" t="s">
        <v>3718</v>
      </c>
      <c r="K1" s="201" t="s">
        <v>3719</v>
      </c>
      <c r="L1" s="202"/>
      <c r="M1" s="203" t="s">
        <v>3720</v>
      </c>
    </row>
    <row r="2">
      <c r="A2" s="204"/>
      <c r="B2" s="103" t="s">
        <v>3010</v>
      </c>
      <c r="C2" s="103" t="s">
        <v>560</v>
      </c>
      <c r="D2" s="103" t="s">
        <v>2579</v>
      </c>
      <c r="E2" s="103" t="s">
        <v>2579</v>
      </c>
      <c r="F2" s="103" t="s">
        <v>1478</v>
      </c>
      <c r="G2" s="205"/>
      <c r="H2" s="206">
        <v>45005.0</v>
      </c>
      <c r="I2" s="205"/>
      <c r="J2" s="205"/>
      <c r="K2" s="205"/>
      <c r="L2" s="103" t="s">
        <v>4261</v>
      </c>
      <c r="M2" s="207"/>
    </row>
    <row r="3">
      <c r="A3" s="208">
        <v>473.0</v>
      </c>
      <c r="B3" s="103" t="s">
        <v>3092</v>
      </c>
      <c r="C3" s="103" t="s">
        <v>18</v>
      </c>
      <c r="D3" s="103" t="s">
        <v>2579</v>
      </c>
      <c r="E3" s="103" t="s">
        <v>2579</v>
      </c>
      <c r="F3" s="103" t="s">
        <v>1478</v>
      </c>
      <c r="G3" s="205"/>
      <c r="H3" s="206">
        <v>45015.0</v>
      </c>
      <c r="I3" s="205"/>
      <c r="J3" s="205"/>
      <c r="K3" s="205"/>
      <c r="L3" s="103" t="s">
        <v>4262</v>
      </c>
      <c r="M3" s="207"/>
    </row>
    <row r="4">
      <c r="A4" s="204"/>
      <c r="B4" s="103" t="s">
        <v>3181</v>
      </c>
      <c r="C4" s="103" t="s">
        <v>18</v>
      </c>
      <c r="D4" s="103" t="s">
        <v>2579</v>
      </c>
      <c r="E4" s="103" t="s">
        <v>2579</v>
      </c>
      <c r="F4" s="103" t="s">
        <v>1478</v>
      </c>
      <c r="G4" s="205"/>
      <c r="H4" s="206">
        <v>45030.0</v>
      </c>
      <c r="I4" s="205"/>
      <c r="J4" s="205"/>
      <c r="K4" s="205"/>
      <c r="L4" s="103" t="s">
        <v>4205</v>
      </c>
      <c r="M4" s="207"/>
    </row>
    <row r="5">
      <c r="A5" s="204"/>
      <c r="B5" s="103" t="s">
        <v>3220</v>
      </c>
      <c r="C5" s="103" t="s">
        <v>18</v>
      </c>
      <c r="D5" s="103" t="s">
        <v>2579</v>
      </c>
      <c r="E5" s="103" t="s">
        <v>2579</v>
      </c>
      <c r="F5" s="103" t="s">
        <v>1478</v>
      </c>
      <c r="G5" s="205"/>
      <c r="H5" s="206">
        <v>45037.0</v>
      </c>
      <c r="I5" s="205"/>
      <c r="J5" s="205"/>
      <c r="K5" s="205"/>
      <c r="L5" s="103" t="s">
        <v>4208</v>
      </c>
      <c r="M5" s="207"/>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0">
        <v>18514.0</v>
      </c>
      <c r="B1" s="201" t="s">
        <v>0</v>
      </c>
      <c r="C1" s="201" t="s">
        <v>560</v>
      </c>
      <c r="D1" s="201" t="s">
        <v>508</v>
      </c>
      <c r="E1" s="201" t="s">
        <v>508</v>
      </c>
      <c r="F1" s="201" t="s">
        <v>43</v>
      </c>
      <c r="G1" s="201" t="s">
        <v>3715</v>
      </c>
      <c r="H1" s="201" t="s">
        <v>3716</v>
      </c>
      <c r="I1" s="201" t="s">
        <v>3717</v>
      </c>
      <c r="J1" s="201" t="s">
        <v>3718</v>
      </c>
      <c r="K1" s="201" t="s">
        <v>3719</v>
      </c>
      <c r="L1" s="202"/>
      <c r="M1" s="203" t="s">
        <v>3720</v>
      </c>
    </row>
    <row r="2">
      <c r="A2" s="204"/>
      <c r="B2" s="103" t="s">
        <v>3010</v>
      </c>
      <c r="C2" s="103" t="s">
        <v>560</v>
      </c>
      <c r="D2" s="103" t="s">
        <v>2579</v>
      </c>
      <c r="E2" s="103" t="s">
        <v>2579</v>
      </c>
      <c r="F2" s="103" t="s">
        <v>1478</v>
      </c>
      <c r="G2" s="205"/>
      <c r="H2" s="206">
        <v>45005.0</v>
      </c>
      <c r="I2" s="205"/>
      <c r="J2" s="205"/>
      <c r="K2" s="205"/>
      <c r="L2" s="103" t="s">
        <v>4261</v>
      </c>
      <c r="M2" s="207"/>
    </row>
    <row r="3">
      <c r="A3" s="208">
        <v>473.0</v>
      </c>
      <c r="B3" s="103" t="s">
        <v>3092</v>
      </c>
      <c r="C3" s="103" t="s">
        <v>18</v>
      </c>
      <c r="D3" s="103" t="s">
        <v>2579</v>
      </c>
      <c r="E3" s="103" t="s">
        <v>2579</v>
      </c>
      <c r="F3" s="103" t="s">
        <v>1478</v>
      </c>
      <c r="G3" s="205"/>
      <c r="H3" s="206">
        <v>45015.0</v>
      </c>
      <c r="I3" s="205"/>
      <c r="J3" s="205"/>
      <c r="K3" s="205"/>
      <c r="L3" s="103" t="s">
        <v>4262</v>
      </c>
      <c r="M3" s="207"/>
    </row>
    <row r="4">
      <c r="A4" s="204"/>
      <c r="B4" s="103" t="s">
        <v>3181</v>
      </c>
      <c r="C4" s="103" t="s">
        <v>18</v>
      </c>
      <c r="D4" s="103" t="s">
        <v>2579</v>
      </c>
      <c r="E4" s="103" t="s">
        <v>2579</v>
      </c>
      <c r="F4" s="103" t="s">
        <v>1478</v>
      </c>
      <c r="G4" s="205"/>
      <c r="H4" s="206">
        <v>45030.0</v>
      </c>
      <c r="I4" s="205"/>
      <c r="J4" s="205"/>
      <c r="K4" s="205"/>
      <c r="L4" s="103" t="s">
        <v>4205</v>
      </c>
      <c r="M4" s="207"/>
    </row>
    <row r="5">
      <c r="A5" s="204"/>
      <c r="B5" s="103" t="s">
        <v>3220</v>
      </c>
      <c r="C5" s="103" t="s">
        <v>18</v>
      </c>
      <c r="D5" s="103" t="s">
        <v>2579</v>
      </c>
      <c r="E5" s="103" t="s">
        <v>2579</v>
      </c>
      <c r="F5" s="103" t="s">
        <v>1478</v>
      </c>
      <c r="G5" s="205"/>
      <c r="H5" s="206">
        <v>45037.0</v>
      </c>
      <c r="I5" s="205"/>
      <c r="J5" s="205"/>
      <c r="K5" s="205"/>
      <c r="L5" s="103" t="s">
        <v>4208</v>
      </c>
      <c r="M5" s="207"/>
    </row>
    <row r="6">
      <c r="A6" s="204"/>
      <c r="B6" s="103" t="s">
        <v>3343</v>
      </c>
      <c r="C6" s="103" t="s">
        <v>18</v>
      </c>
      <c r="D6" s="103" t="s">
        <v>2579</v>
      </c>
      <c r="E6" s="103" t="s">
        <v>2579</v>
      </c>
      <c r="F6" s="103" t="s">
        <v>1478</v>
      </c>
      <c r="G6" s="205"/>
      <c r="H6" s="206">
        <v>45051.0</v>
      </c>
      <c r="I6" s="205"/>
      <c r="J6" s="205"/>
      <c r="K6" s="205"/>
      <c r="L6" s="103" t="s">
        <v>4228</v>
      </c>
      <c r="M6" s="207"/>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9.25"/>
    <col customWidth="1" min="3" max="3" width="15.0"/>
    <col customWidth="1" min="4" max="4" width="16.63"/>
    <col customWidth="1" min="5" max="5" width="16.0"/>
    <col customWidth="1" min="6" max="6" width="36.13"/>
    <col customWidth="1" min="8" max="8" width="6.88"/>
    <col customWidth="1" min="9" max="9" width="14.63"/>
    <col customWidth="1" min="10" max="10" width="16.13"/>
  </cols>
  <sheetData>
    <row r="1">
      <c r="A1" s="209">
        <v>45090.0</v>
      </c>
      <c r="B1" s="210"/>
      <c r="C1" s="210" t="s">
        <v>4263</v>
      </c>
      <c r="G1" s="93"/>
      <c r="H1" s="93"/>
      <c r="I1" s="93"/>
      <c r="J1" s="93"/>
      <c r="K1" s="93"/>
      <c r="L1" s="93"/>
      <c r="M1" s="93"/>
      <c r="N1" s="93"/>
      <c r="O1" s="93"/>
      <c r="P1" s="93"/>
      <c r="Q1" s="93"/>
      <c r="R1" s="93"/>
      <c r="S1" s="93"/>
      <c r="T1" s="93"/>
      <c r="U1" s="93"/>
      <c r="V1" s="93"/>
      <c r="W1" s="93"/>
      <c r="X1" s="93"/>
      <c r="Y1" s="93"/>
      <c r="Z1" s="93"/>
      <c r="AA1" s="93"/>
    </row>
    <row r="2">
      <c r="A2" s="211" t="s">
        <v>4264</v>
      </c>
      <c r="B2" s="212" t="s">
        <v>4265</v>
      </c>
      <c r="C2" s="212" t="s">
        <v>4259</v>
      </c>
      <c r="D2" s="211" t="s">
        <v>4</v>
      </c>
      <c r="E2" s="213" t="s">
        <v>3716</v>
      </c>
      <c r="F2" s="211" t="s">
        <v>4266</v>
      </c>
      <c r="G2" s="211" t="s">
        <v>4267</v>
      </c>
      <c r="H2" s="93"/>
      <c r="I2" s="96" t="s">
        <v>4268</v>
      </c>
      <c r="J2" s="96" t="s">
        <v>4269</v>
      </c>
      <c r="K2" s="93"/>
      <c r="L2" s="93"/>
      <c r="M2" s="93"/>
      <c r="N2" s="93"/>
      <c r="O2" s="93"/>
      <c r="P2" s="93"/>
      <c r="Q2" s="93"/>
      <c r="R2" s="93"/>
      <c r="S2" s="93"/>
      <c r="T2" s="93"/>
      <c r="U2" s="93"/>
      <c r="V2" s="93"/>
      <c r="W2" s="93"/>
      <c r="X2" s="93"/>
      <c r="Y2" s="93"/>
      <c r="Z2" s="93"/>
      <c r="AA2" s="93"/>
    </row>
    <row r="3">
      <c r="A3" s="214" t="str">
        <f t="shared" ref="A3:B3" si="1">A39</f>
        <v>TCI-18722</v>
      </c>
      <c r="B3" s="214" t="str">
        <f t="shared" si="1"/>
        <v>Bug</v>
      </c>
      <c r="C3" s="214" t="str">
        <f t="shared" ref="C3:D3" si="2">D39</f>
        <v>Vivek Agrawal</v>
      </c>
      <c r="D3" s="215" t="str">
        <f t="shared" si="2"/>
        <v>Closed</v>
      </c>
      <c r="E3" s="216">
        <f>VLOOKUP($A3,Sheet2!$B$2:$H998,7,false)</f>
        <v>45044</v>
      </c>
      <c r="F3" s="217" t="str">
        <f>TRIM(RIGHT(SUBSTITUTE(VLOOKUP($A3,Sheet2!$B$2:$L998,11,false),CHAR(10),REPT(" ",1000)),1000))</f>
        <v>What support is required:- NA</v>
      </c>
      <c r="G3" s="218">
        <f t="shared" ref="G3:G24" si="5">P39</f>
        <v>0</v>
      </c>
      <c r="H3" s="93"/>
      <c r="I3" s="54" t="str">
        <f>IFERROR(__xludf.DUMMYFUNCTION("UNIQUE(C3:C25)"),"Vivek Agrawal")</f>
        <v>Vivek Agrawal</v>
      </c>
      <c r="J3" s="44">
        <f t="shared" ref="J3:J10" si="6">SUMIF(C3:C25, I3, G3:G25)</f>
        <v>0.3125</v>
      </c>
      <c r="K3" s="93"/>
      <c r="L3" s="93"/>
      <c r="M3" s="93"/>
      <c r="N3" s="93"/>
      <c r="O3" s="93"/>
      <c r="P3" s="93"/>
      <c r="Q3" s="93"/>
      <c r="R3" s="93"/>
      <c r="S3" s="93"/>
      <c r="T3" s="93"/>
      <c r="U3" s="93"/>
      <c r="V3" s="93"/>
      <c r="W3" s="93"/>
      <c r="X3" s="93"/>
      <c r="Y3" s="93"/>
      <c r="Z3" s="93"/>
      <c r="AA3" s="93"/>
    </row>
    <row r="4">
      <c r="A4" s="214" t="str">
        <f t="shared" ref="A4:B4" si="3">A40</f>
        <v>TCI-18897</v>
      </c>
      <c r="B4" s="214" t="str">
        <f t="shared" si="3"/>
        <v>Story</v>
      </c>
      <c r="C4" s="214" t="str">
        <f t="shared" ref="C4:D4" si="4">D40</f>
        <v>Upendra Prasad</v>
      </c>
      <c r="D4" s="215" t="str">
        <f t="shared" si="4"/>
        <v>WIP</v>
      </c>
      <c r="E4" s="216">
        <f>VLOOKUP($A4,Sheet2!$B$2:$H998,7,false)</f>
        <v>45065</v>
      </c>
      <c r="F4" s="217" t="str">
        <f>TRIM(RIGHT(SUBSTITUTE(VLOOKUP($A4,Sheet2!$B$2:$L998,11,false),CHAR(10),REPT(" ",1000)),1000))</f>
        <v>What support is required:- N/A</v>
      </c>
      <c r="G4" s="218">
        <f t="shared" si="5"/>
        <v>0.2708333333</v>
      </c>
      <c r="H4" s="97"/>
      <c r="I4" s="96" t="str">
        <f>IFERROR(__xludf.DUMMYFUNCTION("""COMPUTED_VALUE"""),"Upendra Prasad")</f>
        <v>Upendra Prasad</v>
      </c>
      <c r="J4" s="44">
        <f t="shared" si="6"/>
        <v>0.3125</v>
      </c>
      <c r="K4" s="93"/>
      <c r="L4" s="93"/>
      <c r="M4" s="93"/>
      <c r="N4" s="93"/>
      <c r="O4" s="93"/>
      <c r="P4" s="93"/>
      <c r="Q4" s="93"/>
      <c r="R4" s="93"/>
      <c r="S4" s="93"/>
      <c r="T4" s="93"/>
      <c r="U4" s="93"/>
      <c r="V4" s="93"/>
      <c r="W4" s="93"/>
      <c r="X4" s="93"/>
      <c r="Y4" s="93"/>
      <c r="Z4" s="93"/>
      <c r="AA4" s="93"/>
    </row>
    <row r="5">
      <c r="A5" s="214" t="str">
        <f t="shared" ref="A5:B5" si="7">A41</f>
        <v>TCI-18922</v>
      </c>
      <c r="B5" s="214" t="str">
        <f t="shared" si="7"/>
        <v>Bug</v>
      </c>
      <c r="C5" s="214" t="str">
        <f t="shared" ref="C5:D5" si="8">D41</f>
        <v>Upendra Prasad</v>
      </c>
      <c r="D5" s="215" t="str">
        <f t="shared" si="8"/>
        <v>Ready for Live</v>
      </c>
      <c r="E5" s="216">
        <f>VLOOKUP($A5,Sheet2!$B$2:$H998,7,false)</f>
        <v>45070</v>
      </c>
      <c r="F5" s="217" t="str">
        <f>TRIM(RIGHT(SUBSTITUTE(VLOOKUP($A5,Sheet2!$B$2:$L998,11,false),CHAR(10),REPT(" ",1000)),1000))</f>
        <v>What support is required:- N/A</v>
      </c>
      <c r="G5" s="218">
        <f t="shared" si="5"/>
        <v>0</v>
      </c>
      <c r="H5" s="97"/>
      <c r="I5" s="96" t="str">
        <f>IFERROR(__xludf.DUMMYFUNCTION("""COMPUTED_VALUE"""),"Amit Singh Karki")</f>
        <v>Amit Singh Karki</v>
      </c>
      <c r="J5" s="44">
        <f t="shared" si="6"/>
        <v>0.3125</v>
      </c>
      <c r="K5" s="93"/>
      <c r="L5" s="93"/>
      <c r="M5" s="93"/>
      <c r="N5" s="93"/>
      <c r="O5" s="93"/>
      <c r="P5" s="93"/>
      <c r="Q5" s="93"/>
      <c r="R5" s="93"/>
      <c r="S5" s="93"/>
      <c r="T5" s="93"/>
      <c r="U5" s="93"/>
      <c r="V5" s="93"/>
      <c r="W5" s="93"/>
      <c r="X5" s="93"/>
      <c r="Y5" s="93"/>
      <c r="Z5" s="93"/>
      <c r="AA5" s="93"/>
    </row>
    <row r="6">
      <c r="A6" s="214" t="str">
        <f t="shared" ref="A6:B6" si="9">A42</f>
        <v>TCI-17416</v>
      </c>
      <c r="B6" s="214" t="str">
        <f t="shared" si="9"/>
        <v>Support</v>
      </c>
      <c r="C6" s="214" t="str">
        <f t="shared" ref="C6:D6" si="10">D42</f>
        <v>Upendra Prasad</v>
      </c>
      <c r="D6" s="215" t="str">
        <f t="shared" si="10"/>
        <v>WIP</v>
      </c>
      <c r="E6" s="216">
        <f>VLOOKUP($A6,Sheet2!$B$2:$H998,7,false)</f>
        <v>44881</v>
      </c>
      <c r="F6" s="217" t="str">
        <f>TRIM(RIGHT(SUBSTITUTE(VLOOKUP($A6,Sheet1!$B$2:$L998,11,false),CHAR(10),REPT(" ",1000)),1000))</f>
        <v>#N/A</v>
      </c>
      <c r="G6" s="218">
        <f t="shared" si="5"/>
        <v>0.04166666667</v>
      </c>
      <c r="H6" s="97"/>
      <c r="I6" s="96" t="str">
        <f>IFERROR(__xludf.DUMMYFUNCTION("""COMPUTED_VALUE"""),"Yogesh Kumar")</f>
        <v>Yogesh Kumar</v>
      </c>
      <c r="J6" s="44">
        <f t="shared" si="6"/>
        <v>0.3125</v>
      </c>
      <c r="K6" s="93"/>
      <c r="L6" s="93"/>
      <c r="M6" s="93"/>
      <c r="N6" s="93"/>
      <c r="O6" s="93"/>
      <c r="P6" s="93"/>
      <c r="Q6" s="93"/>
      <c r="R6" s="93"/>
      <c r="S6" s="93"/>
      <c r="T6" s="93"/>
      <c r="U6" s="93"/>
      <c r="V6" s="93"/>
      <c r="W6" s="93"/>
      <c r="X6" s="93"/>
      <c r="Y6" s="93"/>
      <c r="Z6" s="93"/>
      <c r="AA6" s="93"/>
    </row>
    <row r="7">
      <c r="A7" s="214" t="str">
        <f t="shared" ref="A7:B7" si="11">A43</f>
        <v>TCI-19103</v>
      </c>
      <c r="B7" s="214" t="str">
        <f t="shared" si="11"/>
        <v>Bug</v>
      </c>
      <c r="C7" s="214" t="str">
        <f t="shared" ref="C7:D7" si="12">D43</f>
        <v>Amit Singh Karki</v>
      </c>
      <c r="D7" s="215" t="str">
        <f t="shared" si="12"/>
        <v>Code Review</v>
      </c>
      <c r="E7" s="216">
        <f>VLOOKUP($A7,Sheet2!$B$2:$H998,7,false)</f>
        <v>45089</v>
      </c>
      <c r="F7" s="217" t="str">
        <f>TRIM(RIGHT(SUBSTITUTE(VLOOKUP($A7,Sheet2!$B$2:$L998,11,false),CHAR(10),REPT(" ",1000)),1000))</f>
        <v>What support is required:- NA</v>
      </c>
      <c r="G7" s="218">
        <f t="shared" si="5"/>
        <v>0.0625</v>
      </c>
      <c r="H7" s="97"/>
      <c r="I7" s="96" t="str">
        <f>IFERROR(__xludf.DUMMYFUNCTION("""COMPUTED_VALUE"""),"Abhay Morya")</f>
        <v>Abhay Morya</v>
      </c>
      <c r="J7" s="44">
        <f t="shared" si="6"/>
        <v>0.3125</v>
      </c>
      <c r="K7" s="93"/>
      <c r="L7" s="93"/>
      <c r="M7" s="93"/>
      <c r="N7" s="93"/>
      <c r="O7" s="93"/>
      <c r="P7" s="93"/>
      <c r="Q7" s="93"/>
      <c r="R7" s="93"/>
      <c r="S7" s="93"/>
      <c r="T7" s="93"/>
      <c r="U7" s="93"/>
      <c r="V7" s="93"/>
      <c r="W7" s="93"/>
      <c r="X7" s="93"/>
      <c r="Y7" s="93"/>
      <c r="Z7" s="93"/>
      <c r="AA7" s="93"/>
    </row>
    <row r="8">
      <c r="A8" s="214" t="str">
        <f t="shared" ref="A8:B8" si="13">A44</f>
        <v>TCI-19059</v>
      </c>
      <c r="B8" s="214" t="str">
        <f t="shared" si="13"/>
        <v>Support</v>
      </c>
      <c r="C8" s="214" t="str">
        <f t="shared" ref="C8:D8" si="14">D44</f>
        <v>Vivek Agrawal</v>
      </c>
      <c r="D8" s="214" t="str">
        <f t="shared" si="14"/>
        <v>WIP</v>
      </c>
      <c r="E8" s="216" t="str">
        <f>VLOOKUP($A8,Sheet2!$B$2:$H998,7,false)</f>
        <v>#N/A</v>
      </c>
      <c r="F8" s="217" t="str">
        <f>TRIM(RIGHT(SUBSTITUTE(VLOOKUP($A8,Sheet2!$B$2:$L998,11,false),CHAR(10),REPT(" ",1000)),1000))</f>
        <v>#N/A</v>
      </c>
      <c r="G8" s="218">
        <f t="shared" si="5"/>
        <v>0.04166666667</v>
      </c>
      <c r="H8" s="97"/>
      <c r="I8" s="96"/>
      <c r="J8" s="44">
        <f t="shared" si="6"/>
        <v>0</v>
      </c>
      <c r="K8" s="93"/>
      <c r="L8" s="93"/>
      <c r="M8" s="93"/>
      <c r="N8" s="93"/>
      <c r="O8" s="93"/>
      <c r="P8" s="93"/>
      <c r="Q8" s="93"/>
      <c r="R8" s="93"/>
      <c r="S8" s="93"/>
      <c r="T8" s="93"/>
      <c r="U8" s="93"/>
      <c r="V8" s="93"/>
      <c r="W8" s="93"/>
      <c r="X8" s="93"/>
      <c r="Y8" s="93"/>
      <c r="Z8" s="93"/>
      <c r="AA8" s="93"/>
    </row>
    <row r="9">
      <c r="A9" s="214" t="str">
        <f t="shared" ref="A9:B9" si="15">A45</f>
        <v>TCI-16698</v>
      </c>
      <c r="B9" s="214" t="str">
        <f t="shared" si="15"/>
        <v>Bug</v>
      </c>
      <c r="C9" s="214" t="str">
        <f t="shared" ref="C9:D9" si="16">D45</f>
        <v>Vivek Agrawal</v>
      </c>
      <c r="D9" s="214" t="str">
        <f t="shared" si="16"/>
        <v>Closed</v>
      </c>
      <c r="E9" s="216" t="str">
        <f>VLOOKUP($A9,Sheet2!$B$2:$H998,7,false)</f>
        <v>#N/A</v>
      </c>
      <c r="F9" s="217" t="str">
        <f>TRIM(RIGHT(SUBSTITUTE(VLOOKUP($A9,Sheet2!$B$2:$L998,11,false),CHAR(10),REPT(" ",1000)),1000))</f>
        <v>#N/A</v>
      </c>
      <c r="G9" s="218">
        <f t="shared" si="5"/>
        <v>0.08333333333</v>
      </c>
      <c r="H9" s="97"/>
      <c r="I9" s="219"/>
      <c r="J9" s="44">
        <f t="shared" si="6"/>
        <v>0</v>
      </c>
      <c r="K9" s="93"/>
      <c r="L9" s="93"/>
      <c r="M9" s="93"/>
      <c r="N9" s="93"/>
      <c r="O9" s="93"/>
      <c r="P9" s="93"/>
      <c r="Q9" s="93"/>
      <c r="R9" s="93"/>
      <c r="S9" s="93"/>
      <c r="T9" s="93"/>
      <c r="U9" s="93"/>
      <c r="V9" s="93"/>
      <c r="W9" s="93"/>
      <c r="X9" s="93"/>
      <c r="Y9" s="93"/>
      <c r="Z9" s="93"/>
      <c r="AA9" s="93"/>
    </row>
    <row r="10">
      <c r="A10" s="214" t="str">
        <f t="shared" ref="A10:B10" si="17">A46</f>
        <v>TCI-16846</v>
      </c>
      <c r="B10" s="214" t="str">
        <f t="shared" si="17"/>
        <v>Support</v>
      </c>
      <c r="C10" s="214" t="str">
        <f t="shared" ref="C10:D10" si="18">D46</f>
        <v>Amit Singh Karki</v>
      </c>
      <c r="D10" s="214" t="str">
        <f t="shared" si="18"/>
        <v>WIP</v>
      </c>
      <c r="E10" s="216">
        <f>VLOOKUP($A10,Sheet2!$B$2:$H998,7,false)</f>
        <v>44818</v>
      </c>
      <c r="F10" s="217" t="str">
        <f>TRIM(RIGHT(SUBSTITUTE(VLOOKUP($A10,Sheet2!$B$2:$L998,11,false),CHAR(10),REPT(" ",1000)),1000))</f>
        <v>03-Oct:- Consulted With Upendra regarding his ticket and took a call with Pramod and Dhiraj regarding their issues.</v>
      </c>
      <c r="G10" s="218">
        <f t="shared" si="5"/>
        <v>0.08333333333</v>
      </c>
      <c r="H10" s="97"/>
      <c r="I10" s="219"/>
      <c r="J10" s="44">
        <f t="shared" si="6"/>
        <v>0</v>
      </c>
      <c r="K10" s="93"/>
      <c r="L10" s="93"/>
      <c r="M10" s="93"/>
      <c r="N10" s="93"/>
      <c r="O10" s="93"/>
      <c r="P10" s="93"/>
      <c r="Q10" s="93"/>
      <c r="R10" s="93"/>
      <c r="S10" s="93"/>
      <c r="T10" s="93"/>
      <c r="U10" s="93"/>
      <c r="V10" s="93"/>
      <c r="W10" s="93"/>
      <c r="X10" s="93"/>
      <c r="Y10" s="93"/>
      <c r="Z10" s="93"/>
      <c r="AA10" s="93"/>
    </row>
    <row r="11">
      <c r="A11" s="214" t="str">
        <f t="shared" ref="A11:B11" si="19">A47</f>
        <v>TCI-19058</v>
      </c>
      <c r="B11" s="214" t="str">
        <f t="shared" si="19"/>
        <v>Support</v>
      </c>
      <c r="C11" s="214" t="str">
        <f t="shared" ref="C11:D11" si="20">D47</f>
        <v>Yogesh Kumar</v>
      </c>
      <c r="D11" s="214" t="str">
        <f t="shared" si="20"/>
        <v>WIP</v>
      </c>
      <c r="E11" s="216" t="str">
        <f>VLOOKUP($A11,Sheet2!$B$2:$H998,7,false)</f>
        <v>#N/A</v>
      </c>
      <c r="F11" s="217" t="str">
        <f>TRIM(RIGHT(SUBSTITUTE(VLOOKUP($A11,Sheet2!$B$2:$L998,11,false),CHAR(10),REPT(" ",1000)),1000))</f>
        <v>#N/A</v>
      </c>
      <c r="G11" s="218">
        <f t="shared" si="5"/>
        <v>0.08333333333</v>
      </c>
      <c r="H11" s="93"/>
      <c r="I11" s="93"/>
      <c r="J11" s="93"/>
      <c r="K11" s="93"/>
      <c r="L11" s="93"/>
      <c r="M11" s="93"/>
      <c r="N11" s="93"/>
      <c r="O11" s="93"/>
      <c r="P11" s="93"/>
      <c r="Q11" s="93"/>
      <c r="R11" s="93"/>
      <c r="S11" s="93"/>
      <c r="T11" s="93"/>
      <c r="U11" s="93"/>
      <c r="V11" s="93"/>
      <c r="W11" s="93"/>
      <c r="X11" s="93"/>
      <c r="Y11" s="93"/>
      <c r="Z11" s="93"/>
      <c r="AA11" s="93"/>
    </row>
    <row r="12">
      <c r="A12" s="214" t="str">
        <f t="shared" ref="A12:B12" si="21">A48</f>
        <v>TOV-763</v>
      </c>
      <c r="B12" s="214" t="str">
        <f t="shared" si="21"/>
        <v>Bug</v>
      </c>
      <c r="C12" s="214" t="str">
        <f t="shared" ref="C12:D12" si="22">D48</f>
        <v>Yogesh Kumar</v>
      </c>
      <c r="D12" s="214" t="str">
        <f t="shared" si="22"/>
        <v>Analysis</v>
      </c>
      <c r="E12" s="216" t="str">
        <f>VLOOKUP($A12,Sheet2!$B$2:$H998,7,false)</f>
        <v>#N/A</v>
      </c>
      <c r="F12" s="217" t="str">
        <f>TRIM(RIGHT(SUBSTITUTE(VLOOKUP($A12,Sheet2!$B$2:$L998,11,false),CHAR(10),REPT(" ",1000)),1000))</f>
        <v>#N/A</v>
      </c>
      <c r="G12" s="218">
        <f t="shared" si="5"/>
        <v>0.08333333333</v>
      </c>
      <c r="H12" s="93"/>
      <c r="I12" s="93"/>
      <c r="J12" s="93"/>
      <c r="K12" s="93"/>
      <c r="L12" s="93"/>
      <c r="M12" s="93"/>
      <c r="N12" s="93"/>
      <c r="O12" s="93"/>
      <c r="P12" s="93"/>
      <c r="Q12" s="93"/>
      <c r="R12" s="93"/>
      <c r="S12" s="93"/>
      <c r="T12" s="93"/>
      <c r="U12" s="93"/>
      <c r="V12" s="93"/>
      <c r="W12" s="93"/>
      <c r="X12" s="93"/>
      <c r="Y12" s="93"/>
      <c r="Z12" s="93"/>
      <c r="AA12" s="93"/>
    </row>
    <row r="13">
      <c r="A13" s="214" t="str">
        <f t="shared" ref="A13:B13" si="23">A49</f>
        <v>TCI-18882</v>
      </c>
      <c r="B13" s="214" t="str">
        <f t="shared" si="23"/>
        <v>Bug</v>
      </c>
      <c r="C13" s="214" t="str">
        <f t="shared" ref="C13:D13" si="24">D49</f>
        <v>Yogesh Kumar</v>
      </c>
      <c r="D13" s="214" t="str">
        <f t="shared" si="24"/>
        <v>WIP</v>
      </c>
      <c r="E13" s="216" t="str">
        <f>VLOOKUP($A13,Sheet2!$B$2:$H998,7,false)</f>
        <v>#N/A</v>
      </c>
      <c r="F13" s="217" t="str">
        <f>TRIM(RIGHT(SUBSTITUTE(VLOOKUP($A13,Sheet2!$B$2:$L998,11,false),CHAR(10),REPT(" ",1000)),1000))</f>
        <v>#N/A</v>
      </c>
      <c r="G13" s="218">
        <f t="shared" si="5"/>
        <v>0.1458333333</v>
      </c>
      <c r="H13" s="93"/>
      <c r="I13" s="93"/>
      <c r="J13" s="93"/>
      <c r="K13" s="93"/>
      <c r="L13" s="93"/>
      <c r="M13" s="93"/>
      <c r="N13" s="93"/>
      <c r="O13" s="93"/>
      <c r="P13" s="93"/>
      <c r="Q13" s="93"/>
      <c r="R13" s="93"/>
      <c r="S13" s="93"/>
      <c r="T13" s="93"/>
      <c r="U13" s="93"/>
      <c r="V13" s="93"/>
      <c r="W13" s="93"/>
      <c r="X13" s="93"/>
      <c r="Y13" s="93"/>
      <c r="Z13" s="93"/>
      <c r="AA13" s="93"/>
    </row>
    <row r="14">
      <c r="A14" s="214" t="str">
        <f t="shared" ref="A14:B14" si="25">A50</f>
        <v>TCI-19010</v>
      </c>
      <c r="B14" s="214" t="str">
        <f t="shared" si="25"/>
        <v>Story</v>
      </c>
      <c r="C14" s="214" t="str">
        <f t="shared" ref="C14:D14" si="26">D50</f>
        <v>Vivek Agrawal</v>
      </c>
      <c r="D14" s="214" t="str">
        <f t="shared" si="26"/>
        <v>WIP</v>
      </c>
      <c r="E14" s="216">
        <f>VLOOKUP($A14,Sheet2!$B$2:$H998,7,false)</f>
        <v>45079</v>
      </c>
      <c r="F14" s="217" t="str">
        <f>TRIM(RIGHT(SUBSTITUTE(VLOOKUP($A14,Sheet2!$B$2:$L998,11,false),CHAR(10),REPT(" ",1000)),1000))</f>
        <v>What support is required:- NA</v>
      </c>
      <c r="G14" s="218">
        <f t="shared" si="5"/>
        <v>0.1875</v>
      </c>
      <c r="H14" s="93"/>
      <c r="I14" s="93"/>
      <c r="J14" s="93"/>
      <c r="K14" s="93"/>
      <c r="L14" s="93"/>
      <c r="M14" s="93"/>
      <c r="N14" s="93"/>
      <c r="O14" s="93"/>
      <c r="P14" s="93"/>
      <c r="Q14" s="93"/>
      <c r="R14" s="93"/>
      <c r="S14" s="93"/>
      <c r="T14" s="93"/>
      <c r="U14" s="93"/>
      <c r="V14" s="93"/>
      <c r="W14" s="93"/>
      <c r="X14" s="93"/>
      <c r="Y14" s="93"/>
      <c r="Z14" s="93"/>
      <c r="AA14" s="93"/>
    </row>
    <row r="15">
      <c r="A15" s="214" t="str">
        <f t="shared" ref="A15:B15" si="27">A51</f>
        <v>TCI-19116</v>
      </c>
      <c r="B15" s="214" t="str">
        <f t="shared" si="27"/>
        <v>Bug</v>
      </c>
      <c r="C15" s="214" t="str">
        <f t="shared" ref="C15:D15" si="28">D51</f>
        <v>Amit Singh Karki</v>
      </c>
      <c r="D15" s="214" t="str">
        <f t="shared" si="28"/>
        <v>WIP</v>
      </c>
      <c r="E15" s="216">
        <f>VLOOKUP($A15,Sheet2!$B$2:$H998,7,false)</f>
        <v>45090</v>
      </c>
      <c r="F15" s="217" t="str">
        <f>TRIM(RIGHT(SUBSTITUTE(VLOOKUP($A15,Sheet2!$B$2:$L998,11,false),CHAR(10),REPT(" ",1000)),1000))</f>
        <v>What support is required:- NA"</v>
      </c>
      <c r="G15" s="218">
        <f t="shared" si="5"/>
        <v>0.1666666667</v>
      </c>
      <c r="H15" s="93"/>
      <c r="I15" s="93"/>
      <c r="J15" s="93"/>
      <c r="K15" s="93"/>
      <c r="L15" s="93"/>
      <c r="M15" s="93"/>
      <c r="N15" s="93"/>
      <c r="O15" s="93"/>
      <c r="P15" s="93"/>
      <c r="Q15" s="93"/>
      <c r="R15" s="93"/>
      <c r="S15" s="93"/>
      <c r="T15" s="93"/>
      <c r="U15" s="93"/>
      <c r="V15" s="93"/>
      <c r="W15" s="93"/>
      <c r="X15" s="93"/>
      <c r="Y15" s="93"/>
      <c r="Z15" s="93"/>
      <c r="AA15" s="93"/>
    </row>
    <row r="16">
      <c r="A16" s="214" t="str">
        <f t="shared" ref="A16:B16" si="29">A52</f>
        <v>TCI-17418</v>
      </c>
      <c r="B16" s="214" t="str">
        <f t="shared" si="29"/>
        <v>Support</v>
      </c>
      <c r="C16" s="214" t="str">
        <f t="shared" ref="C16:D16" si="30">D52</f>
        <v>Abhay Morya</v>
      </c>
      <c r="D16" s="214" t="str">
        <f t="shared" si="30"/>
        <v>WIP</v>
      </c>
      <c r="E16" s="216">
        <f>VLOOKUP($A16,Sheet2!$B$2:$H998,7,false)</f>
        <v>44881</v>
      </c>
      <c r="F16" s="217" t="str">
        <f>TRIM(RIGHT(SUBSTITUTE(VLOOKUP($A16,Sheet1!$B$2:$L998,11,false),CHAR(10),REPT(" ",1000)),1000))</f>
        <v>#N/A</v>
      </c>
      <c r="G16" s="218">
        <f t="shared" si="5"/>
        <v>0.04166666667</v>
      </c>
      <c r="H16" s="93"/>
      <c r="I16" s="93"/>
      <c r="J16" s="93"/>
      <c r="K16" s="93"/>
      <c r="L16" s="93"/>
      <c r="M16" s="93"/>
      <c r="N16" s="93"/>
      <c r="O16" s="93"/>
      <c r="P16" s="93"/>
      <c r="Q16" s="93"/>
      <c r="R16" s="93"/>
      <c r="S16" s="93"/>
      <c r="T16" s="93"/>
      <c r="U16" s="93"/>
      <c r="V16" s="93"/>
      <c r="W16" s="93"/>
      <c r="X16" s="93"/>
      <c r="Y16" s="93"/>
      <c r="Z16" s="93"/>
      <c r="AA16" s="93"/>
    </row>
    <row r="17">
      <c r="A17" s="214" t="str">
        <f t="shared" ref="A17:B17" si="31">A53</f>
        <v>TCI-18100</v>
      </c>
      <c r="B17" s="214" t="str">
        <f t="shared" si="31"/>
        <v>Story</v>
      </c>
      <c r="C17" s="214" t="str">
        <f t="shared" ref="C17:D17" si="32">D53</f>
        <v>Abhay Morya</v>
      </c>
      <c r="D17" s="214" t="str">
        <f t="shared" si="32"/>
        <v>Code review rework 1</v>
      </c>
      <c r="E17" s="216">
        <f>VLOOKUP($A17,Sheet2!$B$2:$H998,7,false)</f>
        <v>44981</v>
      </c>
      <c r="F17" s="217" t="str">
        <f>TRIM(RIGHT(SUBSTITUTE(VLOOKUP($A17,Sheet2!$B$2:$L998,11,false),CHAR(10),REPT(" ",1000)),1000))</f>
        <v>#VALUE!</v>
      </c>
      <c r="G17" s="218">
        <f t="shared" si="5"/>
        <v>0.2708333333</v>
      </c>
      <c r="H17" s="93"/>
      <c r="I17" s="93"/>
      <c r="J17" s="93"/>
      <c r="K17" s="93"/>
      <c r="L17" s="93"/>
      <c r="M17" s="93"/>
      <c r="N17" s="93"/>
      <c r="O17" s="93"/>
      <c r="P17" s="93"/>
      <c r="Q17" s="93"/>
      <c r="R17" s="93"/>
      <c r="S17" s="93"/>
      <c r="T17" s="93"/>
      <c r="U17" s="93"/>
      <c r="V17" s="93"/>
      <c r="W17" s="93"/>
      <c r="X17" s="93"/>
      <c r="Y17" s="93"/>
      <c r="Z17" s="93"/>
      <c r="AA17" s="93"/>
    </row>
    <row r="18">
      <c r="A18" s="214" t="str">
        <f t="shared" ref="A18:B18" si="33">A54</f>
        <v/>
      </c>
      <c r="B18" s="214" t="str">
        <f t="shared" si="33"/>
        <v/>
      </c>
      <c r="C18" s="214" t="str">
        <f t="shared" ref="C18:D18" si="34">D54</f>
        <v/>
      </c>
      <c r="D18" s="214" t="str">
        <f t="shared" si="34"/>
        <v/>
      </c>
      <c r="E18" s="216" t="str">
        <f>VLOOKUP($A18,Sheet2!$B$2:$H998,7,false)</f>
        <v>#N/A</v>
      </c>
      <c r="F18" s="217" t="str">
        <f>TRIM(RIGHT(SUBSTITUTE(VLOOKUP($A18,Sheet2!$B$2:$L998,11,false),CHAR(10),REPT(" ",1000)),1000))</f>
        <v>#N/A</v>
      </c>
      <c r="G18" s="214" t="str">
        <f t="shared" si="5"/>
        <v/>
      </c>
      <c r="H18" s="93"/>
      <c r="I18" s="93"/>
      <c r="J18" s="93"/>
      <c r="K18" s="93"/>
      <c r="L18" s="93"/>
      <c r="M18" s="93"/>
      <c r="N18" s="93"/>
      <c r="O18" s="93"/>
      <c r="P18" s="93"/>
      <c r="Q18" s="93"/>
      <c r="R18" s="93"/>
      <c r="S18" s="93"/>
      <c r="T18" s="93"/>
      <c r="U18" s="93"/>
      <c r="V18" s="93"/>
      <c r="W18" s="93"/>
      <c r="X18" s="93"/>
      <c r="Y18" s="93"/>
      <c r="Z18" s="93"/>
      <c r="AA18" s="93"/>
    </row>
    <row r="19">
      <c r="A19" s="214" t="str">
        <f t="shared" ref="A19:B19" si="35">A55</f>
        <v/>
      </c>
      <c r="B19" s="214" t="str">
        <f t="shared" si="35"/>
        <v/>
      </c>
      <c r="C19" s="214" t="str">
        <f t="shared" ref="C19:D19" si="36">D55</f>
        <v/>
      </c>
      <c r="D19" s="214" t="str">
        <f t="shared" si="36"/>
        <v/>
      </c>
      <c r="E19" s="216" t="str">
        <f>VLOOKUP($A19,Sheet2!$B$2:$H998,7,false)</f>
        <v>#N/A</v>
      </c>
      <c r="F19" s="217" t="str">
        <f>TRIM(RIGHT(SUBSTITUTE(VLOOKUP($A19,Sheet2!$B$2:$L998,11,false),CHAR(10),REPT(" ",1000)),1000))</f>
        <v>#N/A</v>
      </c>
      <c r="G19" s="214" t="str">
        <f t="shared" si="5"/>
        <v/>
      </c>
      <c r="H19" s="93"/>
      <c r="I19" s="93"/>
      <c r="J19" s="93"/>
      <c r="K19" s="93"/>
      <c r="L19" s="93"/>
      <c r="M19" s="93"/>
      <c r="N19" s="93"/>
      <c r="O19" s="93"/>
      <c r="P19" s="93"/>
      <c r="Q19" s="93"/>
      <c r="R19" s="93"/>
      <c r="S19" s="93"/>
      <c r="T19" s="93"/>
      <c r="U19" s="93"/>
      <c r="V19" s="93"/>
      <c r="W19" s="93"/>
      <c r="X19" s="93"/>
      <c r="Y19" s="93"/>
      <c r="Z19" s="93"/>
      <c r="AA19" s="93"/>
    </row>
    <row r="20">
      <c r="A20" s="214" t="str">
        <f t="shared" ref="A20:B20" si="37">A56</f>
        <v/>
      </c>
      <c r="B20" s="214" t="str">
        <f t="shared" si="37"/>
        <v/>
      </c>
      <c r="C20" s="214" t="str">
        <f t="shared" ref="C20:D20" si="38">D56</f>
        <v/>
      </c>
      <c r="D20" s="214" t="str">
        <f t="shared" si="38"/>
        <v/>
      </c>
      <c r="E20" s="216" t="str">
        <f>VLOOKUP($A20,Sheet2!$B$2:$H998,7,false)</f>
        <v>#N/A</v>
      </c>
      <c r="F20" s="217" t="str">
        <f>TRIM(RIGHT(SUBSTITUTE(VLOOKUP($A20,Sheet2!$B$2:$L998,11,false),CHAR(10),REPT(" ",1000)),1000))</f>
        <v>#N/A</v>
      </c>
      <c r="G20" s="214" t="str">
        <f t="shared" si="5"/>
        <v/>
      </c>
      <c r="H20" s="93"/>
      <c r="I20" s="93"/>
      <c r="J20" s="93"/>
      <c r="K20" s="93"/>
      <c r="L20" s="93"/>
      <c r="M20" s="93"/>
      <c r="N20" s="93"/>
      <c r="O20" s="93"/>
      <c r="P20" s="93"/>
      <c r="Q20" s="93"/>
      <c r="R20" s="93"/>
      <c r="S20" s="93"/>
      <c r="T20" s="93"/>
      <c r="U20" s="93"/>
      <c r="V20" s="93"/>
      <c r="W20" s="93"/>
      <c r="X20" s="93"/>
      <c r="Y20" s="93"/>
      <c r="Z20" s="93"/>
      <c r="AA20" s="93"/>
    </row>
    <row r="21">
      <c r="A21" s="214" t="str">
        <f t="shared" ref="A21:B21" si="39">A57</f>
        <v/>
      </c>
      <c r="B21" s="214" t="str">
        <f t="shared" si="39"/>
        <v/>
      </c>
      <c r="C21" s="214" t="str">
        <f t="shared" ref="C21:D21" si="40">D57</f>
        <v/>
      </c>
      <c r="D21" s="214" t="str">
        <f t="shared" si="40"/>
        <v/>
      </c>
      <c r="E21" s="216" t="str">
        <f>VLOOKUP($A21,Sheet2!$B$2:$H998,7,false)</f>
        <v>#N/A</v>
      </c>
      <c r="F21" s="217" t="str">
        <f>TRIM(RIGHT(SUBSTITUTE(VLOOKUP($A21,Sheet2!$B$2:$L998,11,false),CHAR(10),REPT(" ",1000)),1000))</f>
        <v>#N/A</v>
      </c>
      <c r="G21" s="214" t="str">
        <f t="shared" si="5"/>
        <v/>
      </c>
      <c r="H21" s="93"/>
      <c r="I21" s="93"/>
      <c r="J21" s="93"/>
      <c r="K21" s="93"/>
      <c r="L21" s="93"/>
      <c r="M21" s="93"/>
      <c r="N21" s="93"/>
      <c r="O21" s="93"/>
      <c r="P21" s="93"/>
      <c r="Q21" s="93"/>
      <c r="R21" s="93"/>
      <c r="S21" s="93"/>
      <c r="T21" s="93"/>
      <c r="U21" s="93"/>
      <c r="V21" s="93"/>
      <c r="W21" s="93"/>
      <c r="X21" s="93"/>
      <c r="Y21" s="93"/>
      <c r="Z21" s="93"/>
      <c r="AA21" s="93"/>
    </row>
    <row r="22">
      <c r="A22" s="214" t="str">
        <f t="shared" ref="A22:B22" si="41">A58</f>
        <v/>
      </c>
      <c r="B22" s="214" t="str">
        <f t="shared" si="41"/>
        <v/>
      </c>
      <c r="C22" s="214" t="str">
        <f t="shared" ref="C22:D22" si="42">D58</f>
        <v/>
      </c>
      <c r="D22" s="214" t="str">
        <f t="shared" si="42"/>
        <v/>
      </c>
      <c r="E22" s="216" t="str">
        <f>VLOOKUP($A22,Sheet2!$B$2:$H998,7,false)</f>
        <v>#N/A</v>
      </c>
      <c r="F22" s="217" t="str">
        <f>TRIM(RIGHT(SUBSTITUTE(VLOOKUP($A22,Sheet2!$B$2:$L998,11,false),CHAR(10),REPT(" ",1000)),1000))</f>
        <v>#N/A</v>
      </c>
      <c r="G22" s="214" t="str">
        <f t="shared" si="5"/>
        <v/>
      </c>
      <c r="H22" s="93"/>
      <c r="I22" s="93"/>
      <c r="J22" s="93"/>
      <c r="K22" s="93"/>
      <c r="L22" s="93"/>
      <c r="M22" s="93"/>
      <c r="N22" s="93"/>
      <c r="O22" s="93"/>
      <c r="P22" s="93"/>
      <c r="Q22" s="93"/>
      <c r="R22" s="93"/>
      <c r="S22" s="93"/>
      <c r="T22" s="93"/>
      <c r="U22" s="93"/>
      <c r="V22" s="93"/>
      <c r="W22" s="93"/>
      <c r="X22" s="93"/>
      <c r="Y22" s="93"/>
      <c r="Z22" s="93"/>
      <c r="AA22" s="93"/>
    </row>
    <row r="23">
      <c r="A23" s="214" t="str">
        <f t="shared" ref="A23:B23" si="43">A59</f>
        <v/>
      </c>
      <c r="B23" s="214" t="str">
        <f t="shared" si="43"/>
        <v/>
      </c>
      <c r="C23" s="214" t="str">
        <f t="shared" ref="C23:D23" si="44">D59</f>
        <v/>
      </c>
      <c r="D23" s="214" t="str">
        <f t="shared" si="44"/>
        <v/>
      </c>
      <c r="E23" s="216" t="str">
        <f>VLOOKUP($A23,Sheet2!$B$2:$H998,7,false)</f>
        <v>#N/A</v>
      </c>
      <c r="F23" s="217" t="str">
        <f>TRIM(RIGHT(SUBSTITUTE(VLOOKUP($A23,Sheet2!$B$2:$L998,11,false),CHAR(10),REPT(" ",1000)),1000))</f>
        <v>#N/A</v>
      </c>
      <c r="G23" s="214" t="str">
        <f t="shared" si="5"/>
        <v/>
      </c>
      <c r="H23" s="93"/>
      <c r="I23" s="93"/>
      <c r="J23" s="93"/>
      <c r="K23" s="93"/>
      <c r="L23" s="93"/>
      <c r="M23" s="93"/>
      <c r="N23" s="93"/>
      <c r="O23" s="93"/>
      <c r="P23" s="93"/>
      <c r="Q23" s="93"/>
      <c r="R23" s="93"/>
      <c r="S23" s="93"/>
      <c r="T23" s="93"/>
      <c r="U23" s="93"/>
      <c r="V23" s="93"/>
      <c r="W23" s="93"/>
      <c r="X23" s="93"/>
      <c r="Y23" s="93"/>
      <c r="Z23" s="93"/>
      <c r="AA23" s="93"/>
    </row>
    <row r="24">
      <c r="A24" s="214" t="str">
        <f t="shared" ref="A24:B24" si="45">A60</f>
        <v/>
      </c>
      <c r="B24" s="214" t="str">
        <f t="shared" si="45"/>
        <v/>
      </c>
      <c r="C24" s="214" t="str">
        <f t="shared" ref="C24:D24" si="46">D60</f>
        <v/>
      </c>
      <c r="D24" s="214" t="str">
        <f t="shared" si="46"/>
        <v/>
      </c>
      <c r="E24" s="216" t="str">
        <f>VLOOKUP($A24,Sheet2!$B$2:$H998,7,false)</f>
        <v>#N/A</v>
      </c>
      <c r="F24" s="217" t="str">
        <f>TRIM(RIGHT(SUBSTITUTE(VLOOKUP($A24,Sheet2!$B$2:$L998,11,false),CHAR(10),REPT(" ",1000)),1000))</f>
        <v>#N/A</v>
      </c>
      <c r="G24" s="214" t="str">
        <f t="shared" si="5"/>
        <v/>
      </c>
      <c r="H24" s="93"/>
      <c r="I24" s="93"/>
      <c r="J24" s="93"/>
      <c r="K24" s="93"/>
      <c r="L24" s="93"/>
      <c r="M24" s="93"/>
      <c r="N24" s="93"/>
      <c r="O24" s="93"/>
      <c r="P24" s="93"/>
      <c r="Q24" s="93"/>
      <c r="R24" s="93"/>
      <c r="S24" s="93"/>
      <c r="T24" s="93"/>
      <c r="U24" s="93"/>
      <c r="V24" s="93"/>
      <c r="W24" s="93"/>
      <c r="X24" s="93"/>
      <c r="Y24" s="93"/>
      <c r="Z24" s="93"/>
      <c r="AA24" s="93"/>
    </row>
    <row r="25">
      <c r="A25" s="93"/>
      <c r="B25" s="93"/>
      <c r="C25" s="93"/>
      <c r="D25" s="93"/>
      <c r="E25" s="220"/>
      <c r="F25" s="93"/>
      <c r="G25" s="93"/>
      <c r="H25" s="93"/>
      <c r="I25" s="93"/>
      <c r="J25" s="93"/>
      <c r="K25" s="93"/>
      <c r="L25" s="93"/>
      <c r="M25" s="93"/>
      <c r="N25" s="93"/>
      <c r="O25" s="93"/>
      <c r="P25" s="93"/>
      <c r="Q25" s="93"/>
      <c r="R25" s="93"/>
      <c r="S25" s="93"/>
      <c r="T25" s="93"/>
      <c r="U25" s="93"/>
      <c r="V25" s="93"/>
      <c r="W25" s="93"/>
      <c r="X25" s="93"/>
      <c r="Y25" s="93"/>
      <c r="Z25" s="93"/>
      <c r="AA25" s="93"/>
    </row>
    <row r="26">
      <c r="A26" s="93"/>
      <c r="B26" s="93"/>
      <c r="C26" s="93"/>
      <c r="D26" s="93"/>
      <c r="E26" s="220"/>
      <c r="F26" s="93"/>
      <c r="G26" s="93"/>
      <c r="H26" s="93"/>
      <c r="I26" s="93"/>
      <c r="J26" s="93"/>
      <c r="K26" s="93"/>
      <c r="L26" s="93"/>
      <c r="M26" s="93"/>
      <c r="N26" s="93"/>
      <c r="O26" s="93"/>
      <c r="P26" s="93"/>
      <c r="Q26" s="93"/>
      <c r="R26" s="93"/>
      <c r="S26" s="93"/>
      <c r="T26" s="93"/>
      <c r="U26" s="93"/>
      <c r="V26" s="93"/>
      <c r="W26" s="93"/>
      <c r="X26" s="93"/>
      <c r="Y26" s="93"/>
      <c r="Z26" s="93"/>
      <c r="AA26" s="93"/>
    </row>
    <row r="27">
      <c r="A27" s="93"/>
      <c r="B27" s="93"/>
      <c r="C27" s="93"/>
      <c r="D27" s="93"/>
      <c r="E27" s="220"/>
      <c r="F27" s="93"/>
      <c r="G27" s="93"/>
      <c r="H27" s="93"/>
      <c r="I27" s="93"/>
      <c r="J27" s="93"/>
      <c r="K27" s="93"/>
      <c r="L27" s="93"/>
      <c r="M27" s="93"/>
      <c r="N27" s="93"/>
      <c r="O27" s="93"/>
      <c r="P27" s="93"/>
      <c r="Q27" s="93"/>
      <c r="R27" s="93"/>
      <c r="S27" s="93"/>
      <c r="T27" s="93"/>
      <c r="U27" s="93"/>
      <c r="V27" s="93"/>
      <c r="W27" s="93"/>
      <c r="X27" s="93"/>
      <c r="Y27" s="93"/>
      <c r="Z27" s="93"/>
      <c r="AA27" s="93"/>
    </row>
    <row r="28">
      <c r="A28" s="93"/>
      <c r="B28" s="93"/>
      <c r="C28" s="93"/>
      <c r="D28" s="93"/>
      <c r="E28" s="220"/>
      <c r="F28" s="93"/>
      <c r="G28" s="93"/>
      <c r="H28" s="93"/>
      <c r="I28" s="93"/>
      <c r="J28" s="93"/>
      <c r="K28" s="93"/>
      <c r="L28" s="93"/>
      <c r="M28" s="93"/>
      <c r="N28" s="93"/>
      <c r="O28" s="93"/>
      <c r="P28" s="93"/>
      <c r="Q28" s="93"/>
      <c r="R28" s="93"/>
      <c r="S28" s="93"/>
      <c r="T28" s="93"/>
      <c r="U28" s="93"/>
      <c r="V28" s="93"/>
      <c r="W28" s="93"/>
      <c r="X28" s="93"/>
      <c r="Y28" s="93"/>
      <c r="Z28" s="93"/>
      <c r="AA28" s="93"/>
    </row>
    <row r="29">
      <c r="A29" s="93"/>
      <c r="B29" s="93"/>
      <c r="C29" s="93"/>
      <c r="D29" s="93"/>
      <c r="E29" s="220"/>
      <c r="F29" s="93"/>
      <c r="G29" s="93"/>
      <c r="H29" s="93"/>
      <c r="I29" s="93"/>
      <c r="J29" s="93"/>
      <c r="K29" s="93"/>
      <c r="L29" s="93"/>
      <c r="M29" s="93"/>
      <c r="N29" s="93"/>
      <c r="O29" s="93"/>
      <c r="P29" s="93"/>
      <c r="Q29" s="93"/>
      <c r="R29" s="93"/>
      <c r="S29" s="93"/>
      <c r="T29" s="93"/>
      <c r="U29" s="93"/>
      <c r="V29" s="93"/>
      <c r="W29" s="93"/>
      <c r="X29" s="93"/>
      <c r="Y29" s="93"/>
      <c r="Z29" s="93"/>
      <c r="AA29" s="93"/>
    </row>
    <row r="30">
      <c r="A30" s="93" t="str">
        <f t="shared" ref="A30:A34" si="48">A53</f>
        <v>TCI-18100</v>
      </c>
      <c r="B30" s="93"/>
      <c r="C30" s="93" t="str">
        <f t="shared" ref="C30:D30" si="47">C53</f>
        <v>Full Stack</v>
      </c>
      <c r="D30" s="93" t="str">
        <f t="shared" si="47"/>
        <v>Abhay Morya</v>
      </c>
      <c r="E30" s="220"/>
      <c r="F30" s="93"/>
      <c r="G30" s="93"/>
      <c r="H30" s="93"/>
      <c r="I30" s="93"/>
      <c r="J30" s="93"/>
      <c r="K30" s="93"/>
      <c r="L30" s="93"/>
      <c r="M30" s="93"/>
      <c r="N30" s="93"/>
      <c r="O30" s="93"/>
      <c r="P30" s="93"/>
      <c r="Q30" s="93"/>
      <c r="R30" s="93"/>
      <c r="S30" s="93"/>
      <c r="T30" s="93"/>
      <c r="U30" s="93"/>
      <c r="V30" s="93"/>
      <c r="W30" s="93"/>
      <c r="X30" s="93"/>
      <c r="Y30" s="93"/>
      <c r="Z30" s="93"/>
      <c r="AA30" s="93"/>
    </row>
    <row r="31">
      <c r="A31" s="93" t="str">
        <f t="shared" si="48"/>
        <v/>
      </c>
      <c r="B31" s="93"/>
      <c r="C31" s="93" t="str">
        <f t="shared" ref="C31:D31" si="49">C54</f>
        <v/>
      </c>
      <c r="D31" s="93" t="str">
        <f t="shared" si="49"/>
        <v/>
      </c>
      <c r="E31" s="220"/>
      <c r="F31" s="93"/>
      <c r="G31" s="93"/>
      <c r="H31" s="93"/>
      <c r="I31" s="93"/>
      <c r="J31" s="93"/>
      <c r="K31" s="93"/>
      <c r="L31" s="93"/>
      <c r="M31" s="93"/>
      <c r="N31" s="93"/>
      <c r="O31" s="93"/>
      <c r="P31" s="93"/>
      <c r="Q31" s="93"/>
      <c r="R31" s="93"/>
      <c r="S31" s="93"/>
      <c r="T31" s="93"/>
      <c r="U31" s="93"/>
      <c r="V31" s="93"/>
      <c r="W31" s="93"/>
      <c r="X31" s="93"/>
      <c r="Y31" s="93"/>
      <c r="Z31" s="93"/>
      <c r="AA31" s="93"/>
    </row>
    <row r="32">
      <c r="A32" s="93" t="str">
        <f t="shared" si="48"/>
        <v/>
      </c>
      <c r="B32" s="93"/>
      <c r="C32" s="93" t="str">
        <f t="shared" ref="C32:D32" si="50">C55</f>
        <v/>
      </c>
      <c r="D32" s="93" t="str">
        <f t="shared" si="50"/>
        <v/>
      </c>
      <c r="E32" s="220"/>
      <c r="F32" s="93"/>
      <c r="G32" s="93"/>
      <c r="H32" s="93"/>
      <c r="I32" s="93"/>
      <c r="J32" s="93"/>
      <c r="K32" s="93"/>
      <c r="L32" s="93"/>
      <c r="M32" s="93"/>
      <c r="N32" s="93"/>
      <c r="O32" s="93"/>
      <c r="P32" s="93"/>
      <c r="Q32" s="93"/>
      <c r="R32" s="93"/>
      <c r="S32" s="93"/>
      <c r="T32" s="93"/>
      <c r="U32" s="93"/>
      <c r="V32" s="93"/>
      <c r="W32" s="93"/>
      <c r="X32" s="93"/>
      <c r="Y32" s="93"/>
      <c r="Z32" s="93"/>
      <c r="AA32" s="93"/>
    </row>
    <row r="33">
      <c r="A33" s="93" t="str">
        <f t="shared" si="48"/>
        <v/>
      </c>
      <c r="B33" s="93"/>
      <c r="C33" s="93" t="str">
        <f t="shared" ref="C33:D33" si="51">C56</f>
        <v/>
      </c>
      <c r="D33" s="93" t="str">
        <f t="shared" si="51"/>
        <v/>
      </c>
      <c r="E33" s="220"/>
      <c r="F33" s="93"/>
      <c r="G33" s="93"/>
      <c r="H33" s="93"/>
      <c r="I33" s="93"/>
      <c r="J33" s="93"/>
      <c r="K33" s="93"/>
      <c r="L33" s="93"/>
      <c r="M33" s="93"/>
      <c r="N33" s="93"/>
      <c r="O33" s="93"/>
      <c r="P33" s="93"/>
      <c r="Q33" s="93"/>
      <c r="R33" s="93"/>
      <c r="S33" s="93"/>
      <c r="T33" s="93"/>
      <c r="U33" s="93"/>
      <c r="V33" s="93"/>
      <c r="W33" s="93"/>
      <c r="X33" s="93"/>
      <c r="Y33" s="93"/>
      <c r="Z33" s="93"/>
      <c r="AA33" s="93"/>
    </row>
    <row r="34">
      <c r="A34" s="93" t="str">
        <f t="shared" si="48"/>
        <v/>
      </c>
      <c r="B34" s="93"/>
      <c r="C34" s="93" t="str">
        <f t="shared" ref="C34:D34" si="52">C57</f>
        <v/>
      </c>
      <c r="D34" s="93" t="str">
        <f t="shared" si="52"/>
        <v/>
      </c>
      <c r="E34" s="220"/>
      <c r="F34" s="93"/>
      <c r="G34" s="93"/>
      <c r="H34" s="93"/>
      <c r="I34" s="93"/>
      <c r="J34" s="93"/>
      <c r="K34" s="93"/>
      <c r="L34" s="93"/>
      <c r="M34" s="93"/>
      <c r="N34" s="93"/>
      <c r="O34" s="93"/>
      <c r="P34" s="93"/>
      <c r="Q34" s="93"/>
      <c r="R34" s="93"/>
      <c r="S34" s="93"/>
      <c r="T34" s="93"/>
      <c r="U34" s="93"/>
      <c r="V34" s="93"/>
      <c r="W34" s="93"/>
      <c r="X34" s="93"/>
      <c r="Y34" s="93"/>
      <c r="Z34" s="93"/>
      <c r="AA34" s="93"/>
    </row>
    <row r="35">
      <c r="A35" s="93"/>
      <c r="B35" s="93"/>
      <c r="C35" s="93"/>
      <c r="D35" s="93"/>
      <c r="E35" s="220"/>
      <c r="F35" s="93"/>
      <c r="G35" s="93"/>
      <c r="H35" s="93"/>
      <c r="I35" s="93"/>
      <c r="J35" s="93"/>
      <c r="K35" s="93"/>
      <c r="L35" s="93"/>
      <c r="M35" s="93"/>
      <c r="N35" s="93"/>
      <c r="O35" s="93"/>
      <c r="P35" s="93"/>
      <c r="Q35" s="93"/>
      <c r="R35" s="93"/>
      <c r="S35" s="93"/>
      <c r="T35" s="93"/>
      <c r="U35" s="93"/>
      <c r="V35" s="93"/>
      <c r="W35" s="93"/>
      <c r="X35" s="93"/>
      <c r="Y35" s="93"/>
      <c r="Z35" s="93"/>
      <c r="AA35" s="93"/>
    </row>
    <row r="36">
      <c r="A36" s="93"/>
      <c r="B36" s="93"/>
      <c r="C36" s="93"/>
      <c r="D36" s="93"/>
      <c r="E36" s="220"/>
      <c r="F36" s="93"/>
      <c r="G36" s="93"/>
      <c r="H36" s="93"/>
      <c r="I36" s="93"/>
      <c r="J36" s="93"/>
      <c r="K36" s="93"/>
      <c r="L36" s="93"/>
      <c r="M36" s="93"/>
      <c r="N36" s="93"/>
      <c r="O36" s="93"/>
      <c r="P36" s="93"/>
      <c r="Q36" s="93"/>
      <c r="R36" s="93"/>
      <c r="S36" s="93"/>
      <c r="T36" s="93"/>
      <c r="U36" s="93"/>
      <c r="V36" s="93"/>
      <c r="W36" s="93"/>
      <c r="X36" s="93"/>
      <c r="Y36" s="93"/>
      <c r="Z36" s="93"/>
      <c r="AA36" s="93"/>
    </row>
    <row r="37">
      <c r="A37" s="96" t="s">
        <v>4270</v>
      </c>
      <c r="B37" s="93"/>
      <c r="C37" s="93"/>
      <c r="D37" s="93"/>
      <c r="E37" s="220"/>
      <c r="F37" s="93"/>
      <c r="G37" s="93"/>
      <c r="H37" s="93"/>
      <c r="I37" s="93"/>
      <c r="J37" s="93"/>
      <c r="K37" s="93"/>
      <c r="L37" s="93"/>
      <c r="M37" s="93"/>
      <c r="N37" s="93"/>
      <c r="O37" s="93"/>
      <c r="P37" s="93"/>
      <c r="Q37" s="93"/>
      <c r="R37" s="93"/>
      <c r="S37" s="93"/>
      <c r="T37" s="93"/>
      <c r="U37" s="93"/>
      <c r="V37" s="93"/>
      <c r="W37" s="93"/>
      <c r="X37" s="93"/>
      <c r="Y37" s="93"/>
      <c r="Z37" s="93"/>
      <c r="AA37" s="93"/>
    </row>
    <row r="38">
      <c r="A38" s="93"/>
      <c r="B38" s="93"/>
      <c r="C38" s="93"/>
      <c r="D38" s="93"/>
      <c r="E38" s="220"/>
      <c r="F38" s="93"/>
      <c r="G38" s="93"/>
      <c r="H38" s="93"/>
      <c r="I38" s="93"/>
      <c r="J38" s="93"/>
      <c r="K38" s="93"/>
      <c r="L38" s="93"/>
      <c r="M38" s="93"/>
      <c r="N38" s="93"/>
      <c r="O38" s="93"/>
      <c r="P38" s="93"/>
      <c r="Q38" s="93"/>
      <c r="R38" s="93"/>
      <c r="S38" s="93"/>
      <c r="T38" s="93"/>
      <c r="U38" s="93"/>
      <c r="V38" s="93"/>
      <c r="W38" s="93"/>
      <c r="X38" s="93"/>
      <c r="Y38" s="93"/>
      <c r="Z38" s="93"/>
      <c r="AA38" s="93"/>
    </row>
    <row r="39">
      <c r="A39" s="93" t="str">
        <f>IFERROR(__xludf.DUMMYFUNCTION("filter(Sheet1!A2:Q998,Sheet1!M2:M998=A1)"),"TCI-18722")</f>
        <v>TCI-18722</v>
      </c>
      <c r="B39" s="93" t="str">
        <f>IFERROR(__xludf.DUMMYFUNCTION("""COMPUTED_VALUE"""),"Bug")</f>
        <v>Bug</v>
      </c>
      <c r="C39" s="93" t="str">
        <f>IFERROR(__xludf.DUMMYFUNCTION("""COMPUTED_VALUE"""),"PHP")</f>
        <v>PHP</v>
      </c>
      <c r="D39" s="221" t="str">
        <f>IFERROR(__xludf.DUMMYFUNCTION("""COMPUTED_VALUE"""),"Vivek Agrawal")</f>
        <v>Vivek Agrawal</v>
      </c>
      <c r="E39" s="222" t="str">
        <f>IFERROR(__xludf.DUMMYFUNCTION("""COMPUTED_VALUE"""),"Closed")</f>
        <v>Closed</v>
      </c>
      <c r="F39" s="222" t="str">
        <f>IFERROR(__xludf.DUMMYFUNCTION("""COMPUTED_VALUE"""),"Medium")</f>
        <v>Medium</v>
      </c>
      <c r="G39" s="223">
        <f>IFERROR(__xludf.DUMMYFUNCTION("""COMPUTED_VALUE"""),45044.0)</f>
        <v>45044</v>
      </c>
      <c r="H39" s="224"/>
      <c r="I39" s="225"/>
      <c r="J39" s="94"/>
      <c r="K39" s="226"/>
      <c r="L39" s="214"/>
      <c r="M39" s="215">
        <f>IFERROR(__xludf.DUMMYFUNCTION("""COMPUTED_VALUE"""),45090.0)</f>
        <v>45090</v>
      </c>
      <c r="N39" s="227">
        <f>IFERROR(__xludf.DUMMYFUNCTION("""COMPUTED_VALUE"""),0.5416666666666666)</f>
        <v>0.5416666667</v>
      </c>
      <c r="O39" s="97">
        <f>IFERROR(__xludf.DUMMYFUNCTION("""COMPUTED_VALUE"""),0.5416666666666666)</f>
        <v>0.5416666667</v>
      </c>
      <c r="P39" s="99">
        <f>IFERROR(__xludf.DUMMYFUNCTION("""COMPUTED_VALUE"""),0.0)</f>
        <v>0</v>
      </c>
      <c r="Q39" s="93" t="str">
        <f>IFERROR(__xludf.DUMMYFUNCTION("""COMPUTED_VALUE"""),"Status changed to Closed")</f>
        <v>Status changed to Closed</v>
      </c>
      <c r="R39" s="93"/>
      <c r="S39" s="93"/>
      <c r="T39" s="93"/>
      <c r="U39" s="93"/>
      <c r="V39" s="93"/>
      <c r="W39" s="93"/>
      <c r="X39" s="93"/>
      <c r="Y39" s="93"/>
      <c r="Z39" s="93"/>
      <c r="AA39" s="93"/>
    </row>
    <row r="40">
      <c r="A40" s="93" t="str">
        <f>IFERROR(__xludf.DUMMYFUNCTION("""COMPUTED_VALUE"""),"TCI-18897")</f>
        <v>TCI-18897</v>
      </c>
      <c r="B40" s="93" t="str">
        <f>IFERROR(__xludf.DUMMYFUNCTION("""COMPUTED_VALUE"""),"Story")</f>
        <v>Story</v>
      </c>
      <c r="C40" s="93" t="str">
        <f>IFERROR(__xludf.DUMMYFUNCTION("""COMPUTED_VALUE"""),"PHP")</f>
        <v>PHP</v>
      </c>
      <c r="D40" s="93" t="str">
        <f>IFERROR(__xludf.DUMMYFUNCTION("""COMPUTED_VALUE"""),"Upendra Prasad")</f>
        <v>Upendra Prasad</v>
      </c>
      <c r="E40" s="222" t="str">
        <f>IFERROR(__xludf.DUMMYFUNCTION("""COMPUTED_VALUE"""),"WIP")</f>
        <v>WIP</v>
      </c>
      <c r="F40" s="222" t="str">
        <f>IFERROR(__xludf.DUMMYFUNCTION("""COMPUTED_VALUE"""),"Medium")</f>
        <v>Medium</v>
      </c>
      <c r="G40" s="224">
        <f>IFERROR(__xludf.DUMMYFUNCTION("""COMPUTED_VALUE"""),45084.0)</f>
        <v>45084</v>
      </c>
      <c r="H40" s="224"/>
      <c r="I40" s="225"/>
      <c r="J40" s="94">
        <f>IFERROR(__xludf.DUMMYFUNCTION("""COMPUTED_VALUE"""),45084.0)</f>
        <v>45084</v>
      </c>
      <c r="K40" s="226"/>
      <c r="L40" s="214"/>
      <c r="M40" s="215">
        <f>IFERROR(__xludf.DUMMYFUNCTION("""COMPUTED_VALUE"""),45090.0)</f>
        <v>45090</v>
      </c>
      <c r="N40" s="227">
        <f>IFERROR(__xludf.DUMMYFUNCTION("""COMPUTED_VALUE"""),0.6041666666666666)</f>
        <v>0.6041666667</v>
      </c>
      <c r="O40" s="227">
        <f>IFERROR(__xludf.DUMMYFUNCTION("""COMPUTED_VALUE"""),0.875)</f>
        <v>0.875</v>
      </c>
      <c r="P40" s="218">
        <f>IFERROR(__xludf.DUMMYFUNCTION("""COMPUTED_VALUE"""),0.27083333333333337)</f>
        <v>0.2708333333</v>
      </c>
      <c r="Q40" s="214" t="str">
        <f>IFERROR(__xludf.DUMMYFUNCTION("""COMPUTED_VALUE"""),"What is done:- Oauth key  and secret key lisitng completed.Create model popup for create oauth client. I have added listing of hierachy dropdown and checkbox selection for oauthscope.
What is pending:- Data save and regenerate
What support is required:- N"&amp;"/A")</f>
        <v>What is done:- Oauth key  and secret key lisitng completed.Create model popup for create oauth client. I have added listing of hierachy dropdown and checkbox selection for oauthscope.
What is pending:- Data save and regenerate
What support is required:- N/A</v>
      </c>
      <c r="R40" s="214"/>
      <c r="S40" s="214"/>
      <c r="T40" s="214"/>
      <c r="U40" s="214"/>
      <c r="V40" s="214"/>
      <c r="W40" s="214"/>
      <c r="X40" s="214"/>
      <c r="Y40" s="214"/>
      <c r="Z40" s="93"/>
      <c r="AA40" s="93"/>
    </row>
    <row r="41">
      <c r="A41" s="93" t="str">
        <f>IFERROR(__xludf.DUMMYFUNCTION("""COMPUTED_VALUE"""),"TCI-18922")</f>
        <v>TCI-18922</v>
      </c>
      <c r="B41" s="93" t="str">
        <f>IFERROR(__xludf.DUMMYFUNCTION("""COMPUTED_VALUE"""),"Bug")</f>
        <v>Bug</v>
      </c>
      <c r="C41" s="93" t="str">
        <f>IFERROR(__xludf.DUMMYFUNCTION("""COMPUTED_VALUE"""),"PHP")</f>
        <v>PHP</v>
      </c>
      <c r="D41" s="93" t="str">
        <f>IFERROR(__xludf.DUMMYFUNCTION("""COMPUTED_VALUE"""),"Upendra Prasad")</f>
        <v>Upendra Prasad</v>
      </c>
      <c r="E41" s="222" t="str">
        <f>IFERROR(__xludf.DUMMYFUNCTION("""COMPUTED_VALUE"""),"Ready for Live")</f>
        <v>Ready for Live</v>
      </c>
      <c r="F41" s="222" t="str">
        <f>IFERROR(__xludf.DUMMYFUNCTION("""COMPUTED_VALUE"""),"Medium")</f>
        <v>Medium</v>
      </c>
      <c r="G41" s="224">
        <f>IFERROR(__xludf.DUMMYFUNCTION("""COMPUTED_VALUE"""),45071.0)</f>
        <v>45071</v>
      </c>
      <c r="H41" s="224"/>
      <c r="I41" s="225"/>
      <c r="J41" s="94">
        <f>IFERROR(__xludf.DUMMYFUNCTION("""COMPUTED_VALUE"""),45075.0)</f>
        <v>45075</v>
      </c>
      <c r="K41" s="226"/>
      <c r="L41" s="214"/>
      <c r="M41" s="215">
        <f>IFERROR(__xludf.DUMMYFUNCTION("""COMPUTED_VALUE"""),45090.0)</f>
        <v>45090</v>
      </c>
      <c r="N41" s="227">
        <f>IFERROR(__xludf.DUMMYFUNCTION("""COMPUTED_VALUE"""),0.6041666666666666)</f>
        <v>0.6041666667</v>
      </c>
      <c r="O41" s="227">
        <f>IFERROR(__xludf.DUMMYFUNCTION("""COMPUTED_VALUE"""),0.6041666666666666)</f>
        <v>0.6041666667</v>
      </c>
      <c r="P41" s="218">
        <f>IFERROR(__xludf.DUMMYFUNCTION("""COMPUTED_VALUE"""),0.0)</f>
        <v>0</v>
      </c>
      <c r="Q41" s="214" t="str">
        <f>IFERROR(__xludf.DUMMYFUNCTION("""COMPUTED_VALUE"""),"Status Changed")</f>
        <v>Status Changed</v>
      </c>
      <c r="R41" s="214"/>
      <c r="S41" s="214"/>
      <c r="T41" s="214"/>
      <c r="U41" s="214"/>
      <c r="V41" s="214"/>
      <c r="W41" s="214"/>
      <c r="X41" s="214"/>
      <c r="Y41" s="214"/>
      <c r="Z41" s="93"/>
      <c r="AA41" s="93"/>
    </row>
    <row r="42">
      <c r="A42" s="93" t="str">
        <f>IFERROR(__xludf.DUMMYFUNCTION("""COMPUTED_VALUE"""),"TCI-17416")</f>
        <v>TCI-17416</v>
      </c>
      <c r="B42" s="93" t="str">
        <f>IFERROR(__xludf.DUMMYFUNCTION("""COMPUTED_VALUE"""),"Support")</f>
        <v>Support</v>
      </c>
      <c r="C42" s="93" t="str">
        <f>IFERROR(__xludf.DUMMYFUNCTION("""COMPUTED_VALUE"""),"PHP")</f>
        <v>PHP</v>
      </c>
      <c r="D42" s="93" t="str">
        <f>IFERROR(__xludf.DUMMYFUNCTION("""COMPUTED_VALUE"""),"Upendra Prasad")</f>
        <v>Upendra Prasad</v>
      </c>
      <c r="E42" s="222" t="str">
        <f>IFERROR(__xludf.DUMMYFUNCTION("""COMPUTED_VALUE"""),"WIP")</f>
        <v>WIP</v>
      </c>
      <c r="F42" s="222" t="str">
        <f>IFERROR(__xludf.DUMMYFUNCTION("""COMPUTED_VALUE"""),"N/A")</f>
        <v>N/A</v>
      </c>
      <c r="G42" s="224"/>
      <c r="H42" s="224"/>
      <c r="I42" s="225"/>
      <c r="J42" s="94"/>
      <c r="K42" s="226"/>
      <c r="L42" s="214"/>
      <c r="M42" s="215">
        <f>IFERROR(__xludf.DUMMYFUNCTION("""COMPUTED_VALUE"""),45090.0)</f>
        <v>45090</v>
      </c>
      <c r="N42" s="227">
        <f>IFERROR(__xludf.DUMMYFUNCTION("""COMPUTED_VALUE"""),0.5625)</f>
        <v>0.5625</v>
      </c>
      <c r="O42" s="227">
        <f>IFERROR(__xludf.DUMMYFUNCTION("""COMPUTED_VALUE"""),0.6041666666666666)</f>
        <v>0.6041666667</v>
      </c>
      <c r="P42" s="218">
        <f>IFERROR(__xludf.DUMMYFUNCTION("""COMPUTED_VALUE"""),0.04166666666666663)</f>
        <v>0.04166666667</v>
      </c>
      <c r="Q42" s="93" t="str">
        <f>IFERROR(__xludf.DUMMYFUNCTION("""COMPUTED_VALUE"""),"Code review of Amit ticket,Internal and External meeting")</f>
        <v>Code review of Amit ticket,Internal and External meeting</v>
      </c>
      <c r="R42" s="93"/>
      <c r="S42" s="93"/>
      <c r="T42" s="93"/>
      <c r="U42" s="93"/>
      <c r="V42" s="93"/>
      <c r="W42" s="93"/>
      <c r="X42" s="93"/>
      <c r="Y42" s="93"/>
      <c r="Z42" s="93"/>
      <c r="AA42" s="93"/>
    </row>
    <row r="43">
      <c r="A43" s="93" t="str">
        <f>IFERROR(__xludf.DUMMYFUNCTION("""COMPUTED_VALUE"""),"TCI-19103")</f>
        <v>TCI-19103</v>
      </c>
      <c r="B43" s="93" t="str">
        <f>IFERROR(__xludf.DUMMYFUNCTION("""COMPUTED_VALUE"""),"Bug")</f>
        <v>Bug</v>
      </c>
      <c r="C43" s="93" t="str">
        <f>IFERROR(__xludf.DUMMYFUNCTION("""COMPUTED_VALUE"""),"PHP")</f>
        <v>PHP</v>
      </c>
      <c r="D43" s="93" t="str">
        <f>IFERROR(__xludf.DUMMYFUNCTION("""COMPUTED_VALUE"""),"Amit Singh Karki")</f>
        <v>Amit Singh Karki</v>
      </c>
      <c r="E43" s="222" t="str">
        <f>IFERROR(__xludf.DUMMYFUNCTION("""COMPUTED_VALUE"""),"Code Review")</f>
        <v>Code Review</v>
      </c>
      <c r="F43" s="222" t="str">
        <f>IFERROR(__xludf.DUMMYFUNCTION("""COMPUTED_VALUE"""),"Medium")</f>
        <v>Medium</v>
      </c>
      <c r="G43" s="224">
        <f>IFERROR(__xludf.DUMMYFUNCTION("""COMPUTED_VALUE"""),45089.0)</f>
        <v>45089</v>
      </c>
      <c r="H43" s="224">
        <f>IFERROR(__xludf.DUMMYFUNCTION("""COMPUTED_VALUE"""),45090.0)</f>
        <v>45090</v>
      </c>
      <c r="I43" s="225">
        <f>IFERROR(__xludf.DUMMYFUNCTION("""COMPUTED_VALUE"""),6.0)</f>
        <v>6</v>
      </c>
      <c r="J43" s="94">
        <f>IFERROR(__xludf.DUMMYFUNCTION("""COMPUTED_VALUE"""),45089.0)</f>
        <v>45089</v>
      </c>
      <c r="K43" s="226">
        <f>IFERROR(__xludf.DUMMYFUNCTION("""COMPUTED_VALUE"""),45090.0)</f>
        <v>45090</v>
      </c>
      <c r="L43" s="214">
        <f>IFERROR(__xludf.DUMMYFUNCTION("""COMPUTED_VALUE"""),5.0)</f>
        <v>5</v>
      </c>
      <c r="M43" s="215">
        <f>IFERROR(__xludf.DUMMYFUNCTION("""COMPUTED_VALUE"""),45090.0)</f>
        <v>45090</v>
      </c>
      <c r="N43" s="227">
        <f>IFERROR(__xludf.DUMMYFUNCTION("""COMPUTED_VALUE"""),0.5416666666666666)</f>
        <v>0.5416666667</v>
      </c>
      <c r="O43" s="227">
        <f>IFERROR(__xludf.DUMMYFUNCTION("""COMPUTED_VALUE"""),0.6041666666666666)</f>
        <v>0.6041666667</v>
      </c>
      <c r="P43" s="218">
        <f>IFERROR(__xludf.DUMMYFUNCTION("""COMPUTED_VALUE"""),0.0625)</f>
        <v>0.0625</v>
      </c>
      <c r="Q43" s="214" t="str">
        <f>IFERROR(__xludf.DUMMYFUNCTION("""COMPUTED_VALUE"""),"What is Done:- Updated Job Req logic to match that of the Index page. Pushed the code for review.
What is pending:- NA. 
What support is required:- NA")</f>
        <v>What is Done:- Updated Job Req logic to match that of the Index page. Pushed the code for review.
What is pending:- NA. 
What support is required:- NA</v>
      </c>
      <c r="R43" s="214"/>
      <c r="S43" s="214"/>
      <c r="T43" s="214"/>
      <c r="U43" s="214"/>
      <c r="V43" s="93"/>
      <c r="W43" s="93"/>
      <c r="X43" s="93"/>
      <c r="Y43" s="93"/>
      <c r="Z43" s="93"/>
      <c r="AA43" s="93"/>
    </row>
    <row r="44">
      <c r="A44" s="93" t="str">
        <f>IFERROR(__xludf.DUMMYFUNCTION("""COMPUTED_VALUE"""),"TCI-19059")</f>
        <v>TCI-19059</v>
      </c>
      <c r="B44" s="93" t="str">
        <f>IFERROR(__xludf.DUMMYFUNCTION("""COMPUTED_VALUE"""),"Support")</f>
        <v>Support</v>
      </c>
      <c r="C44" s="93" t="str">
        <f>IFERROR(__xludf.DUMMYFUNCTION("""COMPUTED_VALUE"""),"PHP")</f>
        <v>PHP</v>
      </c>
      <c r="D44" s="93" t="str">
        <f>IFERROR(__xludf.DUMMYFUNCTION("""COMPUTED_VALUE"""),"Vivek Agrawal")</f>
        <v>Vivek Agrawal</v>
      </c>
      <c r="E44" s="220" t="str">
        <f>IFERROR(__xludf.DUMMYFUNCTION("""COMPUTED_VALUE"""),"WIP")</f>
        <v>WIP</v>
      </c>
      <c r="F44" s="93" t="str">
        <f>IFERROR(__xludf.DUMMYFUNCTION("""COMPUTED_VALUE"""),"Medium")</f>
        <v>Medium</v>
      </c>
      <c r="G44" s="94"/>
      <c r="H44" s="94"/>
      <c r="I44" s="93"/>
      <c r="J44" s="94"/>
      <c r="K44" s="94"/>
      <c r="L44" s="93"/>
      <c r="M44" s="94">
        <f>IFERROR(__xludf.DUMMYFUNCTION("""COMPUTED_VALUE"""),45090.0)</f>
        <v>45090</v>
      </c>
      <c r="N44" s="97">
        <f>IFERROR(__xludf.DUMMYFUNCTION("""COMPUTED_VALUE"""),0.5625)</f>
        <v>0.5625</v>
      </c>
      <c r="O44" s="97">
        <f>IFERROR(__xludf.DUMMYFUNCTION("""COMPUTED_VALUE"""),0.6041666666666666)</f>
        <v>0.6041666667</v>
      </c>
      <c r="P44" s="99">
        <f>IFERROR(__xludf.DUMMYFUNCTION("""COMPUTED_VALUE"""),0.04166666666666663)</f>
        <v>0.04166666667</v>
      </c>
      <c r="Q44" s="93" t="str">
        <f>IFERROR(__xludf.DUMMYFUNCTION("""COMPUTED_VALUE"""),"1 hr internal  and external meeting")</f>
        <v>1 hr internal  and external meeting</v>
      </c>
      <c r="R44" s="93"/>
      <c r="S44" s="93"/>
      <c r="T44" s="93"/>
      <c r="U44" s="93"/>
      <c r="V44" s="93"/>
      <c r="W44" s="93"/>
      <c r="X44" s="93"/>
      <c r="Y44" s="93"/>
      <c r="Z44" s="93"/>
      <c r="AA44" s="93"/>
    </row>
    <row r="45">
      <c r="A45" s="93" t="str">
        <f>IFERROR(__xludf.DUMMYFUNCTION("""COMPUTED_VALUE"""),"TCI-16698")</f>
        <v>TCI-16698</v>
      </c>
      <c r="B45" s="93" t="str">
        <f>IFERROR(__xludf.DUMMYFUNCTION("""COMPUTED_VALUE"""),"Bug")</f>
        <v>Bug</v>
      </c>
      <c r="C45" s="93" t="str">
        <f>IFERROR(__xludf.DUMMYFUNCTION("""COMPUTED_VALUE"""),"PHP")</f>
        <v>PHP</v>
      </c>
      <c r="D45" s="93" t="str">
        <f>IFERROR(__xludf.DUMMYFUNCTION("""COMPUTED_VALUE"""),"Vivek Agrawal")</f>
        <v>Vivek Agrawal</v>
      </c>
      <c r="E45" s="220" t="str">
        <f>IFERROR(__xludf.DUMMYFUNCTION("""COMPUTED_VALUE"""),"Closed")</f>
        <v>Closed</v>
      </c>
      <c r="F45" s="93" t="str">
        <f>IFERROR(__xludf.DUMMYFUNCTION("""COMPUTED_VALUE"""),"Medium")</f>
        <v>Medium</v>
      </c>
      <c r="G45" s="94">
        <f>IFERROR(__xludf.DUMMYFUNCTION("""COMPUTED_VALUE"""),45090.0)</f>
        <v>45090</v>
      </c>
      <c r="H45" s="94"/>
      <c r="I45" s="93"/>
      <c r="J45" s="94"/>
      <c r="K45" s="94"/>
      <c r="L45" s="93"/>
      <c r="M45" s="94">
        <f>IFERROR(__xludf.DUMMYFUNCTION("""COMPUTED_VALUE"""),45090.0)</f>
        <v>45090</v>
      </c>
      <c r="N45" s="97">
        <f>IFERROR(__xludf.DUMMYFUNCTION("""COMPUTED_VALUE"""),0.7916666666666666)</f>
        <v>0.7916666667</v>
      </c>
      <c r="O45" s="97">
        <f>IFERROR(__xludf.DUMMYFUNCTION("""COMPUTED_VALUE"""),0.875)</f>
        <v>0.875</v>
      </c>
      <c r="P45" s="99">
        <f>IFERROR(__xludf.DUMMYFUNCTION("""COMPUTED_VALUE"""),0.08333333333333337)</f>
        <v>0.08333333333</v>
      </c>
      <c r="Q45" s="93" t="str">
        <f>IFERROR(__xludf.DUMMYFUNCTION("""COMPUTED_VALUE"""),"What is done:- analyzied the ticket and able to replicate it on my end .  it’s a permission issue, ""onboarding"" permission is disabled for the candidate so it’s not showing the onboarding option for the candidate. 
What is pending:- NA.
What support i"&amp;"s required:- NA")</f>
        <v>What is done:- analyzied the ticket and able to replicate it on my end .  it’s a permission issue, "onboarding" permission is disabled for the candidate so it’s not showing the onboarding option for the candidate. 
What is pending:- NA.
What support is required:- NA</v>
      </c>
      <c r="R45" s="93"/>
      <c r="S45" s="93"/>
      <c r="T45" s="93"/>
      <c r="U45" s="93"/>
      <c r="V45" s="93"/>
      <c r="W45" s="93"/>
      <c r="X45" s="93"/>
      <c r="Y45" s="93"/>
      <c r="Z45" s="93"/>
      <c r="AA45" s="93"/>
    </row>
    <row r="46">
      <c r="A46" s="93" t="str">
        <f>IFERROR(__xludf.DUMMYFUNCTION("""COMPUTED_VALUE"""),"TCI-16846")</f>
        <v>TCI-16846</v>
      </c>
      <c r="B46" s="93" t="str">
        <f>IFERROR(__xludf.DUMMYFUNCTION("""COMPUTED_VALUE"""),"Support")</f>
        <v>Support</v>
      </c>
      <c r="C46" s="93" t="str">
        <f>IFERROR(__xludf.DUMMYFUNCTION("""COMPUTED_VALUE"""),"PHP")</f>
        <v>PHP</v>
      </c>
      <c r="D46" s="93" t="str">
        <f>IFERROR(__xludf.DUMMYFUNCTION("""COMPUTED_VALUE"""),"Amit Singh Karki")</f>
        <v>Amit Singh Karki</v>
      </c>
      <c r="E46" s="220" t="str">
        <f>IFERROR(__xludf.DUMMYFUNCTION("""COMPUTED_VALUE"""),"WIP")</f>
        <v>WIP</v>
      </c>
      <c r="F46" s="93" t="str">
        <f>IFERROR(__xludf.DUMMYFUNCTION("""COMPUTED_VALUE"""),"N/A")</f>
        <v>N/A</v>
      </c>
      <c r="G46" s="94"/>
      <c r="H46" s="94"/>
      <c r="I46" s="94"/>
      <c r="J46" s="94"/>
      <c r="K46" s="94"/>
      <c r="L46" s="93"/>
      <c r="M46" s="94">
        <f>IFERROR(__xludf.DUMMYFUNCTION("""COMPUTED_VALUE"""),45090.0)</f>
        <v>45090</v>
      </c>
      <c r="N46" s="97">
        <f>IFERROR(__xludf.DUMMYFUNCTION("""COMPUTED_VALUE"""),0.6041666666666666)</f>
        <v>0.6041666667</v>
      </c>
      <c r="O46" s="97">
        <f>IFERROR(__xludf.DUMMYFUNCTION("""COMPUTED_VALUE"""),0.6875)</f>
        <v>0.6875</v>
      </c>
      <c r="P46" s="99">
        <f>IFERROR(__xludf.DUMMYFUNCTION("""COMPUTED_VALUE"""),0.08333333333333337)</f>
        <v>0.08333333333</v>
      </c>
      <c r="Q46" s="93" t="str">
        <f>IFERROR(__xludf.DUMMYFUNCTION("""COMPUTED_VALUE"""),"External and internal meetings
Assisted Vivek with his issues related to manage cache issues.
Discussed with Abhay regarding issue on bias checker Synonyms")</f>
        <v>External and internal meetings
Assisted Vivek with his issues related to manage cache issues.
Discussed with Abhay regarding issue on bias checker Synonyms</v>
      </c>
      <c r="R46" s="93"/>
      <c r="S46" s="93"/>
      <c r="T46" s="93"/>
      <c r="U46" s="93"/>
      <c r="V46" s="93"/>
      <c r="W46" s="93"/>
      <c r="X46" s="93"/>
      <c r="Y46" s="93"/>
      <c r="Z46" s="93"/>
      <c r="AA46" s="93"/>
    </row>
    <row r="47">
      <c r="A47" s="93" t="str">
        <f>IFERROR(__xludf.DUMMYFUNCTION("""COMPUTED_VALUE"""),"TCI-19058")</f>
        <v>TCI-19058</v>
      </c>
      <c r="B47" s="93" t="str">
        <f>IFERROR(__xludf.DUMMYFUNCTION("""COMPUTED_VALUE"""),"Support")</f>
        <v>Support</v>
      </c>
      <c r="C47" s="93" t="str">
        <f>IFERROR(__xludf.DUMMYFUNCTION("""COMPUTED_VALUE"""),"PHP")</f>
        <v>PHP</v>
      </c>
      <c r="D47" s="93" t="str">
        <f>IFERROR(__xludf.DUMMYFUNCTION("""COMPUTED_VALUE"""),"Yogesh Kumar")</f>
        <v>Yogesh Kumar</v>
      </c>
      <c r="E47" s="220" t="str">
        <f>IFERROR(__xludf.DUMMYFUNCTION("""COMPUTED_VALUE"""),"WIP")</f>
        <v>WIP</v>
      </c>
      <c r="F47" s="93" t="str">
        <f>IFERROR(__xludf.DUMMYFUNCTION("""COMPUTED_VALUE"""),"Medium")</f>
        <v>Medium</v>
      </c>
      <c r="G47" s="94"/>
      <c r="H47" s="94"/>
      <c r="I47" s="93"/>
      <c r="J47" s="94"/>
      <c r="K47" s="94"/>
      <c r="L47" s="93"/>
      <c r="M47" s="94">
        <f>IFERROR(__xludf.DUMMYFUNCTION("""COMPUTED_VALUE"""),45090.0)</f>
        <v>45090</v>
      </c>
      <c r="N47" s="97">
        <f>IFERROR(__xludf.DUMMYFUNCTION("""COMPUTED_VALUE"""),0.5416666666666666)</f>
        <v>0.5416666667</v>
      </c>
      <c r="O47" s="97">
        <f>IFERROR(__xludf.DUMMYFUNCTION("""COMPUTED_VALUE"""),0.625)</f>
        <v>0.625</v>
      </c>
      <c r="P47" s="99">
        <f>IFERROR(__xludf.DUMMYFUNCTION("""COMPUTED_VALUE"""),0.08333333333333337)</f>
        <v>0.08333333333</v>
      </c>
      <c r="Q47" s="93" t="str">
        <f>IFERROR(__xludf.DUMMYFUNCTION("""COMPUTED_VALUE"""),"2 hr internal &amp; external meetings")</f>
        <v>2 hr internal &amp; external meetings</v>
      </c>
      <c r="R47" s="93"/>
      <c r="S47" s="93"/>
      <c r="T47" s="93"/>
      <c r="U47" s="93"/>
      <c r="V47" s="93"/>
      <c r="W47" s="93"/>
      <c r="X47" s="93"/>
      <c r="Y47" s="93"/>
      <c r="Z47" s="93"/>
      <c r="AA47" s="93"/>
    </row>
    <row r="48">
      <c r="A48" s="93" t="str">
        <f>IFERROR(__xludf.DUMMYFUNCTION("""COMPUTED_VALUE"""),"TOV-763")</f>
        <v>TOV-763</v>
      </c>
      <c r="B48" s="93" t="str">
        <f>IFERROR(__xludf.DUMMYFUNCTION("""COMPUTED_VALUE"""),"Bug")</f>
        <v>Bug</v>
      </c>
      <c r="C48" s="93" t="str">
        <f>IFERROR(__xludf.DUMMYFUNCTION("""COMPUTED_VALUE"""),"Full Stack")</f>
        <v>Full Stack</v>
      </c>
      <c r="D48" s="93" t="str">
        <f>IFERROR(__xludf.DUMMYFUNCTION("""COMPUTED_VALUE"""),"Yogesh Kumar")</f>
        <v>Yogesh Kumar</v>
      </c>
      <c r="E48" s="220" t="str">
        <f>IFERROR(__xludf.DUMMYFUNCTION("""COMPUTED_VALUE"""),"Analysis")</f>
        <v>Analysis</v>
      </c>
      <c r="F48" s="93" t="str">
        <f>IFERROR(__xludf.DUMMYFUNCTION("""COMPUTED_VALUE"""),"Complex")</f>
        <v>Complex</v>
      </c>
      <c r="G48" s="94"/>
      <c r="H48" s="94"/>
      <c r="I48" s="93"/>
      <c r="J48" s="94"/>
      <c r="K48" s="94"/>
      <c r="L48" s="93"/>
      <c r="M48" s="94">
        <f>IFERROR(__xludf.DUMMYFUNCTION("""COMPUTED_VALUE"""),45090.0)</f>
        <v>45090</v>
      </c>
      <c r="N48" s="97">
        <f>IFERROR(__xludf.DUMMYFUNCTION("""COMPUTED_VALUE"""),0.625)</f>
        <v>0.625</v>
      </c>
      <c r="O48" s="97">
        <f>IFERROR(__xludf.DUMMYFUNCTION("""COMPUTED_VALUE"""),0.7083333333333334)</f>
        <v>0.7083333333</v>
      </c>
      <c r="P48" s="99">
        <f>IFERROR(__xludf.DUMMYFUNCTION("""COMPUTED_VALUE"""),0.08333333333333337)</f>
        <v>0.08333333333</v>
      </c>
      <c r="Q48" s="93" t="str">
        <f>IFERROR(__xludf.DUMMYFUNCTION("""COMPUTED_VALUE"""),"What is done:-  Created the new page on beta, it is working fine.
What is pending:- going throught the code of create new page functionality.
What support is required:- NA")</f>
        <v>What is done:-  Created the new page on beta, it is working fine.
What is pending:- going throught the code of create new page functionality.
What support is required:- NA</v>
      </c>
      <c r="R48" s="93"/>
      <c r="S48" s="93"/>
      <c r="T48" s="93"/>
      <c r="U48" s="93"/>
      <c r="V48" s="93"/>
      <c r="W48" s="93"/>
      <c r="X48" s="93"/>
      <c r="Y48" s="93"/>
      <c r="Z48" s="93"/>
      <c r="AA48" s="93"/>
    </row>
    <row r="49">
      <c r="A49" s="93" t="str">
        <f>IFERROR(__xludf.DUMMYFUNCTION("""COMPUTED_VALUE"""),"TCI-18882")</f>
        <v>TCI-18882</v>
      </c>
      <c r="B49" s="93" t="str">
        <f>IFERROR(__xludf.DUMMYFUNCTION("""COMPUTED_VALUE"""),"Bug")</f>
        <v>Bug</v>
      </c>
      <c r="C49" s="93" t="str">
        <f>IFERROR(__xludf.DUMMYFUNCTION("""COMPUTED_VALUE"""),"PHP")</f>
        <v>PHP</v>
      </c>
      <c r="D49" s="93" t="str">
        <f>IFERROR(__xludf.DUMMYFUNCTION("""COMPUTED_VALUE"""),"Yogesh Kumar")</f>
        <v>Yogesh Kumar</v>
      </c>
      <c r="E49" s="220" t="str">
        <f>IFERROR(__xludf.DUMMYFUNCTION("""COMPUTED_VALUE"""),"WIP")</f>
        <v>WIP</v>
      </c>
      <c r="F49" s="93" t="str">
        <f>IFERROR(__xludf.DUMMYFUNCTION("""COMPUTED_VALUE"""),"Medium")</f>
        <v>Medium</v>
      </c>
      <c r="G49" s="94"/>
      <c r="H49" s="94"/>
      <c r="I49" s="93"/>
      <c r="J49" s="94"/>
      <c r="K49" s="94"/>
      <c r="L49" s="93"/>
      <c r="M49" s="94">
        <f>IFERROR(__xludf.DUMMYFUNCTION("""COMPUTED_VALUE"""),45090.0)</f>
        <v>45090</v>
      </c>
      <c r="N49" s="97">
        <f>IFERROR(__xludf.DUMMYFUNCTION("""COMPUTED_VALUE"""),0.7083333333333334)</f>
        <v>0.7083333333</v>
      </c>
      <c r="O49" s="97">
        <f>IFERROR(__xludf.DUMMYFUNCTION("""COMPUTED_VALUE"""),0.8541666666666666)</f>
        <v>0.8541666667</v>
      </c>
      <c r="P49" s="99">
        <f>IFERROR(__xludf.DUMMYFUNCTION("""COMPUTED_VALUE"""),0.14583333333333326)</f>
        <v>0.1458333333</v>
      </c>
      <c r="Q49" s="93" t="str">
        <f>IFERROR(__xludf.DUMMYFUNCTION("""COMPUTED_VALUE"""),"What is done:- Resolved the inline style issues that are added to froala editor on run time.
What is pending:- Checking by enabling the configuration setting.
What support is required:-NA
Rework Reason:-  froala editor have some issues with default config"&amp;"uration with in-line style")</f>
        <v>What is done:- Resolved the inline style issues that are added to froala editor on run time.
What is pending:- Checking by enabling the configuration setting.
What support is required:-NA
Rework Reason:-  froala editor have some issues with default configuration with in-line style</v>
      </c>
      <c r="R49" s="93"/>
      <c r="S49" s="93"/>
      <c r="T49" s="93"/>
      <c r="U49" s="93"/>
      <c r="V49" s="93"/>
      <c r="W49" s="93"/>
      <c r="X49" s="93"/>
      <c r="Y49" s="93"/>
      <c r="Z49" s="93"/>
      <c r="AA49" s="93"/>
    </row>
    <row r="50">
      <c r="A50" s="93" t="str">
        <f>IFERROR(__xludf.DUMMYFUNCTION("""COMPUTED_VALUE"""),"TCI-19010")</f>
        <v>TCI-19010</v>
      </c>
      <c r="B50" s="93" t="str">
        <f>IFERROR(__xludf.DUMMYFUNCTION("""COMPUTED_VALUE"""),"Story")</f>
        <v>Story</v>
      </c>
      <c r="C50" s="93" t="str">
        <f>IFERROR(__xludf.DUMMYFUNCTION("""COMPUTED_VALUE"""),"PHP")</f>
        <v>PHP</v>
      </c>
      <c r="D50" s="93" t="str">
        <f>IFERROR(__xludf.DUMMYFUNCTION("""COMPUTED_VALUE"""),"Vivek Agrawal")</f>
        <v>Vivek Agrawal</v>
      </c>
      <c r="E50" s="220" t="str">
        <f>IFERROR(__xludf.DUMMYFUNCTION("""COMPUTED_VALUE"""),"WIP")</f>
        <v>WIP</v>
      </c>
      <c r="F50" s="93" t="str">
        <f>IFERROR(__xludf.DUMMYFUNCTION("""COMPUTED_VALUE"""),"Medium")</f>
        <v>Medium</v>
      </c>
      <c r="G50" s="94">
        <f>IFERROR(__xludf.DUMMYFUNCTION("""COMPUTED_VALUE"""),45079.0)</f>
        <v>45079</v>
      </c>
      <c r="H50" s="94"/>
      <c r="I50" s="93"/>
      <c r="J50" s="94">
        <f>IFERROR(__xludf.DUMMYFUNCTION("""COMPUTED_VALUE"""),45079.0)</f>
        <v>45079</v>
      </c>
      <c r="K50" s="94"/>
      <c r="L50" s="93"/>
      <c r="M50" s="94">
        <f>IFERROR(__xludf.DUMMYFUNCTION("""COMPUTED_VALUE"""),45090.0)</f>
        <v>45090</v>
      </c>
      <c r="N50" s="228">
        <f>IFERROR(__xludf.DUMMYFUNCTION("""COMPUTED_VALUE"""),0.6041666666666666)</f>
        <v>0.6041666667</v>
      </c>
      <c r="O50" s="228">
        <f>IFERROR(__xludf.DUMMYFUNCTION("""COMPUTED_VALUE"""),0.7916666666666666)</f>
        <v>0.7916666667</v>
      </c>
      <c r="P50" s="99">
        <f>IFERROR(__xludf.DUMMYFUNCTION("""COMPUTED_VALUE"""),0.1875)</f>
        <v>0.1875</v>
      </c>
      <c r="Q50" s="93" t="str">
        <f>IFERROR(__xludf.DUMMYFUNCTION("""COMPUTED_VALUE"""),"What is done:- tested the entire flow and changes and created merge request for code review. 
What is pending:- Internal code review. 
What support is required:- NA")</f>
        <v>What is done:- tested the entire flow and changes and created merge request for code review. 
What is pending:- Internal code review. 
What support is required:- NA</v>
      </c>
      <c r="R50" s="93"/>
      <c r="S50" s="93"/>
      <c r="T50" s="93"/>
      <c r="U50" s="93"/>
      <c r="V50" s="93"/>
      <c r="W50" s="93"/>
      <c r="X50" s="93"/>
      <c r="Y50" s="93"/>
      <c r="Z50" s="93"/>
      <c r="AA50" s="93"/>
    </row>
    <row r="51">
      <c r="A51" s="93" t="str">
        <f>IFERROR(__xludf.DUMMYFUNCTION("""COMPUTED_VALUE"""),"TCI-19116")</f>
        <v>TCI-19116</v>
      </c>
      <c r="B51" s="93" t="str">
        <f>IFERROR(__xludf.DUMMYFUNCTION("""COMPUTED_VALUE"""),"Bug")</f>
        <v>Bug</v>
      </c>
      <c r="C51" s="93" t="str">
        <f>IFERROR(__xludf.DUMMYFUNCTION("""COMPUTED_VALUE"""),"PHP")</f>
        <v>PHP</v>
      </c>
      <c r="D51" s="93" t="str">
        <f>IFERROR(__xludf.DUMMYFUNCTION("""COMPUTED_VALUE"""),"Amit Singh Karki")</f>
        <v>Amit Singh Karki</v>
      </c>
      <c r="E51" s="220" t="str">
        <f>IFERROR(__xludf.DUMMYFUNCTION("""COMPUTED_VALUE"""),"WIP")</f>
        <v>WIP</v>
      </c>
      <c r="F51" s="93" t="str">
        <f>IFERROR(__xludf.DUMMYFUNCTION("""COMPUTED_VALUE"""),"Medium")</f>
        <v>Medium</v>
      </c>
      <c r="G51" s="94">
        <f>IFERROR(__xludf.DUMMYFUNCTION("""COMPUTED_VALUE"""),45090.0)</f>
        <v>45090</v>
      </c>
      <c r="H51" s="94"/>
      <c r="I51" s="93">
        <f>IFERROR(__xludf.DUMMYFUNCTION("""COMPUTED_VALUE"""),4.0)</f>
        <v>4</v>
      </c>
      <c r="J51" s="94">
        <f>IFERROR(__xludf.DUMMYFUNCTION("""COMPUTED_VALUE"""),45090.0)</f>
        <v>45090</v>
      </c>
      <c r="K51" s="94"/>
      <c r="L51" s="93"/>
      <c r="M51" s="94">
        <f>IFERROR(__xludf.DUMMYFUNCTION("""COMPUTED_VALUE"""),45090.0)</f>
        <v>45090</v>
      </c>
      <c r="N51" s="97">
        <f>IFERROR(__xludf.DUMMYFUNCTION("""COMPUTED_VALUE"""),0.6875)</f>
        <v>0.6875</v>
      </c>
      <c r="O51" s="97">
        <f>IFERROR(__xludf.DUMMYFUNCTION("""COMPUTED_VALUE"""),0.8541666666666666)</f>
        <v>0.8541666667</v>
      </c>
      <c r="P51" s="99">
        <f>IFERROR(__xludf.DUMMYFUNCTION("""COMPUTED_VALUE"""),0.16666666666666663)</f>
        <v>0.1666666667</v>
      </c>
      <c r="Q51" s="93" t="str">
        <f>IFERROR(__xludf.DUMMYFUNCTION("""COMPUTED_VALUE"""),"What is Done:- This involves the setup of custom fields for candidates, to bypass setting this up testing directly on Gamma. However, there are multiple issues, and even after fixing the JavaScript problem, another issue arises with data saving. Debugging"&amp;" the code to gain a comprehensive understanding of the underlying cause of the problem.
What is pending:- NA. 
What support is required:- NA")</f>
        <v>What is Done:- This involves the setup of custom fields for candidates, to bypass setting this up testing directly on Gamma. However, there are multiple issues, and even after fixing the JavaScript problem, another issue arises with data saving. Debugging the code to gain a comprehensive understanding of the underlying cause of the problem.
What is pending:- NA. 
What support is required:- NA</v>
      </c>
      <c r="R51" s="93"/>
      <c r="S51" s="93"/>
      <c r="T51" s="93"/>
      <c r="U51" s="93"/>
      <c r="V51" s="93"/>
      <c r="W51" s="93"/>
      <c r="X51" s="93"/>
      <c r="Y51" s="93"/>
      <c r="Z51" s="93"/>
      <c r="AA51" s="93"/>
    </row>
    <row r="52">
      <c r="A52" s="93" t="str">
        <f>IFERROR(__xludf.DUMMYFUNCTION("""COMPUTED_VALUE"""),"TCI-17418")</f>
        <v>TCI-17418</v>
      </c>
      <c r="B52" s="93" t="str">
        <f>IFERROR(__xludf.DUMMYFUNCTION("""COMPUTED_VALUE"""),"Support")</f>
        <v>Support</v>
      </c>
      <c r="C52" s="93" t="str">
        <f>IFERROR(__xludf.DUMMYFUNCTION("""COMPUTED_VALUE"""),"Full Stack")</f>
        <v>Full Stack</v>
      </c>
      <c r="D52" s="93" t="str">
        <f>IFERROR(__xludf.DUMMYFUNCTION("""COMPUTED_VALUE"""),"Abhay Morya")</f>
        <v>Abhay Morya</v>
      </c>
      <c r="E52" s="220" t="str">
        <f>IFERROR(__xludf.DUMMYFUNCTION("""COMPUTED_VALUE"""),"WIP")</f>
        <v>WIP</v>
      </c>
      <c r="F52" s="93" t="str">
        <f>IFERROR(__xludf.DUMMYFUNCTION("""COMPUTED_VALUE"""),"N/A")</f>
        <v>N/A</v>
      </c>
      <c r="G52" s="94"/>
      <c r="H52" s="94"/>
      <c r="I52" s="93"/>
      <c r="J52" s="94"/>
      <c r="K52" s="94"/>
      <c r="L52" s="93">
        <f>IFERROR(__xludf.DUMMYFUNCTION("""COMPUTED_VALUE"""),262.0)</f>
        <v>262</v>
      </c>
      <c r="M52" s="94">
        <f>IFERROR(__xludf.DUMMYFUNCTION("""COMPUTED_VALUE"""),45090.0)</f>
        <v>45090</v>
      </c>
      <c r="N52" s="97">
        <f>IFERROR(__xludf.DUMMYFUNCTION("""COMPUTED_VALUE"""),0.5416666666666666)</f>
        <v>0.5416666667</v>
      </c>
      <c r="O52" s="97">
        <f>IFERROR(__xludf.DUMMYFUNCTION("""COMPUTED_VALUE"""),0.5833333333333334)</f>
        <v>0.5833333333</v>
      </c>
      <c r="P52" s="99">
        <f>IFERROR(__xludf.DUMMYFUNCTION("""COMPUTED_VALUE"""),0.04166666666666674)</f>
        <v>0.04166666667</v>
      </c>
      <c r="Q52" s="93" t="str">
        <f>IFERROR(__xludf.DUMMYFUNCTION("""COMPUTED_VALUE"""),"External and internal meetings")</f>
        <v>External and internal meetings</v>
      </c>
      <c r="R52" s="93"/>
      <c r="S52" s="93"/>
      <c r="T52" s="93"/>
      <c r="U52" s="93"/>
      <c r="V52" s="93"/>
      <c r="W52" s="93"/>
      <c r="X52" s="93"/>
      <c r="Y52" s="93"/>
      <c r="Z52" s="93"/>
      <c r="AA52" s="93"/>
    </row>
    <row r="53">
      <c r="A53" s="93" t="str">
        <f>IFERROR(__xludf.DUMMYFUNCTION("""COMPUTED_VALUE"""),"TCI-18100")</f>
        <v>TCI-18100</v>
      </c>
      <c r="B53" s="93" t="str">
        <f>IFERROR(__xludf.DUMMYFUNCTION("""COMPUTED_VALUE"""),"Story")</f>
        <v>Story</v>
      </c>
      <c r="C53" s="93" t="str">
        <f>IFERROR(__xludf.DUMMYFUNCTION("""COMPUTED_VALUE"""),"Full Stack")</f>
        <v>Full Stack</v>
      </c>
      <c r="D53" s="93" t="str">
        <f>IFERROR(__xludf.DUMMYFUNCTION("""COMPUTED_VALUE"""),"Abhay Morya")</f>
        <v>Abhay Morya</v>
      </c>
      <c r="E53" s="220" t="str">
        <f>IFERROR(__xludf.DUMMYFUNCTION("""COMPUTED_VALUE"""),"Code review rework 1")</f>
        <v>Code review rework 1</v>
      </c>
      <c r="F53" s="93" t="str">
        <f>IFERROR(__xludf.DUMMYFUNCTION("""COMPUTED_VALUE"""),"Complex")</f>
        <v>Complex</v>
      </c>
      <c r="G53" s="94">
        <f>IFERROR(__xludf.DUMMYFUNCTION("""COMPUTED_VALUE"""),44980.0)</f>
        <v>44980</v>
      </c>
      <c r="H53" s="94"/>
      <c r="I53" s="93">
        <f>IFERROR(__xludf.DUMMYFUNCTION("""COMPUTED_VALUE"""),155.0)</f>
        <v>155</v>
      </c>
      <c r="J53" s="94">
        <f>IFERROR(__xludf.DUMMYFUNCTION("""COMPUTED_VALUE"""),44981.0)</f>
        <v>44981</v>
      </c>
      <c r="K53" s="94"/>
      <c r="L53" s="93">
        <f>IFERROR(__xludf.DUMMYFUNCTION("""COMPUTED_VALUE"""),210.0)</f>
        <v>210</v>
      </c>
      <c r="M53" s="94">
        <f>IFERROR(__xludf.DUMMYFUNCTION("""COMPUTED_VALUE"""),45090.0)</f>
        <v>45090</v>
      </c>
      <c r="N53" s="97">
        <f>IFERROR(__xludf.DUMMYFUNCTION("""COMPUTED_VALUE"""),0.5833333333333334)</f>
        <v>0.5833333333</v>
      </c>
      <c r="O53" s="97">
        <f>IFERROR(__xludf.DUMMYFUNCTION("""COMPUTED_VALUE"""),0.8541666666666666)</f>
        <v>0.8541666667</v>
      </c>
      <c r="P53" s="99">
        <f>IFERROR(__xludf.DUMMYFUNCTION("""COMPUTED_VALUE"""),0.27083333333333326)</f>
        <v>0.2708333333</v>
      </c>
      <c r="Q53" s="93" t="str">
        <f>IFERROR(__xludf.DUMMYFUNCTION("""COMPUTED_VALUE"""),"What is done:- Code review raised for export sheet data, working on bug raise by qa
What is pending:- Needs to fix QA bugs 
What support is required:- NA")</f>
        <v>What is done:- Code review raised for export sheet data, working on bug raise by qa
What is pending:- Needs to fix QA bugs 
What support is required:- NA</v>
      </c>
      <c r="R53" s="93"/>
      <c r="S53" s="93"/>
      <c r="T53" s="93"/>
      <c r="U53" s="93"/>
      <c r="V53" s="93"/>
      <c r="W53" s="93"/>
      <c r="X53" s="93"/>
      <c r="Y53" s="93"/>
      <c r="Z53" s="93"/>
      <c r="AA53" s="93"/>
    </row>
    <row r="54">
      <c r="A54" s="93"/>
      <c r="B54" s="93"/>
      <c r="C54" s="93"/>
      <c r="D54" s="93"/>
      <c r="E54" s="220"/>
      <c r="F54" s="93"/>
      <c r="G54" s="93"/>
      <c r="H54" s="93"/>
      <c r="I54" s="93"/>
      <c r="J54" s="93"/>
      <c r="K54" s="93"/>
      <c r="L54" s="93"/>
      <c r="M54" s="93"/>
      <c r="N54" s="93"/>
      <c r="O54" s="93"/>
      <c r="P54" s="93"/>
      <c r="Q54" s="93"/>
      <c r="R54" s="93"/>
      <c r="S54" s="93"/>
      <c r="T54" s="93"/>
      <c r="U54" s="93"/>
      <c r="V54" s="93"/>
      <c r="W54" s="93"/>
      <c r="X54" s="93"/>
      <c r="Y54" s="93"/>
      <c r="Z54" s="93"/>
      <c r="AA54" s="93"/>
    </row>
    <row r="55">
      <c r="A55" s="93"/>
      <c r="B55" s="93"/>
      <c r="C55" s="93"/>
      <c r="D55" s="93"/>
      <c r="E55" s="220"/>
      <c r="F55" s="93"/>
      <c r="G55" s="93"/>
      <c r="H55" s="93"/>
      <c r="I55" s="93"/>
      <c r="J55" s="93"/>
      <c r="K55" s="93"/>
      <c r="L55" s="93"/>
      <c r="M55" s="93"/>
      <c r="N55" s="93"/>
      <c r="O55" s="93"/>
      <c r="P55" s="93"/>
      <c r="Q55" s="93"/>
      <c r="R55" s="93"/>
      <c r="S55" s="93"/>
      <c r="T55" s="93"/>
      <c r="U55" s="93"/>
      <c r="V55" s="93"/>
      <c r="W55" s="93"/>
      <c r="X55" s="93"/>
      <c r="Y55" s="93"/>
      <c r="Z55" s="93"/>
      <c r="AA55" s="93"/>
    </row>
    <row r="56">
      <c r="A56" s="93"/>
      <c r="B56" s="93"/>
      <c r="C56" s="93"/>
      <c r="D56" s="93"/>
      <c r="E56" s="220"/>
      <c r="F56" s="93"/>
      <c r="G56" s="93"/>
      <c r="H56" s="93"/>
      <c r="I56" s="93"/>
      <c r="J56" s="93"/>
      <c r="K56" s="93"/>
      <c r="L56" s="93"/>
      <c r="M56" s="93"/>
      <c r="N56" s="93"/>
      <c r="O56" s="93"/>
      <c r="P56" s="93"/>
      <c r="Q56" s="93"/>
      <c r="R56" s="93"/>
      <c r="S56" s="93"/>
      <c r="T56" s="93"/>
      <c r="U56" s="93"/>
      <c r="V56" s="93"/>
      <c r="W56" s="93"/>
      <c r="X56" s="93"/>
      <c r="Y56" s="93"/>
      <c r="Z56" s="93"/>
      <c r="AA56" s="93"/>
    </row>
    <row r="57">
      <c r="A57" s="93"/>
      <c r="B57" s="93"/>
      <c r="C57" s="93"/>
      <c r="D57" s="93"/>
      <c r="E57" s="220"/>
      <c r="F57" s="93"/>
      <c r="G57" s="93"/>
      <c r="H57" s="93"/>
      <c r="I57" s="93"/>
      <c r="J57" s="93"/>
      <c r="K57" s="93"/>
      <c r="L57" s="93"/>
      <c r="M57" s="93"/>
      <c r="N57" s="93"/>
      <c r="O57" s="93"/>
      <c r="P57" s="93"/>
      <c r="Q57" s="93"/>
      <c r="R57" s="93"/>
      <c r="S57" s="93"/>
      <c r="T57" s="93"/>
      <c r="U57" s="93"/>
      <c r="V57" s="93"/>
      <c r="W57" s="93"/>
      <c r="X57" s="93"/>
      <c r="Y57" s="93"/>
      <c r="Z57" s="93"/>
      <c r="AA57" s="93"/>
    </row>
    <row r="58">
      <c r="A58" s="93"/>
      <c r="B58" s="93"/>
      <c r="C58" s="93"/>
      <c r="D58" s="93"/>
      <c r="E58" s="220"/>
      <c r="F58" s="93"/>
      <c r="G58" s="93"/>
      <c r="H58" s="93"/>
      <c r="I58" s="93"/>
      <c r="J58" s="93"/>
      <c r="K58" s="93"/>
      <c r="L58" s="93"/>
      <c r="M58" s="93"/>
      <c r="N58" s="93"/>
      <c r="O58" s="93"/>
      <c r="P58" s="93"/>
      <c r="Q58" s="93"/>
      <c r="R58" s="93"/>
      <c r="S58" s="93"/>
      <c r="T58" s="93"/>
      <c r="U58" s="93"/>
      <c r="V58" s="93"/>
      <c r="W58" s="93"/>
      <c r="X58" s="93"/>
      <c r="Y58" s="93"/>
      <c r="Z58" s="93"/>
      <c r="AA58" s="93"/>
    </row>
    <row r="59">
      <c r="A59" s="93"/>
      <c r="B59" s="93"/>
      <c r="C59" s="93"/>
      <c r="D59" s="93"/>
      <c r="E59" s="220"/>
      <c r="F59" s="93"/>
      <c r="G59" s="93"/>
      <c r="H59" s="93"/>
      <c r="I59" s="93"/>
      <c r="J59" s="93"/>
      <c r="K59" s="93"/>
      <c r="L59" s="93"/>
      <c r="M59" s="93"/>
      <c r="N59" s="93"/>
      <c r="O59" s="93"/>
      <c r="P59" s="93"/>
      <c r="Q59" s="93"/>
      <c r="R59" s="93"/>
      <c r="S59" s="93"/>
      <c r="T59" s="93"/>
      <c r="U59" s="93"/>
      <c r="V59" s="93"/>
      <c r="W59" s="93"/>
      <c r="X59" s="93"/>
      <c r="Y59" s="93"/>
      <c r="Z59" s="93"/>
      <c r="AA59" s="93"/>
    </row>
    <row r="60">
      <c r="A60" s="93"/>
      <c r="B60" s="93"/>
      <c r="C60" s="93"/>
      <c r="D60" s="93"/>
      <c r="E60" s="220"/>
      <c r="F60" s="93"/>
      <c r="G60" s="93"/>
      <c r="H60" s="93"/>
      <c r="I60" s="93"/>
      <c r="J60" s="93"/>
      <c r="K60" s="93"/>
      <c r="L60" s="93"/>
      <c r="M60" s="93"/>
      <c r="N60" s="93"/>
      <c r="O60" s="93"/>
      <c r="P60" s="93"/>
      <c r="Q60" s="93"/>
      <c r="R60" s="93"/>
      <c r="S60" s="93"/>
      <c r="T60" s="93"/>
      <c r="U60" s="93"/>
      <c r="V60" s="93"/>
      <c r="W60" s="93"/>
      <c r="X60" s="93"/>
      <c r="Y60" s="93"/>
      <c r="Z60" s="93"/>
      <c r="AA60" s="93"/>
    </row>
    <row r="61">
      <c r="A61" s="93"/>
      <c r="B61" s="93"/>
      <c r="C61" s="93"/>
      <c r="D61" s="93"/>
      <c r="E61" s="220"/>
      <c r="F61" s="93"/>
      <c r="G61" s="93"/>
      <c r="H61" s="93"/>
      <c r="I61" s="93"/>
      <c r="J61" s="93"/>
      <c r="K61" s="93"/>
      <c r="L61" s="93"/>
      <c r="M61" s="93"/>
      <c r="N61" s="93"/>
      <c r="O61" s="93"/>
      <c r="P61" s="93"/>
      <c r="Q61" s="93"/>
      <c r="R61" s="93"/>
      <c r="S61" s="93"/>
      <c r="T61" s="93"/>
      <c r="U61" s="93"/>
      <c r="V61" s="93"/>
      <c r="W61" s="93"/>
      <c r="X61" s="93"/>
      <c r="Y61" s="93"/>
      <c r="Z61" s="93"/>
      <c r="AA61" s="93"/>
    </row>
    <row r="62">
      <c r="A62" s="93"/>
      <c r="B62" s="93"/>
      <c r="C62" s="93"/>
      <c r="D62" s="93"/>
      <c r="E62" s="220"/>
      <c r="F62" s="93"/>
      <c r="G62" s="93"/>
      <c r="H62" s="93"/>
      <c r="I62" s="93"/>
      <c r="J62" s="93"/>
      <c r="K62" s="93"/>
      <c r="L62" s="93"/>
      <c r="M62" s="93"/>
      <c r="N62" s="93"/>
      <c r="O62" s="93"/>
      <c r="P62" s="93"/>
      <c r="Q62" s="93"/>
      <c r="R62" s="93"/>
      <c r="S62" s="93"/>
      <c r="T62" s="93"/>
      <c r="U62" s="93"/>
      <c r="V62" s="93"/>
      <c r="W62" s="93"/>
      <c r="X62" s="93"/>
      <c r="Y62" s="93"/>
      <c r="Z62" s="93"/>
      <c r="AA62" s="93"/>
    </row>
    <row r="63">
      <c r="A63" s="93"/>
      <c r="B63" s="93"/>
      <c r="C63" s="93"/>
      <c r="D63" s="93"/>
      <c r="E63" s="220"/>
      <c r="F63" s="93"/>
      <c r="G63" s="93"/>
      <c r="H63" s="93"/>
      <c r="I63" s="93"/>
      <c r="J63" s="93"/>
      <c r="K63" s="93"/>
      <c r="L63" s="93"/>
      <c r="M63" s="93"/>
      <c r="N63" s="93"/>
      <c r="O63" s="93"/>
      <c r="P63" s="93"/>
      <c r="Q63" s="93"/>
      <c r="R63" s="93"/>
      <c r="S63" s="93"/>
      <c r="T63" s="93"/>
      <c r="U63" s="93"/>
      <c r="V63" s="93"/>
      <c r="W63" s="93"/>
      <c r="X63" s="93"/>
      <c r="Y63" s="93"/>
      <c r="Z63" s="93"/>
      <c r="AA63" s="93"/>
    </row>
    <row r="64">
      <c r="A64" s="93"/>
      <c r="B64" s="93"/>
      <c r="C64" s="93"/>
      <c r="D64" s="93"/>
      <c r="E64" s="220"/>
      <c r="F64" s="93"/>
      <c r="G64" s="93"/>
      <c r="H64" s="93"/>
      <c r="I64" s="93"/>
      <c r="J64" s="93"/>
      <c r="K64" s="93"/>
      <c r="L64" s="93"/>
      <c r="M64" s="93"/>
      <c r="N64" s="93"/>
      <c r="O64" s="93"/>
      <c r="P64" s="93"/>
      <c r="Q64" s="93"/>
      <c r="R64" s="93"/>
      <c r="S64" s="93"/>
      <c r="T64" s="93"/>
      <c r="U64" s="93"/>
      <c r="V64" s="93"/>
      <c r="W64" s="93"/>
      <c r="X64" s="93"/>
      <c r="Y64" s="93"/>
      <c r="Z64" s="93"/>
      <c r="AA64" s="93"/>
    </row>
    <row r="65">
      <c r="A65" s="93"/>
      <c r="B65" s="93"/>
      <c r="C65" s="93"/>
      <c r="D65" s="93"/>
      <c r="E65" s="220"/>
      <c r="F65" s="93"/>
      <c r="G65" s="93"/>
      <c r="H65" s="93"/>
      <c r="I65" s="93"/>
      <c r="J65" s="93"/>
      <c r="K65" s="93"/>
      <c r="L65" s="93"/>
      <c r="M65" s="93"/>
      <c r="N65" s="93"/>
      <c r="O65" s="93"/>
      <c r="P65" s="93"/>
      <c r="Q65" s="93"/>
      <c r="R65" s="93"/>
      <c r="S65" s="93"/>
      <c r="T65" s="93"/>
      <c r="U65" s="93"/>
      <c r="V65" s="93"/>
      <c r="W65" s="93"/>
      <c r="X65" s="93"/>
      <c r="Y65" s="93"/>
      <c r="Z65" s="93"/>
      <c r="AA65" s="93"/>
    </row>
    <row r="66">
      <c r="A66" s="93"/>
      <c r="B66" s="93"/>
      <c r="C66" s="93"/>
      <c r="D66" s="93"/>
      <c r="E66" s="220"/>
      <c r="F66" s="93"/>
      <c r="G66" s="93"/>
      <c r="H66" s="93"/>
      <c r="I66" s="93"/>
      <c r="J66" s="93"/>
      <c r="K66" s="93"/>
      <c r="L66" s="93"/>
      <c r="M66" s="93"/>
      <c r="N66" s="93"/>
      <c r="O66" s="93"/>
      <c r="P66" s="93"/>
      <c r="Q66" s="93"/>
      <c r="R66" s="93"/>
      <c r="S66" s="93"/>
      <c r="T66" s="93"/>
      <c r="U66" s="93"/>
      <c r="V66" s="93"/>
      <c r="W66" s="93"/>
      <c r="X66" s="93"/>
      <c r="Y66" s="93"/>
      <c r="Z66" s="93"/>
      <c r="AA66" s="93"/>
    </row>
    <row r="67">
      <c r="A67" s="93"/>
      <c r="B67" s="93"/>
      <c r="C67" s="93"/>
      <c r="D67" s="93"/>
      <c r="E67" s="220"/>
      <c r="F67" s="93"/>
      <c r="G67" s="93"/>
      <c r="H67" s="93"/>
      <c r="I67" s="93"/>
      <c r="J67" s="93"/>
      <c r="K67" s="93"/>
      <c r="L67" s="93"/>
      <c r="M67" s="93"/>
      <c r="N67" s="93"/>
      <c r="O67" s="93"/>
      <c r="P67" s="93"/>
      <c r="Q67" s="93"/>
      <c r="R67" s="93"/>
      <c r="S67" s="93"/>
      <c r="T67" s="93"/>
      <c r="U67" s="93"/>
      <c r="V67" s="93"/>
      <c r="W67" s="93"/>
      <c r="X67" s="93"/>
      <c r="Y67" s="93"/>
      <c r="Z67" s="93"/>
      <c r="AA67" s="93"/>
    </row>
    <row r="68">
      <c r="A68" s="93"/>
      <c r="B68" s="93"/>
      <c r="C68" s="93"/>
      <c r="D68" s="93"/>
      <c r="E68" s="220"/>
      <c r="F68" s="93"/>
      <c r="G68" s="93"/>
      <c r="H68" s="93"/>
      <c r="I68" s="93"/>
      <c r="J68" s="93"/>
      <c r="K68" s="93"/>
      <c r="L68" s="93"/>
      <c r="M68" s="93"/>
      <c r="N68" s="93"/>
      <c r="O68" s="93"/>
      <c r="P68" s="93"/>
      <c r="Q68" s="93"/>
      <c r="R68" s="93"/>
      <c r="S68" s="93"/>
      <c r="T68" s="93"/>
      <c r="U68" s="93"/>
      <c r="V68" s="93"/>
      <c r="W68" s="93"/>
      <c r="X68" s="93"/>
      <c r="Y68" s="93"/>
      <c r="Z68" s="93"/>
      <c r="AA68" s="93"/>
    </row>
    <row r="69">
      <c r="A69" s="93"/>
      <c r="B69" s="93"/>
      <c r="C69" s="93"/>
      <c r="D69" s="93"/>
      <c r="E69" s="220"/>
      <c r="F69" s="93"/>
      <c r="G69" s="93"/>
      <c r="H69" s="93"/>
      <c r="I69" s="93"/>
      <c r="J69" s="93"/>
      <c r="K69" s="93"/>
      <c r="L69" s="93"/>
      <c r="M69" s="93"/>
      <c r="N69" s="93"/>
      <c r="O69" s="93"/>
      <c r="P69" s="93"/>
      <c r="Q69" s="93"/>
      <c r="R69" s="93"/>
      <c r="S69" s="93"/>
      <c r="T69" s="93"/>
      <c r="U69" s="93"/>
      <c r="V69" s="93"/>
      <c r="W69" s="93"/>
      <c r="X69" s="93"/>
      <c r="Y69" s="93"/>
      <c r="Z69" s="93"/>
      <c r="AA69" s="93"/>
    </row>
    <row r="70">
      <c r="A70" s="96" t="s">
        <v>4271</v>
      </c>
      <c r="B70" s="93"/>
      <c r="C70" s="93"/>
      <c r="D70" s="96" t="s">
        <v>4265</v>
      </c>
      <c r="E70" s="229" t="s">
        <v>4272</v>
      </c>
      <c r="F70" s="93"/>
      <c r="G70" s="93"/>
      <c r="H70" s="93"/>
      <c r="I70" s="93"/>
      <c r="J70" s="93"/>
      <c r="K70" s="93"/>
      <c r="L70" s="93"/>
      <c r="M70" s="93"/>
      <c r="N70" s="93"/>
      <c r="O70" s="93"/>
      <c r="P70" s="93"/>
      <c r="Q70" s="93"/>
      <c r="R70" s="93"/>
      <c r="S70" s="93"/>
      <c r="T70" s="93"/>
      <c r="U70" s="93"/>
      <c r="V70" s="93"/>
      <c r="W70" s="93"/>
      <c r="X70" s="93"/>
      <c r="Y70" s="93"/>
      <c r="Z70" s="93"/>
      <c r="AA70" s="93"/>
    </row>
    <row r="71">
      <c r="A71" s="96" t="s">
        <v>4273</v>
      </c>
      <c r="B71" s="96"/>
      <c r="C71" s="96" t="s">
        <v>4274</v>
      </c>
      <c r="D71" s="96" t="s">
        <v>18</v>
      </c>
      <c r="E71" s="229" t="s">
        <v>1164</v>
      </c>
      <c r="F71" s="93"/>
      <c r="G71" s="93"/>
      <c r="H71" s="93"/>
      <c r="I71" s="93"/>
      <c r="J71" s="93"/>
      <c r="K71" s="93"/>
      <c r="L71" s="93"/>
      <c r="M71" s="93"/>
      <c r="N71" s="93"/>
      <c r="O71" s="93"/>
      <c r="P71" s="93"/>
      <c r="Q71" s="93"/>
      <c r="R71" s="93"/>
      <c r="S71" s="93"/>
      <c r="T71" s="93"/>
      <c r="U71" s="93"/>
      <c r="V71" s="93"/>
      <c r="W71" s="93"/>
      <c r="X71" s="93"/>
      <c r="Y71" s="93"/>
      <c r="Z71" s="93"/>
      <c r="AA71" s="93"/>
    </row>
    <row r="72">
      <c r="A72" s="230" t="s">
        <v>3</v>
      </c>
      <c r="B72" s="231"/>
      <c r="C72" s="231" t="s">
        <v>20</v>
      </c>
      <c r="D72" s="96" t="s">
        <v>560</v>
      </c>
      <c r="E72" s="229" t="s">
        <v>1152</v>
      </c>
      <c r="F72" s="93"/>
      <c r="G72" s="93"/>
      <c r="H72" s="93"/>
      <c r="I72" s="93"/>
      <c r="J72" s="93"/>
      <c r="K72" s="93"/>
      <c r="L72" s="93"/>
      <c r="M72" s="93"/>
      <c r="N72" s="93"/>
      <c r="O72" s="93"/>
      <c r="P72" s="93"/>
      <c r="Q72" s="93"/>
      <c r="R72" s="93"/>
      <c r="S72" s="93"/>
      <c r="T72" s="93"/>
      <c r="U72" s="93"/>
      <c r="V72" s="93"/>
      <c r="W72" s="93"/>
      <c r="X72" s="93"/>
      <c r="Y72" s="93"/>
      <c r="Z72" s="93"/>
      <c r="AA72" s="93"/>
    </row>
    <row r="73">
      <c r="A73" s="230" t="s">
        <v>25</v>
      </c>
      <c r="B73" s="231"/>
      <c r="C73" s="231" t="s">
        <v>43</v>
      </c>
      <c r="D73" s="96" t="s">
        <v>637</v>
      </c>
      <c r="E73" s="229" t="s">
        <v>24</v>
      </c>
      <c r="F73" s="93"/>
      <c r="G73" s="93"/>
      <c r="H73" s="93"/>
      <c r="I73" s="93"/>
      <c r="J73" s="93"/>
      <c r="K73" s="93"/>
      <c r="L73" s="93"/>
      <c r="M73" s="93"/>
      <c r="N73" s="93"/>
      <c r="O73" s="93"/>
      <c r="P73" s="93"/>
      <c r="Q73" s="93"/>
      <c r="R73" s="93"/>
      <c r="S73" s="93"/>
      <c r="T73" s="93"/>
      <c r="U73" s="93"/>
      <c r="V73" s="93"/>
      <c r="W73" s="93"/>
      <c r="X73" s="93"/>
      <c r="Y73" s="93"/>
      <c r="Z73" s="93"/>
      <c r="AA73" s="93"/>
    </row>
    <row r="74">
      <c r="A74" s="230" t="s">
        <v>116</v>
      </c>
      <c r="B74" s="231"/>
      <c r="C74" s="231" t="s">
        <v>370</v>
      </c>
      <c r="D74" s="96" t="s">
        <v>4275</v>
      </c>
      <c r="E74" s="229" t="s">
        <v>21</v>
      </c>
      <c r="F74" s="93"/>
      <c r="G74" s="93"/>
      <c r="H74" s="93"/>
      <c r="I74" s="93"/>
      <c r="J74" s="93"/>
      <c r="K74" s="93"/>
      <c r="L74" s="93"/>
      <c r="M74" s="93"/>
      <c r="N74" s="93"/>
      <c r="O74" s="93"/>
      <c r="P74" s="93"/>
      <c r="Q74" s="93"/>
      <c r="R74" s="93"/>
      <c r="S74" s="93"/>
      <c r="T74" s="93"/>
      <c r="U74" s="93"/>
      <c r="V74" s="93"/>
      <c r="W74" s="93"/>
      <c r="X74" s="93"/>
      <c r="Y74" s="93"/>
      <c r="Z74" s="93"/>
      <c r="AA74" s="93"/>
    </row>
    <row r="75">
      <c r="A75" s="230" t="s">
        <v>158</v>
      </c>
      <c r="B75" s="231"/>
      <c r="C75" s="231" t="s">
        <v>46</v>
      </c>
      <c r="D75" s="96" t="s">
        <v>1797</v>
      </c>
      <c r="E75" s="220"/>
      <c r="F75" s="93"/>
      <c r="G75" s="93"/>
      <c r="H75" s="93"/>
      <c r="I75" s="93"/>
      <c r="J75" s="93"/>
      <c r="K75" s="93"/>
      <c r="L75" s="93"/>
      <c r="M75" s="93"/>
      <c r="N75" s="93"/>
      <c r="O75" s="93"/>
      <c r="P75" s="93"/>
      <c r="Q75" s="93"/>
      <c r="R75" s="93"/>
      <c r="S75" s="93"/>
      <c r="T75" s="93"/>
      <c r="U75" s="93"/>
      <c r="V75" s="93"/>
      <c r="W75" s="93"/>
      <c r="X75" s="93"/>
      <c r="Y75" s="93"/>
      <c r="Z75" s="93"/>
      <c r="AA75" s="93"/>
    </row>
    <row r="76">
      <c r="A76" s="230" t="s">
        <v>19</v>
      </c>
      <c r="B76" s="231"/>
      <c r="C76" s="231" t="s">
        <v>32</v>
      </c>
      <c r="D76" s="93"/>
      <c r="E76" s="220"/>
      <c r="F76" s="93"/>
      <c r="G76" s="93"/>
      <c r="H76" s="93"/>
      <c r="I76" s="93"/>
      <c r="J76" s="93"/>
      <c r="K76" s="93"/>
      <c r="L76" s="93"/>
      <c r="M76" s="93"/>
      <c r="N76" s="93"/>
      <c r="O76" s="93"/>
      <c r="P76" s="93"/>
      <c r="Q76" s="93"/>
      <c r="R76" s="93"/>
      <c r="S76" s="93"/>
      <c r="T76" s="93"/>
      <c r="U76" s="93"/>
      <c r="V76" s="93"/>
      <c r="W76" s="93"/>
      <c r="X76" s="93"/>
      <c r="Y76" s="93"/>
      <c r="Z76" s="93"/>
      <c r="AA76" s="93"/>
    </row>
    <row r="77">
      <c r="A77" s="230" t="s">
        <v>114</v>
      </c>
      <c r="B77" s="231"/>
      <c r="C77" s="231" t="s">
        <v>310</v>
      </c>
      <c r="D77" s="93"/>
      <c r="E77" s="220"/>
      <c r="F77" s="93"/>
      <c r="G77" s="93"/>
      <c r="H77" s="93"/>
      <c r="I77" s="93"/>
      <c r="J77" s="93"/>
      <c r="K77" s="93"/>
      <c r="L77" s="93"/>
      <c r="M77" s="93"/>
      <c r="N77" s="93"/>
      <c r="O77" s="93"/>
      <c r="P77" s="93"/>
      <c r="Q77" s="93"/>
      <c r="R77" s="93"/>
      <c r="S77" s="93"/>
      <c r="T77" s="93"/>
      <c r="U77" s="93"/>
      <c r="V77" s="93"/>
      <c r="W77" s="93"/>
      <c r="X77" s="93"/>
      <c r="Y77" s="93"/>
      <c r="Z77" s="93"/>
      <c r="AA77" s="93"/>
    </row>
    <row r="78">
      <c r="A78" s="230" t="s">
        <v>508</v>
      </c>
      <c r="B78" s="231"/>
      <c r="C78" s="231" t="s">
        <v>656</v>
      </c>
      <c r="D78" s="93"/>
      <c r="E78" s="220"/>
      <c r="F78" s="93"/>
      <c r="G78" s="93"/>
      <c r="H78" s="93"/>
      <c r="I78" s="93"/>
      <c r="J78" s="93"/>
      <c r="K78" s="93"/>
      <c r="L78" s="93"/>
      <c r="M78" s="93"/>
      <c r="N78" s="93"/>
      <c r="O78" s="93"/>
      <c r="P78" s="93"/>
      <c r="Q78" s="93"/>
      <c r="R78" s="93"/>
      <c r="S78" s="93"/>
      <c r="T78" s="93"/>
      <c r="U78" s="93"/>
      <c r="V78" s="93"/>
      <c r="W78" s="93"/>
      <c r="X78" s="93"/>
      <c r="Y78" s="93"/>
      <c r="Z78" s="93"/>
      <c r="AA78" s="93"/>
    </row>
    <row r="79">
      <c r="A79" s="230" t="s">
        <v>31</v>
      </c>
      <c r="B79" s="231"/>
      <c r="C79" s="231" t="s">
        <v>563</v>
      </c>
      <c r="D79" s="93"/>
      <c r="E79" s="220"/>
      <c r="F79" s="93"/>
      <c r="G79" s="93"/>
      <c r="H79" s="93"/>
      <c r="I79" s="93"/>
      <c r="J79" s="93"/>
      <c r="K79" s="93"/>
      <c r="L79" s="93"/>
      <c r="M79" s="93"/>
      <c r="N79" s="93"/>
      <c r="O79" s="93"/>
      <c r="P79" s="93"/>
      <c r="Q79" s="93"/>
      <c r="R79" s="93"/>
      <c r="S79" s="93"/>
      <c r="T79" s="93"/>
      <c r="U79" s="93"/>
      <c r="V79" s="93"/>
      <c r="W79" s="93"/>
      <c r="X79" s="93"/>
      <c r="Y79" s="93"/>
      <c r="Z79" s="93"/>
      <c r="AA79" s="93"/>
    </row>
    <row r="80">
      <c r="A80" s="230" t="s">
        <v>900</v>
      </c>
      <c r="B80" s="231"/>
      <c r="C80" s="231" t="s">
        <v>379</v>
      </c>
      <c r="D80" s="93"/>
      <c r="E80" s="220"/>
      <c r="F80" s="93"/>
      <c r="G80" s="93"/>
      <c r="H80" s="93"/>
      <c r="I80" s="93"/>
      <c r="J80" s="93"/>
      <c r="K80" s="93"/>
      <c r="L80" s="93"/>
      <c r="M80" s="93"/>
      <c r="N80" s="93"/>
      <c r="O80" s="93"/>
      <c r="P80" s="93"/>
      <c r="Q80" s="93"/>
      <c r="R80" s="93"/>
      <c r="S80" s="93"/>
      <c r="T80" s="93"/>
      <c r="U80" s="93"/>
      <c r="V80" s="93"/>
      <c r="W80" s="93"/>
      <c r="X80" s="93"/>
      <c r="Y80" s="93"/>
      <c r="Z80" s="93"/>
      <c r="AA80" s="93"/>
    </row>
    <row r="81">
      <c r="A81" s="232" t="s">
        <v>1346</v>
      </c>
      <c r="B81" s="231"/>
      <c r="C81" s="231" t="s">
        <v>341</v>
      </c>
      <c r="D81" s="93"/>
      <c r="E81" s="220"/>
      <c r="F81" s="93"/>
      <c r="G81" s="93"/>
      <c r="H81" s="93"/>
      <c r="I81" s="93"/>
      <c r="J81" s="93"/>
      <c r="K81" s="93"/>
      <c r="L81" s="93"/>
      <c r="M81" s="93"/>
      <c r="N81" s="93"/>
      <c r="O81" s="93"/>
      <c r="P81" s="93"/>
      <c r="Q81" s="93"/>
      <c r="R81" s="93"/>
      <c r="S81" s="93"/>
      <c r="T81" s="93"/>
      <c r="U81" s="93"/>
      <c r="V81" s="93"/>
      <c r="W81" s="93"/>
      <c r="X81" s="93"/>
      <c r="Y81" s="93"/>
      <c r="Z81" s="93"/>
      <c r="AA81" s="93"/>
    </row>
    <row r="82">
      <c r="A82" s="96" t="s">
        <v>1790</v>
      </c>
      <c r="B82" s="231"/>
      <c r="C82" s="231" t="s">
        <v>28</v>
      </c>
      <c r="D82" s="93"/>
      <c r="E82" s="220"/>
      <c r="F82" s="93"/>
      <c r="G82" s="93"/>
      <c r="H82" s="93"/>
      <c r="I82" s="93"/>
      <c r="J82" s="93"/>
      <c r="K82" s="93"/>
      <c r="L82" s="93"/>
      <c r="M82" s="93"/>
      <c r="N82" s="93"/>
      <c r="O82" s="93"/>
      <c r="P82" s="93"/>
      <c r="Q82" s="93"/>
      <c r="R82" s="93"/>
      <c r="S82" s="93"/>
      <c r="T82" s="93"/>
      <c r="U82" s="93"/>
      <c r="V82" s="93"/>
      <c r="W82" s="93"/>
      <c r="X82" s="93"/>
      <c r="Y82" s="93"/>
      <c r="Z82" s="93"/>
      <c r="AA82" s="93"/>
    </row>
    <row r="83">
      <c r="A83" s="96" t="s">
        <v>2579</v>
      </c>
      <c r="B83" s="231"/>
      <c r="C83" s="231" t="s">
        <v>1017</v>
      </c>
      <c r="D83" s="93"/>
      <c r="E83" s="220"/>
      <c r="F83" s="93"/>
      <c r="G83" s="93"/>
      <c r="H83" s="93"/>
      <c r="I83" s="93"/>
      <c r="J83" s="93"/>
      <c r="K83" s="93"/>
      <c r="L83" s="93"/>
      <c r="M83" s="93"/>
      <c r="N83" s="93"/>
      <c r="O83" s="93"/>
      <c r="P83" s="93"/>
      <c r="Q83" s="93"/>
      <c r="R83" s="93"/>
      <c r="S83" s="93"/>
      <c r="T83" s="93"/>
      <c r="U83" s="93"/>
      <c r="V83" s="93"/>
      <c r="W83" s="93"/>
      <c r="X83" s="93"/>
      <c r="Y83" s="93"/>
      <c r="Z83" s="93"/>
      <c r="AA83" s="93"/>
    </row>
    <row r="84">
      <c r="A84" s="96" t="s">
        <v>3236</v>
      </c>
      <c r="B84" s="231"/>
      <c r="C84" s="231" t="s">
        <v>41</v>
      </c>
      <c r="D84" s="93"/>
      <c r="E84" s="220"/>
      <c r="F84" s="93"/>
      <c r="G84" s="93"/>
      <c r="H84" s="93"/>
      <c r="I84" s="93"/>
      <c r="J84" s="93"/>
      <c r="K84" s="93"/>
      <c r="L84" s="93"/>
      <c r="M84" s="93"/>
      <c r="N84" s="93"/>
      <c r="O84" s="93"/>
      <c r="P84" s="93"/>
      <c r="Q84" s="93"/>
      <c r="R84" s="93"/>
      <c r="S84" s="93"/>
      <c r="T84" s="93"/>
      <c r="U84" s="93"/>
      <c r="V84" s="93"/>
      <c r="W84" s="93"/>
      <c r="X84" s="93"/>
      <c r="Y84" s="93"/>
      <c r="Z84" s="93"/>
      <c r="AA84" s="93"/>
    </row>
    <row r="85">
      <c r="A85" s="96" t="s">
        <v>3251</v>
      </c>
      <c r="B85" s="233"/>
      <c r="C85" s="234" t="s">
        <v>53</v>
      </c>
      <c r="D85" s="93"/>
      <c r="E85" s="220"/>
      <c r="F85" s="93"/>
      <c r="G85" s="93"/>
      <c r="H85" s="93"/>
      <c r="I85" s="93"/>
      <c r="J85" s="93"/>
      <c r="K85" s="93"/>
      <c r="L85" s="93"/>
      <c r="M85" s="93"/>
      <c r="N85" s="93"/>
      <c r="O85" s="93"/>
      <c r="P85" s="93"/>
      <c r="Q85" s="93"/>
      <c r="R85" s="93"/>
      <c r="S85" s="93"/>
      <c r="T85" s="93"/>
      <c r="U85" s="93"/>
      <c r="V85" s="93"/>
      <c r="W85" s="93"/>
      <c r="X85" s="93"/>
      <c r="Y85" s="93"/>
      <c r="Z85" s="93"/>
      <c r="AA85" s="93"/>
    </row>
    <row r="86">
      <c r="A86" s="93"/>
      <c r="B86" s="233"/>
      <c r="C86" s="234" t="s">
        <v>987</v>
      </c>
      <c r="D86" s="93"/>
      <c r="E86" s="220"/>
      <c r="F86" s="93"/>
      <c r="G86" s="93"/>
      <c r="H86" s="93"/>
      <c r="I86" s="93"/>
      <c r="J86" s="93"/>
      <c r="K86" s="93"/>
      <c r="L86" s="93"/>
      <c r="M86" s="93"/>
      <c r="N86" s="93"/>
      <c r="O86" s="93"/>
      <c r="P86" s="93"/>
      <c r="Q86" s="93"/>
      <c r="R86" s="93"/>
      <c r="S86" s="93"/>
      <c r="T86" s="93"/>
      <c r="U86" s="93"/>
      <c r="V86" s="93"/>
      <c r="W86" s="93"/>
      <c r="X86" s="93"/>
      <c r="Y86" s="93"/>
      <c r="Z86" s="93"/>
      <c r="AA86" s="93"/>
    </row>
    <row r="87">
      <c r="A87" s="93"/>
      <c r="B87" s="93"/>
      <c r="C87" s="234" t="s">
        <v>1255</v>
      </c>
      <c r="D87" s="93"/>
      <c r="E87" s="220"/>
      <c r="F87" s="93"/>
      <c r="G87" s="93"/>
      <c r="H87" s="93"/>
      <c r="I87" s="93"/>
      <c r="J87" s="93"/>
      <c r="K87" s="93"/>
      <c r="L87" s="93"/>
      <c r="M87" s="93"/>
      <c r="N87" s="93"/>
      <c r="O87" s="93"/>
      <c r="P87" s="93"/>
      <c r="Q87" s="93"/>
      <c r="R87" s="93"/>
      <c r="S87" s="93"/>
      <c r="T87" s="93"/>
      <c r="U87" s="93"/>
      <c r="V87" s="93"/>
      <c r="W87" s="93"/>
      <c r="X87" s="93"/>
      <c r="Y87" s="93"/>
      <c r="Z87" s="93"/>
      <c r="AA87" s="93"/>
    </row>
    <row r="88">
      <c r="A88" s="93"/>
      <c r="B88" s="93"/>
      <c r="C88" s="234" t="s">
        <v>3459</v>
      </c>
      <c r="D88" s="93"/>
      <c r="E88" s="220"/>
      <c r="F88" s="93"/>
      <c r="G88" s="93"/>
      <c r="H88" s="93"/>
      <c r="I88" s="93"/>
      <c r="J88" s="93"/>
      <c r="K88" s="93"/>
      <c r="L88" s="93"/>
      <c r="M88" s="93"/>
      <c r="N88" s="93"/>
      <c r="O88" s="93"/>
      <c r="P88" s="93"/>
      <c r="Q88" s="93"/>
      <c r="R88" s="93"/>
      <c r="S88" s="93"/>
      <c r="T88" s="93"/>
      <c r="U88" s="93"/>
      <c r="V88" s="93"/>
      <c r="W88" s="93"/>
      <c r="X88" s="93"/>
      <c r="Y88" s="93"/>
      <c r="Z88" s="93"/>
      <c r="AA88" s="93"/>
    </row>
    <row r="89">
      <c r="A89" s="93"/>
      <c r="B89" s="93"/>
      <c r="C89" s="235" t="s">
        <v>1281</v>
      </c>
      <c r="D89" s="93"/>
      <c r="E89" s="220"/>
      <c r="F89" s="93"/>
      <c r="G89" s="93"/>
      <c r="H89" s="93"/>
      <c r="I89" s="93"/>
      <c r="J89" s="93"/>
      <c r="K89" s="93"/>
      <c r="L89" s="93"/>
      <c r="M89" s="93"/>
      <c r="N89" s="93"/>
      <c r="O89" s="93"/>
      <c r="P89" s="93"/>
      <c r="Q89" s="93"/>
      <c r="R89" s="93"/>
      <c r="S89" s="93"/>
      <c r="T89" s="93"/>
      <c r="U89" s="93"/>
      <c r="V89" s="93"/>
      <c r="W89" s="93"/>
      <c r="X89" s="93"/>
      <c r="Y89" s="93"/>
      <c r="Z89" s="93"/>
      <c r="AA89" s="93"/>
    </row>
    <row r="90">
      <c r="A90" s="93"/>
      <c r="B90" s="93"/>
      <c r="C90" s="236" t="s">
        <v>4276</v>
      </c>
      <c r="D90" s="93"/>
      <c r="E90" s="220"/>
      <c r="F90" s="93"/>
      <c r="G90" s="93"/>
      <c r="H90" s="93"/>
      <c r="I90" s="93"/>
      <c r="J90" s="93"/>
      <c r="K90" s="93"/>
      <c r="L90" s="93"/>
      <c r="M90" s="93"/>
      <c r="N90" s="93"/>
      <c r="O90" s="93"/>
      <c r="P90" s="93"/>
      <c r="Q90" s="93"/>
      <c r="R90" s="93"/>
      <c r="S90" s="93"/>
      <c r="T90" s="93"/>
      <c r="U90" s="93"/>
      <c r="V90" s="93"/>
      <c r="W90" s="93"/>
      <c r="X90" s="93"/>
      <c r="Y90" s="93"/>
      <c r="Z90" s="93"/>
      <c r="AA90" s="93"/>
    </row>
    <row r="91">
      <c r="A91" s="93"/>
      <c r="B91" s="93"/>
      <c r="C91" s="96" t="s">
        <v>4277</v>
      </c>
      <c r="D91" s="93"/>
      <c r="E91" s="220"/>
      <c r="F91" s="93"/>
      <c r="G91" s="93"/>
      <c r="H91" s="93"/>
      <c r="I91" s="93"/>
      <c r="J91" s="93"/>
      <c r="K91" s="93"/>
      <c r="L91" s="93"/>
      <c r="M91" s="93"/>
      <c r="N91" s="93"/>
      <c r="O91" s="93"/>
      <c r="P91" s="93"/>
      <c r="Q91" s="93"/>
      <c r="R91" s="93"/>
      <c r="S91" s="93"/>
      <c r="T91" s="93"/>
      <c r="U91" s="93"/>
      <c r="V91" s="93"/>
      <c r="W91" s="93"/>
      <c r="X91" s="93"/>
      <c r="Y91" s="93"/>
      <c r="Z91" s="93"/>
      <c r="AA91" s="93"/>
    </row>
    <row r="92">
      <c r="A92" s="93"/>
      <c r="B92" s="93"/>
      <c r="C92" s="96" t="s">
        <v>1478</v>
      </c>
      <c r="D92" s="93"/>
      <c r="E92" s="220"/>
      <c r="F92" s="93"/>
      <c r="G92" s="93"/>
      <c r="H92" s="93"/>
      <c r="I92" s="93"/>
      <c r="J92" s="93"/>
      <c r="K92" s="93"/>
      <c r="L92" s="93"/>
      <c r="M92" s="93"/>
      <c r="N92" s="93"/>
      <c r="O92" s="93"/>
      <c r="P92" s="93"/>
      <c r="Q92" s="93"/>
      <c r="R92" s="93"/>
      <c r="S92" s="93"/>
      <c r="T92" s="93"/>
      <c r="U92" s="93"/>
      <c r="V92" s="93"/>
      <c r="W92" s="93"/>
      <c r="X92" s="93"/>
      <c r="Y92" s="93"/>
      <c r="Z92" s="93"/>
      <c r="AA92" s="93"/>
    </row>
    <row r="93">
      <c r="A93" s="93"/>
      <c r="B93" s="93"/>
      <c r="C93" s="96" t="s">
        <v>3502</v>
      </c>
      <c r="D93" s="93"/>
      <c r="E93" s="220"/>
      <c r="F93" s="93"/>
      <c r="G93" s="93"/>
      <c r="H93" s="93"/>
      <c r="I93" s="93"/>
      <c r="J93" s="93"/>
      <c r="K93" s="93"/>
      <c r="L93" s="93"/>
      <c r="M93" s="93"/>
      <c r="N93" s="93"/>
      <c r="O93" s="93"/>
      <c r="P93" s="93"/>
      <c r="Q93" s="93"/>
      <c r="R93" s="93"/>
      <c r="S93" s="93"/>
      <c r="T93" s="93"/>
      <c r="U93" s="93"/>
      <c r="V93" s="93"/>
      <c r="W93" s="93"/>
      <c r="X93" s="93"/>
      <c r="Y93" s="93"/>
      <c r="Z93" s="93"/>
      <c r="AA93" s="93"/>
    </row>
    <row r="94">
      <c r="A94" s="93"/>
      <c r="B94" s="93"/>
      <c r="C94" s="96" t="s">
        <v>3504</v>
      </c>
      <c r="D94" s="93"/>
      <c r="E94" s="220"/>
      <c r="F94" s="93"/>
      <c r="G94" s="93"/>
      <c r="H94" s="93"/>
      <c r="I94" s="93"/>
      <c r="J94" s="93"/>
      <c r="K94" s="93"/>
      <c r="L94" s="93"/>
      <c r="M94" s="93"/>
      <c r="N94" s="93"/>
      <c r="O94" s="93"/>
      <c r="P94" s="93"/>
      <c r="Q94" s="93"/>
      <c r="R94" s="93"/>
      <c r="S94" s="93"/>
      <c r="T94" s="93"/>
      <c r="U94" s="93"/>
      <c r="V94" s="93"/>
      <c r="W94" s="93"/>
      <c r="X94" s="93"/>
      <c r="Y94" s="93"/>
      <c r="Z94" s="93"/>
      <c r="AA94" s="93"/>
    </row>
    <row r="95">
      <c r="A95" s="93"/>
      <c r="B95" s="93"/>
      <c r="C95" s="93"/>
      <c r="D95" s="93"/>
      <c r="E95" s="220"/>
      <c r="F95" s="93"/>
      <c r="G95" s="93"/>
      <c r="H95" s="93"/>
      <c r="I95" s="93"/>
      <c r="J95" s="93"/>
      <c r="K95" s="93"/>
      <c r="L95" s="93"/>
      <c r="M95" s="93"/>
      <c r="N95" s="93"/>
      <c r="O95" s="93"/>
      <c r="P95" s="93"/>
      <c r="Q95" s="93"/>
      <c r="R95" s="93"/>
      <c r="S95" s="93"/>
      <c r="T95" s="93"/>
      <c r="U95" s="93"/>
      <c r="V95" s="93"/>
      <c r="W95" s="93"/>
      <c r="X95" s="93"/>
      <c r="Y95" s="93"/>
      <c r="Z95" s="93"/>
      <c r="AA95" s="93"/>
    </row>
    <row r="96">
      <c r="A96" s="93"/>
      <c r="B96" s="93"/>
      <c r="C96" s="93"/>
      <c r="D96" s="93"/>
      <c r="E96" s="220"/>
      <c r="F96" s="93"/>
      <c r="G96" s="93"/>
      <c r="H96" s="93"/>
      <c r="I96" s="93"/>
      <c r="J96" s="93"/>
      <c r="K96" s="93"/>
      <c r="L96" s="93"/>
      <c r="M96" s="93"/>
      <c r="N96" s="93"/>
      <c r="O96" s="93"/>
      <c r="P96" s="93"/>
      <c r="Q96" s="93"/>
      <c r="R96" s="93"/>
      <c r="S96" s="93"/>
      <c r="T96" s="93"/>
      <c r="U96" s="93"/>
      <c r="V96" s="93"/>
      <c r="W96" s="93"/>
      <c r="X96" s="93"/>
      <c r="Y96" s="93"/>
      <c r="Z96" s="93"/>
      <c r="AA96" s="93"/>
    </row>
    <row r="97">
      <c r="A97" s="93"/>
      <c r="B97" s="93"/>
      <c r="C97" s="93"/>
      <c r="D97" s="93"/>
      <c r="E97" s="220"/>
      <c r="F97" s="93"/>
      <c r="G97" s="93"/>
      <c r="H97" s="93"/>
      <c r="I97" s="93"/>
      <c r="J97" s="93"/>
      <c r="K97" s="93"/>
      <c r="L97" s="93"/>
      <c r="M97" s="93"/>
      <c r="N97" s="93"/>
      <c r="O97" s="93"/>
      <c r="P97" s="93"/>
      <c r="Q97" s="93"/>
      <c r="R97" s="93"/>
      <c r="S97" s="93"/>
      <c r="T97" s="93"/>
      <c r="U97" s="93"/>
      <c r="V97" s="93"/>
      <c r="W97" s="93"/>
      <c r="X97" s="93"/>
      <c r="Y97" s="93"/>
      <c r="Z97" s="93"/>
      <c r="AA97" s="93"/>
    </row>
    <row r="98">
      <c r="A98" s="93"/>
      <c r="B98" s="93"/>
      <c r="C98" s="93"/>
      <c r="D98" s="93"/>
      <c r="E98" s="237" t="s">
        <v>4278</v>
      </c>
      <c r="F98" s="93"/>
      <c r="G98" s="93"/>
      <c r="H98" s="93"/>
      <c r="I98" s="93"/>
      <c r="J98" s="93"/>
      <c r="K98" s="93"/>
      <c r="L98" s="93"/>
      <c r="M98" s="93"/>
      <c r="N98" s="93"/>
      <c r="O98" s="93"/>
      <c r="P98" s="93"/>
      <c r="Q98" s="93"/>
      <c r="R98" s="93"/>
      <c r="S98" s="93"/>
      <c r="T98" s="93"/>
      <c r="U98" s="93"/>
      <c r="V98" s="93"/>
      <c r="W98" s="93"/>
      <c r="X98" s="93"/>
      <c r="Y98" s="93"/>
      <c r="Z98" s="93"/>
      <c r="AA98" s="93"/>
    </row>
    <row r="99">
      <c r="A99" s="93"/>
      <c r="B99" s="93"/>
      <c r="C99" s="93"/>
      <c r="D99" s="93"/>
      <c r="E99" s="237" t="s">
        <v>4279</v>
      </c>
      <c r="F99" s="93"/>
      <c r="G99" s="93"/>
      <c r="H99" s="93"/>
      <c r="I99" s="93"/>
      <c r="J99" s="93"/>
      <c r="K99" s="93"/>
      <c r="L99" s="93"/>
      <c r="M99" s="93"/>
      <c r="N99" s="93"/>
      <c r="O99" s="93"/>
      <c r="P99" s="93"/>
      <c r="Q99" s="93"/>
      <c r="R99" s="93"/>
      <c r="S99" s="93"/>
      <c r="T99" s="93"/>
      <c r="U99" s="93"/>
      <c r="V99" s="93"/>
      <c r="W99" s="93"/>
      <c r="X99" s="93"/>
      <c r="Y99" s="93"/>
      <c r="Z99" s="93"/>
      <c r="AA99" s="93"/>
    </row>
    <row r="100">
      <c r="A100" s="93"/>
      <c r="B100" s="93"/>
      <c r="C100" s="93"/>
      <c r="D100" s="93"/>
      <c r="E100" s="238" t="s">
        <v>4280</v>
      </c>
      <c r="F100" s="93"/>
      <c r="G100" s="93"/>
      <c r="H100" s="93"/>
      <c r="I100" s="93"/>
      <c r="J100" s="93"/>
      <c r="K100" s="93"/>
      <c r="L100" s="93"/>
      <c r="M100" s="93"/>
      <c r="N100" s="93"/>
      <c r="O100" s="93"/>
      <c r="P100" s="93"/>
      <c r="Q100" s="93"/>
      <c r="R100" s="93"/>
      <c r="S100" s="93"/>
      <c r="T100" s="93"/>
      <c r="U100" s="93"/>
      <c r="V100" s="93"/>
      <c r="W100" s="93"/>
      <c r="X100" s="93"/>
      <c r="Y100" s="93"/>
      <c r="Z100" s="93"/>
      <c r="AA100" s="93"/>
    </row>
    <row r="101">
      <c r="A101" s="93"/>
      <c r="B101" s="93"/>
      <c r="C101" s="93"/>
      <c r="D101" s="93"/>
      <c r="E101" s="237" t="s">
        <v>4281</v>
      </c>
      <c r="F101" s="93"/>
      <c r="G101" s="93"/>
      <c r="H101" s="93"/>
      <c r="I101" s="93"/>
      <c r="J101" s="93"/>
      <c r="K101" s="93"/>
      <c r="L101" s="93"/>
      <c r="M101" s="93"/>
      <c r="N101" s="93"/>
      <c r="O101" s="93"/>
      <c r="P101" s="93"/>
      <c r="Q101" s="93"/>
      <c r="R101" s="93"/>
      <c r="S101" s="93"/>
      <c r="T101" s="93"/>
      <c r="U101" s="93"/>
      <c r="V101" s="93"/>
      <c r="W101" s="93"/>
      <c r="X101" s="93"/>
      <c r="Y101" s="93"/>
      <c r="Z101" s="93"/>
      <c r="AA101" s="93"/>
    </row>
    <row r="102">
      <c r="A102" s="93"/>
      <c r="B102" s="93"/>
      <c r="C102" s="93"/>
      <c r="D102" s="93"/>
      <c r="E102" s="237" t="s">
        <v>4282</v>
      </c>
      <c r="F102" s="93"/>
      <c r="G102" s="93"/>
      <c r="H102" s="93"/>
      <c r="I102" s="93"/>
      <c r="J102" s="93"/>
      <c r="K102" s="93"/>
      <c r="L102" s="93"/>
      <c r="M102" s="93"/>
      <c r="N102" s="93"/>
      <c r="O102" s="93"/>
      <c r="P102" s="93"/>
      <c r="Q102" s="93"/>
      <c r="R102" s="93"/>
      <c r="S102" s="93"/>
      <c r="T102" s="93"/>
      <c r="U102" s="93"/>
      <c r="V102" s="93"/>
      <c r="W102" s="93"/>
      <c r="X102" s="93"/>
      <c r="Y102" s="93"/>
      <c r="Z102" s="93"/>
      <c r="AA102" s="93"/>
    </row>
    <row r="103">
      <c r="A103" s="93"/>
      <c r="B103" s="93"/>
      <c r="C103" s="93"/>
      <c r="D103" s="93"/>
      <c r="E103" s="237" t="s">
        <v>4283</v>
      </c>
      <c r="F103" s="93"/>
      <c r="G103" s="93"/>
      <c r="H103" s="93"/>
      <c r="I103" s="93"/>
      <c r="J103" s="93"/>
      <c r="K103" s="93"/>
      <c r="L103" s="93"/>
      <c r="M103" s="93"/>
      <c r="N103" s="93"/>
      <c r="O103" s="93"/>
      <c r="P103" s="93"/>
      <c r="Q103" s="93"/>
      <c r="R103" s="93"/>
      <c r="S103" s="93"/>
      <c r="T103" s="93"/>
      <c r="U103" s="93"/>
      <c r="V103" s="93"/>
      <c r="W103" s="93"/>
      <c r="X103" s="93"/>
      <c r="Y103" s="93"/>
      <c r="Z103" s="93"/>
      <c r="AA103" s="93"/>
    </row>
    <row r="104">
      <c r="A104" s="93"/>
      <c r="B104" s="93"/>
      <c r="C104" s="93"/>
      <c r="D104" s="93"/>
      <c r="E104" s="239" t="s">
        <v>4284</v>
      </c>
      <c r="F104" s="93"/>
      <c r="G104" s="93"/>
      <c r="H104" s="93"/>
      <c r="I104" s="93"/>
      <c r="J104" s="93"/>
      <c r="K104" s="93"/>
      <c r="L104" s="93"/>
      <c r="M104" s="93"/>
      <c r="N104" s="93"/>
      <c r="O104" s="93"/>
      <c r="P104" s="93"/>
      <c r="Q104" s="93"/>
      <c r="R104" s="93"/>
      <c r="S104" s="93"/>
      <c r="T104" s="93"/>
      <c r="U104" s="93"/>
      <c r="V104" s="93"/>
      <c r="W104" s="93"/>
      <c r="X104" s="93"/>
      <c r="Y104" s="93"/>
      <c r="Z104" s="93"/>
      <c r="AA104" s="93"/>
    </row>
    <row r="105">
      <c r="A105" s="93"/>
      <c r="B105" s="93"/>
      <c r="C105" s="93"/>
      <c r="D105" s="93"/>
      <c r="E105" s="237" t="s">
        <v>4285</v>
      </c>
      <c r="F105" s="93"/>
      <c r="G105" s="93"/>
      <c r="H105" s="93"/>
      <c r="I105" s="93"/>
      <c r="J105" s="93"/>
      <c r="K105" s="93"/>
      <c r="L105" s="93"/>
      <c r="M105" s="93"/>
      <c r="N105" s="93"/>
      <c r="O105" s="93"/>
      <c r="P105" s="93"/>
      <c r="Q105" s="93"/>
      <c r="R105" s="93"/>
      <c r="S105" s="93"/>
      <c r="T105" s="93"/>
      <c r="U105" s="93"/>
      <c r="V105" s="93"/>
      <c r="W105" s="93"/>
      <c r="X105" s="93"/>
      <c r="Y105" s="93"/>
      <c r="Z105" s="93"/>
      <c r="AA105" s="93"/>
    </row>
    <row r="106">
      <c r="A106" s="93"/>
      <c r="B106" s="93"/>
      <c r="C106" s="93"/>
      <c r="D106" s="93"/>
      <c r="E106" s="237" t="s">
        <v>4286</v>
      </c>
      <c r="F106" s="93"/>
      <c r="G106" s="93"/>
      <c r="H106" s="93"/>
      <c r="I106" s="93"/>
      <c r="J106" s="93"/>
      <c r="K106" s="93"/>
      <c r="L106" s="93"/>
      <c r="M106" s="93"/>
      <c r="N106" s="93"/>
      <c r="O106" s="93"/>
      <c r="P106" s="93"/>
      <c r="Q106" s="93"/>
      <c r="R106" s="93"/>
      <c r="S106" s="93"/>
      <c r="T106" s="93"/>
      <c r="U106" s="93"/>
      <c r="V106" s="93"/>
      <c r="W106" s="93"/>
      <c r="X106" s="93"/>
      <c r="Y106" s="93"/>
      <c r="Z106" s="93"/>
      <c r="AA106" s="93"/>
    </row>
    <row r="107">
      <c r="A107" s="93"/>
      <c r="B107" s="93"/>
      <c r="C107" s="93"/>
      <c r="D107" s="93"/>
      <c r="F107" s="93"/>
      <c r="G107" s="93"/>
      <c r="H107" s="93"/>
      <c r="I107" s="93"/>
      <c r="J107" s="93"/>
      <c r="K107" s="93"/>
      <c r="L107" s="93"/>
      <c r="M107" s="93"/>
      <c r="N107" s="93"/>
      <c r="O107" s="93"/>
      <c r="P107" s="93"/>
      <c r="Q107" s="93"/>
      <c r="R107" s="93"/>
      <c r="S107" s="93"/>
      <c r="T107" s="93"/>
      <c r="U107" s="93"/>
      <c r="V107" s="93"/>
      <c r="W107" s="93"/>
      <c r="X107" s="93"/>
      <c r="Y107" s="93"/>
      <c r="Z107" s="93"/>
      <c r="AA107" s="93"/>
    </row>
    <row r="108">
      <c r="A108" s="93"/>
      <c r="B108" s="93"/>
      <c r="C108" s="93"/>
      <c r="D108" s="93"/>
      <c r="F108" s="93"/>
      <c r="G108" s="93"/>
      <c r="H108" s="93"/>
      <c r="I108" s="93"/>
      <c r="J108" s="93"/>
      <c r="K108" s="93"/>
      <c r="L108" s="93"/>
      <c r="M108" s="93"/>
      <c r="N108" s="93"/>
      <c r="O108" s="93"/>
      <c r="P108" s="93"/>
      <c r="Q108" s="93"/>
      <c r="R108" s="93"/>
      <c r="S108" s="93"/>
      <c r="T108" s="93"/>
      <c r="U108" s="93"/>
      <c r="V108" s="93"/>
      <c r="W108" s="93"/>
      <c r="X108" s="93"/>
      <c r="Y108" s="93"/>
      <c r="Z108" s="93"/>
      <c r="AA108" s="93"/>
    </row>
    <row r="109">
      <c r="A109" s="93"/>
      <c r="B109" s="93"/>
      <c r="C109" s="93"/>
      <c r="D109" s="93"/>
      <c r="F109" s="93"/>
      <c r="G109" s="93"/>
      <c r="H109" s="93"/>
      <c r="I109" s="93"/>
      <c r="J109" s="93"/>
      <c r="K109" s="93"/>
      <c r="L109" s="93"/>
      <c r="M109" s="93"/>
      <c r="N109" s="93"/>
      <c r="O109" s="93"/>
      <c r="P109" s="93"/>
      <c r="Q109" s="93"/>
      <c r="R109" s="93"/>
      <c r="S109" s="93"/>
      <c r="T109" s="93"/>
      <c r="U109" s="93"/>
      <c r="V109" s="93"/>
      <c r="W109" s="93"/>
      <c r="X109" s="93"/>
      <c r="Y109" s="93"/>
      <c r="Z109" s="93"/>
      <c r="AA109" s="93"/>
    </row>
    <row r="110">
      <c r="A110" s="93"/>
      <c r="B110" s="93"/>
      <c r="C110" s="93"/>
      <c r="D110" s="93"/>
      <c r="F110" s="93"/>
      <c r="G110" s="93"/>
      <c r="H110" s="93"/>
      <c r="I110" s="93"/>
      <c r="J110" s="93"/>
      <c r="K110" s="93"/>
      <c r="L110" s="93"/>
      <c r="M110" s="93"/>
      <c r="N110" s="93"/>
      <c r="O110" s="93"/>
      <c r="P110" s="93"/>
      <c r="Q110" s="93"/>
      <c r="R110" s="93"/>
      <c r="S110" s="93"/>
      <c r="T110" s="93"/>
      <c r="U110" s="93"/>
      <c r="V110" s="93"/>
      <c r="W110" s="93"/>
      <c r="X110" s="93"/>
      <c r="Y110" s="93"/>
      <c r="Z110" s="93"/>
      <c r="AA110" s="93"/>
    </row>
    <row r="111">
      <c r="A111" s="93"/>
      <c r="B111" s="93"/>
      <c r="C111" s="93"/>
      <c r="D111" s="93"/>
      <c r="F111" s="93"/>
      <c r="G111" s="93"/>
      <c r="H111" s="93"/>
      <c r="I111" s="93"/>
      <c r="J111" s="93"/>
      <c r="K111" s="93"/>
      <c r="L111" s="93"/>
      <c r="M111" s="93"/>
      <c r="N111" s="93"/>
      <c r="O111" s="93"/>
      <c r="P111" s="93"/>
      <c r="Q111" s="93"/>
      <c r="R111" s="93"/>
      <c r="S111" s="93"/>
      <c r="T111" s="93"/>
      <c r="U111" s="93"/>
      <c r="V111" s="93"/>
      <c r="W111" s="93"/>
      <c r="X111" s="93"/>
      <c r="Y111" s="93"/>
      <c r="Z111" s="93"/>
      <c r="AA111" s="93"/>
    </row>
    <row r="112">
      <c r="A112" s="93"/>
      <c r="B112" s="93"/>
      <c r="C112" s="93"/>
      <c r="D112" s="93"/>
      <c r="F112" s="93"/>
      <c r="G112" s="93"/>
      <c r="H112" s="93"/>
      <c r="I112" s="93"/>
      <c r="J112" s="93"/>
      <c r="K112" s="93"/>
      <c r="L112" s="93"/>
      <c r="M112" s="93"/>
      <c r="N112" s="93"/>
      <c r="O112" s="93"/>
      <c r="P112" s="93"/>
      <c r="Q112" s="93"/>
      <c r="R112" s="93"/>
      <c r="S112" s="93"/>
      <c r="T112" s="93"/>
      <c r="U112" s="93"/>
      <c r="V112" s="93"/>
      <c r="W112" s="93"/>
      <c r="X112" s="93"/>
      <c r="Y112" s="93"/>
      <c r="Z112" s="93"/>
      <c r="AA112" s="93"/>
    </row>
    <row r="113">
      <c r="A113" s="93"/>
      <c r="B113" s="93"/>
      <c r="C113" s="93"/>
      <c r="D113" s="93"/>
      <c r="F113" s="93"/>
      <c r="G113" s="93"/>
      <c r="H113" s="93"/>
      <c r="I113" s="93"/>
      <c r="J113" s="93"/>
      <c r="K113" s="93"/>
      <c r="L113" s="93"/>
      <c r="M113" s="93"/>
      <c r="N113" s="93"/>
      <c r="O113" s="93"/>
      <c r="P113" s="93"/>
      <c r="Q113" s="93"/>
      <c r="R113" s="93"/>
      <c r="S113" s="93"/>
      <c r="T113" s="93"/>
      <c r="U113" s="93"/>
      <c r="V113" s="93"/>
      <c r="W113" s="93"/>
      <c r="X113" s="93"/>
      <c r="Y113" s="93"/>
      <c r="Z113" s="93"/>
      <c r="AA113" s="93"/>
    </row>
    <row r="114">
      <c r="A114" s="93"/>
      <c r="B114" s="93"/>
      <c r="C114" s="93"/>
      <c r="D114" s="93"/>
      <c r="F114" s="93"/>
      <c r="G114" s="93"/>
      <c r="H114" s="93"/>
      <c r="I114" s="93"/>
      <c r="J114" s="93"/>
      <c r="K114" s="93"/>
      <c r="L114" s="93"/>
      <c r="M114" s="93"/>
      <c r="N114" s="93"/>
      <c r="O114" s="93"/>
      <c r="P114" s="93"/>
      <c r="Q114" s="93"/>
      <c r="R114" s="93"/>
      <c r="S114" s="93"/>
      <c r="T114" s="93"/>
      <c r="U114" s="93"/>
      <c r="V114" s="93"/>
      <c r="W114" s="93"/>
      <c r="X114" s="93"/>
      <c r="Y114" s="93"/>
      <c r="Z114" s="93"/>
      <c r="AA114" s="93"/>
    </row>
    <row r="115">
      <c r="A115" s="93"/>
      <c r="B115" s="93"/>
      <c r="C115" s="93"/>
      <c r="D115" s="93"/>
      <c r="F115" s="93"/>
      <c r="G115" s="93"/>
      <c r="H115" s="93"/>
      <c r="I115" s="93"/>
      <c r="J115" s="93"/>
      <c r="K115" s="93"/>
      <c r="L115" s="93"/>
      <c r="M115" s="93"/>
      <c r="N115" s="93"/>
      <c r="O115" s="93"/>
      <c r="P115" s="93"/>
      <c r="Q115" s="93"/>
      <c r="R115" s="93"/>
      <c r="S115" s="93"/>
      <c r="T115" s="93"/>
      <c r="U115" s="93"/>
      <c r="V115" s="93"/>
      <c r="W115" s="93"/>
      <c r="X115" s="93"/>
      <c r="Y115" s="93"/>
      <c r="Z115" s="93"/>
      <c r="AA115" s="93"/>
    </row>
    <row r="116">
      <c r="A116" s="93"/>
      <c r="B116" s="93"/>
      <c r="C116" s="93"/>
      <c r="D116" s="93"/>
      <c r="F116" s="93"/>
      <c r="G116" s="93"/>
      <c r="H116" s="93"/>
      <c r="I116" s="93"/>
      <c r="J116" s="93"/>
      <c r="K116" s="93"/>
      <c r="L116" s="93"/>
      <c r="M116" s="93"/>
      <c r="N116" s="93"/>
      <c r="O116" s="93"/>
      <c r="P116" s="93"/>
      <c r="Q116" s="93"/>
      <c r="R116" s="93"/>
      <c r="S116" s="93"/>
      <c r="T116" s="93"/>
      <c r="U116" s="93"/>
      <c r="V116" s="93"/>
      <c r="W116" s="93"/>
      <c r="X116" s="93"/>
      <c r="Y116" s="93"/>
      <c r="Z116" s="93"/>
      <c r="AA116" s="93"/>
    </row>
    <row r="117">
      <c r="A117" s="93"/>
      <c r="B117" s="93"/>
      <c r="C117" s="93"/>
      <c r="D117" s="93"/>
      <c r="F117" s="93"/>
      <c r="G117" s="93"/>
      <c r="H117" s="93"/>
      <c r="I117" s="93"/>
      <c r="J117" s="93"/>
      <c r="K117" s="93"/>
      <c r="L117" s="93"/>
      <c r="M117" s="93"/>
      <c r="N117" s="93"/>
      <c r="O117" s="93"/>
      <c r="P117" s="93"/>
      <c r="Q117" s="93"/>
      <c r="R117" s="93"/>
      <c r="S117" s="93"/>
      <c r="T117" s="93"/>
      <c r="U117" s="93"/>
      <c r="V117" s="93"/>
      <c r="W117" s="93"/>
      <c r="X117" s="93"/>
      <c r="Y117" s="93"/>
      <c r="Z117" s="93"/>
      <c r="AA117" s="93"/>
    </row>
    <row r="118">
      <c r="A118" s="93"/>
      <c r="B118" s="93"/>
      <c r="C118" s="93"/>
      <c r="D118" s="93"/>
      <c r="F118" s="93"/>
      <c r="G118" s="93"/>
      <c r="H118" s="93"/>
      <c r="I118" s="93"/>
      <c r="J118" s="93"/>
      <c r="K118" s="93"/>
      <c r="L118" s="93"/>
      <c r="M118" s="93"/>
      <c r="N118" s="93"/>
      <c r="O118" s="93"/>
      <c r="P118" s="93"/>
      <c r="Q118" s="93"/>
      <c r="R118" s="93"/>
      <c r="S118" s="93"/>
      <c r="T118" s="93"/>
      <c r="U118" s="93"/>
      <c r="V118" s="93"/>
      <c r="W118" s="93"/>
      <c r="X118" s="93"/>
      <c r="Y118" s="93"/>
      <c r="Z118" s="93"/>
      <c r="AA118" s="93"/>
    </row>
    <row r="119">
      <c r="A119" s="93"/>
      <c r="B119" s="93"/>
      <c r="C119" s="93"/>
      <c r="D119" s="93"/>
      <c r="F119" s="93"/>
      <c r="G119" s="93"/>
      <c r="H119" s="93"/>
      <c r="I119" s="93"/>
      <c r="J119" s="93"/>
      <c r="K119" s="93"/>
      <c r="L119" s="93"/>
      <c r="M119" s="93"/>
      <c r="N119" s="93"/>
      <c r="O119" s="93"/>
      <c r="P119" s="93"/>
      <c r="Q119" s="93"/>
      <c r="R119" s="93"/>
      <c r="S119" s="93"/>
      <c r="T119" s="93"/>
      <c r="U119" s="93"/>
      <c r="V119" s="93"/>
      <c r="W119" s="93"/>
      <c r="X119" s="93"/>
      <c r="Y119" s="93"/>
      <c r="Z119" s="93"/>
      <c r="AA119" s="93"/>
    </row>
    <row r="120">
      <c r="A120" s="93"/>
      <c r="B120" s="93"/>
      <c r="C120" s="93"/>
      <c r="D120" s="93"/>
      <c r="F120" s="93"/>
      <c r="G120" s="93"/>
      <c r="H120" s="93"/>
      <c r="I120" s="93"/>
      <c r="J120" s="93"/>
      <c r="K120" s="93"/>
      <c r="L120" s="93"/>
      <c r="M120" s="93"/>
      <c r="N120" s="93"/>
      <c r="O120" s="93"/>
      <c r="P120" s="93"/>
      <c r="Q120" s="93"/>
      <c r="R120" s="93"/>
      <c r="S120" s="93"/>
      <c r="T120" s="93"/>
      <c r="U120" s="93"/>
      <c r="V120" s="93"/>
      <c r="W120" s="93"/>
      <c r="X120" s="93"/>
      <c r="Y120" s="93"/>
      <c r="Z120" s="93"/>
      <c r="AA120" s="93"/>
    </row>
    <row r="121">
      <c r="A121" s="93"/>
      <c r="B121" s="93"/>
      <c r="C121" s="93"/>
      <c r="D121" s="93"/>
      <c r="F121" s="93"/>
      <c r="G121" s="93"/>
      <c r="H121" s="93"/>
      <c r="I121" s="93"/>
      <c r="J121" s="93"/>
      <c r="K121" s="93"/>
      <c r="L121" s="93"/>
      <c r="M121" s="93"/>
      <c r="N121" s="93"/>
      <c r="O121" s="93"/>
      <c r="P121" s="93"/>
      <c r="Q121" s="93"/>
      <c r="R121" s="93"/>
      <c r="S121" s="93"/>
      <c r="T121" s="93"/>
      <c r="U121" s="93"/>
      <c r="V121" s="93"/>
      <c r="W121" s="93"/>
      <c r="X121" s="93"/>
      <c r="Y121" s="93"/>
      <c r="Z121" s="93"/>
      <c r="AA121" s="93"/>
    </row>
    <row r="122">
      <c r="A122" s="93"/>
      <c r="B122" s="93"/>
      <c r="C122" s="93"/>
      <c r="D122" s="93"/>
      <c r="F122" s="93"/>
      <c r="G122" s="93"/>
      <c r="H122" s="93"/>
      <c r="I122" s="93"/>
      <c r="J122" s="93"/>
      <c r="K122" s="93"/>
      <c r="L122" s="93"/>
      <c r="M122" s="93"/>
      <c r="N122" s="93"/>
      <c r="O122" s="93"/>
      <c r="P122" s="93"/>
      <c r="Q122" s="93"/>
      <c r="R122" s="93"/>
      <c r="S122" s="93"/>
      <c r="T122" s="93"/>
      <c r="U122" s="93"/>
      <c r="V122" s="93"/>
      <c r="W122" s="93"/>
      <c r="X122" s="93"/>
      <c r="Y122" s="93"/>
      <c r="Z122" s="93"/>
      <c r="AA122" s="93"/>
    </row>
    <row r="123">
      <c r="A123" s="93"/>
      <c r="B123" s="93"/>
      <c r="C123" s="93"/>
      <c r="D123" s="93"/>
      <c r="F123" s="93"/>
      <c r="G123" s="93"/>
      <c r="H123" s="93"/>
      <c r="I123" s="93"/>
      <c r="J123" s="93"/>
      <c r="K123" s="93"/>
      <c r="L123" s="93"/>
      <c r="M123" s="93"/>
      <c r="N123" s="93"/>
      <c r="O123" s="93"/>
      <c r="P123" s="93"/>
      <c r="Q123" s="93"/>
      <c r="R123" s="93"/>
      <c r="S123" s="93"/>
      <c r="T123" s="93"/>
      <c r="U123" s="93"/>
      <c r="V123" s="93"/>
      <c r="W123" s="93"/>
      <c r="X123" s="93"/>
      <c r="Y123" s="93"/>
      <c r="Z123" s="93"/>
      <c r="AA123" s="93"/>
    </row>
    <row r="124">
      <c r="A124" s="93"/>
      <c r="B124" s="93"/>
      <c r="C124" s="93"/>
      <c r="D124" s="93"/>
      <c r="F124" s="93"/>
      <c r="G124" s="93"/>
      <c r="H124" s="93"/>
      <c r="I124" s="93"/>
      <c r="J124" s="93"/>
      <c r="K124" s="93"/>
      <c r="L124" s="93"/>
      <c r="M124" s="93"/>
      <c r="N124" s="93"/>
      <c r="O124" s="93"/>
      <c r="P124" s="93"/>
      <c r="Q124" s="93"/>
      <c r="R124" s="93"/>
      <c r="S124" s="93"/>
      <c r="T124" s="93"/>
      <c r="U124" s="93"/>
      <c r="V124" s="93"/>
      <c r="W124" s="93"/>
      <c r="X124" s="93"/>
      <c r="Y124" s="93"/>
      <c r="Z124" s="93"/>
      <c r="AA124" s="93"/>
    </row>
    <row r="125">
      <c r="A125" s="93"/>
      <c r="B125" s="93"/>
      <c r="C125" s="93"/>
      <c r="D125" s="93"/>
      <c r="F125" s="93"/>
      <c r="G125" s="93"/>
      <c r="H125" s="93"/>
      <c r="I125" s="93"/>
      <c r="J125" s="93"/>
      <c r="K125" s="93"/>
      <c r="L125" s="93"/>
      <c r="M125" s="93"/>
      <c r="N125" s="93"/>
      <c r="O125" s="93"/>
      <c r="P125" s="93"/>
      <c r="Q125" s="93"/>
      <c r="R125" s="93"/>
      <c r="S125" s="93"/>
      <c r="T125" s="93"/>
      <c r="U125" s="93"/>
      <c r="V125" s="93"/>
      <c r="W125" s="93"/>
      <c r="X125" s="93"/>
      <c r="Y125" s="93"/>
      <c r="Z125" s="93"/>
      <c r="AA125" s="93"/>
    </row>
    <row r="126">
      <c r="A126" s="93"/>
      <c r="B126" s="93"/>
      <c r="C126" s="93"/>
      <c r="D126" s="93"/>
      <c r="F126" s="93"/>
      <c r="G126" s="93"/>
      <c r="H126" s="93"/>
      <c r="I126" s="93"/>
      <c r="J126" s="93"/>
      <c r="K126" s="93"/>
      <c r="L126" s="93"/>
      <c r="M126" s="93"/>
      <c r="N126" s="93"/>
      <c r="O126" s="93"/>
      <c r="P126" s="93"/>
      <c r="Q126" s="93"/>
      <c r="R126" s="93"/>
      <c r="S126" s="93"/>
      <c r="T126" s="93"/>
      <c r="U126" s="93"/>
      <c r="V126" s="93"/>
      <c r="W126" s="93"/>
      <c r="X126" s="93"/>
      <c r="Y126" s="93"/>
      <c r="Z126" s="93"/>
      <c r="AA126" s="93"/>
    </row>
    <row r="127">
      <c r="A127" s="93"/>
      <c r="B127" s="93"/>
      <c r="C127" s="93"/>
      <c r="D127" s="93"/>
      <c r="F127" s="93"/>
      <c r="G127" s="93"/>
      <c r="H127" s="93"/>
      <c r="I127" s="93"/>
      <c r="J127" s="93"/>
      <c r="K127" s="93"/>
      <c r="L127" s="93"/>
      <c r="M127" s="93"/>
      <c r="N127" s="93"/>
      <c r="O127" s="93"/>
      <c r="P127" s="93"/>
      <c r="Q127" s="93"/>
      <c r="R127" s="93"/>
      <c r="S127" s="93"/>
      <c r="T127" s="93"/>
      <c r="U127" s="93"/>
      <c r="V127" s="93"/>
      <c r="W127" s="93"/>
      <c r="X127" s="93"/>
      <c r="Y127" s="93"/>
      <c r="Z127" s="93"/>
      <c r="AA127" s="93"/>
    </row>
    <row r="128">
      <c r="A128" s="93"/>
      <c r="B128" s="93"/>
      <c r="C128" s="93"/>
      <c r="D128" s="93"/>
      <c r="F128" s="93"/>
      <c r="G128" s="93"/>
      <c r="H128" s="93"/>
      <c r="I128" s="93"/>
      <c r="J128" s="93"/>
      <c r="K128" s="93"/>
      <c r="L128" s="93"/>
      <c r="M128" s="93"/>
      <c r="N128" s="93"/>
      <c r="O128" s="93"/>
      <c r="P128" s="93"/>
      <c r="Q128" s="93"/>
      <c r="R128" s="93"/>
      <c r="S128" s="93"/>
      <c r="T128" s="93"/>
      <c r="U128" s="93"/>
      <c r="V128" s="93"/>
      <c r="W128" s="93"/>
      <c r="X128" s="93"/>
      <c r="Y128" s="93"/>
      <c r="Z128" s="93"/>
      <c r="AA128" s="93"/>
    </row>
    <row r="129">
      <c r="A129" s="93"/>
      <c r="B129" s="93"/>
      <c r="C129" s="93"/>
      <c r="D129" s="93"/>
      <c r="F129" s="93"/>
      <c r="G129" s="93"/>
      <c r="H129" s="93"/>
      <c r="I129" s="93"/>
      <c r="J129" s="93"/>
      <c r="K129" s="93"/>
      <c r="L129" s="93"/>
      <c r="M129" s="93"/>
      <c r="N129" s="93"/>
      <c r="O129" s="93"/>
      <c r="P129" s="93"/>
      <c r="Q129" s="93"/>
      <c r="R129" s="93"/>
      <c r="S129" s="93"/>
      <c r="T129" s="93"/>
      <c r="U129" s="93"/>
      <c r="V129" s="93"/>
      <c r="W129" s="93"/>
      <c r="X129" s="93"/>
      <c r="Y129" s="93"/>
      <c r="Z129" s="93"/>
      <c r="AA129" s="93"/>
    </row>
    <row r="130">
      <c r="A130" s="93"/>
      <c r="B130" s="93"/>
      <c r="C130" s="93"/>
      <c r="D130" s="93"/>
      <c r="F130" s="93"/>
      <c r="G130" s="93"/>
      <c r="H130" s="93"/>
      <c r="I130" s="93"/>
      <c r="J130" s="93"/>
      <c r="K130" s="93"/>
      <c r="L130" s="93"/>
      <c r="M130" s="93"/>
      <c r="N130" s="93"/>
      <c r="O130" s="93"/>
      <c r="P130" s="93"/>
      <c r="Q130" s="93"/>
      <c r="R130" s="93"/>
      <c r="S130" s="93"/>
      <c r="T130" s="93"/>
      <c r="U130" s="93"/>
      <c r="V130" s="93"/>
      <c r="W130" s="93"/>
      <c r="X130" s="93"/>
      <c r="Y130" s="93"/>
      <c r="Z130" s="93"/>
      <c r="AA130" s="93"/>
    </row>
    <row r="131">
      <c r="A131" s="93"/>
      <c r="B131" s="93"/>
      <c r="C131" s="93"/>
      <c r="D131" s="93"/>
      <c r="F131" s="93"/>
      <c r="G131" s="93"/>
      <c r="H131" s="93"/>
      <c r="I131" s="93"/>
      <c r="J131" s="93"/>
      <c r="K131" s="93"/>
      <c r="L131" s="93"/>
      <c r="M131" s="93"/>
      <c r="N131" s="93"/>
      <c r="O131" s="93"/>
      <c r="P131" s="93"/>
      <c r="Q131" s="93"/>
      <c r="R131" s="93"/>
      <c r="S131" s="93"/>
      <c r="T131" s="93"/>
      <c r="U131" s="93"/>
      <c r="V131" s="93"/>
      <c r="W131" s="93"/>
      <c r="X131" s="93"/>
      <c r="Y131" s="93"/>
      <c r="Z131" s="93"/>
      <c r="AA131" s="93"/>
    </row>
    <row r="132">
      <c r="A132" s="93"/>
      <c r="B132" s="93"/>
      <c r="C132" s="93"/>
      <c r="D132" s="93"/>
      <c r="F132" s="93"/>
      <c r="G132" s="93"/>
      <c r="H132" s="93"/>
      <c r="I132" s="93"/>
      <c r="J132" s="93"/>
      <c r="K132" s="93"/>
      <c r="L132" s="93"/>
      <c r="M132" s="93"/>
      <c r="N132" s="93"/>
      <c r="O132" s="93"/>
      <c r="P132" s="93"/>
      <c r="Q132" s="93"/>
      <c r="R132" s="93"/>
      <c r="S132" s="93"/>
      <c r="T132" s="93"/>
      <c r="U132" s="93"/>
      <c r="V132" s="93"/>
      <c r="W132" s="93"/>
      <c r="X132" s="93"/>
      <c r="Y132" s="93"/>
      <c r="Z132" s="93"/>
      <c r="AA132" s="93"/>
    </row>
    <row r="133">
      <c r="A133" s="93"/>
      <c r="B133" s="93"/>
      <c r="C133" s="93"/>
      <c r="D133" s="93"/>
      <c r="F133" s="93"/>
      <c r="G133" s="93"/>
      <c r="H133" s="93"/>
      <c r="I133" s="93"/>
      <c r="J133" s="93"/>
      <c r="K133" s="93"/>
      <c r="L133" s="93"/>
      <c r="M133" s="93"/>
      <c r="N133" s="93"/>
      <c r="O133" s="93"/>
      <c r="P133" s="93"/>
      <c r="Q133" s="93"/>
      <c r="R133" s="93"/>
      <c r="S133" s="93"/>
      <c r="T133" s="93"/>
      <c r="U133" s="93"/>
      <c r="V133" s="93"/>
      <c r="W133" s="93"/>
      <c r="X133" s="93"/>
      <c r="Y133" s="93"/>
      <c r="Z133" s="93"/>
      <c r="AA133" s="93"/>
    </row>
    <row r="134">
      <c r="A134" s="93"/>
      <c r="B134" s="93"/>
      <c r="C134" s="93"/>
      <c r="D134" s="93"/>
      <c r="F134" s="93"/>
      <c r="G134" s="93"/>
      <c r="H134" s="93"/>
      <c r="I134" s="93"/>
      <c r="J134" s="93"/>
      <c r="K134" s="93"/>
      <c r="L134" s="93"/>
      <c r="M134" s="93"/>
      <c r="N134" s="93"/>
      <c r="O134" s="93"/>
      <c r="P134" s="93"/>
      <c r="Q134" s="93"/>
      <c r="R134" s="93"/>
      <c r="S134" s="93"/>
      <c r="T134" s="93"/>
      <c r="U134" s="93"/>
      <c r="V134" s="93"/>
      <c r="W134" s="93"/>
      <c r="X134" s="93"/>
      <c r="Y134" s="93"/>
      <c r="Z134" s="93"/>
      <c r="AA134" s="93"/>
    </row>
    <row r="135">
      <c r="A135" s="93"/>
      <c r="B135" s="93"/>
      <c r="C135" s="93"/>
      <c r="D135" s="93"/>
      <c r="F135" s="93"/>
      <c r="G135" s="93"/>
      <c r="H135" s="93"/>
      <c r="I135" s="93"/>
      <c r="J135" s="93"/>
      <c r="K135" s="93"/>
      <c r="L135" s="93"/>
      <c r="M135" s="93"/>
      <c r="N135" s="93"/>
      <c r="O135" s="93"/>
      <c r="P135" s="93"/>
      <c r="Q135" s="93"/>
      <c r="R135" s="93"/>
      <c r="S135" s="93"/>
      <c r="T135" s="93"/>
      <c r="U135" s="93"/>
      <c r="V135" s="93"/>
      <c r="W135" s="93"/>
      <c r="X135" s="93"/>
      <c r="Y135" s="93"/>
      <c r="Z135" s="93"/>
      <c r="AA135" s="93"/>
    </row>
    <row r="136">
      <c r="A136" s="93"/>
      <c r="B136" s="93"/>
      <c r="C136" s="93"/>
      <c r="D136" s="93"/>
      <c r="E136" s="220"/>
      <c r="F136" s="93"/>
      <c r="G136" s="93"/>
      <c r="H136" s="93"/>
      <c r="I136" s="93"/>
      <c r="J136" s="93"/>
      <c r="K136" s="93"/>
      <c r="L136" s="93"/>
      <c r="M136" s="93"/>
      <c r="N136" s="93"/>
      <c r="O136" s="93"/>
      <c r="P136" s="93"/>
      <c r="Q136" s="93"/>
      <c r="R136" s="93"/>
      <c r="S136" s="93"/>
      <c r="T136" s="93"/>
      <c r="U136" s="93"/>
      <c r="V136" s="93"/>
      <c r="W136" s="93"/>
      <c r="X136" s="93"/>
      <c r="Y136" s="93"/>
      <c r="Z136" s="93"/>
      <c r="AA136" s="93"/>
    </row>
    <row r="137">
      <c r="A137" s="93"/>
      <c r="B137" s="93"/>
      <c r="C137" s="93"/>
      <c r="D137" s="93"/>
      <c r="E137" s="220"/>
      <c r="F137" s="93"/>
      <c r="G137" s="93"/>
      <c r="H137" s="93"/>
      <c r="I137" s="93"/>
      <c r="J137" s="93"/>
      <c r="K137" s="93"/>
      <c r="L137" s="93"/>
      <c r="M137" s="93"/>
      <c r="N137" s="93"/>
      <c r="O137" s="93"/>
      <c r="P137" s="93"/>
      <c r="Q137" s="93"/>
      <c r="R137" s="93"/>
      <c r="S137" s="93"/>
      <c r="T137" s="93"/>
      <c r="U137" s="93"/>
      <c r="V137" s="93"/>
      <c r="W137" s="93"/>
      <c r="X137" s="93"/>
      <c r="Y137" s="93"/>
      <c r="Z137" s="93"/>
      <c r="AA137" s="93"/>
    </row>
    <row r="138">
      <c r="A138" s="93"/>
      <c r="B138" s="93"/>
      <c r="C138" s="93"/>
      <c r="D138" s="93"/>
      <c r="E138" s="220"/>
      <c r="F138" s="93"/>
      <c r="G138" s="93"/>
      <c r="H138" s="93"/>
      <c r="I138" s="93"/>
      <c r="J138" s="93"/>
      <c r="K138" s="93"/>
      <c r="L138" s="93"/>
      <c r="M138" s="93"/>
      <c r="N138" s="93"/>
      <c r="O138" s="93"/>
      <c r="P138" s="93"/>
      <c r="Q138" s="93"/>
      <c r="R138" s="93"/>
      <c r="S138" s="93"/>
      <c r="T138" s="93"/>
      <c r="U138" s="93"/>
      <c r="V138" s="93"/>
      <c r="W138" s="93"/>
      <c r="X138" s="93"/>
      <c r="Y138" s="93"/>
      <c r="Z138" s="93"/>
      <c r="AA138" s="93"/>
    </row>
    <row r="139">
      <c r="A139" s="93"/>
      <c r="B139" s="93"/>
      <c r="C139" s="93"/>
      <c r="D139" s="93"/>
      <c r="E139" s="220"/>
      <c r="F139" s="93"/>
      <c r="G139" s="93"/>
      <c r="H139" s="93"/>
      <c r="I139" s="93"/>
      <c r="J139" s="93"/>
      <c r="K139" s="93"/>
      <c r="L139" s="93"/>
      <c r="M139" s="93"/>
      <c r="N139" s="93"/>
      <c r="O139" s="93"/>
      <c r="P139" s="93"/>
      <c r="Q139" s="93"/>
      <c r="R139" s="93"/>
      <c r="S139" s="93"/>
      <c r="T139" s="93"/>
      <c r="U139" s="93"/>
      <c r="V139" s="93"/>
      <c r="W139" s="93"/>
      <c r="X139" s="93"/>
      <c r="Y139" s="93"/>
      <c r="Z139" s="93"/>
      <c r="AA139" s="93"/>
    </row>
    <row r="140">
      <c r="A140" s="93"/>
      <c r="B140" s="93"/>
      <c r="C140" s="93"/>
      <c r="D140" s="93"/>
      <c r="E140" s="220"/>
      <c r="F140" s="93"/>
      <c r="G140" s="93"/>
      <c r="H140" s="93"/>
      <c r="I140" s="93"/>
      <c r="J140" s="93"/>
      <c r="K140" s="93"/>
      <c r="L140" s="93"/>
      <c r="M140" s="93"/>
      <c r="N140" s="93"/>
      <c r="O140" s="93"/>
      <c r="P140" s="93"/>
      <c r="Q140" s="93"/>
      <c r="R140" s="93"/>
      <c r="S140" s="93"/>
      <c r="T140" s="93"/>
      <c r="U140" s="93"/>
      <c r="V140" s="93"/>
      <c r="W140" s="93"/>
      <c r="X140" s="93"/>
      <c r="Y140" s="93"/>
      <c r="Z140" s="93"/>
      <c r="AA140" s="93"/>
    </row>
    <row r="141">
      <c r="A141" s="93"/>
      <c r="B141" s="93"/>
      <c r="C141" s="93"/>
      <c r="D141" s="93"/>
      <c r="E141" s="220"/>
      <c r="F141" s="93"/>
      <c r="G141" s="93"/>
      <c r="H141" s="93"/>
      <c r="I141" s="93"/>
      <c r="J141" s="93"/>
      <c r="K141" s="93"/>
      <c r="L141" s="93"/>
      <c r="M141" s="93"/>
      <c r="N141" s="93"/>
      <c r="O141" s="93"/>
      <c r="P141" s="93"/>
      <c r="Q141" s="93"/>
      <c r="R141" s="93"/>
      <c r="S141" s="93"/>
      <c r="T141" s="93"/>
      <c r="U141" s="93"/>
      <c r="V141" s="93"/>
      <c r="W141" s="93"/>
      <c r="X141" s="93"/>
      <c r="Y141" s="93"/>
      <c r="Z141" s="93"/>
      <c r="AA141" s="93"/>
    </row>
    <row r="142">
      <c r="A142" s="93"/>
      <c r="B142" s="93"/>
      <c r="C142" s="93"/>
      <c r="D142" s="93"/>
      <c r="E142" s="220"/>
      <c r="F142" s="93"/>
      <c r="G142" s="93"/>
      <c r="H142" s="93"/>
      <c r="I142" s="93"/>
      <c r="J142" s="93"/>
      <c r="K142" s="93"/>
      <c r="L142" s="93"/>
      <c r="M142" s="93"/>
      <c r="N142" s="93"/>
      <c r="O142" s="93"/>
      <c r="P142" s="93"/>
      <c r="Q142" s="93"/>
      <c r="R142" s="93"/>
      <c r="S142" s="93"/>
      <c r="T142" s="93"/>
      <c r="U142" s="93"/>
      <c r="V142" s="93"/>
      <c r="W142" s="93"/>
      <c r="X142" s="93"/>
      <c r="Y142" s="93"/>
      <c r="Z142" s="93"/>
      <c r="AA142" s="93"/>
    </row>
    <row r="143">
      <c r="A143" s="93"/>
      <c r="B143" s="93"/>
      <c r="C143" s="93"/>
      <c r="D143" s="93"/>
      <c r="E143" s="220"/>
      <c r="F143" s="93"/>
      <c r="G143" s="93"/>
      <c r="H143" s="93"/>
      <c r="I143" s="93"/>
      <c r="J143" s="93"/>
      <c r="K143" s="93"/>
      <c r="L143" s="93"/>
      <c r="M143" s="93"/>
      <c r="N143" s="93"/>
      <c r="O143" s="93"/>
      <c r="P143" s="93"/>
      <c r="Q143" s="93"/>
      <c r="R143" s="93"/>
      <c r="S143" s="93"/>
      <c r="T143" s="93"/>
      <c r="U143" s="93"/>
      <c r="V143" s="93"/>
      <c r="W143" s="93"/>
      <c r="X143" s="93"/>
      <c r="Y143" s="93"/>
      <c r="Z143" s="93"/>
      <c r="AA143" s="93"/>
    </row>
    <row r="144">
      <c r="A144" s="93"/>
      <c r="B144" s="93"/>
      <c r="C144" s="93"/>
      <c r="D144" s="93"/>
      <c r="E144" s="220"/>
      <c r="F144" s="93"/>
      <c r="G144" s="93"/>
      <c r="H144" s="93"/>
      <c r="I144" s="93"/>
      <c r="J144" s="93"/>
      <c r="K144" s="93"/>
      <c r="L144" s="93"/>
      <c r="M144" s="93"/>
      <c r="N144" s="93"/>
      <c r="O144" s="93"/>
      <c r="P144" s="93"/>
      <c r="Q144" s="93"/>
      <c r="R144" s="93"/>
      <c r="S144" s="93"/>
      <c r="T144" s="93"/>
      <c r="U144" s="93"/>
      <c r="V144" s="93"/>
      <c r="W144" s="93"/>
      <c r="X144" s="93"/>
      <c r="Y144" s="93"/>
      <c r="Z144" s="93"/>
      <c r="AA144" s="93"/>
    </row>
    <row r="145">
      <c r="A145" s="93"/>
      <c r="B145" s="93"/>
      <c r="C145" s="93"/>
      <c r="D145" s="93"/>
      <c r="E145" s="220"/>
      <c r="F145" s="93"/>
      <c r="G145" s="93"/>
      <c r="H145" s="93"/>
      <c r="I145" s="93"/>
      <c r="J145" s="93"/>
      <c r="K145" s="93"/>
      <c r="L145" s="93"/>
      <c r="M145" s="93"/>
      <c r="N145" s="93"/>
      <c r="O145" s="93"/>
      <c r="P145" s="93"/>
      <c r="Q145" s="93"/>
      <c r="R145" s="93"/>
      <c r="S145" s="93"/>
      <c r="T145" s="93"/>
      <c r="U145" s="93"/>
      <c r="V145" s="93"/>
      <c r="W145" s="93"/>
      <c r="X145" s="93"/>
      <c r="Y145" s="93"/>
      <c r="Z145" s="93"/>
      <c r="AA145" s="93"/>
    </row>
    <row r="146">
      <c r="A146" s="93"/>
      <c r="B146" s="93"/>
      <c r="C146" s="93"/>
      <c r="D146" s="93"/>
      <c r="E146" s="220"/>
      <c r="F146" s="93"/>
      <c r="G146" s="93"/>
      <c r="H146" s="93"/>
      <c r="I146" s="93"/>
      <c r="J146" s="93"/>
      <c r="K146" s="93"/>
      <c r="L146" s="93"/>
      <c r="M146" s="93"/>
      <c r="N146" s="93"/>
      <c r="O146" s="93"/>
      <c r="P146" s="93"/>
      <c r="Q146" s="93"/>
      <c r="R146" s="93"/>
      <c r="S146" s="93"/>
      <c r="T146" s="93"/>
      <c r="U146" s="93"/>
      <c r="V146" s="93"/>
      <c r="W146" s="93"/>
      <c r="X146" s="93"/>
      <c r="Y146" s="93"/>
      <c r="Z146" s="93"/>
      <c r="AA146" s="93"/>
    </row>
    <row r="147">
      <c r="A147" s="93"/>
      <c r="B147" s="93"/>
      <c r="C147" s="93"/>
      <c r="D147" s="93"/>
      <c r="E147" s="220"/>
      <c r="F147" s="93"/>
      <c r="G147" s="93"/>
      <c r="H147" s="93"/>
      <c r="I147" s="93"/>
      <c r="J147" s="93"/>
      <c r="K147" s="93"/>
      <c r="L147" s="93"/>
      <c r="M147" s="93"/>
      <c r="N147" s="93"/>
      <c r="O147" s="93"/>
      <c r="P147" s="93"/>
      <c r="Q147" s="93"/>
      <c r="R147" s="93"/>
      <c r="S147" s="93"/>
      <c r="T147" s="93"/>
      <c r="U147" s="93"/>
      <c r="V147" s="93"/>
      <c r="W147" s="93"/>
      <c r="X147" s="93"/>
      <c r="Y147" s="93"/>
      <c r="Z147" s="93"/>
      <c r="AA147" s="93"/>
    </row>
    <row r="148">
      <c r="A148" s="93"/>
      <c r="B148" s="93"/>
      <c r="C148" s="93"/>
      <c r="D148" s="93"/>
      <c r="E148" s="220"/>
      <c r="F148" s="93"/>
      <c r="G148" s="93"/>
      <c r="H148" s="93"/>
      <c r="I148" s="93"/>
      <c r="J148" s="93"/>
      <c r="K148" s="93"/>
      <c r="L148" s="93"/>
      <c r="M148" s="93"/>
      <c r="N148" s="93"/>
      <c r="O148" s="93"/>
      <c r="P148" s="93"/>
      <c r="Q148" s="93"/>
      <c r="R148" s="93"/>
      <c r="S148" s="93"/>
      <c r="T148" s="93"/>
      <c r="U148" s="93"/>
      <c r="V148" s="93"/>
      <c r="W148" s="93"/>
      <c r="X148" s="93"/>
      <c r="Y148" s="93"/>
      <c r="Z148" s="93"/>
      <c r="AA148" s="93"/>
    </row>
    <row r="149">
      <c r="A149" s="93"/>
      <c r="B149" s="93"/>
      <c r="C149" s="93"/>
      <c r="D149" s="93"/>
      <c r="E149" s="220"/>
      <c r="F149" s="93"/>
      <c r="G149" s="93"/>
      <c r="H149" s="93"/>
      <c r="I149" s="93"/>
      <c r="J149" s="93"/>
      <c r="K149" s="93"/>
      <c r="L149" s="93"/>
      <c r="M149" s="93"/>
      <c r="N149" s="93"/>
      <c r="O149" s="93"/>
      <c r="P149" s="93"/>
      <c r="Q149" s="93"/>
      <c r="R149" s="93"/>
      <c r="S149" s="93"/>
      <c r="T149" s="93"/>
      <c r="U149" s="93"/>
      <c r="V149" s="93"/>
      <c r="W149" s="93"/>
      <c r="X149" s="93"/>
      <c r="Y149" s="93"/>
      <c r="Z149" s="93"/>
      <c r="AA149" s="93"/>
    </row>
    <row r="150">
      <c r="A150" s="93"/>
      <c r="B150" s="93"/>
      <c r="C150" s="93"/>
      <c r="D150" s="93"/>
      <c r="E150" s="220"/>
      <c r="F150" s="93"/>
      <c r="G150" s="93"/>
      <c r="H150" s="93"/>
      <c r="I150" s="93"/>
      <c r="J150" s="93"/>
      <c r="K150" s="93"/>
      <c r="L150" s="93"/>
      <c r="M150" s="93"/>
      <c r="N150" s="93"/>
      <c r="O150" s="93"/>
      <c r="P150" s="93"/>
      <c r="Q150" s="93"/>
      <c r="R150" s="93"/>
      <c r="S150" s="93"/>
      <c r="T150" s="93"/>
      <c r="U150" s="93"/>
      <c r="V150" s="93"/>
      <c r="W150" s="93"/>
      <c r="X150" s="93"/>
      <c r="Y150" s="93"/>
      <c r="Z150" s="93"/>
      <c r="AA150" s="93"/>
    </row>
    <row r="151">
      <c r="A151" s="93"/>
      <c r="B151" s="93"/>
      <c r="C151" s="93"/>
      <c r="D151" s="93"/>
      <c r="E151" s="220"/>
      <c r="F151" s="93"/>
      <c r="G151" s="93"/>
      <c r="H151" s="93"/>
      <c r="I151" s="93"/>
      <c r="J151" s="93"/>
      <c r="K151" s="93"/>
      <c r="L151" s="93"/>
      <c r="M151" s="93"/>
      <c r="N151" s="93"/>
      <c r="O151" s="93"/>
      <c r="P151" s="93"/>
      <c r="Q151" s="93"/>
      <c r="R151" s="93"/>
      <c r="S151" s="93"/>
      <c r="T151" s="93"/>
      <c r="U151" s="93"/>
      <c r="V151" s="93"/>
      <c r="W151" s="93"/>
      <c r="X151" s="93"/>
      <c r="Y151" s="93"/>
      <c r="Z151" s="93"/>
      <c r="AA151" s="93"/>
    </row>
    <row r="152">
      <c r="A152" s="93"/>
      <c r="B152" s="93"/>
      <c r="C152" s="93"/>
      <c r="D152" s="93"/>
      <c r="E152" s="220"/>
      <c r="F152" s="93"/>
      <c r="G152" s="93"/>
      <c r="H152" s="93"/>
      <c r="I152" s="93"/>
      <c r="J152" s="93"/>
      <c r="K152" s="93"/>
      <c r="L152" s="93"/>
      <c r="M152" s="93"/>
      <c r="N152" s="93"/>
      <c r="O152" s="93"/>
      <c r="P152" s="93"/>
      <c r="Q152" s="93"/>
      <c r="R152" s="93"/>
      <c r="S152" s="93"/>
      <c r="T152" s="93"/>
      <c r="U152" s="93"/>
      <c r="V152" s="93"/>
      <c r="W152" s="93"/>
      <c r="X152" s="93"/>
      <c r="Y152" s="93"/>
      <c r="Z152" s="93"/>
      <c r="AA152" s="93"/>
    </row>
    <row r="153">
      <c r="A153" s="93"/>
      <c r="B153" s="93"/>
      <c r="C153" s="93"/>
      <c r="D153" s="93"/>
      <c r="E153" s="220"/>
      <c r="F153" s="93"/>
      <c r="G153" s="93"/>
      <c r="H153" s="93"/>
      <c r="I153" s="93"/>
      <c r="J153" s="93"/>
      <c r="K153" s="93"/>
      <c r="L153" s="93"/>
      <c r="M153" s="93"/>
      <c r="N153" s="93"/>
      <c r="O153" s="93"/>
      <c r="P153" s="93"/>
      <c r="Q153" s="93"/>
      <c r="R153" s="93"/>
      <c r="S153" s="93"/>
      <c r="T153" s="93"/>
      <c r="U153" s="93"/>
      <c r="V153" s="93"/>
      <c r="W153" s="93"/>
      <c r="X153" s="93"/>
      <c r="Y153" s="93"/>
      <c r="Z153" s="93"/>
      <c r="AA153" s="93"/>
    </row>
    <row r="154">
      <c r="A154" s="93"/>
      <c r="B154" s="93"/>
      <c r="C154" s="93"/>
      <c r="D154" s="93"/>
      <c r="E154" s="220"/>
      <c r="F154" s="93"/>
      <c r="G154" s="93"/>
      <c r="H154" s="93"/>
      <c r="I154" s="93"/>
      <c r="J154" s="93"/>
      <c r="K154" s="93"/>
      <c r="L154" s="93"/>
      <c r="M154" s="93"/>
      <c r="N154" s="93"/>
      <c r="O154" s="93"/>
      <c r="P154" s="93"/>
      <c r="Q154" s="93"/>
      <c r="R154" s="93"/>
      <c r="S154" s="93"/>
      <c r="T154" s="93"/>
      <c r="U154" s="93"/>
      <c r="V154" s="93"/>
      <c r="W154" s="93"/>
      <c r="X154" s="93"/>
      <c r="Y154" s="93"/>
      <c r="Z154" s="93"/>
      <c r="AA154" s="93"/>
    </row>
    <row r="155">
      <c r="A155" s="93"/>
      <c r="B155" s="93"/>
      <c r="C155" s="93"/>
      <c r="D155" s="93"/>
      <c r="E155" s="220"/>
      <c r="F155" s="93"/>
      <c r="G155" s="93"/>
      <c r="H155" s="93"/>
      <c r="I155" s="93"/>
      <c r="J155" s="93"/>
      <c r="K155" s="93"/>
      <c r="L155" s="93"/>
      <c r="M155" s="93"/>
      <c r="N155" s="93"/>
      <c r="O155" s="93"/>
      <c r="P155" s="93"/>
      <c r="Q155" s="93"/>
      <c r="R155" s="93"/>
      <c r="S155" s="93"/>
      <c r="T155" s="93"/>
      <c r="U155" s="93"/>
      <c r="V155" s="93"/>
      <c r="W155" s="93"/>
      <c r="X155" s="93"/>
      <c r="Y155" s="93"/>
      <c r="Z155" s="93"/>
      <c r="AA155" s="93"/>
    </row>
    <row r="156">
      <c r="A156" s="93"/>
      <c r="B156" s="93"/>
      <c r="C156" s="93"/>
      <c r="D156" s="93"/>
      <c r="E156" s="220"/>
      <c r="F156" s="93"/>
      <c r="G156" s="93"/>
      <c r="H156" s="93"/>
      <c r="I156" s="93"/>
      <c r="J156" s="93"/>
      <c r="K156" s="93"/>
      <c r="L156" s="93"/>
      <c r="M156" s="93"/>
      <c r="N156" s="93"/>
      <c r="O156" s="93"/>
      <c r="P156" s="93"/>
      <c r="Q156" s="93"/>
      <c r="R156" s="93"/>
      <c r="S156" s="93"/>
      <c r="T156" s="93"/>
      <c r="U156" s="93"/>
      <c r="V156" s="93"/>
      <c r="W156" s="93"/>
      <c r="X156" s="93"/>
      <c r="Y156" s="93"/>
      <c r="Z156" s="93"/>
      <c r="AA156" s="93"/>
    </row>
    <row r="157">
      <c r="A157" s="93"/>
      <c r="B157" s="93"/>
      <c r="C157" s="93"/>
      <c r="D157" s="93"/>
      <c r="E157" s="220"/>
      <c r="F157" s="93"/>
      <c r="G157" s="93"/>
      <c r="H157" s="93"/>
      <c r="I157" s="93"/>
      <c r="J157" s="93"/>
      <c r="K157" s="93"/>
      <c r="L157" s="93"/>
      <c r="M157" s="93"/>
      <c r="N157" s="93"/>
      <c r="O157" s="93"/>
      <c r="P157" s="93"/>
      <c r="Q157" s="93"/>
      <c r="R157" s="93"/>
      <c r="S157" s="93"/>
      <c r="T157" s="93"/>
      <c r="U157" s="93"/>
      <c r="V157" s="93"/>
      <c r="W157" s="93"/>
      <c r="X157" s="93"/>
      <c r="Y157" s="93"/>
      <c r="Z157" s="93"/>
      <c r="AA157" s="93"/>
    </row>
    <row r="158">
      <c r="A158" s="93"/>
      <c r="B158" s="93"/>
      <c r="C158" s="93"/>
      <c r="D158" s="93"/>
      <c r="E158" s="220"/>
      <c r="F158" s="93"/>
      <c r="G158" s="93"/>
      <c r="H158" s="93"/>
      <c r="I158" s="93"/>
      <c r="J158" s="93"/>
      <c r="K158" s="93"/>
      <c r="L158" s="93"/>
      <c r="M158" s="93"/>
      <c r="N158" s="93"/>
      <c r="O158" s="93"/>
      <c r="P158" s="93"/>
      <c r="Q158" s="93"/>
      <c r="R158" s="93"/>
      <c r="S158" s="93"/>
      <c r="T158" s="93"/>
      <c r="U158" s="93"/>
      <c r="V158" s="93"/>
      <c r="W158" s="93"/>
      <c r="X158" s="93"/>
      <c r="Y158" s="93"/>
      <c r="Z158" s="93"/>
      <c r="AA158" s="93"/>
    </row>
    <row r="159">
      <c r="A159" s="93"/>
      <c r="B159" s="93"/>
      <c r="C159" s="93"/>
      <c r="D159" s="93"/>
      <c r="E159" s="220"/>
      <c r="F159" s="93"/>
      <c r="G159" s="93"/>
      <c r="H159" s="93"/>
      <c r="I159" s="93"/>
      <c r="J159" s="93"/>
      <c r="K159" s="93"/>
      <c r="L159" s="93"/>
      <c r="M159" s="93"/>
      <c r="N159" s="93"/>
      <c r="O159" s="93"/>
      <c r="P159" s="93"/>
      <c r="Q159" s="93"/>
      <c r="R159" s="93"/>
      <c r="S159" s="93"/>
      <c r="T159" s="93"/>
      <c r="U159" s="93"/>
      <c r="V159" s="93"/>
      <c r="W159" s="93"/>
      <c r="X159" s="93"/>
      <c r="Y159" s="93"/>
      <c r="Z159" s="93"/>
      <c r="AA159" s="93"/>
    </row>
    <row r="160">
      <c r="A160" s="93"/>
      <c r="B160" s="93"/>
      <c r="C160" s="93"/>
      <c r="D160" s="93"/>
      <c r="E160" s="220"/>
      <c r="F160" s="93"/>
      <c r="G160" s="93"/>
      <c r="H160" s="93"/>
      <c r="I160" s="93"/>
      <c r="J160" s="93"/>
      <c r="K160" s="93"/>
      <c r="L160" s="93"/>
      <c r="M160" s="93"/>
      <c r="N160" s="93"/>
      <c r="O160" s="93"/>
      <c r="P160" s="93"/>
      <c r="Q160" s="93"/>
      <c r="R160" s="93"/>
      <c r="S160" s="93"/>
      <c r="T160" s="93"/>
      <c r="U160" s="93"/>
      <c r="V160" s="93"/>
      <c r="W160" s="93"/>
      <c r="X160" s="93"/>
      <c r="Y160" s="93"/>
      <c r="Z160" s="93"/>
      <c r="AA160" s="93"/>
    </row>
    <row r="161">
      <c r="A161" s="93"/>
      <c r="B161" s="93"/>
      <c r="C161" s="93"/>
      <c r="D161" s="93"/>
      <c r="E161" s="220"/>
      <c r="F161" s="93"/>
      <c r="G161" s="93"/>
      <c r="H161" s="93"/>
      <c r="I161" s="93"/>
      <c r="J161" s="93"/>
      <c r="K161" s="93"/>
      <c r="L161" s="93"/>
      <c r="M161" s="93"/>
      <c r="N161" s="93"/>
      <c r="O161" s="93"/>
      <c r="P161" s="93"/>
      <c r="Q161" s="93"/>
      <c r="R161" s="93"/>
      <c r="S161" s="93"/>
      <c r="T161" s="93"/>
      <c r="U161" s="93"/>
      <c r="V161" s="93"/>
      <c r="W161" s="93"/>
      <c r="X161" s="93"/>
      <c r="Y161" s="93"/>
      <c r="Z161" s="93"/>
      <c r="AA161" s="93"/>
    </row>
    <row r="162">
      <c r="A162" s="93"/>
      <c r="B162" s="93"/>
      <c r="C162" s="93"/>
      <c r="D162" s="93"/>
      <c r="E162" s="220"/>
      <c r="F162" s="93"/>
      <c r="G162" s="93"/>
      <c r="H162" s="93"/>
      <c r="I162" s="93"/>
      <c r="J162" s="93"/>
      <c r="K162" s="93"/>
      <c r="L162" s="93"/>
      <c r="M162" s="93"/>
      <c r="N162" s="93"/>
      <c r="O162" s="93"/>
      <c r="P162" s="93"/>
      <c r="Q162" s="93"/>
      <c r="R162" s="93"/>
      <c r="S162" s="93"/>
      <c r="T162" s="93"/>
      <c r="U162" s="93"/>
      <c r="V162" s="93"/>
      <c r="W162" s="93"/>
      <c r="X162" s="93"/>
      <c r="Y162" s="93"/>
      <c r="Z162" s="93"/>
      <c r="AA162" s="93"/>
    </row>
    <row r="163">
      <c r="A163" s="93"/>
      <c r="B163" s="93"/>
      <c r="C163" s="93"/>
      <c r="D163" s="93"/>
      <c r="E163" s="220"/>
      <c r="F163" s="93"/>
      <c r="G163" s="93"/>
      <c r="H163" s="93"/>
      <c r="I163" s="93"/>
      <c r="J163" s="93"/>
      <c r="K163" s="93"/>
      <c r="L163" s="93"/>
      <c r="M163" s="93"/>
      <c r="N163" s="93"/>
      <c r="O163" s="93"/>
      <c r="P163" s="93"/>
      <c r="Q163" s="93"/>
      <c r="R163" s="93"/>
      <c r="S163" s="93"/>
      <c r="T163" s="93"/>
      <c r="U163" s="93"/>
      <c r="V163" s="93"/>
      <c r="W163" s="93"/>
      <c r="X163" s="93"/>
      <c r="Y163" s="93"/>
      <c r="Z163" s="93"/>
      <c r="AA163" s="93"/>
    </row>
    <row r="164">
      <c r="A164" s="93"/>
      <c r="B164" s="93"/>
      <c r="C164" s="93"/>
      <c r="D164" s="93"/>
      <c r="E164" s="220"/>
      <c r="F164" s="93"/>
      <c r="G164" s="93"/>
      <c r="H164" s="93"/>
      <c r="I164" s="93"/>
      <c r="J164" s="93"/>
      <c r="K164" s="93"/>
      <c r="L164" s="93"/>
      <c r="M164" s="93"/>
      <c r="N164" s="93"/>
      <c r="O164" s="93"/>
      <c r="P164" s="93"/>
      <c r="Q164" s="93"/>
      <c r="R164" s="93"/>
      <c r="S164" s="93"/>
      <c r="T164" s="93"/>
      <c r="U164" s="93"/>
      <c r="V164" s="93"/>
      <c r="W164" s="93"/>
      <c r="X164" s="93"/>
      <c r="Y164" s="93"/>
      <c r="Z164" s="93"/>
      <c r="AA164" s="93"/>
    </row>
    <row r="165">
      <c r="A165" s="93"/>
      <c r="B165" s="93"/>
      <c r="C165" s="93"/>
      <c r="D165" s="93"/>
      <c r="E165" s="220"/>
      <c r="F165" s="93"/>
      <c r="G165" s="93"/>
      <c r="H165" s="93"/>
      <c r="I165" s="93"/>
      <c r="J165" s="93"/>
      <c r="K165" s="93"/>
      <c r="L165" s="93"/>
      <c r="M165" s="93"/>
      <c r="N165" s="93"/>
      <c r="O165" s="93"/>
      <c r="P165" s="93"/>
      <c r="Q165" s="93"/>
      <c r="R165" s="93"/>
      <c r="S165" s="93"/>
      <c r="T165" s="93"/>
      <c r="U165" s="93"/>
      <c r="V165" s="93"/>
      <c r="W165" s="93"/>
      <c r="X165" s="93"/>
      <c r="Y165" s="93"/>
      <c r="Z165" s="93"/>
      <c r="AA165" s="93"/>
    </row>
    <row r="166">
      <c r="A166" s="93"/>
      <c r="B166" s="93"/>
      <c r="C166" s="93"/>
      <c r="D166" s="93"/>
      <c r="E166" s="220"/>
      <c r="F166" s="93"/>
      <c r="G166" s="93"/>
      <c r="H166" s="93"/>
      <c r="I166" s="93"/>
      <c r="J166" s="93"/>
      <c r="K166" s="93"/>
      <c r="L166" s="93"/>
      <c r="M166" s="93"/>
      <c r="N166" s="93"/>
      <c r="O166" s="93"/>
      <c r="P166" s="93"/>
      <c r="Q166" s="93"/>
      <c r="R166" s="93"/>
      <c r="S166" s="93"/>
      <c r="T166" s="93"/>
      <c r="U166" s="93"/>
      <c r="V166" s="93"/>
      <c r="W166" s="93"/>
      <c r="X166" s="93"/>
      <c r="Y166" s="93"/>
      <c r="Z166" s="93"/>
      <c r="AA166" s="93"/>
    </row>
    <row r="167">
      <c r="A167" s="93"/>
      <c r="B167" s="93"/>
      <c r="C167" s="93"/>
      <c r="D167" s="93"/>
      <c r="E167" s="220"/>
      <c r="F167" s="93"/>
      <c r="G167" s="93"/>
      <c r="H167" s="93"/>
      <c r="I167" s="93"/>
      <c r="J167" s="93"/>
      <c r="K167" s="93"/>
      <c r="L167" s="93"/>
      <c r="M167" s="93"/>
      <c r="N167" s="93"/>
      <c r="O167" s="93"/>
      <c r="P167" s="93"/>
      <c r="Q167" s="93"/>
      <c r="R167" s="93"/>
      <c r="S167" s="93"/>
      <c r="T167" s="93"/>
      <c r="U167" s="93"/>
      <c r="V167" s="93"/>
      <c r="W167" s="93"/>
      <c r="X167" s="93"/>
      <c r="Y167" s="93"/>
      <c r="Z167" s="93"/>
      <c r="AA167" s="93"/>
    </row>
    <row r="168">
      <c r="A168" s="93"/>
      <c r="B168" s="93"/>
      <c r="C168" s="93"/>
      <c r="D168" s="93"/>
      <c r="E168" s="220"/>
      <c r="F168" s="93"/>
      <c r="G168" s="93"/>
      <c r="H168" s="93"/>
      <c r="I168" s="93"/>
      <c r="J168" s="93"/>
      <c r="K168" s="93"/>
      <c r="L168" s="93"/>
      <c r="M168" s="93"/>
      <c r="N168" s="93"/>
      <c r="O168" s="93"/>
      <c r="P168" s="93"/>
      <c r="Q168" s="93"/>
      <c r="R168" s="93"/>
      <c r="S168" s="93"/>
      <c r="T168" s="93"/>
      <c r="U168" s="93"/>
      <c r="V168" s="93"/>
      <c r="W168" s="93"/>
      <c r="X168" s="93"/>
      <c r="Y168" s="93"/>
      <c r="Z168" s="93"/>
      <c r="AA168" s="93"/>
    </row>
    <row r="169">
      <c r="A169" s="93"/>
      <c r="B169" s="93"/>
      <c r="C169" s="93"/>
      <c r="D169" s="93"/>
      <c r="E169" s="220"/>
      <c r="F169" s="93"/>
      <c r="G169" s="93"/>
      <c r="H169" s="93"/>
      <c r="I169" s="93"/>
      <c r="J169" s="93"/>
      <c r="K169" s="93"/>
      <c r="L169" s="93"/>
      <c r="M169" s="93"/>
      <c r="N169" s="93"/>
      <c r="O169" s="93"/>
      <c r="P169" s="93"/>
      <c r="Q169" s="93"/>
      <c r="R169" s="93"/>
      <c r="S169" s="93"/>
      <c r="T169" s="93"/>
      <c r="U169" s="93"/>
      <c r="V169" s="93"/>
      <c r="W169" s="93"/>
      <c r="X169" s="93"/>
      <c r="Y169" s="93"/>
      <c r="Z169" s="93"/>
      <c r="AA169" s="93"/>
    </row>
    <row r="170">
      <c r="A170" s="93"/>
      <c r="B170" s="93"/>
      <c r="C170" s="93"/>
      <c r="D170" s="93"/>
      <c r="E170" s="220"/>
      <c r="F170" s="93"/>
      <c r="G170" s="93"/>
      <c r="H170" s="93"/>
      <c r="I170" s="93"/>
      <c r="J170" s="93"/>
      <c r="K170" s="93"/>
      <c r="L170" s="93"/>
      <c r="M170" s="93"/>
      <c r="N170" s="93"/>
      <c r="O170" s="93"/>
      <c r="P170" s="93"/>
      <c r="Q170" s="93"/>
      <c r="R170" s="93"/>
      <c r="S170" s="93"/>
      <c r="T170" s="93"/>
      <c r="U170" s="93"/>
      <c r="V170" s="93"/>
      <c r="W170" s="93"/>
      <c r="X170" s="93"/>
      <c r="Y170" s="93"/>
      <c r="Z170" s="93"/>
      <c r="AA170" s="93"/>
    </row>
    <row r="171">
      <c r="A171" s="93"/>
      <c r="B171" s="93"/>
      <c r="C171" s="93"/>
      <c r="D171" s="93"/>
      <c r="E171" s="220"/>
      <c r="F171" s="93"/>
      <c r="G171" s="93"/>
      <c r="H171" s="93"/>
      <c r="I171" s="93"/>
      <c r="J171" s="93"/>
      <c r="K171" s="93"/>
      <c r="L171" s="93"/>
      <c r="M171" s="93"/>
      <c r="N171" s="93"/>
      <c r="O171" s="93"/>
      <c r="P171" s="93"/>
      <c r="Q171" s="93"/>
      <c r="R171" s="93"/>
      <c r="S171" s="93"/>
      <c r="T171" s="93"/>
      <c r="U171" s="93"/>
      <c r="V171" s="93"/>
      <c r="W171" s="93"/>
      <c r="X171" s="93"/>
      <c r="Y171" s="93"/>
      <c r="Z171" s="93"/>
      <c r="AA171" s="93"/>
    </row>
    <row r="172">
      <c r="A172" s="93"/>
      <c r="B172" s="93"/>
      <c r="C172" s="93"/>
      <c r="D172" s="93"/>
      <c r="E172" s="220"/>
      <c r="F172" s="93"/>
      <c r="G172" s="93"/>
      <c r="H172" s="93"/>
      <c r="I172" s="93"/>
      <c r="J172" s="93"/>
      <c r="K172" s="93"/>
      <c r="L172" s="93"/>
      <c r="M172" s="93"/>
      <c r="N172" s="93"/>
      <c r="O172" s="93"/>
      <c r="P172" s="93"/>
      <c r="Q172" s="93"/>
      <c r="R172" s="93"/>
      <c r="S172" s="93"/>
      <c r="T172" s="93"/>
      <c r="U172" s="93"/>
      <c r="V172" s="93"/>
      <c r="W172" s="93"/>
      <c r="X172" s="93"/>
      <c r="Y172" s="93"/>
      <c r="Z172" s="93"/>
      <c r="AA172" s="93"/>
    </row>
    <row r="173">
      <c r="A173" s="93"/>
      <c r="B173" s="93"/>
      <c r="C173" s="93"/>
      <c r="D173" s="93"/>
      <c r="E173" s="220"/>
      <c r="F173" s="93"/>
      <c r="G173" s="93"/>
      <c r="H173" s="93"/>
      <c r="I173" s="93"/>
      <c r="J173" s="93"/>
      <c r="K173" s="93"/>
      <c r="L173" s="93"/>
      <c r="M173" s="93"/>
      <c r="N173" s="93"/>
      <c r="O173" s="93"/>
      <c r="P173" s="93"/>
      <c r="Q173" s="93"/>
      <c r="R173" s="93"/>
      <c r="S173" s="93"/>
      <c r="T173" s="93"/>
      <c r="U173" s="93"/>
      <c r="V173" s="93"/>
      <c r="W173" s="93"/>
      <c r="X173" s="93"/>
      <c r="Y173" s="93"/>
      <c r="Z173" s="93"/>
      <c r="AA173" s="93"/>
    </row>
    <row r="174">
      <c r="A174" s="93"/>
      <c r="B174" s="93"/>
      <c r="C174" s="93"/>
      <c r="D174" s="93"/>
      <c r="E174" s="220"/>
      <c r="F174" s="93"/>
      <c r="G174" s="93"/>
      <c r="H174" s="93"/>
      <c r="I174" s="93"/>
      <c r="J174" s="93"/>
      <c r="K174" s="93"/>
      <c r="L174" s="93"/>
      <c r="M174" s="93"/>
      <c r="N174" s="93"/>
      <c r="O174" s="93"/>
      <c r="P174" s="93"/>
      <c r="Q174" s="93"/>
      <c r="R174" s="93"/>
      <c r="S174" s="93"/>
      <c r="T174" s="93"/>
      <c r="U174" s="93"/>
      <c r="V174" s="93"/>
      <c r="W174" s="93"/>
      <c r="X174" s="93"/>
      <c r="Y174" s="93"/>
      <c r="Z174" s="93"/>
      <c r="AA174" s="93"/>
    </row>
    <row r="175">
      <c r="A175" s="93"/>
      <c r="B175" s="93"/>
      <c r="C175" s="93"/>
      <c r="D175" s="93"/>
      <c r="E175" s="220"/>
      <c r="F175" s="93"/>
      <c r="G175" s="93"/>
      <c r="H175" s="93"/>
      <c r="I175" s="93"/>
      <c r="J175" s="93"/>
      <c r="K175" s="93"/>
      <c r="L175" s="93"/>
      <c r="M175" s="93"/>
      <c r="N175" s="93"/>
      <c r="O175" s="93"/>
      <c r="P175" s="93"/>
      <c r="Q175" s="93"/>
      <c r="R175" s="93"/>
      <c r="S175" s="93"/>
      <c r="T175" s="93"/>
      <c r="U175" s="93"/>
      <c r="V175" s="93"/>
      <c r="W175" s="93"/>
      <c r="X175" s="93"/>
      <c r="Y175" s="93"/>
      <c r="Z175" s="93"/>
      <c r="AA175" s="93"/>
    </row>
    <row r="176">
      <c r="A176" s="93"/>
      <c r="B176" s="93"/>
      <c r="C176" s="93"/>
      <c r="D176" s="93"/>
      <c r="E176" s="220"/>
      <c r="F176" s="93"/>
      <c r="G176" s="93"/>
      <c r="H176" s="93"/>
      <c r="I176" s="93"/>
      <c r="J176" s="93"/>
      <c r="K176" s="93"/>
      <c r="L176" s="93"/>
      <c r="M176" s="93"/>
      <c r="N176" s="93"/>
      <c r="O176" s="93"/>
      <c r="P176" s="93"/>
      <c r="Q176" s="93"/>
      <c r="R176" s="93"/>
      <c r="S176" s="93"/>
      <c r="T176" s="93"/>
      <c r="U176" s="93"/>
      <c r="V176" s="93"/>
      <c r="W176" s="93"/>
      <c r="X176" s="93"/>
      <c r="Y176" s="93"/>
      <c r="Z176" s="93"/>
      <c r="AA176" s="93"/>
    </row>
    <row r="177">
      <c r="A177" s="93"/>
      <c r="B177" s="93"/>
      <c r="C177" s="93"/>
      <c r="D177" s="93"/>
      <c r="E177" s="220"/>
      <c r="F177" s="93"/>
      <c r="G177" s="93"/>
      <c r="H177" s="93"/>
      <c r="I177" s="93"/>
      <c r="J177" s="93"/>
      <c r="K177" s="93"/>
      <c r="L177" s="93"/>
      <c r="M177" s="93"/>
      <c r="N177" s="93"/>
      <c r="O177" s="93"/>
      <c r="P177" s="93"/>
      <c r="Q177" s="93"/>
      <c r="R177" s="93"/>
      <c r="S177" s="93"/>
      <c r="T177" s="93"/>
      <c r="U177" s="93"/>
      <c r="V177" s="93"/>
      <c r="W177" s="93"/>
      <c r="X177" s="93"/>
      <c r="Y177" s="93"/>
      <c r="Z177" s="93"/>
      <c r="AA177" s="93"/>
    </row>
    <row r="178">
      <c r="A178" s="93"/>
      <c r="B178" s="93"/>
      <c r="C178" s="93"/>
      <c r="D178" s="93"/>
      <c r="E178" s="220"/>
      <c r="F178" s="93"/>
      <c r="G178" s="93"/>
      <c r="H178" s="93"/>
      <c r="I178" s="93"/>
      <c r="J178" s="93"/>
      <c r="K178" s="93"/>
      <c r="L178" s="93"/>
      <c r="M178" s="93"/>
      <c r="N178" s="93"/>
      <c r="O178" s="93"/>
      <c r="P178" s="93"/>
      <c r="Q178" s="93"/>
      <c r="R178" s="93"/>
      <c r="S178" s="93"/>
      <c r="T178" s="93"/>
      <c r="U178" s="93"/>
      <c r="V178" s="93"/>
      <c r="W178" s="93"/>
      <c r="X178" s="93"/>
      <c r="Y178" s="93"/>
      <c r="Z178" s="93"/>
      <c r="AA178" s="93"/>
    </row>
    <row r="179">
      <c r="A179" s="93"/>
      <c r="B179" s="93"/>
      <c r="C179" s="93"/>
      <c r="D179" s="93"/>
      <c r="E179" s="220"/>
      <c r="F179" s="93"/>
      <c r="G179" s="93"/>
      <c r="H179" s="93"/>
      <c r="I179" s="93"/>
      <c r="J179" s="93"/>
      <c r="K179" s="93"/>
      <c r="L179" s="93"/>
      <c r="M179" s="93"/>
      <c r="N179" s="93"/>
      <c r="O179" s="93"/>
      <c r="P179" s="93"/>
      <c r="Q179" s="93"/>
      <c r="R179" s="93"/>
      <c r="S179" s="93"/>
      <c r="T179" s="93"/>
      <c r="U179" s="93"/>
      <c r="V179" s="93"/>
      <c r="W179" s="93"/>
      <c r="X179" s="93"/>
      <c r="Y179" s="93"/>
      <c r="Z179" s="93"/>
      <c r="AA179" s="93"/>
    </row>
    <row r="180">
      <c r="A180" s="93"/>
      <c r="B180" s="93"/>
      <c r="C180" s="93"/>
      <c r="D180" s="93"/>
      <c r="E180" s="220"/>
      <c r="F180" s="93"/>
      <c r="G180" s="93"/>
      <c r="H180" s="93"/>
      <c r="I180" s="93"/>
      <c r="J180" s="93"/>
      <c r="K180" s="93"/>
      <c r="L180" s="93"/>
      <c r="M180" s="93"/>
      <c r="N180" s="93"/>
      <c r="O180" s="93"/>
      <c r="P180" s="93"/>
      <c r="Q180" s="93"/>
      <c r="R180" s="93"/>
      <c r="S180" s="93"/>
      <c r="T180" s="93"/>
      <c r="U180" s="93"/>
      <c r="V180" s="93"/>
      <c r="W180" s="93"/>
      <c r="X180" s="93"/>
      <c r="Y180" s="93"/>
      <c r="Z180" s="93"/>
      <c r="AA180" s="93"/>
    </row>
    <row r="181">
      <c r="A181" s="93"/>
      <c r="B181" s="93"/>
      <c r="C181" s="93"/>
      <c r="D181" s="93"/>
      <c r="E181" s="220"/>
      <c r="F181" s="93"/>
      <c r="G181" s="93"/>
      <c r="H181" s="93"/>
      <c r="I181" s="93"/>
      <c r="J181" s="93"/>
      <c r="K181" s="93"/>
      <c r="L181" s="93"/>
      <c r="M181" s="93"/>
      <c r="N181" s="93"/>
      <c r="O181" s="93"/>
      <c r="P181" s="93"/>
      <c r="Q181" s="93"/>
      <c r="R181" s="93"/>
      <c r="S181" s="93"/>
      <c r="T181" s="93"/>
      <c r="U181" s="93"/>
      <c r="V181" s="93"/>
      <c r="W181" s="93"/>
      <c r="X181" s="93"/>
      <c r="Y181" s="93"/>
      <c r="Z181" s="93"/>
      <c r="AA181" s="93"/>
    </row>
    <row r="182">
      <c r="A182" s="93"/>
      <c r="B182" s="93"/>
      <c r="C182" s="93"/>
      <c r="D182" s="93"/>
      <c r="E182" s="220"/>
      <c r="F182" s="93"/>
      <c r="G182" s="93"/>
      <c r="H182" s="93"/>
      <c r="I182" s="93"/>
      <c r="J182" s="93"/>
      <c r="K182" s="93"/>
      <c r="L182" s="93"/>
      <c r="M182" s="93"/>
      <c r="N182" s="93"/>
      <c r="O182" s="93"/>
      <c r="P182" s="93"/>
      <c r="Q182" s="93"/>
      <c r="R182" s="93"/>
      <c r="S182" s="93"/>
      <c r="T182" s="93"/>
      <c r="U182" s="93"/>
      <c r="V182" s="93"/>
      <c r="W182" s="93"/>
      <c r="X182" s="93"/>
      <c r="Y182" s="93"/>
      <c r="Z182" s="93"/>
      <c r="AA182" s="93"/>
    </row>
    <row r="183">
      <c r="A183" s="93"/>
      <c r="B183" s="93"/>
      <c r="C183" s="93"/>
      <c r="D183" s="93"/>
      <c r="E183" s="220"/>
      <c r="F183" s="93"/>
      <c r="G183" s="93"/>
      <c r="H183" s="93"/>
      <c r="I183" s="93"/>
      <c r="J183" s="93"/>
      <c r="K183" s="93"/>
      <c r="L183" s="93"/>
      <c r="M183" s="93"/>
      <c r="N183" s="93"/>
      <c r="O183" s="93"/>
      <c r="P183" s="93"/>
      <c r="Q183" s="93"/>
      <c r="R183" s="93"/>
      <c r="S183" s="93"/>
      <c r="T183" s="93"/>
      <c r="U183" s="93"/>
      <c r="V183" s="93"/>
      <c r="W183" s="93"/>
      <c r="X183" s="93"/>
      <c r="Y183" s="93"/>
      <c r="Z183" s="93"/>
      <c r="AA183" s="93"/>
    </row>
    <row r="184">
      <c r="A184" s="93"/>
      <c r="B184" s="93"/>
      <c r="C184" s="93"/>
      <c r="D184" s="93"/>
      <c r="E184" s="220"/>
      <c r="F184" s="93"/>
      <c r="G184" s="93"/>
      <c r="H184" s="93"/>
      <c r="I184" s="93"/>
      <c r="J184" s="93"/>
      <c r="K184" s="93"/>
      <c r="L184" s="93"/>
      <c r="M184" s="93"/>
      <c r="N184" s="93"/>
      <c r="O184" s="93"/>
      <c r="P184" s="93"/>
      <c r="Q184" s="93"/>
      <c r="R184" s="93"/>
      <c r="S184" s="93"/>
      <c r="T184" s="93"/>
      <c r="U184" s="93"/>
      <c r="V184" s="93"/>
      <c r="W184" s="93"/>
      <c r="X184" s="93"/>
      <c r="Y184" s="93"/>
      <c r="Z184" s="93"/>
      <c r="AA184" s="93"/>
    </row>
    <row r="185">
      <c r="A185" s="93"/>
      <c r="B185" s="93"/>
      <c r="C185" s="93"/>
      <c r="D185" s="93"/>
      <c r="E185" s="220"/>
      <c r="F185" s="93"/>
      <c r="G185" s="93"/>
      <c r="H185" s="93"/>
      <c r="I185" s="93"/>
      <c r="J185" s="93"/>
      <c r="K185" s="93"/>
      <c r="L185" s="93"/>
      <c r="M185" s="93"/>
      <c r="N185" s="93"/>
      <c r="O185" s="93"/>
      <c r="P185" s="93"/>
      <c r="Q185" s="93"/>
      <c r="R185" s="93"/>
      <c r="S185" s="93"/>
      <c r="T185" s="93"/>
      <c r="U185" s="93"/>
      <c r="V185" s="93"/>
      <c r="W185" s="93"/>
      <c r="X185" s="93"/>
      <c r="Y185" s="93"/>
      <c r="Z185" s="93"/>
      <c r="AA185" s="93"/>
    </row>
    <row r="186">
      <c r="A186" s="93"/>
      <c r="B186" s="93"/>
      <c r="C186" s="93"/>
      <c r="D186" s="93"/>
      <c r="E186" s="220"/>
      <c r="F186" s="93"/>
      <c r="G186" s="93"/>
      <c r="H186" s="93"/>
      <c r="I186" s="93"/>
      <c r="J186" s="93"/>
      <c r="K186" s="93"/>
      <c r="L186" s="93"/>
      <c r="M186" s="93"/>
      <c r="N186" s="93"/>
      <c r="O186" s="93"/>
      <c r="P186" s="93"/>
      <c r="Q186" s="93"/>
      <c r="R186" s="93"/>
      <c r="S186" s="93"/>
      <c r="T186" s="93"/>
      <c r="U186" s="93"/>
      <c r="V186" s="93"/>
      <c r="W186" s="93"/>
      <c r="X186" s="93"/>
      <c r="Y186" s="93"/>
      <c r="Z186" s="93"/>
      <c r="AA186" s="93"/>
    </row>
    <row r="187">
      <c r="A187" s="93"/>
      <c r="B187" s="93"/>
      <c r="C187" s="93"/>
      <c r="D187" s="93"/>
      <c r="E187" s="220"/>
      <c r="F187" s="93"/>
      <c r="G187" s="93"/>
      <c r="H187" s="93"/>
      <c r="I187" s="93"/>
      <c r="J187" s="93"/>
      <c r="K187" s="93"/>
      <c r="L187" s="93"/>
      <c r="M187" s="93"/>
      <c r="N187" s="93"/>
      <c r="O187" s="93"/>
      <c r="P187" s="93"/>
      <c r="Q187" s="93"/>
      <c r="R187" s="93"/>
      <c r="S187" s="93"/>
      <c r="T187" s="93"/>
      <c r="U187" s="93"/>
      <c r="V187" s="93"/>
      <c r="W187" s="93"/>
      <c r="X187" s="93"/>
      <c r="Y187" s="93"/>
      <c r="Z187" s="93"/>
      <c r="AA187" s="93"/>
    </row>
    <row r="188">
      <c r="A188" s="93"/>
      <c r="B188" s="93"/>
      <c r="C188" s="93"/>
      <c r="D188" s="93"/>
      <c r="E188" s="220"/>
      <c r="F188" s="93"/>
      <c r="G188" s="93"/>
      <c r="H188" s="93"/>
      <c r="I188" s="93"/>
      <c r="J188" s="93"/>
      <c r="K188" s="93"/>
      <c r="L188" s="93"/>
      <c r="M188" s="93"/>
      <c r="N188" s="93"/>
      <c r="O188" s="93"/>
      <c r="P188" s="93"/>
      <c r="Q188" s="93"/>
      <c r="R188" s="93"/>
      <c r="S188" s="93"/>
      <c r="T188" s="93"/>
      <c r="U188" s="93"/>
      <c r="V188" s="93"/>
      <c r="W188" s="93"/>
      <c r="X188" s="93"/>
      <c r="Y188" s="93"/>
      <c r="Z188" s="93"/>
      <c r="AA188" s="93"/>
    </row>
    <row r="189">
      <c r="A189" s="93"/>
      <c r="B189" s="93"/>
      <c r="C189" s="93"/>
      <c r="D189" s="93"/>
      <c r="E189" s="220"/>
      <c r="F189" s="93"/>
      <c r="G189" s="93"/>
      <c r="H189" s="93"/>
      <c r="I189" s="93"/>
      <c r="J189" s="93"/>
      <c r="K189" s="93"/>
      <c r="L189" s="93"/>
      <c r="M189" s="93"/>
      <c r="N189" s="93"/>
      <c r="O189" s="93"/>
      <c r="P189" s="93"/>
      <c r="Q189" s="93"/>
      <c r="R189" s="93"/>
      <c r="S189" s="93"/>
      <c r="T189" s="93"/>
      <c r="U189" s="93"/>
      <c r="V189" s="93"/>
      <c r="W189" s="93"/>
      <c r="X189" s="93"/>
      <c r="Y189" s="93"/>
      <c r="Z189" s="93"/>
      <c r="AA189" s="93"/>
    </row>
    <row r="190">
      <c r="A190" s="93"/>
      <c r="B190" s="93"/>
      <c r="C190" s="93"/>
      <c r="D190" s="93"/>
      <c r="E190" s="220"/>
      <c r="F190" s="93"/>
      <c r="G190" s="93"/>
      <c r="H190" s="93"/>
      <c r="I190" s="93"/>
      <c r="J190" s="93"/>
      <c r="K190" s="93"/>
      <c r="L190" s="93"/>
      <c r="M190" s="93"/>
      <c r="N190" s="93"/>
      <c r="O190" s="93"/>
      <c r="P190" s="93"/>
      <c r="Q190" s="93"/>
      <c r="R190" s="93"/>
      <c r="S190" s="93"/>
      <c r="T190" s="93"/>
      <c r="U190" s="93"/>
      <c r="V190" s="93"/>
      <c r="W190" s="93"/>
      <c r="X190" s="93"/>
      <c r="Y190" s="93"/>
      <c r="Z190" s="93"/>
      <c r="AA190" s="93"/>
    </row>
    <row r="191">
      <c r="A191" s="93"/>
      <c r="B191" s="93"/>
      <c r="C191" s="93"/>
      <c r="D191" s="93"/>
      <c r="E191" s="220"/>
      <c r="F191" s="93"/>
      <c r="G191" s="93"/>
      <c r="H191" s="93"/>
      <c r="I191" s="93"/>
      <c r="J191" s="93"/>
      <c r="K191" s="93"/>
      <c r="L191" s="93"/>
      <c r="M191" s="93"/>
      <c r="N191" s="93"/>
      <c r="O191" s="93"/>
      <c r="P191" s="93"/>
      <c r="Q191" s="93"/>
      <c r="R191" s="93"/>
      <c r="S191" s="93"/>
      <c r="T191" s="93"/>
      <c r="U191" s="93"/>
      <c r="V191" s="93"/>
      <c r="W191" s="93"/>
      <c r="X191" s="93"/>
      <c r="Y191" s="93"/>
      <c r="Z191" s="93"/>
      <c r="AA191" s="93"/>
    </row>
    <row r="192">
      <c r="A192" s="93"/>
      <c r="B192" s="93"/>
      <c r="C192" s="93"/>
      <c r="D192" s="93"/>
      <c r="E192" s="220"/>
      <c r="F192" s="93"/>
      <c r="G192" s="93"/>
      <c r="H192" s="93"/>
      <c r="I192" s="93"/>
      <c r="J192" s="93"/>
      <c r="K192" s="93"/>
      <c r="L192" s="93"/>
      <c r="M192" s="93"/>
      <c r="N192" s="93"/>
      <c r="O192" s="93"/>
      <c r="P192" s="93"/>
      <c r="Q192" s="93"/>
      <c r="R192" s="93"/>
      <c r="S192" s="93"/>
      <c r="T192" s="93"/>
      <c r="U192" s="93"/>
      <c r="V192" s="93"/>
      <c r="W192" s="93"/>
      <c r="X192" s="93"/>
      <c r="Y192" s="93"/>
      <c r="Z192" s="93"/>
      <c r="AA192" s="93"/>
    </row>
    <row r="193">
      <c r="A193" s="93"/>
      <c r="B193" s="93"/>
      <c r="C193" s="93"/>
      <c r="D193" s="93"/>
      <c r="E193" s="220"/>
      <c r="F193" s="93"/>
      <c r="G193" s="93"/>
      <c r="H193" s="93"/>
      <c r="I193" s="93"/>
      <c r="J193" s="93"/>
      <c r="K193" s="93"/>
      <c r="L193" s="93"/>
      <c r="M193" s="93"/>
      <c r="N193" s="93"/>
      <c r="O193" s="93"/>
      <c r="P193" s="93"/>
      <c r="Q193" s="93"/>
      <c r="R193" s="93"/>
      <c r="S193" s="93"/>
      <c r="T193" s="93"/>
      <c r="U193" s="93"/>
      <c r="V193" s="93"/>
      <c r="W193" s="93"/>
      <c r="X193" s="93"/>
      <c r="Y193" s="93"/>
      <c r="Z193" s="93"/>
      <c r="AA193" s="93"/>
    </row>
    <row r="194">
      <c r="A194" s="93"/>
      <c r="B194" s="93"/>
      <c r="C194" s="93"/>
      <c r="D194" s="93"/>
      <c r="E194" s="220"/>
      <c r="F194" s="93"/>
      <c r="G194" s="93"/>
      <c r="H194" s="93"/>
      <c r="I194" s="93"/>
      <c r="J194" s="93"/>
      <c r="K194" s="93"/>
      <c r="L194" s="93"/>
      <c r="M194" s="93"/>
      <c r="N194" s="93"/>
      <c r="O194" s="93"/>
      <c r="P194" s="93"/>
      <c r="Q194" s="93"/>
      <c r="R194" s="93"/>
      <c r="S194" s="93"/>
      <c r="T194" s="93"/>
      <c r="U194" s="93"/>
      <c r="V194" s="93"/>
      <c r="W194" s="93"/>
      <c r="X194" s="93"/>
      <c r="Y194" s="93"/>
      <c r="Z194" s="93"/>
      <c r="AA194" s="93"/>
    </row>
    <row r="195">
      <c r="A195" s="93"/>
      <c r="B195" s="93"/>
      <c r="C195" s="93"/>
      <c r="D195" s="93"/>
      <c r="E195" s="220"/>
      <c r="F195" s="93"/>
      <c r="G195" s="93"/>
      <c r="H195" s="93"/>
      <c r="I195" s="93"/>
      <c r="J195" s="93"/>
      <c r="K195" s="93"/>
      <c r="L195" s="93"/>
      <c r="M195" s="93"/>
      <c r="N195" s="93"/>
      <c r="O195" s="93"/>
      <c r="P195" s="93"/>
      <c r="Q195" s="93"/>
      <c r="R195" s="93"/>
      <c r="S195" s="93"/>
      <c r="T195" s="93"/>
      <c r="U195" s="93"/>
      <c r="V195" s="93"/>
      <c r="W195" s="93"/>
      <c r="X195" s="93"/>
      <c r="Y195" s="93"/>
      <c r="Z195" s="93"/>
      <c r="AA195" s="93"/>
    </row>
    <row r="196">
      <c r="A196" s="93"/>
      <c r="B196" s="93"/>
      <c r="C196" s="93"/>
      <c r="D196" s="93"/>
      <c r="E196" s="220"/>
      <c r="F196" s="93"/>
      <c r="G196" s="93"/>
      <c r="H196" s="93"/>
      <c r="I196" s="93"/>
      <c r="J196" s="93"/>
      <c r="K196" s="93"/>
      <c r="L196" s="93"/>
      <c r="M196" s="93"/>
      <c r="N196" s="93"/>
      <c r="O196" s="93"/>
      <c r="P196" s="93"/>
      <c r="Q196" s="93"/>
      <c r="R196" s="93"/>
      <c r="S196" s="93"/>
      <c r="T196" s="93"/>
      <c r="U196" s="93"/>
      <c r="V196" s="93"/>
      <c r="W196" s="93"/>
      <c r="X196" s="93"/>
      <c r="Y196" s="93"/>
      <c r="Z196" s="93"/>
      <c r="AA196" s="93"/>
    </row>
    <row r="197">
      <c r="A197" s="93"/>
      <c r="B197" s="93"/>
      <c r="C197" s="93"/>
      <c r="D197" s="93"/>
      <c r="E197" s="220"/>
      <c r="F197" s="93"/>
      <c r="G197" s="93"/>
      <c r="H197" s="93"/>
      <c r="I197" s="93"/>
      <c r="J197" s="93"/>
      <c r="K197" s="93"/>
      <c r="L197" s="93"/>
      <c r="M197" s="93"/>
      <c r="N197" s="93"/>
      <c r="O197" s="93"/>
      <c r="P197" s="93"/>
      <c r="Q197" s="93"/>
      <c r="R197" s="93"/>
      <c r="S197" s="93"/>
      <c r="T197" s="93"/>
      <c r="U197" s="93"/>
      <c r="V197" s="93"/>
      <c r="W197" s="93"/>
      <c r="X197" s="93"/>
      <c r="Y197" s="93"/>
      <c r="Z197" s="93"/>
      <c r="AA197" s="93"/>
    </row>
    <row r="198">
      <c r="A198" s="93"/>
      <c r="B198" s="93"/>
      <c r="C198" s="93"/>
      <c r="D198" s="93"/>
      <c r="E198" s="220"/>
      <c r="F198" s="93"/>
      <c r="G198" s="93"/>
      <c r="H198" s="93"/>
      <c r="I198" s="93"/>
      <c r="J198" s="93"/>
      <c r="K198" s="93"/>
      <c r="L198" s="93"/>
      <c r="M198" s="93"/>
      <c r="N198" s="93"/>
      <c r="O198" s="93"/>
      <c r="P198" s="93"/>
      <c r="Q198" s="93"/>
      <c r="R198" s="93"/>
      <c r="S198" s="93"/>
      <c r="T198" s="93"/>
      <c r="U198" s="93"/>
      <c r="V198" s="93"/>
      <c r="W198" s="93"/>
      <c r="X198" s="93"/>
      <c r="Y198" s="93"/>
      <c r="Z198" s="93"/>
      <c r="AA198" s="93"/>
    </row>
    <row r="199">
      <c r="A199" s="93"/>
      <c r="B199" s="93"/>
      <c r="C199" s="93"/>
      <c r="D199" s="93"/>
      <c r="E199" s="220"/>
      <c r="F199" s="93"/>
      <c r="G199" s="93"/>
      <c r="H199" s="93"/>
      <c r="I199" s="93"/>
      <c r="J199" s="93"/>
      <c r="K199" s="93"/>
      <c r="L199" s="93"/>
      <c r="M199" s="93"/>
      <c r="N199" s="93"/>
      <c r="O199" s="93"/>
      <c r="P199" s="93"/>
      <c r="Q199" s="93"/>
      <c r="R199" s="93"/>
      <c r="S199" s="93"/>
      <c r="T199" s="93"/>
      <c r="U199" s="93"/>
      <c r="V199" s="93"/>
      <c r="W199" s="93"/>
      <c r="X199" s="93"/>
      <c r="Y199" s="93"/>
      <c r="Z199" s="93"/>
      <c r="AA199" s="93"/>
    </row>
    <row r="200">
      <c r="A200" s="93"/>
      <c r="B200" s="93"/>
      <c r="C200" s="93"/>
      <c r="D200" s="93"/>
      <c r="E200" s="220"/>
      <c r="F200" s="93"/>
      <c r="G200" s="93"/>
      <c r="H200" s="93"/>
      <c r="I200" s="93"/>
      <c r="J200" s="93"/>
      <c r="K200" s="93"/>
      <c r="L200" s="93"/>
      <c r="M200" s="93"/>
      <c r="N200" s="93"/>
      <c r="O200" s="93"/>
      <c r="P200" s="93"/>
      <c r="Q200" s="93"/>
      <c r="R200" s="93"/>
      <c r="S200" s="93"/>
      <c r="T200" s="93"/>
      <c r="U200" s="93"/>
      <c r="V200" s="93"/>
      <c r="W200" s="93"/>
      <c r="X200" s="93"/>
      <c r="Y200" s="93"/>
      <c r="Z200" s="93"/>
      <c r="AA200" s="93"/>
    </row>
    <row r="201">
      <c r="A201" s="93"/>
      <c r="B201" s="93"/>
      <c r="C201" s="93"/>
      <c r="D201" s="93"/>
      <c r="E201" s="220"/>
      <c r="F201" s="93"/>
      <c r="G201" s="93"/>
      <c r="H201" s="93"/>
      <c r="I201" s="93"/>
      <c r="J201" s="93"/>
      <c r="K201" s="93"/>
      <c r="L201" s="93"/>
      <c r="M201" s="93"/>
      <c r="N201" s="93"/>
      <c r="O201" s="93"/>
      <c r="P201" s="93"/>
      <c r="Q201" s="93"/>
      <c r="R201" s="93"/>
      <c r="S201" s="93"/>
      <c r="T201" s="93"/>
      <c r="U201" s="93"/>
      <c r="V201" s="93"/>
      <c r="W201" s="93"/>
      <c r="X201" s="93"/>
      <c r="Y201" s="93"/>
      <c r="Z201" s="93"/>
      <c r="AA201" s="93"/>
    </row>
    <row r="202">
      <c r="A202" s="93"/>
      <c r="B202" s="93"/>
      <c r="C202" s="93"/>
      <c r="D202" s="93"/>
      <c r="E202" s="220"/>
      <c r="F202" s="93"/>
      <c r="G202" s="93"/>
      <c r="H202" s="93"/>
      <c r="I202" s="93"/>
      <c r="J202" s="93"/>
      <c r="K202" s="93"/>
      <c r="L202" s="93"/>
      <c r="M202" s="93"/>
      <c r="N202" s="93"/>
      <c r="O202" s="93"/>
      <c r="P202" s="93"/>
      <c r="Q202" s="93"/>
      <c r="R202" s="93"/>
      <c r="S202" s="93"/>
      <c r="T202" s="93"/>
      <c r="U202" s="93"/>
      <c r="V202" s="93"/>
      <c r="W202" s="93"/>
      <c r="X202" s="93"/>
      <c r="Y202" s="93"/>
      <c r="Z202" s="93"/>
      <c r="AA202" s="93"/>
    </row>
    <row r="203">
      <c r="A203" s="93"/>
      <c r="B203" s="93"/>
      <c r="C203" s="93"/>
      <c r="D203" s="93"/>
      <c r="E203" s="220"/>
      <c r="F203" s="93"/>
      <c r="G203" s="93"/>
      <c r="H203" s="93"/>
      <c r="I203" s="93"/>
      <c r="J203" s="93"/>
      <c r="K203" s="93"/>
      <c r="L203" s="93"/>
      <c r="M203" s="93"/>
      <c r="N203" s="93"/>
      <c r="O203" s="93"/>
      <c r="P203" s="93"/>
      <c r="Q203" s="93"/>
      <c r="R203" s="93"/>
      <c r="S203" s="93"/>
      <c r="T203" s="93"/>
      <c r="U203" s="93"/>
      <c r="V203" s="93"/>
      <c r="W203" s="93"/>
      <c r="X203" s="93"/>
      <c r="Y203" s="93"/>
      <c r="Z203" s="93"/>
      <c r="AA203" s="93"/>
    </row>
    <row r="204">
      <c r="A204" s="93"/>
      <c r="B204" s="93"/>
      <c r="C204" s="93"/>
      <c r="D204" s="93"/>
      <c r="E204" s="220"/>
      <c r="F204" s="93"/>
      <c r="G204" s="93"/>
      <c r="H204" s="93"/>
      <c r="I204" s="93"/>
      <c r="J204" s="93"/>
      <c r="K204" s="93"/>
      <c r="L204" s="93"/>
      <c r="M204" s="93"/>
      <c r="N204" s="93"/>
      <c r="O204" s="93"/>
      <c r="P204" s="93"/>
      <c r="Q204" s="93"/>
      <c r="R204" s="93"/>
      <c r="S204" s="93"/>
      <c r="T204" s="93"/>
      <c r="U204" s="93"/>
      <c r="V204" s="93"/>
      <c r="W204" s="93"/>
      <c r="X204" s="93"/>
      <c r="Y204" s="93"/>
      <c r="Z204" s="93"/>
      <c r="AA204" s="93"/>
    </row>
    <row r="205">
      <c r="A205" s="93"/>
      <c r="B205" s="93"/>
      <c r="C205" s="93"/>
      <c r="D205" s="93"/>
      <c r="E205" s="220"/>
      <c r="F205" s="93"/>
      <c r="G205" s="93"/>
      <c r="H205" s="93"/>
      <c r="I205" s="93"/>
      <c r="J205" s="93"/>
      <c r="K205" s="93"/>
      <c r="L205" s="93"/>
      <c r="M205" s="93"/>
      <c r="N205" s="93"/>
      <c r="O205" s="93"/>
      <c r="P205" s="93"/>
      <c r="Q205" s="93"/>
      <c r="R205" s="93"/>
      <c r="S205" s="93"/>
      <c r="T205" s="93"/>
      <c r="U205" s="93"/>
      <c r="V205" s="93"/>
      <c r="W205" s="93"/>
      <c r="X205" s="93"/>
      <c r="Y205" s="93"/>
      <c r="Z205" s="93"/>
      <c r="AA205" s="93"/>
    </row>
    <row r="206">
      <c r="A206" s="93"/>
      <c r="B206" s="93"/>
      <c r="C206" s="93"/>
      <c r="D206" s="93"/>
      <c r="E206" s="220"/>
      <c r="F206" s="93"/>
      <c r="G206" s="93"/>
      <c r="H206" s="93"/>
      <c r="I206" s="93"/>
      <c r="J206" s="93"/>
      <c r="K206" s="93"/>
      <c r="L206" s="93"/>
      <c r="M206" s="93"/>
      <c r="N206" s="93"/>
      <c r="O206" s="93"/>
      <c r="P206" s="93"/>
      <c r="Q206" s="93"/>
      <c r="R206" s="93"/>
      <c r="S206" s="93"/>
      <c r="T206" s="93"/>
      <c r="U206" s="93"/>
      <c r="V206" s="93"/>
      <c r="W206" s="93"/>
      <c r="X206" s="93"/>
      <c r="Y206" s="93"/>
      <c r="Z206" s="93"/>
      <c r="AA206" s="93"/>
    </row>
    <row r="207">
      <c r="A207" s="93"/>
      <c r="B207" s="93"/>
      <c r="C207" s="93"/>
      <c r="D207" s="93"/>
      <c r="E207" s="220"/>
      <c r="F207" s="93"/>
      <c r="G207" s="93"/>
      <c r="H207" s="93"/>
      <c r="I207" s="93"/>
      <c r="J207" s="93"/>
      <c r="K207" s="93"/>
      <c r="L207" s="93"/>
      <c r="M207" s="93"/>
      <c r="N207" s="93"/>
      <c r="O207" s="93"/>
      <c r="P207" s="93"/>
      <c r="Q207" s="93"/>
      <c r="R207" s="93"/>
      <c r="S207" s="93"/>
      <c r="T207" s="93"/>
      <c r="U207" s="93"/>
      <c r="V207" s="93"/>
      <c r="W207" s="93"/>
      <c r="X207" s="93"/>
      <c r="Y207" s="93"/>
      <c r="Z207" s="93"/>
      <c r="AA207" s="93"/>
    </row>
    <row r="208">
      <c r="A208" s="93"/>
      <c r="B208" s="93"/>
      <c r="C208" s="93"/>
      <c r="D208" s="93"/>
      <c r="E208" s="220"/>
      <c r="F208" s="93"/>
      <c r="G208" s="93"/>
      <c r="H208" s="93"/>
      <c r="I208" s="93"/>
      <c r="J208" s="93"/>
      <c r="K208" s="93"/>
      <c r="L208" s="93"/>
      <c r="M208" s="93"/>
      <c r="N208" s="93"/>
      <c r="O208" s="93"/>
      <c r="P208" s="93"/>
      <c r="Q208" s="93"/>
      <c r="R208" s="93"/>
      <c r="S208" s="93"/>
      <c r="T208" s="93"/>
      <c r="U208" s="93"/>
      <c r="V208" s="93"/>
      <c r="W208" s="93"/>
      <c r="X208" s="93"/>
      <c r="Y208" s="93"/>
      <c r="Z208" s="93"/>
      <c r="AA208" s="93"/>
    </row>
    <row r="209">
      <c r="A209" s="93"/>
      <c r="B209" s="93"/>
      <c r="C209" s="93"/>
      <c r="D209" s="93"/>
      <c r="E209" s="220"/>
      <c r="F209" s="93"/>
      <c r="G209" s="93"/>
      <c r="H209" s="93"/>
      <c r="I209" s="93"/>
      <c r="J209" s="93"/>
      <c r="K209" s="93"/>
      <c r="L209" s="93"/>
      <c r="M209" s="93"/>
      <c r="N209" s="93"/>
      <c r="O209" s="93"/>
      <c r="P209" s="93"/>
      <c r="Q209" s="93"/>
      <c r="R209" s="93"/>
      <c r="S209" s="93"/>
      <c r="T209" s="93"/>
      <c r="U209" s="93"/>
      <c r="V209" s="93"/>
      <c r="W209" s="93"/>
      <c r="X209" s="93"/>
      <c r="Y209" s="93"/>
      <c r="Z209" s="93"/>
      <c r="AA209" s="93"/>
    </row>
    <row r="210">
      <c r="A210" s="93"/>
      <c r="B210" s="93"/>
      <c r="C210" s="93"/>
      <c r="D210" s="93"/>
      <c r="E210" s="220"/>
      <c r="F210" s="93"/>
      <c r="G210" s="93"/>
      <c r="H210" s="93"/>
      <c r="I210" s="93"/>
      <c r="J210" s="93"/>
      <c r="K210" s="93"/>
      <c r="L210" s="93"/>
      <c r="M210" s="93"/>
      <c r="N210" s="93"/>
      <c r="O210" s="93"/>
      <c r="P210" s="93"/>
      <c r="Q210" s="93"/>
      <c r="R210" s="93"/>
      <c r="S210" s="93"/>
      <c r="T210" s="93"/>
      <c r="U210" s="93"/>
      <c r="V210" s="93"/>
      <c r="W210" s="93"/>
      <c r="X210" s="93"/>
      <c r="Y210" s="93"/>
      <c r="Z210" s="93"/>
      <c r="AA210" s="93"/>
    </row>
    <row r="211">
      <c r="A211" s="93"/>
      <c r="B211" s="93"/>
      <c r="C211" s="93"/>
      <c r="D211" s="93"/>
      <c r="E211" s="220"/>
      <c r="F211" s="93"/>
      <c r="G211" s="93"/>
      <c r="H211" s="93"/>
      <c r="I211" s="93"/>
      <c r="J211" s="93"/>
      <c r="K211" s="93"/>
      <c r="L211" s="93"/>
      <c r="M211" s="93"/>
      <c r="N211" s="93"/>
      <c r="O211" s="93"/>
      <c r="P211" s="93"/>
      <c r="Q211" s="93"/>
      <c r="R211" s="93"/>
      <c r="S211" s="93"/>
      <c r="T211" s="93"/>
      <c r="U211" s="93"/>
      <c r="V211" s="93"/>
      <c r="W211" s="93"/>
      <c r="X211" s="93"/>
      <c r="Y211" s="93"/>
      <c r="Z211" s="93"/>
      <c r="AA211" s="93"/>
    </row>
    <row r="212">
      <c r="A212" s="93"/>
      <c r="B212" s="93"/>
      <c r="C212" s="93"/>
      <c r="D212" s="93"/>
      <c r="E212" s="220"/>
      <c r="F212" s="93"/>
      <c r="G212" s="93"/>
      <c r="H212" s="93"/>
      <c r="I212" s="93"/>
      <c r="J212" s="93"/>
      <c r="K212" s="93"/>
      <c r="L212" s="93"/>
      <c r="M212" s="93"/>
      <c r="N212" s="93"/>
      <c r="O212" s="93"/>
      <c r="P212" s="93"/>
      <c r="Q212" s="93"/>
      <c r="R212" s="93"/>
      <c r="S212" s="93"/>
      <c r="T212" s="93"/>
      <c r="U212" s="93"/>
      <c r="V212" s="93"/>
      <c r="W212" s="93"/>
      <c r="X212" s="93"/>
      <c r="Y212" s="93"/>
      <c r="Z212" s="93"/>
      <c r="AA212" s="93"/>
    </row>
    <row r="213">
      <c r="A213" s="93"/>
      <c r="B213" s="93"/>
      <c r="C213" s="93"/>
      <c r="D213" s="93"/>
      <c r="E213" s="220"/>
      <c r="F213" s="93"/>
      <c r="G213" s="93"/>
      <c r="H213" s="93"/>
      <c r="I213" s="93"/>
      <c r="J213" s="93"/>
      <c r="K213" s="93"/>
      <c r="L213" s="93"/>
      <c r="M213" s="93"/>
      <c r="N213" s="93"/>
      <c r="O213" s="93"/>
      <c r="P213" s="93"/>
      <c r="Q213" s="93"/>
      <c r="R213" s="93"/>
      <c r="S213" s="93"/>
      <c r="T213" s="93"/>
      <c r="U213" s="93"/>
      <c r="V213" s="93"/>
      <c r="W213" s="93"/>
      <c r="X213" s="93"/>
      <c r="Y213" s="93"/>
      <c r="Z213" s="93"/>
      <c r="AA213" s="93"/>
    </row>
    <row r="214">
      <c r="A214" s="93"/>
      <c r="B214" s="93"/>
      <c r="C214" s="93"/>
      <c r="D214" s="93"/>
      <c r="E214" s="220"/>
      <c r="F214" s="93"/>
      <c r="G214" s="93"/>
      <c r="H214" s="93"/>
      <c r="I214" s="93"/>
      <c r="J214" s="93"/>
      <c r="K214" s="93"/>
      <c r="L214" s="93"/>
      <c r="M214" s="93"/>
      <c r="N214" s="93"/>
      <c r="O214" s="93"/>
      <c r="P214" s="93"/>
      <c r="Q214" s="93"/>
      <c r="R214" s="93"/>
      <c r="S214" s="93"/>
      <c r="T214" s="93"/>
      <c r="U214" s="93"/>
      <c r="V214" s="93"/>
      <c r="W214" s="93"/>
      <c r="X214" s="93"/>
      <c r="Y214" s="93"/>
      <c r="Z214" s="93"/>
      <c r="AA214" s="93"/>
    </row>
    <row r="215">
      <c r="A215" s="93"/>
      <c r="B215" s="93"/>
      <c r="C215" s="93"/>
      <c r="D215" s="93"/>
      <c r="E215" s="220"/>
      <c r="F215" s="93"/>
      <c r="G215" s="93"/>
      <c r="H215" s="93"/>
      <c r="I215" s="93"/>
      <c r="J215" s="93"/>
      <c r="K215" s="93"/>
      <c r="L215" s="93"/>
      <c r="M215" s="93"/>
      <c r="N215" s="93"/>
      <c r="O215" s="93"/>
      <c r="P215" s="93"/>
      <c r="Q215" s="93"/>
      <c r="R215" s="93"/>
      <c r="S215" s="93"/>
      <c r="T215" s="93"/>
      <c r="U215" s="93"/>
      <c r="V215" s="93"/>
      <c r="W215" s="93"/>
      <c r="X215" s="93"/>
      <c r="Y215" s="93"/>
      <c r="Z215" s="93"/>
      <c r="AA215" s="93"/>
    </row>
    <row r="216">
      <c r="A216" s="93"/>
      <c r="B216" s="93"/>
      <c r="C216" s="93"/>
      <c r="D216" s="93"/>
      <c r="E216" s="220"/>
      <c r="F216" s="93"/>
      <c r="G216" s="93"/>
      <c r="H216" s="93"/>
      <c r="I216" s="93"/>
      <c r="J216" s="93"/>
      <c r="K216" s="93"/>
      <c r="L216" s="93"/>
      <c r="M216" s="93"/>
      <c r="N216" s="93"/>
      <c r="O216" s="93"/>
      <c r="P216" s="93"/>
      <c r="Q216" s="93"/>
      <c r="R216" s="93"/>
      <c r="S216" s="93"/>
      <c r="T216" s="93"/>
      <c r="U216" s="93"/>
      <c r="V216" s="93"/>
      <c r="W216" s="93"/>
      <c r="X216" s="93"/>
      <c r="Y216" s="93"/>
      <c r="Z216" s="93"/>
      <c r="AA216" s="93"/>
    </row>
    <row r="217">
      <c r="A217" s="93"/>
      <c r="B217" s="93"/>
      <c r="C217" s="93"/>
      <c r="D217" s="93"/>
      <c r="E217" s="220"/>
      <c r="F217" s="93"/>
      <c r="G217" s="93"/>
      <c r="H217" s="93"/>
      <c r="I217" s="93"/>
      <c r="J217" s="93"/>
      <c r="K217" s="93"/>
      <c r="L217" s="93"/>
      <c r="M217" s="93"/>
      <c r="N217" s="93"/>
      <c r="O217" s="93"/>
      <c r="P217" s="93"/>
      <c r="Q217" s="93"/>
      <c r="R217" s="93"/>
      <c r="S217" s="93"/>
      <c r="T217" s="93"/>
      <c r="U217" s="93"/>
      <c r="V217" s="93"/>
      <c r="W217" s="93"/>
      <c r="X217" s="93"/>
      <c r="Y217" s="93"/>
      <c r="Z217" s="93"/>
      <c r="AA217" s="93"/>
    </row>
    <row r="218">
      <c r="A218" s="93"/>
      <c r="B218" s="93"/>
      <c r="C218" s="93"/>
      <c r="D218" s="93"/>
      <c r="E218" s="220"/>
      <c r="F218" s="93"/>
      <c r="G218" s="93"/>
      <c r="H218" s="93"/>
      <c r="I218" s="93"/>
      <c r="J218" s="93"/>
      <c r="K218" s="93"/>
      <c r="L218" s="93"/>
      <c r="M218" s="93"/>
      <c r="N218" s="93"/>
      <c r="O218" s="93"/>
      <c r="P218" s="93"/>
      <c r="Q218" s="93"/>
      <c r="R218" s="93"/>
      <c r="S218" s="93"/>
      <c r="T218" s="93"/>
      <c r="U218" s="93"/>
      <c r="V218" s="93"/>
      <c r="W218" s="93"/>
      <c r="X218" s="93"/>
      <c r="Y218" s="93"/>
      <c r="Z218" s="93"/>
      <c r="AA218" s="93"/>
    </row>
    <row r="219">
      <c r="A219" s="93"/>
      <c r="B219" s="93"/>
      <c r="C219" s="93"/>
      <c r="D219" s="93"/>
      <c r="E219" s="220"/>
      <c r="F219" s="93"/>
      <c r="G219" s="93"/>
      <c r="H219" s="93"/>
      <c r="I219" s="93"/>
      <c r="J219" s="93"/>
      <c r="K219" s="93"/>
      <c r="L219" s="93"/>
      <c r="M219" s="93"/>
      <c r="N219" s="93"/>
      <c r="O219" s="93"/>
      <c r="P219" s="93"/>
      <c r="Q219" s="93"/>
      <c r="R219" s="93"/>
      <c r="S219" s="93"/>
      <c r="T219" s="93"/>
      <c r="U219" s="93"/>
      <c r="V219" s="93"/>
      <c r="W219" s="93"/>
      <c r="X219" s="93"/>
      <c r="Y219" s="93"/>
      <c r="Z219" s="93"/>
      <c r="AA219" s="93"/>
    </row>
    <row r="220">
      <c r="A220" s="93"/>
      <c r="B220" s="93"/>
      <c r="C220" s="93"/>
      <c r="D220" s="93"/>
      <c r="E220" s="220"/>
      <c r="F220" s="93"/>
      <c r="G220" s="93"/>
      <c r="H220" s="93"/>
      <c r="I220" s="93"/>
      <c r="J220" s="93"/>
      <c r="K220" s="93"/>
      <c r="L220" s="93"/>
      <c r="M220" s="93"/>
      <c r="N220" s="93"/>
      <c r="O220" s="93"/>
      <c r="P220" s="93"/>
      <c r="Q220" s="93"/>
      <c r="R220" s="93"/>
      <c r="S220" s="93"/>
      <c r="T220" s="93"/>
      <c r="U220" s="93"/>
      <c r="V220" s="93"/>
      <c r="W220" s="93"/>
      <c r="X220" s="93"/>
      <c r="Y220" s="93"/>
      <c r="Z220" s="93"/>
      <c r="AA220" s="93"/>
    </row>
    <row r="221">
      <c r="A221" s="93"/>
      <c r="B221" s="93"/>
      <c r="C221" s="93"/>
      <c r="D221" s="93"/>
      <c r="E221" s="220"/>
      <c r="F221" s="93"/>
      <c r="G221" s="93"/>
      <c r="H221" s="93"/>
      <c r="I221" s="93"/>
      <c r="J221" s="93"/>
      <c r="K221" s="93"/>
      <c r="L221" s="93"/>
      <c r="M221" s="93"/>
      <c r="N221" s="93"/>
      <c r="O221" s="93"/>
      <c r="P221" s="93"/>
      <c r="Q221" s="93"/>
      <c r="R221" s="93"/>
      <c r="S221" s="93"/>
      <c r="T221" s="93"/>
      <c r="U221" s="93"/>
      <c r="V221" s="93"/>
      <c r="W221" s="93"/>
      <c r="X221" s="93"/>
      <c r="Y221" s="93"/>
      <c r="Z221" s="93"/>
      <c r="AA221" s="93"/>
    </row>
    <row r="222">
      <c r="A222" s="93"/>
      <c r="B222" s="93"/>
      <c r="C222" s="93"/>
      <c r="D222" s="93"/>
      <c r="E222" s="220"/>
      <c r="F222" s="93"/>
      <c r="G222" s="93"/>
      <c r="H222" s="93"/>
      <c r="I222" s="93"/>
      <c r="J222" s="93"/>
      <c r="K222" s="93"/>
      <c r="L222" s="93"/>
      <c r="M222" s="93"/>
      <c r="N222" s="93"/>
      <c r="O222" s="93"/>
      <c r="P222" s="93"/>
      <c r="Q222" s="93"/>
      <c r="R222" s="93"/>
      <c r="S222" s="93"/>
      <c r="T222" s="93"/>
      <c r="U222" s="93"/>
      <c r="V222" s="93"/>
      <c r="W222" s="93"/>
      <c r="X222" s="93"/>
      <c r="Y222" s="93"/>
      <c r="Z222" s="93"/>
      <c r="AA222" s="93"/>
    </row>
    <row r="223">
      <c r="A223" s="93"/>
      <c r="B223" s="93"/>
      <c r="C223" s="93"/>
      <c r="D223" s="93"/>
      <c r="E223" s="220"/>
      <c r="F223" s="93"/>
      <c r="G223" s="93"/>
      <c r="H223" s="93"/>
      <c r="I223" s="93"/>
      <c r="J223" s="93"/>
      <c r="K223" s="93"/>
      <c r="L223" s="93"/>
      <c r="M223" s="93"/>
      <c r="N223" s="93"/>
      <c r="O223" s="93"/>
      <c r="P223" s="93"/>
      <c r="Q223" s="93"/>
      <c r="R223" s="93"/>
      <c r="S223" s="93"/>
      <c r="T223" s="93"/>
      <c r="U223" s="93"/>
      <c r="V223" s="93"/>
      <c r="W223" s="93"/>
      <c r="X223" s="93"/>
      <c r="Y223" s="93"/>
      <c r="Z223" s="93"/>
      <c r="AA223" s="93"/>
    </row>
    <row r="224">
      <c r="A224" s="93"/>
      <c r="B224" s="93"/>
      <c r="C224" s="93"/>
      <c r="D224" s="93"/>
      <c r="E224" s="220"/>
      <c r="F224" s="93"/>
      <c r="G224" s="93"/>
      <c r="H224" s="93"/>
      <c r="I224" s="93"/>
      <c r="J224" s="93"/>
      <c r="K224" s="93"/>
      <c r="L224" s="93"/>
      <c r="M224" s="93"/>
      <c r="N224" s="93"/>
      <c r="O224" s="93"/>
      <c r="P224" s="93"/>
      <c r="Q224" s="93"/>
      <c r="R224" s="93"/>
      <c r="S224" s="93"/>
      <c r="T224" s="93"/>
      <c r="U224" s="93"/>
      <c r="V224" s="93"/>
      <c r="W224" s="93"/>
      <c r="X224" s="93"/>
      <c r="Y224" s="93"/>
      <c r="Z224" s="93"/>
      <c r="AA224" s="93"/>
    </row>
    <row r="225">
      <c r="A225" s="93"/>
      <c r="B225" s="93"/>
      <c r="C225" s="93"/>
      <c r="D225" s="93"/>
      <c r="E225" s="220"/>
      <c r="F225" s="93"/>
      <c r="G225" s="93"/>
      <c r="H225" s="93"/>
      <c r="I225" s="93"/>
      <c r="J225" s="93"/>
      <c r="K225" s="93"/>
      <c r="L225" s="93"/>
      <c r="M225" s="93"/>
      <c r="N225" s="93"/>
      <c r="O225" s="93"/>
      <c r="P225" s="93"/>
      <c r="Q225" s="93"/>
      <c r="R225" s="93"/>
      <c r="S225" s="93"/>
      <c r="T225" s="93"/>
      <c r="U225" s="93"/>
      <c r="V225" s="93"/>
      <c r="W225" s="93"/>
      <c r="X225" s="93"/>
      <c r="Y225" s="93"/>
      <c r="Z225" s="93"/>
      <c r="AA225" s="93"/>
    </row>
    <row r="226">
      <c r="A226" s="93"/>
      <c r="B226" s="93"/>
      <c r="C226" s="93"/>
      <c r="D226" s="93"/>
      <c r="E226" s="220"/>
      <c r="F226" s="93"/>
      <c r="G226" s="93"/>
      <c r="H226" s="93"/>
      <c r="I226" s="93"/>
      <c r="J226" s="93"/>
      <c r="K226" s="93"/>
      <c r="L226" s="93"/>
      <c r="M226" s="93"/>
      <c r="N226" s="93"/>
      <c r="O226" s="93"/>
      <c r="P226" s="93"/>
      <c r="Q226" s="93"/>
      <c r="R226" s="93"/>
      <c r="S226" s="93"/>
      <c r="T226" s="93"/>
      <c r="U226" s="93"/>
      <c r="V226" s="93"/>
      <c r="W226" s="93"/>
      <c r="X226" s="93"/>
      <c r="Y226" s="93"/>
      <c r="Z226" s="93"/>
      <c r="AA226" s="93"/>
    </row>
    <row r="227">
      <c r="A227" s="93"/>
      <c r="B227" s="93"/>
      <c r="C227" s="93"/>
      <c r="D227" s="93"/>
      <c r="E227" s="220"/>
      <c r="F227" s="93"/>
      <c r="G227" s="93"/>
      <c r="H227" s="93"/>
      <c r="I227" s="93"/>
      <c r="J227" s="93"/>
      <c r="K227" s="93"/>
      <c r="L227" s="93"/>
      <c r="M227" s="93"/>
      <c r="N227" s="93"/>
      <c r="O227" s="93"/>
      <c r="P227" s="93"/>
      <c r="Q227" s="93"/>
      <c r="R227" s="93"/>
      <c r="S227" s="93"/>
      <c r="T227" s="93"/>
      <c r="U227" s="93"/>
      <c r="V227" s="93"/>
      <c r="W227" s="93"/>
      <c r="X227" s="93"/>
      <c r="Y227" s="93"/>
      <c r="Z227" s="93"/>
      <c r="AA227" s="93"/>
    </row>
    <row r="228">
      <c r="A228" s="93"/>
      <c r="B228" s="93"/>
      <c r="C228" s="93"/>
      <c r="D228" s="93"/>
      <c r="E228" s="220"/>
      <c r="F228" s="93"/>
      <c r="G228" s="93"/>
      <c r="H228" s="93"/>
      <c r="I228" s="93"/>
      <c r="J228" s="93"/>
      <c r="K228" s="93"/>
      <c r="L228" s="93"/>
      <c r="M228" s="93"/>
      <c r="N228" s="93"/>
      <c r="O228" s="93"/>
      <c r="P228" s="93"/>
      <c r="Q228" s="93"/>
      <c r="R228" s="93"/>
      <c r="S228" s="93"/>
      <c r="T228" s="93"/>
      <c r="U228" s="93"/>
      <c r="V228" s="93"/>
      <c r="W228" s="93"/>
      <c r="X228" s="93"/>
      <c r="Y228" s="93"/>
      <c r="Z228" s="93"/>
      <c r="AA228" s="93"/>
    </row>
    <row r="229">
      <c r="A229" s="93"/>
      <c r="B229" s="93"/>
      <c r="C229" s="93"/>
      <c r="D229" s="93"/>
      <c r="E229" s="220"/>
      <c r="F229" s="93"/>
      <c r="G229" s="93"/>
      <c r="H229" s="93"/>
      <c r="I229" s="93"/>
      <c r="J229" s="93"/>
      <c r="K229" s="93"/>
      <c r="L229" s="93"/>
      <c r="M229" s="93"/>
      <c r="N229" s="93"/>
      <c r="O229" s="93"/>
      <c r="P229" s="93"/>
      <c r="Q229" s="93"/>
      <c r="R229" s="93"/>
      <c r="S229" s="93"/>
      <c r="T229" s="93"/>
      <c r="U229" s="93"/>
      <c r="V229" s="93"/>
      <c r="W229" s="93"/>
      <c r="X229" s="93"/>
      <c r="Y229" s="93"/>
      <c r="Z229" s="93"/>
      <c r="AA229" s="93"/>
    </row>
    <row r="230">
      <c r="A230" s="93"/>
      <c r="B230" s="93"/>
      <c r="C230" s="93"/>
      <c r="D230" s="93"/>
      <c r="E230" s="220"/>
      <c r="F230" s="93"/>
      <c r="G230" s="93"/>
      <c r="H230" s="93"/>
      <c r="I230" s="93"/>
      <c r="J230" s="93"/>
      <c r="K230" s="93"/>
      <c r="L230" s="93"/>
      <c r="M230" s="93"/>
      <c r="N230" s="93"/>
      <c r="O230" s="93"/>
      <c r="P230" s="93"/>
      <c r="Q230" s="93"/>
      <c r="R230" s="93"/>
      <c r="S230" s="93"/>
      <c r="T230" s="93"/>
      <c r="U230" s="93"/>
      <c r="V230" s="93"/>
      <c r="W230" s="93"/>
      <c r="X230" s="93"/>
      <c r="Y230" s="93"/>
      <c r="Z230" s="93"/>
      <c r="AA230" s="93"/>
    </row>
    <row r="231">
      <c r="A231" s="93"/>
      <c r="B231" s="93"/>
      <c r="C231" s="93"/>
      <c r="D231" s="93"/>
      <c r="E231" s="220"/>
      <c r="F231" s="93"/>
      <c r="G231" s="93"/>
      <c r="H231" s="93"/>
      <c r="I231" s="93"/>
      <c r="J231" s="93"/>
      <c r="K231" s="93"/>
      <c r="L231" s="93"/>
      <c r="M231" s="93"/>
      <c r="N231" s="93"/>
      <c r="O231" s="93"/>
      <c r="P231" s="93"/>
      <c r="Q231" s="93"/>
      <c r="R231" s="93"/>
      <c r="S231" s="93"/>
      <c r="T231" s="93"/>
      <c r="U231" s="93"/>
      <c r="V231" s="93"/>
      <c r="W231" s="93"/>
      <c r="X231" s="93"/>
      <c r="Y231" s="93"/>
      <c r="Z231" s="93"/>
      <c r="AA231" s="93"/>
    </row>
    <row r="232">
      <c r="A232" s="93"/>
      <c r="B232" s="93"/>
      <c r="C232" s="93"/>
      <c r="D232" s="93"/>
      <c r="E232" s="220"/>
      <c r="F232" s="93"/>
      <c r="G232" s="93"/>
      <c r="H232" s="93"/>
      <c r="I232" s="93"/>
      <c r="J232" s="93"/>
      <c r="K232" s="93"/>
      <c r="L232" s="93"/>
      <c r="M232" s="93"/>
      <c r="N232" s="93"/>
      <c r="O232" s="93"/>
      <c r="P232" s="93"/>
      <c r="Q232" s="93"/>
      <c r="R232" s="93"/>
      <c r="S232" s="93"/>
      <c r="T232" s="93"/>
      <c r="U232" s="93"/>
      <c r="V232" s="93"/>
      <c r="W232" s="93"/>
      <c r="X232" s="93"/>
      <c r="Y232" s="93"/>
      <c r="Z232" s="93"/>
      <c r="AA232" s="93"/>
    </row>
    <row r="233">
      <c r="A233" s="93"/>
      <c r="B233" s="93"/>
      <c r="C233" s="93"/>
      <c r="D233" s="93"/>
      <c r="E233" s="220"/>
      <c r="F233" s="93"/>
      <c r="G233" s="93"/>
      <c r="H233" s="93"/>
      <c r="I233" s="93"/>
      <c r="J233" s="93"/>
      <c r="K233" s="93"/>
      <c r="L233" s="93"/>
      <c r="M233" s="93"/>
      <c r="N233" s="93"/>
      <c r="O233" s="93"/>
      <c r="P233" s="93"/>
      <c r="Q233" s="93"/>
      <c r="R233" s="93"/>
      <c r="S233" s="93"/>
      <c r="T233" s="93"/>
      <c r="U233" s="93"/>
      <c r="V233" s="93"/>
      <c r="W233" s="93"/>
      <c r="X233" s="93"/>
      <c r="Y233" s="93"/>
      <c r="Z233" s="93"/>
      <c r="AA233" s="93"/>
    </row>
    <row r="234">
      <c r="A234" s="93"/>
      <c r="B234" s="93"/>
      <c r="C234" s="93"/>
      <c r="D234" s="93"/>
      <c r="E234" s="220"/>
      <c r="F234" s="93"/>
      <c r="G234" s="93"/>
      <c r="H234" s="93"/>
      <c r="I234" s="93"/>
      <c r="J234" s="93"/>
      <c r="K234" s="93"/>
      <c r="L234" s="93"/>
      <c r="M234" s="93"/>
      <c r="N234" s="93"/>
      <c r="O234" s="93"/>
      <c r="P234" s="93"/>
      <c r="Q234" s="93"/>
      <c r="R234" s="93"/>
      <c r="S234" s="93"/>
      <c r="T234" s="93"/>
      <c r="U234" s="93"/>
      <c r="V234" s="93"/>
      <c r="W234" s="93"/>
      <c r="X234" s="93"/>
      <c r="Y234" s="93"/>
      <c r="Z234" s="93"/>
      <c r="AA234" s="93"/>
    </row>
    <row r="235">
      <c r="A235" s="93"/>
      <c r="B235" s="93"/>
      <c r="C235" s="93"/>
      <c r="D235" s="93"/>
      <c r="E235" s="220"/>
      <c r="F235" s="93"/>
      <c r="G235" s="93"/>
      <c r="H235" s="93"/>
      <c r="I235" s="93"/>
      <c r="J235" s="93"/>
      <c r="K235" s="93"/>
      <c r="L235" s="93"/>
      <c r="M235" s="93"/>
      <c r="N235" s="93"/>
      <c r="O235" s="93"/>
      <c r="P235" s="93"/>
      <c r="Q235" s="93"/>
      <c r="R235" s="93"/>
      <c r="S235" s="93"/>
      <c r="T235" s="93"/>
      <c r="U235" s="93"/>
      <c r="V235" s="93"/>
      <c r="W235" s="93"/>
      <c r="X235" s="93"/>
      <c r="Y235" s="93"/>
      <c r="Z235" s="93"/>
      <c r="AA235" s="93"/>
    </row>
    <row r="236">
      <c r="A236" s="93"/>
      <c r="B236" s="93"/>
      <c r="C236" s="93"/>
      <c r="D236" s="93"/>
      <c r="E236" s="220"/>
      <c r="F236" s="93"/>
      <c r="G236" s="93"/>
      <c r="H236" s="93"/>
      <c r="I236" s="93"/>
      <c r="J236" s="93"/>
      <c r="K236" s="93"/>
      <c r="L236" s="93"/>
      <c r="M236" s="93"/>
      <c r="N236" s="93"/>
      <c r="O236" s="93"/>
      <c r="P236" s="93"/>
      <c r="Q236" s="93"/>
      <c r="R236" s="93"/>
      <c r="S236" s="93"/>
      <c r="T236" s="93"/>
      <c r="U236" s="93"/>
      <c r="V236" s="93"/>
      <c r="W236" s="93"/>
      <c r="X236" s="93"/>
      <c r="Y236" s="93"/>
      <c r="Z236" s="93"/>
      <c r="AA236" s="93"/>
    </row>
    <row r="237">
      <c r="A237" s="93"/>
      <c r="B237" s="93"/>
      <c r="C237" s="93"/>
      <c r="D237" s="93"/>
      <c r="E237" s="220"/>
      <c r="F237" s="93"/>
      <c r="G237" s="93"/>
      <c r="H237" s="93"/>
      <c r="I237" s="93"/>
      <c r="J237" s="93"/>
      <c r="K237" s="93"/>
      <c r="L237" s="93"/>
      <c r="M237" s="93"/>
      <c r="N237" s="93"/>
      <c r="O237" s="93"/>
      <c r="P237" s="93"/>
      <c r="Q237" s="93"/>
      <c r="R237" s="93"/>
      <c r="S237" s="93"/>
      <c r="T237" s="93"/>
      <c r="U237" s="93"/>
      <c r="V237" s="93"/>
      <c r="W237" s="93"/>
      <c r="X237" s="93"/>
      <c r="Y237" s="93"/>
      <c r="Z237" s="93"/>
      <c r="AA237" s="93"/>
    </row>
    <row r="238">
      <c r="A238" s="93"/>
      <c r="B238" s="93"/>
      <c r="C238" s="93"/>
      <c r="D238" s="93"/>
      <c r="E238" s="220"/>
      <c r="F238" s="93"/>
      <c r="G238" s="93"/>
      <c r="H238" s="93"/>
      <c r="I238" s="93"/>
      <c r="J238" s="93"/>
      <c r="K238" s="93"/>
      <c r="L238" s="93"/>
      <c r="M238" s="93"/>
      <c r="N238" s="93"/>
      <c r="O238" s="93"/>
      <c r="P238" s="93"/>
      <c r="Q238" s="93"/>
      <c r="R238" s="93"/>
      <c r="S238" s="93"/>
      <c r="T238" s="93"/>
      <c r="U238" s="93"/>
      <c r="V238" s="93"/>
      <c r="W238" s="93"/>
      <c r="X238" s="93"/>
      <c r="Y238" s="93"/>
      <c r="Z238" s="93"/>
      <c r="AA238" s="93"/>
    </row>
    <row r="239">
      <c r="A239" s="93"/>
      <c r="B239" s="93"/>
      <c r="C239" s="93"/>
      <c r="D239" s="93"/>
      <c r="E239" s="220"/>
      <c r="F239" s="93"/>
      <c r="G239" s="93"/>
      <c r="H239" s="93"/>
      <c r="I239" s="93"/>
      <c r="J239" s="93"/>
      <c r="K239" s="93"/>
      <c r="L239" s="93"/>
      <c r="M239" s="93"/>
      <c r="N239" s="93"/>
      <c r="O239" s="93"/>
      <c r="P239" s="93"/>
      <c r="Q239" s="93"/>
      <c r="R239" s="93"/>
      <c r="S239" s="93"/>
      <c r="T239" s="93"/>
      <c r="U239" s="93"/>
      <c r="V239" s="93"/>
      <c r="W239" s="93"/>
      <c r="X239" s="93"/>
      <c r="Y239" s="93"/>
      <c r="Z239" s="93"/>
      <c r="AA239" s="93"/>
    </row>
    <row r="240">
      <c r="A240" s="93"/>
      <c r="B240" s="93"/>
      <c r="C240" s="93"/>
      <c r="D240" s="93"/>
      <c r="E240" s="220"/>
      <c r="F240" s="93"/>
      <c r="G240" s="93"/>
      <c r="H240" s="93"/>
      <c r="I240" s="93"/>
      <c r="J240" s="93"/>
      <c r="K240" s="93"/>
      <c r="L240" s="93"/>
      <c r="M240" s="93"/>
      <c r="N240" s="93"/>
      <c r="O240" s="93"/>
      <c r="P240" s="93"/>
      <c r="Q240" s="93"/>
      <c r="R240" s="93"/>
      <c r="S240" s="93"/>
      <c r="T240" s="93"/>
      <c r="U240" s="93"/>
      <c r="V240" s="93"/>
      <c r="W240" s="93"/>
      <c r="X240" s="93"/>
      <c r="Y240" s="93"/>
      <c r="Z240" s="93"/>
      <c r="AA240" s="93"/>
    </row>
    <row r="241">
      <c r="A241" s="93"/>
      <c r="B241" s="93"/>
      <c r="C241" s="93"/>
      <c r="D241" s="93"/>
      <c r="E241" s="220"/>
      <c r="F241" s="93"/>
      <c r="G241" s="93"/>
      <c r="H241" s="93"/>
      <c r="I241" s="93"/>
      <c r="J241" s="93"/>
      <c r="K241" s="93"/>
      <c r="L241" s="93"/>
      <c r="M241" s="93"/>
      <c r="N241" s="93"/>
      <c r="O241" s="93"/>
      <c r="P241" s="93"/>
      <c r="Q241" s="93"/>
      <c r="R241" s="93"/>
      <c r="S241" s="93"/>
      <c r="T241" s="93"/>
      <c r="U241" s="93"/>
      <c r="V241" s="93"/>
      <c r="W241" s="93"/>
      <c r="X241" s="93"/>
      <c r="Y241" s="93"/>
      <c r="Z241" s="93"/>
      <c r="AA241" s="93"/>
    </row>
    <row r="242">
      <c r="A242" s="93"/>
      <c r="B242" s="93"/>
      <c r="C242" s="93"/>
      <c r="D242" s="93"/>
      <c r="E242" s="220"/>
      <c r="F242" s="93"/>
      <c r="G242" s="93"/>
      <c r="H242" s="93"/>
      <c r="I242" s="93"/>
      <c r="J242" s="93"/>
      <c r="K242" s="93"/>
      <c r="L242" s="93"/>
      <c r="M242" s="93"/>
      <c r="N242" s="93"/>
      <c r="O242" s="93"/>
      <c r="P242" s="93"/>
      <c r="Q242" s="93"/>
      <c r="R242" s="93"/>
      <c r="S242" s="93"/>
      <c r="T242" s="93"/>
      <c r="U242" s="93"/>
      <c r="V242" s="93"/>
      <c r="W242" s="93"/>
      <c r="X242" s="93"/>
      <c r="Y242" s="93"/>
      <c r="Z242" s="93"/>
      <c r="AA242" s="93"/>
    </row>
    <row r="243">
      <c r="A243" s="93"/>
      <c r="B243" s="93"/>
      <c r="C243" s="93"/>
      <c r="D243" s="93"/>
      <c r="E243" s="220"/>
      <c r="F243" s="93"/>
      <c r="G243" s="93"/>
      <c r="H243" s="93"/>
      <c r="I243" s="93"/>
      <c r="J243" s="93"/>
      <c r="K243" s="93"/>
      <c r="L243" s="93"/>
      <c r="M243" s="93"/>
      <c r="N243" s="93"/>
      <c r="O243" s="93"/>
      <c r="P243" s="93"/>
      <c r="Q243" s="93"/>
      <c r="R243" s="93"/>
      <c r="S243" s="93"/>
      <c r="T243" s="93"/>
      <c r="U243" s="93"/>
      <c r="V243" s="93"/>
      <c r="W243" s="93"/>
      <c r="X243" s="93"/>
      <c r="Y243" s="93"/>
      <c r="Z243" s="93"/>
      <c r="AA243" s="93"/>
    </row>
    <row r="244">
      <c r="A244" s="93"/>
      <c r="B244" s="93"/>
      <c r="C244" s="93"/>
      <c r="D244" s="93"/>
      <c r="E244" s="220"/>
      <c r="F244" s="93"/>
      <c r="G244" s="93"/>
      <c r="H244" s="93"/>
      <c r="I244" s="93"/>
      <c r="J244" s="93"/>
      <c r="K244" s="93"/>
      <c r="L244" s="93"/>
      <c r="M244" s="93"/>
      <c r="N244" s="93"/>
      <c r="O244" s="93"/>
      <c r="P244" s="93"/>
      <c r="Q244" s="93"/>
      <c r="R244" s="93"/>
      <c r="S244" s="93"/>
      <c r="T244" s="93"/>
      <c r="U244" s="93"/>
      <c r="V244" s="93"/>
      <c r="W244" s="93"/>
      <c r="X244" s="93"/>
      <c r="Y244" s="93"/>
      <c r="Z244" s="93"/>
      <c r="AA244" s="93"/>
    </row>
    <row r="245">
      <c r="A245" s="93"/>
      <c r="B245" s="93"/>
      <c r="C245" s="93"/>
      <c r="D245" s="93"/>
      <c r="E245" s="220"/>
      <c r="F245" s="93"/>
      <c r="G245" s="93"/>
      <c r="H245" s="93"/>
      <c r="I245" s="93"/>
      <c r="J245" s="93"/>
      <c r="K245" s="93"/>
      <c r="L245" s="93"/>
      <c r="M245" s="93"/>
      <c r="N245" s="93"/>
      <c r="O245" s="93"/>
      <c r="P245" s="93"/>
      <c r="Q245" s="93"/>
      <c r="R245" s="93"/>
      <c r="S245" s="93"/>
      <c r="T245" s="93"/>
      <c r="U245" s="93"/>
      <c r="V245" s="93"/>
      <c r="W245" s="93"/>
      <c r="X245" s="93"/>
      <c r="Y245" s="93"/>
      <c r="Z245" s="93"/>
      <c r="AA245" s="93"/>
    </row>
    <row r="246">
      <c r="A246" s="93"/>
      <c r="B246" s="93"/>
      <c r="C246" s="93"/>
      <c r="D246" s="93"/>
      <c r="E246" s="220"/>
      <c r="F246" s="93"/>
      <c r="G246" s="93"/>
      <c r="H246" s="93"/>
      <c r="I246" s="93"/>
      <c r="J246" s="93"/>
      <c r="K246" s="93"/>
      <c r="L246" s="93"/>
      <c r="M246" s="93"/>
      <c r="N246" s="93"/>
      <c r="O246" s="93"/>
      <c r="P246" s="93"/>
      <c r="Q246" s="93"/>
      <c r="R246" s="93"/>
      <c r="S246" s="93"/>
      <c r="T246" s="93"/>
      <c r="U246" s="93"/>
      <c r="V246" s="93"/>
      <c r="W246" s="93"/>
      <c r="X246" s="93"/>
      <c r="Y246" s="93"/>
      <c r="Z246" s="93"/>
      <c r="AA246" s="93"/>
    </row>
    <row r="247">
      <c r="A247" s="93"/>
      <c r="B247" s="93"/>
      <c r="C247" s="93"/>
      <c r="D247" s="93"/>
      <c r="E247" s="220"/>
      <c r="F247" s="93"/>
      <c r="G247" s="93"/>
      <c r="H247" s="93"/>
      <c r="I247" s="93"/>
      <c r="J247" s="93"/>
      <c r="K247" s="93"/>
      <c r="L247" s="93"/>
      <c r="M247" s="93"/>
      <c r="N247" s="93"/>
      <c r="O247" s="93"/>
      <c r="P247" s="93"/>
      <c r="Q247" s="93"/>
      <c r="R247" s="93"/>
      <c r="S247" s="93"/>
      <c r="T247" s="93"/>
      <c r="U247" s="93"/>
      <c r="V247" s="93"/>
      <c r="W247" s="93"/>
      <c r="X247" s="93"/>
      <c r="Y247" s="93"/>
      <c r="Z247" s="93"/>
      <c r="AA247" s="93"/>
    </row>
    <row r="248">
      <c r="A248" s="93"/>
      <c r="B248" s="93"/>
      <c r="C248" s="93"/>
      <c r="D248" s="93"/>
      <c r="E248" s="220"/>
      <c r="F248" s="93"/>
      <c r="G248" s="93"/>
      <c r="H248" s="93"/>
      <c r="I248" s="93"/>
      <c r="J248" s="93"/>
      <c r="K248" s="93"/>
      <c r="L248" s="93"/>
      <c r="M248" s="93"/>
      <c r="N248" s="93"/>
      <c r="O248" s="93"/>
      <c r="P248" s="93"/>
      <c r="Q248" s="93"/>
      <c r="R248" s="93"/>
      <c r="S248" s="93"/>
      <c r="T248" s="93"/>
      <c r="U248" s="93"/>
      <c r="V248" s="93"/>
      <c r="W248" s="93"/>
      <c r="X248" s="93"/>
      <c r="Y248" s="93"/>
      <c r="Z248" s="93"/>
      <c r="AA248" s="93"/>
    </row>
    <row r="249">
      <c r="A249" s="93"/>
      <c r="B249" s="93"/>
      <c r="C249" s="93"/>
      <c r="D249" s="93"/>
      <c r="E249" s="220"/>
      <c r="F249" s="93"/>
      <c r="G249" s="93"/>
      <c r="H249" s="93"/>
      <c r="I249" s="93"/>
      <c r="J249" s="93"/>
      <c r="K249" s="93"/>
      <c r="L249" s="93"/>
      <c r="M249" s="93"/>
      <c r="N249" s="93"/>
      <c r="O249" s="93"/>
      <c r="P249" s="93"/>
      <c r="Q249" s="93"/>
      <c r="R249" s="93"/>
      <c r="S249" s="93"/>
      <c r="T249" s="93"/>
      <c r="U249" s="93"/>
      <c r="V249" s="93"/>
      <c r="W249" s="93"/>
      <c r="X249" s="93"/>
      <c r="Y249" s="93"/>
      <c r="Z249" s="93"/>
      <c r="AA249" s="93"/>
    </row>
    <row r="250">
      <c r="A250" s="93"/>
      <c r="B250" s="93"/>
      <c r="C250" s="93"/>
      <c r="D250" s="93"/>
      <c r="E250" s="220"/>
      <c r="F250" s="93"/>
      <c r="G250" s="93"/>
      <c r="H250" s="93"/>
      <c r="I250" s="93"/>
      <c r="J250" s="93"/>
      <c r="K250" s="93"/>
      <c r="L250" s="93"/>
      <c r="M250" s="93"/>
      <c r="N250" s="93"/>
      <c r="O250" s="93"/>
      <c r="P250" s="93"/>
      <c r="Q250" s="93"/>
      <c r="R250" s="93"/>
      <c r="S250" s="93"/>
      <c r="T250" s="93"/>
      <c r="U250" s="93"/>
      <c r="V250" s="93"/>
      <c r="W250" s="93"/>
      <c r="X250" s="93"/>
      <c r="Y250" s="93"/>
      <c r="Z250" s="93"/>
      <c r="AA250" s="93"/>
    </row>
    <row r="251">
      <c r="A251" s="93"/>
      <c r="B251" s="93"/>
      <c r="C251" s="93"/>
      <c r="D251" s="93"/>
      <c r="E251" s="220"/>
      <c r="F251" s="93"/>
      <c r="G251" s="93"/>
      <c r="H251" s="93"/>
      <c r="I251" s="93"/>
      <c r="J251" s="93"/>
      <c r="K251" s="93"/>
      <c r="L251" s="93"/>
      <c r="M251" s="93"/>
      <c r="N251" s="93"/>
      <c r="O251" s="93"/>
      <c r="P251" s="93"/>
      <c r="Q251" s="93"/>
      <c r="R251" s="93"/>
      <c r="S251" s="93"/>
      <c r="T251" s="93"/>
      <c r="U251" s="93"/>
      <c r="V251" s="93"/>
      <c r="W251" s="93"/>
      <c r="X251" s="93"/>
      <c r="Y251" s="93"/>
      <c r="Z251" s="93"/>
      <c r="AA251" s="93"/>
    </row>
    <row r="252">
      <c r="A252" s="93"/>
      <c r="B252" s="93"/>
      <c r="C252" s="93"/>
      <c r="D252" s="93"/>
      <c r="E252" s="220"/>
      <c r="F252" s="93"/>
      <c r="G252" s="93"/>
      <c r="H252" s="93"/>
      <c r="I252" s="93"/>
      <c r="J252" s="93"/>
      <c r="K252" s="93"/>
      <c r="L252" s="93"/>
      <c r="M252" s="93"/>
      <c r="N252" s="93"/>
      <c r="O252" s="93"/>
      <c r="P252" s="93"/>
      <c r="Q252" s="93"/>
      <c r="R252" s="93"/>
      <c r="S252" s="93"/>
      <c r="T252" s="93"/>
      <c r="U252" s="93"/>
      <c r="V252" s="93"/>
      <c r="W252" s="93"/>
      <c r="X252" s="93"/>
      <c r="Y252" s="93"/>
      <c r="Z252" s="93"/>
      <c r="AA252" s="93"/>
    </row>
    <row r="253">
      <c r="A253" s="93"/>
      <c r="B253" s="93"/>
      <c r="C253" s="93"/>
      <c r="D253" s="93"/>
      <c r="E253" s="220"/>
      <c r="F253" s="93"/>
      <c r="G253" s="93"/>
      <c r="H253" s="93"/>
      <c r="I253" s="93"/>
      <c r="J253" s="93"/>
      <c r="K253" s="93"/>
      <c r="L253" s="93"/>
      <c r="M253" s="93"/>
      <c r="N253" s="93"/>
      <c r="O253" s="93"/>
      <c r="P253" s="93"/>
      <c r="Q253" s="93"/>
      <c r="R253" s="93"/>
      <c r="S253" s="93"/>
      <c r="T253" s="93"/>
      <c r="U253" s="93"/>
      <c r="V253" s="93"/>
      <c r="W253" s="93"/>
      <c r="X253" s="93"/>
      <c r="Y253" s="93"/>
      <c r="Z253" s="93"/>
      <c r="AA253" s="93"/>
    </row>
    <row r="254">
      <c r="A254" s="93"/>
      <c r="B254" s="93"/>
      <c r="C254" s="93"/>
      <c r="D254" s="93"/>
      <c r="E254" s="220"/>
      <c r="F254" s="93"/>
      <c r="G254" s="93"/>
      <c r="H254" s="93"/>
      <c r="I254" s="93"/>
      <c r="J254" s="93"/>
      <c r="K254" s="93"/>
      <c r="L254" s="93"/>
      <c r="M254" s="93"/>
      <c r="N254" s="93"/>
      <c r="O254" s="93"/>
      <c r="P254" s="93"/>
      <c r="Q254" s="93"/>
      <c r="R254" s="93"/>
      <c r="S254" s="93"/>
      <c r="T254" s="93"/>
      <c r="U254" s="93"/>
      <c r="V254" s="93"/>
      <c r="W254" s="93"/>
      <c r="X254" s="93"/>
      <c r="Y254" s="93"/>
      <c r="Z254" s="93"/>
      <c r="AA254" s="93"/>
    </row>
    <row r="255">
      <c r="A255" s="93"/>
      <c r="B255" s="93"/>
      <c r="C255" s="93"/>
      <c r="D255" s="93"/>
      <c r="E255" s="220"/>
      <c r="F255" s="93"/>
      <c r="G255" s="93"/>
      <c r="H255" s="93"/>
      <c r="I255" s="93"/>
      <c r="J255" s="93"/>
      <c r="K255" s="93"/>
      <c r="L255" s="93"/>
      <c r="M255" s="93"/>
      <c r="N255" s="93"/>
      <c r="O255" s="93"/>
      <c r="P255" s="93"/>
      <c r="Q255" s="93"/>
      <c r="R255" s="93"/>
      <c r="S255" s="93"/>
      <c r="T255" s="93"/>
      <c r="U255" s="93"/>
      <c r="V255" s="93"/>
      <c r="W255" s="93"/>
      <c r="X255" s="93"/>
      <c r="Y255" s="93"/>
      <c r="Z255" s="93"/>
      <c r="AA255" s="93"/>
    </row>
    <row r="256">
      <c r="A256" s="93"/>
      <c r="B256" s="93"/>
      <c r="C256" s="93"/>
      <c r="D256" s="93"/>
      <c r="E256" s="220"/>
      <c r="F256" s="93"/>
      <c r="G256" s="93"/>
      <c r="H256" s="93"/>
      <c r="I256" s="93"/>
      <c r="J256" s="93"/>
      <c r="K256" s="93"/>
      <c r="L256" s="93"/>
      <c r="M256" s="93"/>
      <c r="N256" s="93"/>
      <c r="O256" s="93"/>
      <c r="P256" s="93"/>
      <c r="Q256" s="93"/>
      <c r="R256" s="93"/>
      <c r="S256" s="93"/>
      <c r="T256" s="93"/>
      <c r="U256" s="93"/>
      <c r="V256" s="93"/>
      <c r="W256" s="93"/>
      <c r="X256" s="93"/>
      <c r="Y256" s="93"/>
      <c r="Z256" s="93"/>
      <c r="AA256" s="93"/>
    </row>
    <row r="257">
      <c r="A257" s="93"/>
      <c r="B257" s="93"/>
      <c r="C257" s="93"/>
      <c r="D257" s="93"/>
      <c r="E257" s="220"/>
      <c r="F257" s="93"/>
      <c r="G257" s="93"/>
      <c r="H257" s="93"/>
      <c r="I257" s="93"/>
      <c r="J257" s="93"/>
      <c r="K257" s="93"/>
      <c r="L257" s="93"/>
      <c r="M257" s="93"/>
      <c r="N257" s="93"/>
      <c r="O257" s="93"/>
      <c r="P257" s="93"/>
      <c r="Q257" s="93"/>
      <c r="R257" s="93"/>
      <c r="S257" s="93"/>
      <c r="T257" s="93"/>
      <c r="U257" s="93"/>
      <c r="V257" s="93"/>
      <c r="W257" s="93"/>
      <c r="X257" s="93"/>
      <c r="Y257" s="93"/>
      <c r="Z257" s="93"/>
      <c r="AA257" s="93"/>
    </row>
    <row r="258">
      <c r="A258" s="93"/>
      <c r="B258" s="93"/>
      <c r="C258" s="93"/>
      <c r="D258" s="93"/>
      <c r="E258" s="220"/>
      <c r="F258" s="93"/>
      <c r="G258" s="93"/>
      <c r="H258" s="93"/>
      <c r="I258" s="93"/>
      <c r="J258" s="93"/>
      <c r="K258" s="93"/>
      <c r="L258" s="93"/>
      <c r="M258" s="93"/>
      <c r="N258" s="93"/>
      <c r="O258" s="93"/>
      <c r="P258" s="93"/>
      <c r="Q258" s="93"/>
      <c r="R258" s="93"/>
      <c r="S258" s="93"/>
      <c r="T258" s="93"/>
      <c r="U258" s="93"/>
      <c r="V258" s="93"/>
      <c r="W258" s="93"/>
      <c r="X258" s="93"/>
      <c r="Y258" s="93"/>
      <c r="Z258" s="93"/>
      <c r="AA258" s="93"/>
    </row>
    <row r="259">
      <c r="A259" s="93"/>
      <c r="B259" s="93"/>
      <c r="C259" s="93"/>
      <c r="D259" s="93"/>
      <c r="E259" s="220"/>
      <c r="F259" s="93"/>
      <c r="G259" s="93"/>
      <c r="H259" s="93"/>
      <c r="I259" s="93"/>
      <c r="J259" s="93"/>
      <c r="K259" s="93"/>
      <c r="L259" s="93"/>
      <c r="M259" s="93"/>
      <c r="N259" s="93"/>
      <c r="O259" s="93"/>
      <c r="P259" s="93"/>
      <c r="Q259" s="93"/>
      <c r="R259" s="93"/>
      <c r="S259" s="93"/>
      <c r="T259" s="93"/>
      <c r="U259" s="93"/>
      <c r="V259" s="93"/>
      <c r="W259" s="93"/>
      <c r="X259" s="93"/>
      <c r="Y259" s="93"/>
      <c r="Z259" s="93"/>
      <c r="AA259" s="93"/>
    </row>
    <row r="260">
      <c r="A260" s="93"/>
      <c r="B260" s="93"/>
      <c r="C260" s="93"/>
      <c r="D260" s="93"/>
      <c r="E260" s="220"/>
      <c r="F260" s="93"/>
      <c r="G260" s="93"/>
      <c r="H260" s="93"/>
      <c r="I260" s="93"/>
      <c r="J260" s="93"/>
      <c r="K260" s="93"/>
      <c r="L260" s="93"/>
      <c r="M260" s="93"/>
      <c r="N260" s="93"/>
      <c r="O260" s="93"/>
      <c r="P260" s="93"/>
      <c r="Q260" s="93"/>
      <c r="R260" s="93"/>
      <c r="S260" s="93"/>
      <c r="T260" s="93"/>
      <c r="U260" s="93"/>
      <c r="V260" s="93"/>
      <c r="W260" s="93"/>
      <c r="X260" s="93"/>
      <c r="Y260" s="93"/>
      <c r="Z260" s="93"/>
      <c r="AA260" s="93"/>
    </row>
    <row r="261">
      <c r="A261" s="93"/>
      <c r="B261" s="93"/>
      <c r="C261" s="93"/>
      <c r="D261" s="93"/>
      <c r="E261" s="220"/>
      <c r="F261" s="93"/>
      <c r="G261" s="93"/>
      <c r="H261" s="93"/>
      <c r="I261" s="93"/>
      <c r="J261" s="93"/>
      <c r="K261" s="93"/>
      <c r="L261" s="93"/>
      <c r="M261" s="93"/>
      <c r="N261" s="93"/>
      <c r="O261" s="93"/>
      <c r="P261" s="93"/>
      <c r="Q261" s="93"/>
      <c r="R261" s="93"/>
      <c r="S261" s="93"/>
      <c r="T261" s="93"/>
      <c r="U261" s="93"/>
      <c r="V261" s="93"/>
      <c r="W261" s="93"/>
      <c r="X261" s="93"/>
      <c r="Y261" s="93"/>
      <c r="Z261" s="93"/>
      <c r="AA261" s="93"/>
    </row>
    <row r="262">
      <c r="A262" s="93"/>
      <c r="B262" s="93"/>
      <c r="C262" s="93"/>
      <c r="D262" s="93"/>
      <c r="E262" s="220"/>
      <c r="F262" s="93"/>
      <c r="G262" s="93"/>
      <c r="H262" s="93"/>
      <c r="I262" s="93"/>
      <c r="J262" s="93"/>
      <c r="K262" s="93"/>
      <c r="L262" s="93"/>
      <c r="M262" s="93"/>
      <c r="N262" s="93"/>
      <c r="O262" s="93"/>
      <c r="P262" s="93"/>
      <c r="Q262" s="93"/>
      <c r="R262" s="93"/>
      <c r="S262" s="93"/>
      <c r="T262" s="93"/>
      <c r="U262" s="93"/>
      <c r="V262" s="93"/>
      <c r="W262" s="93"/>
      <c r="X262" s="93"/>
      <c r="Y262" s="93"/>
      <c r="Z262" s="93"/>
      <c r="AA262" s="93"/>
    </row>
    <row r="263">
      <c r="A263" s="93"/>
      <c r="B263" s="93"/>
      <c r="C263" s="93"/>
      <c r="D263" s="93"/>
      <c r="E263" s="220"/>
      <c r="F263" s="93"/>
      <c r="G263" s="93"/>
      <c r="H263" s="93"/>
      <c r="I263" s="93"/>
      <c r="J263" s="93"/>
      <c r="K263" s="93"/>
      <c r="L263" s="93"/>
      <c r="M263" s="93"/>
      <c r="N263" s="93"/>
      <c r="O263" s="93"/>
      <c r="P263" s="93"/>
      <c r="Q263" s="93"/>
      <c r="R263" s="93"/>
      <c r="S263" s="93"/>
      <c r="T263" s="93"/>
      <c r="U263" s="93"/>
      <c r="V263" s="93"/>
      <c r="W263" s="93"/>
      <c r="X263" s="93"/>
      <c r="Y263" s="93"/>
      <c r="Z263" s="93"/>
      <c r="AA263" s="93"/>
    </row>
    <row r="264">
      <c r="A264" s="93"/>
      <c r="B264" s="93"/>
      <c r="C264" s="93"/>
      <c r="D264" s="93"/>
      <c r="E264" s="220"/>
      <c r="F264" s="93"/>
      <c r="G264" s="93"/>
      <c r="H264" s="93"/>
      <c r="I264" s="93"/>
      <c r="J264" s="93"/>
      <c r="K264" s="93"/>
      <c r="L264" s="93"/>
      <c r="M264" s="93"/>
      <c r="N264" s="93"/>
      <c r="O264" s="93"/>
      <c r="P264" s="93"/>
      <c r="Q264" s="93"/>
      <c r="R264" s="93"/>
      <c r="S264" s="93"/>
      <c r="T264" s="93"/>
      <c r="U264" s="93"/>
      <c r="V264" s="93"/>
      <c r="W264" s="93"/>
      <c r="X264" s="93"/>
      <c r="Y264" s="93"/>
      <c r="Z264" s="93"/>
      <c r="AA264" s="93"/>
    </row>
    <row r="265">
      <c r="A265" s="93"/>
      <c r="B265" s="93"/>
      <c r="C265" s="93"/>
      <c r="D265" s="93"/>
      <c r="E265" s="220"/>
      <c r="F265" s="93"/>
      <c r="G265" s="93"/>
      <c r="H265" s="93"/>
      <c r="I265" s="93"/>
      <c r="J265" s="93"/>
      <c r="K265" s="93"/>
      <c r="L265" s="93"/>
      <c r="M265" s="93"/>
      <c r="N265" s="93"/>
      <c r="O265" s="93"/>
      <c r="P265" s="93"/>
      <c r="Q265" s="93"/>
      <c r="R265" s="93"/>
      <c r="S265" s="93"/>
      <c r="T265" s="93"/>
      <c r="U265" s="93"/>
      <c r="V265" s="93"/>
      <c r="W265" s="93"/>
      <c r="X265" s="93"/>
      <c r="Y265" s="93"/>
      <c r="Z265" s="93"/>
      <c r="AA265" s="93"/>
    </row>
    <row r="266">
      <c r="A266" s="93"/>
      <c r="B266" s="93"/>
      <c r="C266" s="93"/>
      <c r="D266" s="93"/>
      <c r="E266" s="220"/>
      <c r="F266" s="93"/>
      <c r="G266" s="93"/>
      <c r="H266" s="93"/>
      <c r="I266" s="93"/>
      <c r="J266" s="93"/>
      <c r="K266" s="93"/>
      <c r="L266" s="93"/>
      <c r="M266" s="93"/>
      <c r="N266" s="93"/>
      <c r="O266" s="93"/>
      <c r="P266" s="93"/>
      <c r="Q266" s="93"/>
      <c r="R266" s="93"/>
      <c r="S266" s="93"/>
      <c r="T266" s="93"/>
      <c r="U266" s="93"/>
      <c r="V266" s="93"/>
      <c r="W266" s="93"/>
      <c r="X266" s="93"/>
      <c r="Y266" s="93"/>
      <c r="Z266" s="93"/>
      <c r="AA266" s="93"/>
    </row>
    <row r="267">
      <c r="A267" s="93"/>
      <c r="B267" s="93"/>
      <c r="C267" s="93"/>
      <c r="D267" s="93"/>
      <c r="E267" s="220"/>
      <c r="F267" s="93"/>
      <c r="G267" s="93"/>
      <c r="H267" s="93"/>
      <c r="I267" s="93"/>
      <c r="J267" s="93"/>
      <c r="K267" s="93"/>
      <c r="L267" s="93"/>
      <c r="M267" s="93"/>
      <c r="N267" s="93"/>
      <c r="O267" s="93"/>
      <c r="P267" s="93"/>
      <c r="Q267" s="93"/>
      <c r="R267" s="93"/>
      <c r="S267" s="93"/>
      <c r="T267" s="93"/>
      <c r="U267" s="93"/>
      <c r="V267" s="93"/>
      <c r="W267" s="93"/>
      <c r="X267" s="93"/>
      <c r="Y267" s="93"/>
      <c r="Z267" s="93"/>
      <c r="AA267" s="93"/>
    </row>
    <row r="268">
      <c r="A268" s="93"/>
      <c r="B268" s="93"/>
      <c r="C268" s="93"/>
      <c r="D268" s="93"/>
      <c r="E268" s="220"/>
      <c r="F268" s="93"/>
      <c r="G268" s="93"/>
      <c r="H268" s="93"/>
      <c r="I268" s="93"/>
      <c r="J268" s="93"/>
      <c r="K268" s="93"/>
      <c r="L268" s="93"/>
      <c r="M268" s="93"/>
      <c r="N268" s="93"/>
      <c r="O268" s="93"/>
      <c r="P268" s="93"/>
      <c r="Q268" s="93"/>
      <c r="R268" s="93"/>
      <c r="S268" s="93"/>
      <c r="T268" s="93"/>
      <c r="U268" s="93"/>
      <c r="V268" s="93"/>
      <c r="W268" s="93"/>
      <c r="X268" s="93"/>
      <c r="Y268" s="93"/>
      <c r="Z268" s="93"/>
      <c r="AA268" s="93"/>
    </row>
    <row r="269">
      <c r="A269" s="93"/>
      <c r="B269" s="93"/>
      <c r="C269" s="93"/>
      <c r="D269" s="93"/>
      <c r="E269" s="220"/>
      <c r="F269" s="93"/>
      <c r="G269" s="93"/>
      <c r="H269" s="93"/>
      <c r="I269" s="93"/>
      <c r="J269" s="93"/>
      <c r="K269" s="93"/>
      <c r="L269" s="93"/>
      <c r="M269" s="93"/>
      <c r="N269" s="93"/>
      <c r="O269" s="93"/>
      <c r="P269" s="93"/>
      <c r="Q269" s="93"/>
      <c r="R269" s="93"/>
      <c r="S269" s="93"/>
      <c r="T269" s="93"/>
      <c r="U269" s="93"/>
      <c r="V269" s="93"/>
      <c r="W269" s="93"/>
      <c r="X269" s="93"/>
      <c r="Y269" s="93"/>
      <c r="Z269" s="93"/>
      <c r="AA269" s="93"/>
    </row>
    <row r="270">
      <c r="A270" s="93"/>
      <c r="B270" s="93"/>
      <c r="C270" s="93"/>
      <c r="D270" s="93"/>
      <c r="E270" s="220"/>
      <c r="F270" s="93"/>
      <c r="G270" s="93"/>
      <c r="H270" s="93"/>
      <c r="I270" s="93"/>
      <c r="J270" s="93"/>
      <c r="K270" s="93"/>
      <c r="L270" s="93"/>
      <c r="M270" s="93"/>
      <c r="N270" s="93"/>
      <c r="O270" s="93"/>
      <c r="P270" s="93"/>
      <c r="Q270" s="93"/>
      <c r="R270" s="93"/>
      <c r="S270" s="93"/>
      <c r="T270" s="93"/>
      <c r="U270" s="93"/>
      <c r="V270" s="93"/>
      <c r="W270" s="93"/>
      <c r="X270" s="93"/>
      <c r="Y270" s="93"/>
      <c r="Z270" s="93"/>
      <c r="AA270" s="93"/>
    </row>
    <row r="271">
      <c r="A271" s="93"/>
      <c r="B271" s="93"/>
      <c r="C271" s="93"/>
      <c r="D271" s="93"/>
      <c r="E271" s="220"/>
      <c r="F271" s="93"/>
      <c r="G271" s="93"/>
      <c r="H271" s="93"/>
      <c r="I271" s="93"/>
      <c r="J271" s="93"/>
      <c r="K271" s="93"/>
      <c r="L271" s="93"/>
      <c r="M271" s="93"/>
      <c r="N271" s="93"/>
      <c r="O271" s="93"/>
      <c r="P271" s="93"/>
      <c r="Q271" s="93"/>
      <c r="R271" s="93"/>
      <c r="S271" s="93"/>
      <c r="T271" s="93"/>
      <c r="U271" s="93"/>
      <c r="V271" s="93"/>
      <c r="W271" s="93"/>
      <c r="X271" s="93"/>
      <c r="Y271" s="93"/>
      <c r="Z271" s="93"/>
      <c r="AA271" s="93"/>
    </row>
    <row r="272">
      <c r="A272" s="93"/>
      <c r="B272" s="93"/>
      <c r="C272" s="93"/>
      <c r="D272" s="93"/>
      <c r="E272" s="220"/>
      <c r="F272" s="93"/>
      <c r="G272" s="93"/>
      <c r="H272" s="93"/>
      <c r="I272" s="93"/>
      <c r="J272" s="93"/>
      <c r="K272" s="93"/>
      <c r="L272" s="93"/>
      <c r="M272" s="93"/>
      <c r="N272" s="93"/>
      <c r="O272" s="93"/>
      <c r="P272" s="93"/>
      <c r="Q272" s="93"/>
      <c r="R272" s="93"/>
      <c r="S272" s="93"/>
      <c r="T272" s="93"/>
      <c r="U272" s="93"/>
      <c r="V272" s="93"/>
      <c r="W272" s="93"/>
      <c r="X272" s="93"/>
      <c r="Y272" s="93"/>
      <c r="Z272" s="93"/>
      <c r="AA272" s="93"/>
    </row>
    <row r="273">
      <c r="A273" s="93"/>
      <c r="B273" s="93"/>
      <c r="C273" s="93"/>
      <c r="D273" s="93"/>
      <c r="E273" s="220"/>
      <c r="F273" s="93"/>
      <c r="G273" s="93"/>
      <c r="H273" s="93"/>
      <c r="I273" s="93"/>
      <c r="J273" s="93"/>
      <c r="K273" s="93"/>
      <c r="L273" s="93"/>
      <c r="M273" s="93"/>
      <c r="N273" s="93"/>
      <c r="O273" s="93"/>
      <c r="P273" s="93"/>
      <c r="Q273" s="93"/>
      <c r="R273" s="93"/>
      <c r="S273" s="93"/>
      <c r="T273" s="93"/>
      <c r="U273" s="93"/>
      <c r="V273" s="93"/>
      <c r="W273" s="93"/>
      <c r="X273" s="93"/>
      <c r="Y273" s="93"/>
      <c r="Z273" s="93"/>
      <c r="AA273" s="93"/>
    </row>
    <row r="274">
      <c r="A274" s="93"/>
      <c r="B274" s="93"/>
      <c r="C274" s="93"/>
      <c r="D274" s="93"/>
      <c r="E274" s="220"/>
      <c r="F274" s="93"/>
      <c r="G274" s="93"/>
      <c r="H274" s="93"/>
      <c r="I274" s="93"/>
      <c r="J274" s="93"/>
      <c r="K274" s="93"/>
      <c r="L274" s="93"/>
      <c r="M274" s="93"/>
      <c r="N274" s="93"/>
      <c r="O274" s="93"/>
      <c r="P274" s="93"/>
      <c r="Q274" s="93"/>
      <c r="R274" s="93"/>
      <c r="S274" s="93"/>
      <c r="T274" s="93"/>
      <c r="U274" s="93"/>
      <c r="V274" s="93"/>
      <c r="W274" s="93"/>
      <c r="X274" s="93"/>
      <c r="Y274" s="93"/>
      <c r="Z274" s="93"/>
      <c r="AA274" s="93"/>
    </row>
    <row r="275">
      <c r="A275" s="93"/>
      <c r="B275" s="93"/>
      <c r="C275" s="93"/>
      <c r="D275" s="93"/>
      <c r="E275" s="220"/>
      <c r="F275" s="93"/>
      <c r="G275" s="93"/>
      <c r="H275" s="93"/>
      <c r="I275" s="93"/>
      <c r="J275" s="93"/>
      <c r="K275" s="93"/>
      <c r="L275" s="93"/>
      <c r="M275" s="93"/>
      <c r="N275" s="93"/>
      <c r="O275" s="93"/>
      <c r="P275" s="93"/>
      <c r="Q275" s="93"/>
      <c r="R275" s="93"/>
      <c r="S275" s="93"/>
      <c r="T275" s="93"/>
      <c r="U275" s="93"/>
      <c r="V275" s="93"/>
      <c r="W275" s="93"/>
      <c r="X275" s="93"/>
      <c r="Y275" s="93"/>
      <c r="Z275" s="93"/>
      <c r="AA275" s="93"/>
    </row>
    <row r="276">
      <c r="A276" s="93"/>
      <c r="B276" s="93"/>
      <c r="C276" s="93"/>
      <c r="D276" s="93"/>
      <c r="E276" s="220"/>
      <c r="F276" s="93"/>
      <c r="G276" s="93"/>
      <c r="H276" s="93"/>
      <c r="I276" s="93"/>
      <c r="J276" s="93"/>
      <c r="K276" s="93"/>
      <c r="L276" s="93"/>
      <c r="M276" s="93"/>
      <c r="N276" s="93"/>
      <c r="O276" s="93"/>
      <c r="P276" s="93"/>
      <c r="Q276" s="93"/>
      <c r="R276" s="93"/>
      <c r="S276" s="93"/>
      <c r="T276" s="93"/>
      <c r="U276" s="93"/>
      <c r="V276" s="93"/>
      <c r="W276" s="93"/>
      <c r="X276" s="93"/>
      <c r="Y276" s="93"/>
      <c r="Z276" s="93"/>
      <c r="AA276" s="93"/>
    </row>
    <row r="277">
      <c r="A277" s="93"/>
      <c r="B277" s="93"/>
      <c r="C277" s="93"/>
      <c r="D277" s="93"/>
      <c r="E277" s="220"/>
      <c r="F277" s="93"/>
      <c r="G277" s="93"/>
      <c r="H277" s="93"/>
      <c r="I277" s="93"/>
      <c r="J277" s="93"/>
      <c r="K277" s="93"/>
      <c r="L277" s="93"/>
      <c r="M277" s="93"/>
      <c r="N277" s="93"/>
      <c r="O277" s="93"/>
      <c r="P277" s="93"/>
      <c r="Q277" s="93"/>
      <c r="R277" s="93"/>
      <c r="S277" s="93"/>
      <c r="T277" s="93"/>
      <c r="U277" s="93"/>
      <c r="V277" s="93"/>
      <c r="W277" s="93"/>
      <c r="X277" s="93"/>
      <c r="Y277" s="93"/>
      <c r="Z277" s="93"/>
      <c r="AA277" s="93"/>
    </row>
    <row r="278">
      <c r="A278" s="93"/>
      <c r="B278" s="93"/>
      <c r="C278" s="93"/>
      <c r="D278" s="93"/>
      <c r="E278" s="220"/>
      <c r="F278" s="93"/>
      <c r="G278" s="93"/>
      <c r="H278" s="93"/>
      <c r="I278" s="93"/>
      <c r="J278" s="93"/>
      <c r="K278" s="93"/>
      <c r="L278" s="93"/>
      <c r="M278" s="93"/>
      <c r="N278" s="93"/>
      <c r="O278" s="93"/>
      <c r="P278" s="93"/>
      <c r="Q278" s="93"/>
      <c r="R278" s="93"/>
      <c r="S278" s="93"/>
      <c r="T278" s="93"/>
      <c r="U278" s="93"/>
      <c r="V278" s="93"/>
      <c r="W278" s="93"/>
      <c r="X278" s="93"/>
      <c r="Y278" s="93"/>
      <c r="Z278" s="93"/>
      <c r="AA278" s="93"/>
    </row>
    <row r="279">
      <c r="A279" s="93"/>
      <c r="B279" s="93"/>
      <c r="C279" s="93"/>
      <c r="D279" s="93"/>
      <c r="E279" s="220"/>
      <c r="F279" s="93"/>
      <c r="G279" s="93"/>
      <c r="H279" s="93"/>
      <c r="I279" s="93"/>
      <c r="J279" s="93"/>
      <c r="K279" s="93"/>
      <c r="L279" s="93"/>
      <c r="M279" s="93"/>
      <c r="N279" s="93"/>
      <c r="O279" s="93"/>
      <c r="P279" s="93"/>
      <c r="Q279" s="93"/>
      <c r="R279" s="93"/>
      <c r="S279" s="93"/>
      <c r="T279" s="93"/>
      <c r="U279" s="93"/>
      <c r="V279" s="93"/>
      <c r="W279" s="93"/>
      <c r="X279" s="93"/>
      <c r="Y279" s="93"/>
      <c r="Z279" s="93"/>
      <c r="AA279" s="93"/>
    </row>
    <row r="280">
      <c r="A280" s="93"/>
      <c r="B280" s="93"/>
      <c r="C280" s="93"/>
      <c r="D280" s="93"/>
      <c r="E280" s="220"/>
      <c r="F280" s="93"/>
      <c r="G280" s="93"/>
      <c r="H280" s="93"/>
      <c r="I280" s="93"/>
      <c r="J280" s="93"/>
      <c r="K280" s="93"/>
      <c r="L280" s="93"/>
      <c r="M280" s="93"/>
      <c r="N280" s="93"/>
      <c r="O280" s="93"/>
      <c r="P280" s="93"/>
      <c r="Q280" s="93"/>
      <c r="R280" s="93"/>
      <c r="S280" s="93"/>
      <c r="T280" s="93"/>
      <c r="U280" s="93"/>
      <c r="V280" s="93"/>
      <c r="W280" s="93"/>
      <c r="X280" s="93"/>
      <c r="Y280" s="93"/>
      <c r="Z280" s="93"/>
      <c r="AA280" s="93"/>
    </row>
    <row r="281">
      <c r="A281" s="93"/>
      <c r="B281" s="93"/>
      <c r="C281" s="93"/>
      <c r="D281" s="93"/>
      <c r="E281" s="220"/>
      <c r="F281" s="93"/>
      <c r="G281" s="93"/>
      <c r="H281" s="93"/>
      <c r="I281" s="93"/>
      <c r="J281" s="93"/>
      <c r="K281" s="93"/>
      <c r="L281" s="93"/>
      <c r="M281" s="93"/>
      <c r="N281" s="93"/>
      <c r="O281" s="93"/>
      <c r="P281" s="93"/>
      <c r="Q281" s="93"/>
      <c r="R281" s="93"/>
      <c r="S281" s="93"/>
      <c r="T281" s="93"/>
      <c r="U281" s="93"/>
      <c r="V281" s="93"/>
      <c r="W281" s="93"/>
      <c r="X281" s="93"/>
      <c r="Y281" s="93"/>
      <c r="Z281" s="93"/>
      <c r="AA281" s="93"/>
    </row>
    <row r="282">
      <c r="A282" s="93"/>
      <c r="B282" s="93"/>
      <c r="C282" s="93"/>
      <c r="D282" s="93"/>
      <c r="E282" s="220"/>
      <c r="F282" s="93"/>
      <c r="G282" s="93"/>
      <c r="H282" s="93"/>
      <c r="I282" s="93"/>
      <c r="J282" s="93"/>
      <c r="K282" s="93"/>
      <c r="L282" s="93"/>
      <c r="M282" s="93"/>
      <c r="N282" s="93"/>
      <c r="O282" s="93"/>
      <c r="P282" s="93"/>
      <c r="Q282" s="93"/>
      <c r="R282" s="93"/>
      <c r="S282" s="93"/>
      <c r="T282" s="93"/>
      <c r="U282" s="93"/>
      <c r="V282" s="93"/>
      <c r="W282" s="93"/>
      <c r="X282" s="93"/>
      <c r="Y282" s="93"/>
      <c r="Z282" s="93"/>
      <c r="AA282" s="93"/>
    </row>
    <row r="283">
      <c r="A283" s="93"/>
      <c r="B283" s="93"/>
      <c r="C283" s="93"/>
      <c r="D283" s="93"/>
      <c r="E283" s="220"/>
      <c r="F283" s="93"/>
      <c r="G283" s="93"/>
      <c r="H283" s="93"/>
      <c r="I283" s="93"/>
      <c r="J283" s="93"/>
      <c r="K283" s="93"/>
      <c r="L283" s="93"/>
      <c r="M283" s="93"/>
      <c r="N283" s="93"/>
      <c r="O283" s="93"/>
      <c r="P283" s="93"/>
      <c r="Q283" s="93"/>
      <c r="R283" s="93"/>
      <c r="S283" s="93"/>
      <c r="T283" s="93"/>
      <c r="U283" s="93"/>
      <c r="V283" s="93"/>
      <c r="W283" s="93"/>
      <c r="X283" s="93"/>
      <c r="Y283" s="93"/>
      <c r="Z283" s="93"/>
      <c r="AA283" s="93"/>
    </row>
    <row r="284">
      <c r="A284" s="93"/>
      <c r="B284" s="93"/>
      <c r="C284" s="93"/>
      <c r="D284" s="93"/>
      <c r="E284" s="220"/>
      <c r="F284" s="93"/>
      <c r="G284" s="93"/>
      <c r="H284" s="93"/>
      <c r="I284" s="93"/>
      <c r="J284" s="93"/>
      <c r="K284" s="93"/>
      <c r="L284" s="93"/>
      <c r="M284" s="93"/>
      <c r="N284" s="93"/>
      <c r="O284" s="93"/>
      <c r="P284" s="93"/>
      <c r="Q284" s="93"/>
      <c r="R284" s="93"/>
      <c r="S284" s="93"/>
      <c r="T284" s="93"/>
      <c r="U284" s="93"/>
      <c r="V284" s="93"/>
      <c r="W284" s="93"/>
      <c r="X284" s="93"/>
      <c r="Y284" s="93"/>
      <c r="Z284" s="93"/>
      <c r="AA284" s="93"/>
    </row>
    <row r="285">
      <c r="A285" s="93"/>
      <c r="B285" s="93"/>
      <c r="C285" s="93"/>
      <c r="D285" s="93"/>
      <c r="E285" s="220"/>
      <c r="F285" s="93"/>
      <c r="G285" s="93"/>
      <c r="H285" s="93"/>
      <c r="I285" s="93"/>
      <c r="J285" s="93"/>
      <c r="K285" s="93"/>
      <c r="L285" s="93"/>
      <c r="M285" s="93"/>
      <c r="N285" s="93"/>
      <c r="O285" s="93"/>
      <c r="P285" s="93"/>
      <c r="Q285" s="93"/>
      <c r="R285" s="93"/>
      <c r="S285" s="93"/>
      <c r="T285" s="93"/>
      <c r="U285" s="93"/>
      <c r="V285" s="93"/>
      <c r="W285" s="93"/>
      <c r="X285" s="93"/>
      <c r="Y285" s="93"/>
      <c r="Z285" s="93"/>
      <c r="AA285" s="93"/>
    </row>
    <row r="286">
      <c r="A286" s="93"/>
      <c r="B286" s="93"/>
      <c r="C286" s="93"/>
      <c r="D286" s="93"/>
      <c r="E286" s="220"/>
      <c r="F286" s="93"/>
      <c r="G286" s="93"/>
      <c r="H286" s="93"/>
      <c r="I286" s="93"/>
      <c r="J286" s="93"/>
      <c r="K286" s="93"/>
      <c r="L286" s="93"/>
      <c r="M286" s="93"/>
      <c r="N286" s="93"/>
      <c r="O286" s="93"/>
      <c r="P286" s="93"/>
      <c r="Q286" s="93"/>
      <c r="R286" s="93"/>
      <c r="S286" s="93"/>
      <c r="T286" s="93"/>
      <c r="U286" s="93"/>
      <c r="V286" s="93"/>
      <c r="W286" s="93"/>
      <c r="X286" s="93"/>
      <c r="Y286" s="93"/>
      <c r="Z286" s="93"/>
      <c r="AA286" s="93"/>
    </row>
    <row r="287">
      <c r="A287" s="93"/>
      <c r="B287" s="93"/>
      <c r="C287" s="93"/>
      <c r="D287" s="93"/>
      <c r="E287" s="220"/>
      <c r="F287" s="93"/>
      <c r="G287" s="93"/>
      <c r="H287" s="93"/>
      <c r="I287" s="93"/>
      <c r="J287" s="93"/>
      <c r="K287" s="93"/>
      <c r="L287" s="93"/>
      <c r="M287" s="93"/>
      <c r="N287" s="93"/>
      <c r="O287" s="93"/>
      <c r="P287" s="93"/>
      <c r="Q287" s="93"/>
      <c r="R287" s="93"/>
      <c r="S287" s="93"/>
      <c r="T287" s="93"/>
      <c r="U287" s="93"/>
      <c r="V287" s="93"/>
      <c r="W287" s="93"/>
      <c r="X287" s="93"/>
      <c r="Y287" s="93"/>
      <c r="Z287" s="93"/>
      <c r="AA287" s="93"/>
    </row>
    <row r="288">
      <c r="A288" s="93"/>
      <c r="B288" s="93"/>
      <c r="C288" s="93"/>
      <c r="D288" s="93"/>
      <c r="E288" s="220"/>
      <c r="F288" s="93"/>
      <c r="G288" s="93"/>
      <c r="H288" s="93"/>
      <c r="I288" s="93"/>
      <c r="J288" s="93"/>
      <c r="K288" s="93"/>
      <c r="L288" s="93"/>
      <c r="M288" s="93"/>
      <c r="N288" s="93"/>
      <c r="O288" s="93"/>
      <c r="P288" s="93"/>
      <c r="Q288" s="93"/>
      <c r="R288" s="93"/>
      <c r="S288" s="93"/>
      <c r="T288" s="93"/>
      <c r="U288" s="93"/>
      <c r="V288" s="93"/>
      <c r="W288" s="93"/>
      <c r="X288" s="93"/>
      <c r="Y288" s="93"/>
      <c r="Z288" s="93"/>
      <c r="AA288" s="93"/>
    </row>
    <row r="289">
      <c r="A289" s="93"/>
      <c r="B289" s="93"/>
      <c r="C289" s="93"/>
      <c r="D289" s="93"/>
      <c r="E289" s="220"/>
      <c r="F289" s="93"/>
      <c r="G289" s="93"/>
      <c r="H289" s="93"/>
      <c r="I289" s="93"/>
      <c r="J289" s="93"/>
      <c r="K289" s="93"/>
      <c r="L289" s="93"/>
      <c r="M289" s="93"/>
      <c r="N289" s="93"/>
      <c r="O289" s="93"/>
      <c r="P289" s="93"/>
      <c r="Q289" s="93"/>
      <c r="R289" s="93"/>
      <c r="S289" s="93"/>
      <c r="T289" s="93"/>
      <c r="U289" s="93"/>
      <c r="V289" s="93"/>
      <c r="W289" s="93"/>
      <c r="X289" s="93"/>
      <c r="Y289" s="93"/>
      <c r="Z289" s="93"/>
      <c r="AA289" s="93"/>
    </row>
    <row r="290">
      <c r="A290" s="93"/>
      <c r="B290" s="93"/>
      <c r="C290" s="93"/>
      <c r="D290" s="93"/>
      <c r="E290" s="220"/>
      <c r="F290" s="93"/>
      <c r="G290" s="93"/>
      <c r="H290" s="93"/>
      <c r="I290" s="93"/>
      <c r="J290" s="93"/>
      <c r="K290" s="93"/>
      <c r="L290" s="93"/>
      <c r="M290" s="93"/>
      <c r="N290" s="93"/>
      <c r="O290" s="93"/>
      <c r="P290" s="93"/>
      <c r="Q290" s="93"/>
      <c r="R290" s="93"/>
      <c r="S290" s="93"/>
      <c r="T290" s="93"/>
      <c r="U290" s="93"/>
      <c r="V290" s="93"/>
      <c r="W290" s="93"/>
      <c r="X290" s="93"/>
      <c r="Y290" s="93"/>
      <c r="Z290" s="93"/>
      <c r="AA290" s="93"/>
    </row>
    <row r="291">
      <c r="A291" s="93"/>
      <c r="B291" s="93"/>
      <c r="C291" s="93"/>
      <c r="D291" s="93"/>
      <c r="E291" s="220"/>
      <c r="F291" s="93"/>
      <c r="G291" s="93"/>
      <c r="H291" s="93"/>
      <c r="I291" s="93"/>
      <c r="J291" s="93"/>
      <c r="K291" s="93"/>
      <c r="L291" s="93"/>
      <c r="M291" s="93"/>
      <c r="N291" s="93"/>
      <c r="O291" s="93"/>
      <c r="P291" s="93"/>
      <c r="Q291" s="93"/>
      <c r="R291" s="93"/>
      <c r="S291" s="93"/>
      <c r="T291" s="93"/>
      <c r="U291" s="93"/>
      <c r="V291" s="93"/>
      <c r="W291" s="93"/>
      <c r="X291" s="93"/>
      <c r="Y291" s="93"/>
      <c r="Z291" s="93"/>
      <c r="AA291" s="93"/>
    </row>
    <row r="292">
      <c r="A292" s="93"/>
      <c r="B292" s="93"/>
      <c r="C292" s="93"/>
      <c r="D292" s="93"/>
      <c r="E292" s="220"/>
      <c r="F292" s="93"/>
      <c r="G292" s="93"/>
      <c r="H292" s="93"/>
      <c r="I292" s="93"/>
      <c r="J292" s="93"/>
      <c r="K292" s="93"/>
      <c r="L292" s="93"/>
      <c r="M292" s="93"/>
      <c r="N292" s="93"/>
      <c r="O292" s="93"/>
      <c r="P292" s="93"/>
      <c r="Q292" s="93"/>
      <c r="R292" s="93"/>
      <c r="S292" s="93"/>
      <c r="T292" s="93"/>
      <c r="U292" s="93"/>
      <c r="V292" s="93"/>
      <c r="W292" s="93"/>
      <c r="X292" s="93"/>
      <c r="Y292" s="93"/>
      <c r="Z292" s="93"/>
      <c r="AA292" s="93"/>
    </row>
    <row r="293">
      <c r="A293" s="93"/>
      <c r="B293" s="93"/>
      <c r="C293" s="93"/>
      <c r="D293" s="93"/>
      <c r="E293" s="220"/>
      <c r="F293" s="93"/>
      <c r="G293" s="93"/>
      <c r="H293" s="93"/>
      <c r="I293" s="93"/>
      <c r="J293" s="93"/>
      <c r="K293" s="93"/>
      <c r="L293" s="93"/>
      <c r="M293" s="93"/>
      <c r="N293" s="93"/>
      <c r="O293" s="93"/>
      <c r="P293" s="93"/>
      <c r="Q293" s="93"/>
      <c r="R293" s="93"/>
      <c r="S293" s="93"/>
      <c r="T293" s="93"/>
      <c r="U293" s="93"/>
      <c r="V293" s="93"/>
      <c r="W293" s="93"/>
      <c r="X293" s="93"/>
      <c r="Y293" s="93"/>
      <c r="Z293" s="93"/>
      <c r="AA293" s="93"/>
    </row>
    <row r="294">
      <c r="A294" s="93"/>
      <c r="B294" s="93"/>
      <c r="C294" s="93"/>
      <c r="D294" s="93"/>
      <c r="E294" s="220"/>
      <c r="F294" s="93"/>
      <c r="G294" s="93"/>
      <c r="H294" s="93"/>
      <c r="I294" s="93"/>
      <c r="J294" s="93"/>
      <c r="K294" s="93"/>
      <c r="L294" s="93"/>
      <c r="M294" s="93"/>
      <c r="N294" s="93"/>
      <c r="O294" s="93"/>
      <c r="P294" s="93"/>
      <c r="Q294" s="93"/>
      <c r="R294" s="93"/>
      <c r="S294" s="93"/>
      <c r="T294" s="93"/>
      <c r="U294" s="93"/>
      <c r="V294" s="93"/>
      <c r="W294" s="93"/>
      <c r="X294" s="93"/>
      <c r="Y294" s="93"/>
      <c r="Z294" s="93"/>
      <c r="AA294" s="93"/>
    </row>
    <row r="295">
      <c r="A295" s="93"/>
      <c r="B295" s="93"/>
      <c r="C295" s="93"/>
      <c r="D295" s="93"/>
      <c r="E295" s="220"/>
      <c r="F295" s="93"/>
      <c r="G295" s="93"/>
      <c r="H295" s="93"/>
      <c r="I295" s="93"/>
      <c r="J295" s="93"/>
      <c r="K295" s="93"/>
      <c r="L295" s="93"/>
      <c r="M295" s="93"/>
      <c r="N295" s="93"/>
      <c r="O295" s="93"/>
      <c r="P295" s="93"/>
      <c r="Q295" s="93"/>
      <c r="R295" s="93"/>
      <c r="S295" s="93"/>
      <c r="T295" s="93"/>
      <c r="U295" s="93"/>
      <c r="V295" s="93"/>
      <c r="W295" s="93"/>
      <c r="X295" s="93"/>
      <c r="Y295" s="93"/>
      <c r="Z295" s="93"/>
      <c r="AA295" s="93"/>
    </row>
    <row r="296">
      <c r="A296" s="93"/>
      <c r="B296" s="93"/>
      <c r="C296" s="93"/>
      <c r="D296" s="93"/>
      <c r="E296" s="220"/>
      <c r="F296" s="93"/>
      <c r="G296" s="93"/>
      <c r="H296" s="93"/>
      <c r="I296" s="93"/>
      <c r="J296" s="93"/>
      <c r="K296" s="93"/>
      <c r="L296" s="93"/>
      <c r="M296" s="93"/>
      <c r="N296" s="93"/>
      <c r="O296" s="93"/>
      <c r="P296" s="93"/>
      <c r="Q296" s="93"/>
      <c r="R296" s="93"/>
      <c r="S296" s="93"/>
      <c r="T296" s="93"/>
      <c r="U296" s="93"/>
      <c r="V296" s="93"/>
      <c r="W296" s="93"/>
      <c r="X296" s="93"/>
      <c r="Y296" s="93"/>
      <c r="Z296" s="93"/>
      <c r="AA296" s="93"/>
    </row>
    <row r="297">
      <c r="A297" s="93"/>
      <c r="B297" s="93"/>
      <c r="C297" s="93"/>
      <c r="D297" s="93"/>
      <c r="E297" s="220"/>
      <c r="F297" s="93"/>
      <c r="G297" s="93"/>
      <c r="H297" s="93"/>
      <c r="I297" s="93"/>
      <c r="J297" s="93"/>
      <c r="K297" s="93"/>
      <c r="L297" s="93"/>
      <c r="M297" s="93"/>
      <c r="N297" s="93"/>
      <c r="O297" s="93"/>
      <c r="P297" s="93"/>
      <c r="Q297" s="93"/>
      <c r="R297" s="93"/>
      <c r="S297" s="93"/>
      <c r="T297" s="93"/>
      <c r="U297" s="93"/>
      <c r="V297" s="93"/>
      <c r="W297" s="93"/>
      <c r="X297" s="93"/>
      <c r="Y297" s="93"/>
      <c r="Z297" s="93"/>
      <c r="AA297" s="93"/>
    </row>
    <row r="298">
      <c r="A298" s="93"/>
      <c r="B298" s="93"/>
      <c r="C298" s="93"/>
      <c r="D298" s="93"/>
      <c r="E298" s="220"/>
      <c r="F298" s="93"/>
      <c r="G298" s="93"/>
      <c r="H298" s="93"/>
      <c r="I298" s="93"/>
      <c r="J298" s="93"/>
      <c r="K298" s="93"/>
      <c r="L298" s="93"/>
      <c r="M298" s="93"/>
      <c r="N298" s="93"/>
      <c r="O298" s="93"/>
      <c r="P298" s="93"/>
      <c r="Q298" s="93"/>
      <c r="R298" s="93"/>
      <c r="S298" s="93"/>
      <c r="T298" s="93"/>
      <c r="U298" s="93"/>
      <c r="V298" s="93"/>
      <c r="W298" s="93"/>
      <c r="X298" s="93"/>
      <c r="Y298" s="93"/>
      <c r="Z298" s="93"/>
      <c r="AA298" s="93"/>
    </row>
    <row r="299">
      <c r="A299" s="93"/>
      <c r="B299" s="93"/>
      <c r="C299" s="93"/>
      <c r="D299" s="93"/>
      <c r="E299" s="220"/>
      <c r="F299" s="93"/>
      <c r="G299" s="93"/>
      <c r="H299" s="93"/>
      <c r="I299" s="93"/>
      <c r="J299" s="93"/>
      <c r="K299" s="93"/>
      <c r="L299" s="93"/>
      <c r="M299" s="93"/>
      <c r="N299" s="93"/>
      <c r="O299" s="93"/>
      <c r="P299" s="93"/>
      <c r="Q299" s="93"/>
      <c r="R299" s="93"/>
      <c r="S299" s="93"/>
      <c r="T299" s="93"/>
      <c r="U299" s="93"/>
      <c r="V299" s="93"/>
      <c r="W299" s="93"/>
      <c r="X299" s="93"/>
      <c r="Y299" s="93"/>
      <c r="Z299" s="93"/>
      <c r="AA299" s="93"/>
    </row>
    <row r="300">
      <c r="A300" s="93"/>
      <c r="B300" s="93"/>
      <c r="C300" s="93"/>
      <c r="D300" s="93"/>
      <c r="E300" s="220"/>
      <c r="F300" s="93"/>
      <c r="G300" s="93"/>
      <c r="H300" s="93"/>
      <c r="I300" s="93"/>
      <c r="J300" s="93"/>
      <c r="K300" s="93"/>
      <c r="L300" s="93"/>
      <c r="M300" s="93"/>
      <c r="N300" s="93"/>
      <c r="O300" s="93"/>
      <c r="P300" s="93"/>
      <c r="Q300" s="93"/>
      <c r="R300" s="93"/>
      <c r="S300" s="93"/>
      <c r="T300" s="93"/>
      <c r="U300" s="93"/>
      <c r="V300" s="93"/>
      <c r="W300" s="93"/>
      <c r="X300" s="93"/>
      <c r="Y300" s="93"/>
      <c r="Z300" s="93"/>
      <c r="AA300" s="93"/>
    </row>
    <row r="301">
      <c r="A301" s="93"/>
      <c r="B301" s="93"/>
      <c r="C301" s="93"/>
      <c r="D301" s="93"/>
      <c r="E301" s="220"/>
      <c r="F301" s="93"/>
      <c r="G301" s="93"/>
      <c r="H301" s="93"/>
      <c r="I301" s="93"/>
      <c r="J301" s="93"/>
      <c r="K301" s="93"/>
      <c r="L301" s="93"/>
      <c r="M301" s="93"/>
      <c r="N301" s="93"/>
      <c r="O301" s="93"/>
      <c r="P301" s="93"/>
      <c r="Q301" s="93"/>
      <c r="R301" s="93"/>
      <c r="S301" s="93"/>
      <c r="T301" s="93"/>
      <c r="U301" s="93"/>
      <c r="V301" s="93"/>
      <c r="W301" s="93"/>
      <c r="X301" s="93"/>
      <c r="Y301" s="93"/>
      <c r="Z301" s="93"/>
      <c r="AA301" s="93"/>
    </row>
    <row r="302">
      <c r="A302" s="93"/>
      <c r="B302" s="93"/>
      <c r="C302" s="93"/>
      <c r="D302" s="93"/>
      <c r="E302" s="220"/>
      <c r="F302" s="93"/>
      <c r="G302" s="93"/>
      <c r="H302" s="93"/>
      <c r="I302" s="93"/>
      <c r="J302" s="93"/>
      <c r="K302" s="93"/>
      <c r="L302" s="93"/>
      <c r="M302" s="93"/>
      <c r="N302" s="93"/>
      <c r="O302" s="93"/>
      <c r="P302" s="93"/>
      <c r="Q302" s="93"/>
      <c r="R302" s="93"/>
      <c r="S302" s="93"/>
      <c r="T302" s="93"/>
      <c r="U302" s="93"/>
      <c r="V302" s="93"/>
      <c r="W302" s="93"/>
      <c r="X302" s="93"/>
      <c r="Y302" s="93"/>
      <c r="Z302" s="93"/>
      <c r="AA302" s="93"/>
    </row>
    <row r="303">
      <c r="A303" s="93"/>
      <c r="B303" s="93"/>
      <c r="C303" s="93"/>
      <c r="D303" s="93"/>
      <c r="E303" s="220"/>
      <c r="F303" s="93"/>
      <c r="G303" s="93"/>
      <c r="H303" s="93"/>
      <c r="I303" s="93"/>
      <c r="J303" s="93"/>
      <c r="K303" s="93"/>
      <c r="L303" s="93"/>
      <c r="M303" s="93"/>
      <c r="N303" s="93"/>
      <c r="O303" s="93"/>
      <c r="P303" s="93"/>
      <c r="Q303" s="93"/>
      <c r="R303" s="93"/>
      <c r="S303" s="93"/>
      <c r="T303" s="93"/>
      <c r="U303" s="93"/>
      <c r="V303" s="93"/>
      <c r="W303" s="93"/>
      <c r="X303" s="93"/>
      <c r="Y303" s="93"/>
      <c r="Z303" s="93"/>
      <c r="AA303" s="93"/>
    </row>
    <row r="304">
      <c r="A304" s="93"/>
      <c r="B304" s="93"/>
      <c r="C304" s="93"/>
      <c r="D304" s="93"/>
      <c r="E304" s="220"/>
      <c r="F304" s="93"/>
      <c r="G304" s="93"/>
      <c r="H304" s="93"/>
      <c r="I304" s="93"/>
      <c r="J304" s="93"/>
      <c r="K304" s="93"/>
      <c r="L304" s="93"/>
      <c r="M304" s="93"/>
      <c r="N304" s="93"/>
      <c r="O304" s="93"/>
      <c r="P304" s="93"/>
      <c r="Q304" s="93"/>
      <c r="R304" s="93"/>
      <c r="S304" s="93"/>
      <c r="T304" s="93"/>
      <c r="U304" s="93"/>
      <c r="V304" s="93"/>
      <c r="W304" s="93"/>
      <c r="X304" s="93"/>
      <c r="Y304" s="93"/>
      <c r="Z304" s="93"/>
      <c r="AA304" s="93"/>
    </row>
    <row r="305">
      <c r="A305" s="93"/>
      <c r="B305" s="93"/>
      <c r="C305" s="93"/>
      <c r="D305" s="93"/>
      <c r="E305" s="220"/>
      <c r="F305" s="93"/>
      <c r="G305" s="93"/>
      <c r="H305" s="93"/>
      <c r="I305" s="93"/>
      <c r="J305" s="93"/>
      <c r="K305" s="93"/>
      <c r="L305" s="93"/>
      <c r="M305" s="93"/>
      <c r="N305" s="93"/>
      <c r="O305" s="93"/>
      <c r="P305" s="93"/>
      <c r="Q305" s="93"/>
      <c r="R305" s="93"/>
      <c r="S305" s="93"/>
      <c r="T305" s="93"/>
      <c r="U305" s="93"/>
      <c r="V305" s="93"/>
      <c r="W305" s="93"/>
      <c r="X305" s="93"/>
      <c r="Y305" s="93"/>
      <c r="Z305" s="93"/>
      <c r="AA305" s="93"/>
    </row>
    <row r="306">
      <c r="A306" s="93"/>
      <c r="B306" s="93"/>
      <c r="C306" s="93"/>
      <c r="D306" s="93"/>
      <c r="E306" s="220"/>
      <c r="F306" s="93"/>
      <c r="G306" s="93"/>
      <c r="H306" s="93"/>
      <c r="I306" s="93"/>
      <c r="J306" s="93"/>
      <c r="K306" s="93"/>
      <c r="L306" s="93"/>
      <c r="M306" s="93"/>
      <c r="N306" s="93"/>
      <c r="O306" s="93"/>
      <c r="P306" s="93"/>
      <c r="Q306" s="93"/>
      <c r="R306" s="93"/>
      <c r="S306" s="93"/>
      <c r="T306" s="93"/>
      <c r="U306" s="93"/>
      <c r="V306" s="93"/>
      <c r="W306" s="93"/>
      <c r="X306" s="93"/>
      <c r="Y306" s="93"/>
      <c r="Z306" s="93"/>
      <c r="AA306" s="93"/>
    </row>
    <row r="307">
      <c r="A307" s="93"/>
      <c r="B307" s="93"/>
      <c r="C307" s="93"/>
      <c r="D307" s="93"/>
      <c r="E307" s="220"/>
      <c r="F307" s="93"/>
      <c r="G307" s="93"/>
      <c r="H307" s="93"/>
      <c r="I307" s="93"/>
      <c r="J307" s="93"/>
      <c r="K307" s="93"/>
      <c r="L307" s="93"/>
      <c r="M307" s="93"/>
      <c r="N307" s="93"/>
      <c r="O307" s="93"/>
      <c r="P307" s="93"/>
      <c r="Q307" s="93"/>
      <c r="R307" s="93"/>
      <c r="S307" s="93"/>
      <c r="T307" s="93"/>
      <c r="U307" s="93"/>
      <c r="V307" s="93"/>
      <c r="W307" s="93"/>
      <c r="X307" s="93"/>
      <c r="Y307" s="93"/>
      <c r="Z307" s="93"/>
      <c r="AA307" s="93"/>
    </row>
    <row r="308">
      <c r="A308" s="93"/>
      <c r="B308" s="93"/>
      <c r="C308" s="93"/>
      <c r="D308" s="93"/>
      <c r="E308" s="220"/>
      <c r="F308" s="93"/>
      <c r="G308" s="93"/>
      <c r="H308" s="93"/>
      <c r="I308" s="93"/>
      <c r="J308" s="93"/>
      <c r="K308" s="93"/>
      <c r="L308" s="93"/>
      <c r="M308" s="93"/>
      <c r="N308" s="93"/>
      <c r="O308" s="93"/>
      <c r="P308" s="93"/>
      <c r="Q308" s="93"/>
      <c r="R308" s="93"/>
      <c r="S308" s="93"/>
      <c r="T308" s="93"/>
      <c r="U308" s="93"/>
      <c r="V308" s="93"/>
      <c r="W308" s="93"/>
      <c r="X308" s="93"/>
      <c r="Y308" s="93"/>
      <c r="Z308" s="93"/>
      <c r="AA308" s="93"/>
    </row>
    <row r="309">
      <c r="A309" s="93"/>
      <c r="B309" s="93"/>
      <c r="C309" s="93"/>
      <c r="D309" s="93"/>
      <c r="E309" s="220"/>
      <c r="F309" s="93"/>
      <c r="G309" s="93"/>
      <c r="H309" s="93"/>
      <c r="I309" s="93"/>
      <c r="J309" s="93"/>
      <c r="K309" s="93"/>
      <c r="L309" s="93"/>
      <c r="M309" s="93"/>
      <c r="N309" s="93"/>
      <c r="O309" s="93"/>
      <c r="P309" s="93"/>
      <c r="Q309" s="93"/>
      <c r="R309" s="93"/>
      <c r="S309" s="93"/>
      <c r="T309" s="93"/>
      <c r="U309" s="93"/>
      <c r="V309" s="93"/>
      <c r="W309" s="93"/>
      <c r="X309" s="93"/>
      <c r="Y309" s="93"/>
      <c r="Z309" s="93"/>
      <c r="AA309" s="93"/>
    </row>
    <row r="310">
      <c r="A310" s="93"/>
      <c r="B310" s="93"/>
      <c r="C310" s="93"/>
      <c r="D310" s="93"/>
      <c r="E310" s="220"/>
      <c r="F310" s="93"/>
      <c r="G310" s="93"/>
      <c r="H310" s="93"/>
      <c r="I310" s="93"/>
      <c r="J310" s="93"/>
      <c r="K310" s="93"/>
      <c r="L310" s="93"/>
      <c r="M310" s="93"/>
      <c r="N310" s="93"/>
      <c r="O310" s="93"/>
      <c r="P310" s="93"/>
      <c r="Q310" s="93"/>
      <c r="R310" s="93"/>
      <c r="S310" s="93"/>
      <c r="T310" s="93"/>
      <c r="U310" s="93"/>
      <c r="V310" s="93"/>
      <c r="W310" s="93"/>
      <c r="X310" s="93"/>
      <c r="Y310" s="93"/>
      <c r="Z310" s="93"/>
      <c r="AA310" s="93"/>
    </row>
    <row r="311">
      <c r="A311" s="93"/>
      <c r="B311" s="93"/>
      <c r="C311" s="93"/>
      <c r="D311" s="93"/>
      <c r="E311" s="220"/>
      <c r="F311" s="93"/>
      <c r="G311" s="93"/>
      <c r="H311" s="93"/>
      <c r="I311" s="93"/>
      <c r="J311" s="93"/>
      <c r="K311" s="93"/>
      <c r="L311" s="93"/>
      <c r="M311" s="93"/>
      <c r="N311" s="93"/>
      <c r="O311" s="93"/>
      <c r="P311" s="93"/>
      <c r="Q311" s="93"/>
      <c r="R311" s="93"/>
      <c r="S311" s="93"/>
      <c r="T311" s="93"/>
      <c r="U311" s="93"/>
      <c r="V311" s="93"/>
      <c r="W311" s="93"/>
      <c r="X311" s="93"/>
      <c r="Y311" s="93"/>
      <c r="Z311" s="93"/>
      <c r="AA311" s="93"/>
    </row>
    <row r="312">
      <c r="A312" s="93"/>
      <c r="B312" s="93"/>
      <c r="C312" s="93"/>
      <c r="D312" s="93"/>
      <c r="E312" s="220"/>
      <c r="F312" s="93"/>
      <c r="G312" s="93"/>
      <c r="H312" s="93"/>
      <c r="I312" s="93"/>
      <c r="J312" s="93"/>
      <c r="K312" s="93"/>
      <c r="L312" s="93"/>
      <c r="M312" s="93"/>
      <c r="N312" s="93"/>
      <c r="O312" s="93"/>
      <c r="P312" s="93"/>
      <c r="Q312" s="93"/>
      <c r="R312" s="93"/>
      <c r="S312" s="93"/>
      <c r="T312" s="93"/>
      <c r="U312" s="93"/>
      <c r="V312" s="93"/>
      <c r="W312" s="93"/>
      <c r="X312" s="93"/>
      <c r="Y312" s="93"/>
      <c r="Z312" s="93"/>
      <c r="AA312" s="93"/>
    </row>
    <row r="313">
      <c r="A313" s="93"/>
      <c r="B313" s="93"/>
      <c r="C313" s="93"/>
      <c r="D313" s="93"/>
      <c r="E313" s="220"/>
      <c r="F313" s="93"/>
      <c r="G313" s="93"/>
      <c r="H313" s="93"/>
      <c r="I313" s="93"/>
      <c r="J313" s="93"/>
      <c r="K313" s="93"/>
      <c r="L313" s="93"/>
      <c r="M313" s="93"/>
      <c r="N313" s="93"/>
      <c r="O313" s="93"/>
      <c r="P313" s="93"/>
      <c r="Q313" s="93"/>
      <c r="R313" s="93"/>
      <c r="S313" s="93"/>
      <c r="T313" s="93"/>
      <c r="U313" s="93"/>
      <c r="V313" s="93"/>
      <c r="W313" s="93"/>
      <c r="X313" s="93"/>
      <c r="Y313" s="93"/>
      <c r="Z313" s="93"/>
      <c r="AA313" s="93"/>
    </row>
    <row r="314">
      <c r="A314" s="93"/>
      <c r="B314" s="93"/>
      <c r="C314" s="93"/>
      <c r="D314" s="93"/>
      <c r="E314" s="220"/>
      <c r="F314" s="93"/>
      <c r="G314" s="93"/>
      <c r="H314" s="93"/>
      <c r="I314" s="93"/>
      <c r="J314" s="93"/>
      <c r="K314" s="93"/>
      <c r="L314" s="93"/>
      <c r="M314" s="93"/>
      <c r="N314" s="93"/>
      <c r="O314" s="93"/>
      <c r="P314" s="93"/>
      <c r="Q314" s="93"/>
      <c r="R314" s="93"/>
      <c r="S314" s="93"/>
      <c r="T314" s="93"/>
      <c r="U314" s="93"/>
      <c r="V314" s="93"/>
      <c r="W314" s="93"/>
      <c r="X314" s="93"/>
      <c r="Y314" s="93"/>
      <c r="Z314" s="93"/>
      <c r="AA314" s="93"/>
    </row>
    <row r="315">
      <c r="A315" s="93"/>
      <c r="B315" s="93"/>
      <c r="C315" s="93"/>
      <c r="D315" s="93"/>
      <c r="E315" s="220"/>
      <c r="F315" s="93"/>
      <c r="G315" s="93"/>
      <c r="H315" s="93"/>
      <c r="I315" s="93"/>
      <c r="J315" s="93"/>
      <c r="K315" s="93"/>
      <c r="L315" s="93"/>
      <c r="M315" s="93"/>
      <c r="N315" s="93"/>
      <c r="O315" s="93"/>
      <c r="P315" s="93"/>
      <c r="Q315" s="93"/>
      <c r="R315" s="93"/>
      <c r="S315" s="93"/>
      <c r="T315" s="93"/>
      <c r="U315" s="93"/>
      <c r="V315" s="93"/>
      <c r="W315" s="93"/>
      <c r="X315" s="93"/>
      <c r="Y315" s="93"/>
      <c r="Z315" s="93"/>
      <c r="AA315" s="93"/>
    </row>
    <row r="316">
      <c r="A316" s="93"/>
      <c r="B316" s="93"/>
      <c r="C316" s="93"/>
      <c r="D316" s="93"/>
      <c r="E316" s="220"/>
      <c r="F316" s="93"/>
      <c r="G316" s="93"/>
      <c r="H316" s="93"/>
      <c r="I316" s="93"/>
      <c r="J316" s="93"/>
      <c r="K316" s="93"/>
      <c r="L316" s="93"/>
      <c r="M316" s="93"/>
      <c r="N316" s="93"/>
      <c r="O316" s="93"/>
      <c r="P316" s="93"/>
      <c r="Q316" s="93"/>
      <c r="R316" s="93"/>
      <c r="S316" s="93"/>
      <c r="T316" s="93"/>
      <c r="U316" s="93"/>
      <c r="V316" s="93"/>
      <c r="W316" s="93"/>
      <c r="X316" s="93"/>
      <c r="Y316" s="93"/>
      <c r="Z316" s="93"/>
      <c r="AA316" s="93"/>
    </row>
    <row r="317">
      <c r="A317" s="93"/>
      <c r="B317" s="93"/>
      <c r="C317" s="93"/>
      <c r="D317" s="93"/>
      <c r="E317" s="220"/>
      <c r="F317" s="93"/>
      <c r="G317" s="93"/>
      <c r="H317" s="93"/>
      <c r="I317" s="93"/>
      <c r="J317" s="93"/>
      <c r="K317" s="93"/>
      <c r="L317" s="93"/>
      <c r="M317" s="93"/>
      <c r="N317" s="93"/>
      <c r="O317" s="93"/>
      <c r="P317" s="93"/>
      <c r="Q317" s="93"/>
      <c r="R317" s="93"/>
      <c r="S317" s="93"/>
      <c r="T317" s="93"/>
      <c r="U317" s="93"/>
      <c r="V317" s="93"/>
      <c r="W317" s="93"/>
      <c r="X317" s="93"/>
      <c r="Y317" s="93"/>
      <c r="Z317" s="93"/>
      <c r="AA317" s="93"/>
    </row>
    <row r="318">
      <c r="A318" s="93"/>
      <c r="B318" s="93"/>
      <c r="C318" s="93"/>
      <c r="D318" s="93"/>
      <c r="E318" s="220"/>
      <c r="F318" s="93"/>
      <c r="G318" s="93"/>
      <c r="H318" s="93"/>
      <c r="I318" s="93"/>
      <c r="J318" s="93"/>
      <c r="K318" s="93"/>
      <c r="L318" s="93"/>
      <c r="M318" s="93"/>
      <c r="N318" s="93"/>
      <c r="O318" s="93"/>
      <c r="P318" s="93"/>
      <c r="Q318" s="93"/>
      <c r="R318" s="93"/>
      <c r="S318" s="93"/>
      <c r="T318" s="93"/>
      <c r="U318" s="93"/>
      <c r="V318" s="93"/>
      <c r="W318" s="93"/>
      <c r="X318" s="93"/>
      <c r="Y318" s="93"/>
      <c r="Z318" s="93"/>
      <c r="AA318" s="93"/>
    </row>
    <row r="319">
      <c r="A319" s="93"/>
      <c r="B319" s="93"/>
      <c r="C319" s="93"/>
      <c r="D319" s="93"/>
      <c r="E319" s="220"/>
      <c r="F319" s="93"/>
      <c r="G319" s="93"/>
      <c r="H319" s="93"/>
      <c r="I319" s="93"/>
      <c r="J319" s="93"/>
      <c r="K319" s="93"/>
      <c r="L319" s="93"/>
      <c r="M319" s="93"/>
      <c r="N319" s="93"/>
      <c r="O319" s="93"/>
      <c r="P319" s="93"/>
      <c r="Q319" s="93"/>
      <c r="R319" s="93"/>
      <c r="S319" s="93"/>
      <c r="T319" s="93"/>
      <c r="U319" s="93"/>
      <c r="V319" s="93"/>
      <c r="W319" s="93"/>
      <c r="X319" s="93"/>
      <c r="Y319" s="93"/>
      <c r="Z319" s="93"/>
      <c r="AA319" s="93"/>
    </row>
    <row r="320">
      <c r="A320" s="93"/>
      <c r="B320" s="93"/>
      <c r="C320" s="93"/>
      <c r="D320" s="93"/>
      <c r="E320" s="220"/>
      <c r="F320" s="93"/>
      <c r="G320" s="93"/>
      <c r="H320" s="93"/>
      <c r="I320" s="93"/>
      <c r="J320" s="93"/>
      <c r="K320" s="93"/>
      <c r="L320" s="93"/>
      <c r="M320" s="93"/>
      <c r="N320" s="93"/>
      <c r="O320" s="93"/>
      <c r="P320" s="93"/>
      <c r="Q320" s="93"/>
      <c r="R320" s="93"/>
      <c r="S320" s="93"/>
      <c r="T320" s="93"/>
      <c r="U320" s="93"/>
      <c r="V320" s="93"/>
      <c r="W320" s="93"/>
      <c r="X320" s="93"/>
      <c r="Y320" s="93"/>
      <c r="Z320" s="93"/>
      <c r="AA320" s="93"/>
    </row>
    <row r="321">
      <c r="A321" s="93"/>
      <c r="B321" s="93"/>
      <c r="C321" s="93"/>
      <c r="D321" s="93"/>
      <c r="E321" s="220"/>
      <c r="F321" s="93"/>
      <c r="G321" s="93"/>
      <c r="H321" s="93"/>
      <c r="I321" s="93"/>
      <c r="J321" s="93"/>
      <c r="K321" s="93"/>
      <c r="L321" s="93"/>
      <c r="M321" s="93"/>
      <c r="N321" s="93"/>
      <c r="O321" s="93"/>
      <c r="P321" s="93"/>
      <c r="Q321" s="93"/>
      <c r="R321" s="93"/>
      <c r="S321" s="93"/>
      <c r="T321" s="93"/>
      <c r="U321" s="93"/>
      <c r="V321" s="93"/>
      <c r="W321" s="93"/>
      <c r="X321" s="93"/>
      <c r="Y321" s="93"/>
      <c r="Z321" s="93"/>
      <c r="AA321" s="93"/>
    </row>
    <row r="322">
      <c r="A322" s="93"/>
      <c r="B322" s="93"/>
      <c r="C322" s="93"/>
      <c r="D322" s="93"/>
      <c r="E322" s="220"/>
      <c r="F322" s="93"/>
      <c r="G322" s="93"/>
      <c r="H322" s="93"/>
      <c r="I322" s="93"/>
      <c r="J322" s="93"/>
      <c r="K322" s="93"/>
      <c r="L322" s="93"/>
      <c r="M322" s="93"/>
      <c r="N322" s="93"/>
      <c r="O322" s="93"/>
      <c r="P322" s="93"/>
      <c r="Q322" s="93"/>
      <c r="R322" s="93"/>
      <c r="S322" s="93"/>
      <c r="T322" s="93"/>
      <c r="U322" s="93"/>
      <c r="V322" s="93"/>
      <c r="W322" s="93"/>
      <c r="X322" s="93"/>
      <c r="Y322" s="93"/>
      <c r="Z322" s="93"/>
      <c r="AA322" s="93"/>
    </row>
    <row r="323">
      <c r="A323" s="93"/>
      <c r="B323" s="93"/>
      <c r="C323" s="93"/>
      <c r="D323" s="93"/>
      <c r="E323" s="220"/>
      <c r="F323" s="93"/>
      <c r="G323" s="93"/>
      <c r="H323" s="93"/>
      <c r="I323" s="93"/>
      <c r="J323" s="93"/>
      <c r="K323" s="93"/>
      <c r="L323" s="93"/>
      <c r="M323" s="93"/>
      <c r="N323" s="93"/>
      <c r="O323" s="93"/>
      <c r="P323" s="93"/>
      <c r="Q323" s="93"/>
      <c r="R323" s="93"/>
      <c r="S323" s="93"/>
      <c r="T323" s="93"/>
      <c r="U323" s="93"/>
      <c r="V323" s="93"/>
      <c r="W323" s="93"/>
      <c r="X323" s="93"/>
      <c r="Y323" s="93"/>
      <c r="Z323" s="93"/>
      <c r="AA323" s="93"/>
    </row>
    <row r="324">
      <c r="A324" s="93"/>
      <c r="B324" s="93"/>
      <c r="C324" s="93"/>
      <c r="D324" s="93"/>
      <c r="E324" s="220"/>
      <c r="F324" s="93"/>
      <c r="G324" s="93"/>
      <c r="H324" s="93"/>
      <c r="I324" s="93"/>
      <c r="J324" s="93"/>
      <c r="K324" s="93"/>
      <c r="L324" s="93"/>
      <c r="M324" s="93"/>
      <c r="N324" s="93"/>
      <c r="O324" s="93"/>
      <c r="P324" s="93"/>
      <c r="Q324" s="93"/>
      <c r="R324" s="93"/>
      <c r="S324" s="93"/>
      <c r="T324" s="93"/>
      <c r="U324" s="93"/>
      <c r="V324" s="93"/>
      <c r="W324" s="93"/>
      <c r="X324" s="93"/>
      <c r="Y324" s="93"/>
      <c r="Z324" s="93"/>
      <c r="AA324" s="93"/>
    </row>
    <row r="325">
      <c r="A325" s="93"/>
      <c r="B325" s="93"/>
      <c r="C325" s="93"/>
      <c r="D325" s="93"/>
      <c r="E325" s="220"/>
      <c r="F325" s="93"/>
      <c r="G325" s="93"/>
      <c r="H325" s="93"/>
      <c r="I325" s="93"/>
      <c r="J325" s="93"/>
      <c r="K325" s="93"/>
      <c r="L325" s="93"/>
      <c r="M325" s="93"/>
      <c r="N325" s="93"/>
      <c r="O325" s="93"/>
      <c r="P325" s="93"/>
      <c r="Q325" s="93"/>
      <c r="R325" s="93"/>
      <c r="S325" s="93"/>
      <c r="T325" s="93"/>
      <c r="U325" s="93"/>
      <c r="V325" s="93"/>
      <c r="W325" s="93"/>
      <c r="X325" s="93"/>
      <c r="Y325" s="93"/>
      <c r="Z325" s="93"/>
      <c r="AA325" s="93"/>
    </row>
    <row r="326">
      <c r="A326" s="93"/>
      <c r="B326" s="93"/>
      <c r="C326" s="93"/>
      <c r="D326" s="93"/>
      <c r="E326" s="220"/>
      <c r="F326" s="93"/>
      <c r="G326" s="93"/>
      <c r="H326" s="93"/>
      <c r="I326" s="93"/>
      <c r="J326" s="93"/>
      <c r="K326" s="93"/>
      <c r="L326" s="93"/>
      <c r="M326" s="93"/>
      <c r="N326" s="93"/>
      <c r="O326" s="93"/>
      <c r="P326" s="93"/>
      <c r="Q326" s="93"/>
      <c r="R326" s="93"/>
      <c r="S326" s="93"/>
      <c r="T326" s="93"/>
      <c r="U326" s="93"/>
      <c r="V326" s="93"/>
      <c r="W326" s="93"/>
      <c r="X326" s="93"/>
      <c r="Y326" s="93"/>
      <c r="Z326" s="93"/>
      <c r="AA326" s="93"/>
    </row>
    <row r="327">
      <c r="A327" s="93"/>
      <c r="B327" s="93"/>
      <c r="C327" s="93"/>
      <c r="D327" s="93"/>
      <c r="E327" s="220"/>
      <c r="F327" s="93"/>
      <c r="G327" s="93"/>
      <c r="H327" s="93"/>
      <c r="I327" s="93"/>
      <c r="J327" s="93"/>
      <c r="K327" s="93"/>
      <c r="L327" s="93"/>
      <c r="M327" s="93"/>
      <c r="N327" s="93"/>
      <c r="O327" s="93"/>
      <c r="P327" s="93"/>
      <c r="Q327" s="93"/>
      <c r="R327" s="93"/>
      <c r="S327" s="93"/>
      <c r="T327" s="93"/>
      <c r="U327" s="93"/>
      <c r="V327" s="93"/>
      <c r="W327" s="93"/>
      <c r="X327" s="93"/>
      <c r="Y327" s="93"/>
      <c r="Z327" s="93"/>
      <c r="AA327" s="93"/>
    </row>
    <row r="328">
      <c r="A328" s="93"/>
      <c r="B328" s="93"/>
      <c r="C328" s="93"/>
      <c r="D328" s="93"/>
      <c r="E328" s="220"/>
      <c r="F328" s="93"/>
      <c r="G328" s="93"/>
      <c r="H328" s="93"/>
      <c r="I328" s="93"/>
      <c r="J328" s="93"/>
      <c r="K328" s="93"/>
      <c r="L328" s="93"/>
      <c r="M328" s="93"/>
      <c r="N328" s="93"/>
      <c r="O328" s="93"/>
      <c r="P328" s="93"/>
      <c r="Q328" s="93"/>
      <c r="R328" s="93"/>
      <c r="S328" s="93"/>
      <c r="T328" s="93"/>
      <c r="U328" s="93"/>
      <c r="V328" s="93"/>
      <c r="W328" s="93"/>
      <c r="X328" s="93"/>
      <c r="Y328" s="93"/>
      <c r="Z328" s="93"/>
      <c r="AA328" s="93"/>
    </row>
    <row r="329">
      <c r="A329" s="93"/>
      <c r="B329" s="93"/>
      <c r="C329" s="93"/>
      <c r="D329" s="93"/>
      <c r="E329" s="220"/>
      <c r="F329" s="93"/>
      <c r="G329" s="93"/>
      <c r="H329" s="93"/>
      <c r="I329" s="93"/>
      <c r="J329" s="93"/>
      <c r="K329" s="93"/>
      <c r="L329" s="93"/>
      <c r="M329" s="93"/>
      <c r="N329" s="93"/>
      <c r="O329" s="93"/>
      <c r="P329" s="93"/>
      <c r="Q329" s="93"/>
      <c r="R329" s="93"/>
      <c r="S329" s="93"/>
      <c r="T329" s="93"/>
      <c r="U329" s="93"/>
      <c r="V329" s="93"/>
      <c r="W329" s="93"/>
      <c r="X329" s="93"/>
      <c r="Y329" s="93"/>
      <c r="Z329" s="93"/>
      <c r="AA329" s="93"/>
    </row>
    <row r="330">
      <c r="A330" s="93"/>
      <c r="B330" s="93"/>
      <c r="C330" s="93"/>
      <c r="D330" s="93"/>
      <c r="E330" s="220"/>
      <c r="F330" s="93"/>
      <c r="G330" s="93"/>
      <c r="H330" s="93"/>
      <c r="I330" s="93"/>
      <c r="J330" s="93"/>
      <c r="K330" s="93"/>
      <c r="L330" s="93"/>
      <c r="M330" s="93"/>
      <c r="N330" s="93"/>
      <c r="O330" s="93"/>
      <c r="P330" s="93"/>
      <c r="Q330" s="93"/>
      <c r="R330" s="93"/>
      <c r="S330" s="93"/>
      <c r="T330" s="93"/>
      <c r="U330" s="93"/>
      <c r="V330" s="93"/>
      <c r="W330" s="93"/>
      <c r="X330" s="93"/>
      <c r="Y330" s="93"/>
      <c r="Z330" s="93"/>
      <c r="AA330" s="93"/>
    </row>
    <row r="331">
      <c r="A331" s="93"/>
      <c r="B331" s="93"/>
      <c r="C331" s="93"/>
      <c r="D331" s="93"/>
      <c r="E331" s="220"/>
      <c r="F331" s="93"/>
      <c r="G331" s="93"/>
      <c r="H331" s="93"/>
      <c r="I331" s="93"/>
      <c r="J331" s="93"/>
      <c r="K331" s="93"/>
      <c r="L331" s="93"/>
      <c r="M331" s="93"/>
      <c r="N331" s="93"/>
      <c r="O331" s="93"/>
      <c r="P331" s="93"/>
      <c r="Q331" s="93"/>
      <c r="R331" s="93"/>
      <c r="S331" s="93"/>
      <c r="T331" s="93"/>
      <c r="U331" s="93"/>
      <c r="V331" s="93"/>
      <c r="W331" s="93"/>
      <c r="X331" s="93"/>
      <c r="Y331" s="93"/>
      <c r="Z331" s="93"/>
      <c r="AA331" s="93"/>
    </row>
    <row r="332">
      <c r="A332" s="93"/>
      <c r="B332" s="93"/>
      <c r="C332" s="93"/>
      <c r="D332" s="93"/>
      <c r="E332" s="220"/>
      <c r="F332" s="93"/>
      <c r="G332" s="93"/>
      <c r="H332" s="93"/>
      <c r="I332" s="93"/>
      <c r="J332" s="93"/>
      <c r="K332" s="93"/>
      <c r="L332" s="93"/>
      <c r="M332" s="93"/>
      <c r="N332" s="93"/>
      <c r="O332" s="93"/>
      <c r="P332" s="93"/>
      <c r="Q332" s="93"/>
      <c r="R332" s="93"/>
      <c r="S332" s="93"/>
      <c r="T332" s="93"/>
      <c r="U332" s="93"/>
      <c r="V332" s="93"/>
      <c r="W332" s="93"/>
      <c r="X332" s="93"/>
      <c r="Y332" s="93"/>
      <c r="Z332" s="93"/>
      <c r="AA332" s="93"/>
    </row>
    <row r="333">
      <c r="A333" s="93"/>
      <c r="B333" s="93"/>
      <c r="C333" s="93"/>
      <c r="D333" s="93"/>
      <c r="E333" s="220"/>
      <c r="F333" s="93"/>
      <c r="G333" s="93"/>
      <c r="H333" s="93"/>
      <c r="I333" s="93"/>
      <c r="J333" s="93"/>
      <c r="K333" s="93"/>
      <c r="L333" s="93"/>
      <c r="M333" s="93"/>
      <c r="N333" s="93"/>
      <c r="O333" s="93"/>
      <c r="P333" s="93"/>
      <c r="Q333" s="93"/>
      <c r="R333" s="93"/>
      <c r="S333" s="93"/>
      <c r="T333" s="93"/>
      <c r="U333" s="93"/>
      <c r="V333" s="93"/>
      <c r="W333" s="93"/>
      <c r="X333" s="93"/>
      <c r="Y333" s="93"/>
      <c r="Z333" s="93"/>
      <c r="AA333" s="93"/>
    </row>
    <row r="334">
      <c r="A334" s="93"/>
      <c r="B334" s="93"/>
      <c r="C334" s="93"/>
      <c r="D334" s="93"/>
      <c r="E334" s="220"/>
      <c r="F334" s="93"/>
      <c r="G334" s="93"/>
      <c r="H334" s="93"/>
      <c r="I334" s="93"/>
      <c r="J334" s="93"/>
      <c r="K334" s="93"/>
      <c r="L334" s="93"/>
      <c r="M334" s="93"/>
      <c r="N334" s="93"/>
      <c r="O334" s="93"/>
      <c r="P334" s="93"/>
      <c r="Q334" s="93"/>
      <c r="R334" s="93"/>
      <c r="S334" s="93"/>
      <c r="T334" s="93"/>
      <c r="U334" s="93"/>
      <c r="V334" s="93"/>
      <c r="W334" s="93"/>
      <c r="X334" s="93"/>
      <c r="Y334" s="93"/>
      <c r="Z334" s="93"/>
      <c r="AA334" s="93"/>
    </row>
    <row r="335">
      <c r="A335" s="93"/>
      <c r="B335" s="93"/>
      <c r="C335" s="93"/>
      <c r="D335" s="93"/>
      <c r="E335" s="220"/>
      <c r="F335" s="93"/>
      <c r="G335" s="93"/>
      <c r="H335" s="93"/>
      <c r="I335" s="93"/>
      <c r="J335" s="93"/>
      <c r="K335" s="93"/>
      <c r="L335" s="93"/>
      <c r="M335" s="93"/>
      <c r="N335" s="93"/>
      <c r="O335" s="93"/>
      <c r="P335" s="93"/>
      <c r="Q335" s="93"/>
      <c r="R335" s="93"/>
      <c r="S335" s="93"/>
      <c r="T335" s="93"/>
      <c r="U335" s="93"/>
      <c r="V335" s="93"/>
      <c r="W335" s="93"/>
      <c r="X335" s="93"/>
      <c r="Y335" s="93"/>
      <c r="Z335" s="93"/>
      <c r="AA335" s="93"/>
    </row>
    <row r="336">
      <c r="A336" s="93"/>
      <c r="B336" s="93"/>
      <c r="C336" s="93"/>
      <c r="D336" s="93"/>
      <c r="E336" s="220"/>
      <c r="F336" s="93"/>
      <c r="G336" s="93"/>
      <c r="H336" s="93"/>
      <c r="I336" s="93"/>
      <c r="J336" s="93"/>
      <c r="K336" s="93"/>
      <c r="L336" s="93"/>
      <c r="M336" s="93"/>
      <c r="N336" s="93"/>
      <c r="O336" s="93"/>
      <c r="P336" s="93"/>
      <c r="Q336" s="93"/>
      <c r="R336" s="93"/>
      <c r="S336" s="93"/>
      <c r="T336" s="93"/>
      <c r="U336" s="93"/>
      <c r="V336" s="93"/>
      <c r="W336" s="93"/>
      <c r="X336" s="93"/>
      <c r="Y336" s="93"/>
      <c r="Z336" s="93"/>
      <c r="AA336" s="93"/>
    </row>
    <row r="337">
      <c r="A337" s="93"/>
      <c r="B337" s="93"/>
      <c r="C337" s="93"/>
      <c r="D337" s="93"/>
      <c r="E337" s="220"/>
      <c r="F337" s="93"/>
      <c r="G337" s="93"/>
      <c r="H337" s="93"/>
      <c r="I337" s="93"/>
      <c r="J337" s="93"/>
      <c r="K337" s="93"/>
      <c r="L337" s="93"/>
      <c r="M337" s="93"/>
      <c r="N337" s="93"/>
      <c r="O337" s="93"/>
      <c r="P337" s="93"/>
      <c r="Q337" s="93"/>
      <c r="R337" s="93"/>
      <c r="S337" s="93"/>
      <c r="T337" s="93"/>
      <c r="U337" s="93"/>
      <c r="V337" s="93"/>
      <c r="W337" s="93"/>
      <c r="X337" s="93"/>
      <c r="Y337" s="93"/>
      <c r="Z337" s="93"/>
      <c r="AA337" s="93"/>
    </row>
    <row r="338">
      <c r="A338" s="93"/>
      <c r="B338" s="93"/>
      <c r="C338" s="93"/>
      <c r="D338" s="93"/>
      <c r="E338" s="220"/>
      <c r="F338" s="93"/>
      <c r="G338" s="93"/>
      <c r="H338" s="93"/>
      <c r="I338" s="93"/>
      <c r="J338" s="93"/>
      <c r="K338" s="93"/>
      <c r="L338" s="93"/>
      <c r="M338" s="93"/>
      <c r="N338" s="93"/>
      <c r="O338" s="93"/>
      <c r="P338" s="93"/>
      <c r="Q338" s="93"/>
      <c r="R338" s="93"/>
      <c r="S338" s="93"/>
      <c r="T338" s="93"/>
      <c r="U338" s="93"/>
      <c r="V338" s="93"/>
      <c r="W338" s="93"/>
      <c r="X338" s="93"/>
      <c r="Y338" s="93"/>
      <c r="Z338" s="93"/>
      <c r="AA338" s="93"/>
    </row>
    <row r="339">
      <c r="A339" s="93"/>
      <c r="B339" s="93"/>
      <c r="C339" s="93"/>
      <c r="D339" s="93"/>
      <c r="E339" s="220"/>
      <c r="F339" s="93"/>
      <c r="G339" s="93"/>
      <c r="H339" s="93"/>
      <c r="I339" s="93"/>
      <c r="J339" s="93"/>
      <c r="K339" s="93"/>
      <c r="L339" s="93"/>
      <c r="M339" s="93"/>
      <c r="N339" s="93"/>
      <c r="O339" s="93"/>
      <c r="P339" s="93"/>
      <c r="Q339" s="93"/>
      <c r="R339" s="93"/>
      <c r="S339" s="93"/>
      <c r="T339" s="93"/>
      <c r="U339" s="93"/>
      <c r="V339" s="93"/>
      <c r="W339" s="93"/>
      <c r="X339" s="93"/>
      <c r="Y339" s="93"/>
      <c r="Z339" s="93"/>
      <c r="AA339" s="93"/>
    </row>
    <row r="340">
      <c r="A340" s="93"/>
      <c r="B340" s="93"/>
      <c r="C340" s="93"/>
      <c r="D340" s="93"/>
      <c r="E340" s="220"/>
      <c r="F340" s="93"/>
      <c r="G340" s="93"/>
      <c r="H340" s="93"/>
      <c r="I340" s="93"/>
      <c r="J340" s="93"/>
      <c r="K340" s="93"/>
      <c r="L340" s="93"/>
      <c r="M340" s="93"/>
      <c r="N340" s="93"/>
      <c r="O340" s="93"/>
      <c r="P340" s="93"/>
      <c r="Q340" s="93"/>
      <c r="R340" s="93"/>
      <c r="S340" s="93"/>
      <c r="T340" s="93"/>
      <c r="U340" s="93"/>
      <c r="V340" s="93"/>
      <c r="W340" s="93"/>
      <c r="X340" s="93"/>
      <c r="Y340" s="93"/>
      <c r="Z340" s="93"/>
      <c r="AA340" s="93"/>
    </row>
    <row r="341">
      <c r="A341" s="93"/>
      <c r="B341" s="93"/>
      <c r="C341" s="93"/>
      <c r="D341" s="93"/>
      <c r="E341" s="220"/>
      <c r="F341" s="93"/>
      <c r="G341" s="93"/>
      <c r="H341" s="93"/>
      <c r="I341" s="93"/>
      <c r="J341" s="93"/>
      <c r="K341" s="93"/>
      <c r="L341" s="93"/>
      <c r="M341" s="93"/>
      <c r="N341" s="93"/>
      <c r="O341" s="93"/>
      <c r="P341" s="93"/>
      <c r="Q341" s="93"/>
      <c r="R341" s="93"/>
      <c r="S341" s="93"/>
      <c r="T341" s="93"/>
      <c r="U341" s="93"/>
      <c r="V341" s="93"/>
      <c r="W341" s="93"/>
      <c r="X341" s="93"/>
      <c r="Y341" s="93"/>
      <c r="Z341" s="93"/>
      <c r="AA341" s="93"/>
    </row>
    <row r="342">
      <c r="A342" s="93"/>
      <c r="B342" s="93"/>
      <c r="C342" s="93"/>
      <c r="D342" s="93"/>
      <c r="E342" s="220"/>
      <c r="F342" s="93"/>
      <c r="G342" s="93"/>
      <c r="H342" s="93"/>
      <c r="I342" s="93"/>
      <c r="J342" s="93"/>
      <c r="K342" s="93"/>
      <c r="L342" s="93"/>
      <c r="M342" s="93"/>
      <c r="N342" s="93"/>
      <c r="O342" s="93"/>
      <c r="P342" s="93"/>
      <c r="Q342" s="93"/>
      <c r="R342" s="93"/>
      <c r="S342" s="93"/>
      <c r="T342" s="93"/>
      <c r="U342" s="93"/>
      <c r="V342" s="93"/>
      <c r="W342" s="93"/>
      <c r="X342" s="93"/>
      <c r="Y342" s="93"/>
      <c r="Z342" s="93"/>
      <c r="AA342" s="93"/>
    </row>
    <row r="343">
      <c r="A343" s="93"/>
      <c r="B343" s="93"/>
      <c r="C343" s="93"/>
      <c r="D343" s="93"/>
      <c r="E343" s="220"/>
      <c r="F343" s="93"/>
      <c r="G343" s="93"/>
      <c r="H343" s="93"/>
      <c r="I343" s="93"/>
      <c r="J343" s="93"/>
      <c r="K343" s="93"/>
      <c r="L343" s="93"/>
      <c r="M343" s="93"/>
      <c r="N343" s="93"/>
      <c r="O343" s="93"/>
      <c r="P343" s="93"/>
      <c r="Q343" s="93"/>
      <c r="R343" s="93"/>
      <c r="S343" s="93"/>
      <c r="T343" s="93"/>
      <c r="U343" s="93"/>
      <c r="V343" s="93"/>
      <c r="W343" s="93"/>
      <c r="X343" s="93"/>
      <c r="Y343" s="93"/>
      <c r="Z343" s="93"/>
      <c r="AA343" s="93"/>
    </row>
    <row r="344">
      <c r="A344" s="93"/>
      <c r="B344" s="93"/>
      <c r="C344" s="93"/>
      <c r="D344" s="93"/>
      <c r="E344" s="220"/>
      <c r="F344" s="93"/>
      <c r="G344" s="93"/>
      <c r="H344" s="93"/>
      <c r="I344" s="93"/>
      <c r="J344" s="93"/>
      <c r="K344" s="93"/>
      <c r="L344" s="93"/>
      <c r="M344" s="93"/>
      <c r="N344" s="93"/>
      <c r="O344" s="93"/>
      <c r="P344" s="93"/>
      <c r="Q344" s="93"/>
      <c r="R344" s="93"/>
      <c r="S344" s="93"/>
      <c r="T344" s="93"/>
      <c r="U344" s="93"/>
      <c r="V344" s="93"/>
      <c r="W344" s="93"/>
      <c r="X344" s="93"/>
      <c r="Y344" s="93"/>
      <c r="Z344" s="93"/>
      <c r="AA344" s="93"/>
    </row>
    <row r="345">
      <c r="A345" s="93"/>
      <c r="B345" s="93"/>
      <c r="C345" s="93"/>
      <c r="D345" s="93"/>
      <c r="E345" s="220"/>
      <c r="F345" s="93"/>
      <c r="G345" s="93"/>
      <c r="H345" s="93"/>
      <c r="I345" s="93"/>
      <c r="J345" s="93"/>
      <c r="K345" s="93"/>
      <c r="L345" s="93"/>
      <c r="M345" s="93"/>
      <c r="N345" s="93"/>
      <c r="O345" s="93"/>
      <c r="P345" s="93"/>
      <c r="Q345" s="93"/>
      <c r="R345" s="93"/>
      <c r="S345" s="93"/>
      <c r="T345" s="93"/>
      <c r="U345" s="93"/>
      <c r="V345" s="93"/>
      <c r="W345" s="93"/>
      <c r="X345" s="93"/>
      <c r="Y345" s="93"/>
      <c r="Z345" s="93"/>
      <c r="AA345" s="93"/>
    </row>
    <row r="346">
      <c r="A346" s="93"/>
      <c r="B346" s="93"/>
      <c r="C346" s="93"/>
      <c r="D346" s="93"/>
      <c r="E346" s="220"/>
      <c r="F346" s="93"/>
      <c r="G346" s="93"/>
      <c r="H346" s="93"/>
      <c r="I346" s="93"/>
      <c r="J346" s="93"/>
      <c r="K346" s="93"/>
      <c r="L346" s="93"/>
      <c r="M346" s="93"/>
      <c r="N346" s="93"/>
      <c r="O346" s="93"/>
      <c r="P346" s="93"/>
      <c r="Q346" s="93"/>
      <c r="R346" s="93"/>
      <c r="S346" s="93"/>
      <c r="T346" s="93"/>
      <c r="U346" s="93"/>
      <c r="V346" s="93"/>
      <c r="W346" s="93"/>
      <c r="X346" s="93"/>
      <c r="Y346" s="93"/>
      <c r="Z346" s="93"/>
      <c r="AA346" s="93"/>
    </row>
    <row r="347">
      <c r="A347" s="93"/>
      <c r="B347" s="93"/>
      <c r="C347" s="93"/>
      <c r="D347" s="93"/>
      <c r="E347" s="220"/>
      <c r="F347" s="93"/>
      <c r="G347" s="93"/>
      <c r="H347" s="93"/>
      <c r="I347" s="93"/>
      <c r="J347" s="93"/>
      <c r="K347" s="93"/>
      <c r="L347" s="93"/>
      <c r="M347" s="93"/>
      <c r="N347" s="93"/>
      <c r="O347" s="93"/>
      <c r="P347" s="93"/>
      <c r="Q347" s="93"/>
      <c r="R347" s="93"/>
      <c r="S347" s="93"/>
      <c r="T347" s="93"/>
      <c r="U347" s="93"/>
      <c r="V347" s="93"/>
      <c r="W347" s="93"/>
      <c r="X347" s="93"/>
      <c r="Y347" s="93"/>
      <c r="Z347" s="93"/>
      <c r="AA347" s="93"/>
    </row>
    <row r="348">
      <c r="A348" s="93"/>
      <c r="B348" s="93"/>
      <c r="C348" s="93"/>
      <c r="D348" s="93"/>
      <c r="E348" s="220"/>
      <c r="F348" s="93"/>
      <c r="G348" s="93"/>
      <c r="H348" s="93"/>
      <c r="I348" s="93"/>
      <c r="J348" s="93"/>
      <c r="K348" s="93"/>
      <c r="L348" s="93"/>
      <c r="M348" s="93"/>
      <c r="N348" s="93"/>
      <c r="O348" s="93"/>
      <c r="P348" s="93"/>
      <c r="Q348" s="93"/>
      <c r="R348" s="93"/>
      <c r="S348" s="93"/>
      <c r="T348" s="93"/>
      <c r="U348" s="93"/>
      <c r="V348" s="93"/>
      <c r="W348" s="93"/>
      <c r="X348" s="93"/>
      <c r="Y348" s="93"/>
      <c r="Z348" s="93"/>
      <c r="AA348" s="93"/>
    </row>
    <row r="349">
      <c r="A349" s="93"/>
      <c r="B349" s="93"/>
      <c r="C349" s="93"/>
      <c r="D349" s="93"/>
      <c r="E349" s="220"/>
      <c r="F349" s="93"/>
      <c r="G349" s="93"/>
      <c r="H349" s="93"/>
      <c r="I349" s="93"/>
      <c r="J349" s="93"/>
      <c r="K349" s="93"/>
      <c r="L349" s="93"/>
      <c r="M349" s="93"/>
      <c r="N349" s="93"/>
      <c r="O349" s="93"/>
      <c r="P349" s="93"/>
      <c r="Q349" s="93"/>
      <c r="R349" s="93"/>
      <c r="S349" s="93"/>
      <c r="T349" s="93"/>
      <c r="U349" s="93"/>
      <c r="V349" s="93"/>
      <c r="W349" s="93"/>
      <c r="X349" s="93"/>
      <c r="Y349" s="93"/>
      <c r="Z349" s="93"/>
      <c r="AA349" s="93"/>
    </row>
    <row r="350">
      <c r="A350" s="93"/>
      <c r="B350" s="93"/>
      <c r="C350" s="93"/>
      <c r="D350" s="93"/>
      <c r="E350" s="220"/>
      <c r="F350" s="93"/>
      <c r="G350" s="93"/>
      <c r="H350" s="93"/>
      <c r="I350" s="93"/>
      <c r="J350" s="93"/>
      <c r="K350" s="93"/>
      <c r="L350" s="93"/>
      <c r="M350" s="93"/>
      <c r="N350" s="93"/>
      <c r="O350" s="93"/>
      <c r="P350" s="93"/>
      <c r="Q350" s="93"/>
      <c r="R350" s="93"/>
      <c r="S350" s="93"/>
      <c r="T350" s="93"/>
      <c r="U350" s="93"/>
      <c r="V350" s="93"/>
      <c r="W350" s="93"/>
      <c r="X350" s="93"/>
      <c r="Y350" s="93"/>
      <c r="Z350" s="93"/>
      <c r="AA350" s="93"/>
    </row>
    <row r="351">
      <c r="A351" s="93"/>
      <c r="B351" s="93"/>
      <c r="C351" s="93"/>
      <c r="D351" s="93"/>
      <c r="E351" s="220"/>
      <c r="F351" s="93"/>
      <c r="G351" s="93"/>
      <c r="H351" s="93"/>
      <c r="I351" s="93"/>
      <c r="J351" s="93"/>
      <c r="K351" s="93"/>
      <c r="L351" s="93"/>
      <c r="M351" s="93"/>
      <c r="N351" s="93"/>
      <c r="O351" s="93"/>
      <c r="P351" s="93"/>
      <c r="Q351" s="93"/>
      <c r="R351" s="93"/>
      <c r="S351" s="93"/>
      <c r="T351" s="93"/>
      <c r="U351" s="93"/>
      <c r="V351" s="93"/>
      <c r="W351" s="93"/>
      <c r="X351" s="93"/>
      <c r="Y351" s="93"/>
      <c r="Z351" s="93"/>
      <c r="AA351" s="93"/>
    </row>
    <row r="352">
      <c r="A352" s="93"/>
      <c r="B352" s="93"/>
      <c r="C352" s="93"/>
      <c r="D352" s="93"/>
      <c r="E352" s="220"/>
      <c r="F352" s="93"/>
      <c r="G352" s="93"/>
      <c r="H352" s="93"/>
      <c r="I352" s="93"/>
      <c r="J352" s="93"/>
      <c r="K352" s="93"/>
      <c r="L352" s="93"/>
      <c r="M352" s="93"/>
      <c r="N352" s="93"/>
      <c r="O352" s="93"/>
      <c r="P352" s="93"/>
      <c r="Q352" s="93"/>
      <c r="R352" s="93"/>
      <c r="S352" s="93"/>
      <c r="T352" s="93"/>
      <c r="U352" s="93"/>
      <c r="V352" s="93"/>
      <c r="W352" s="93"/>
      <c r="X352" s="93"/>
      <c r="Y352" s="93"/>
      <c r="Z352" s="93"/>
      <c r="AA352" s="93"/>
    </row>
    <row r="353">
      <c r="A353" s="93"/>
      <c r="B353" s="93"/>
      <c r="C353" s="93"/>
      <c r="D353" s="93"/>
      <c r="E353" s="220"/>
      <c r="F353" s="93"/>
      <c r="G353" s="93"/>
      <c r="H353" s="93"/>
      <c r="I353" s="93"/>
      <c r="J353" s="93"/>
      <c r="K353" s="93"/>
      <c r="L353" s="93"/>
      <c r="M353" s="93"/>
      <c r="N353" s="93"/>
      <c r="O353" s="93"/>
      <c r="P353" s="93"/>
      <c r="Q353" s="93"/>
      <c r="R353" s="93"/>
      <c r="S353" s="93"/>
      <c r="T353" s="93"/>
      <c r="U353" s="93"/>
      <c r="V353" s="93"/>
      <c r="W353" s="93"/>
      <c r="X353" s="93"/>
      <c r="Y353" s="93"/>
      <c r="Z353" s="93"/>
      <c r="AA353" s="93"/>
    </row>
    <row r="354">
      <c r="A354" s="93"/>
      <c r="B354" s="93"/>
      <c r="C354" s="93"/>
      <c r="D354" s="93"/>
      <c r="E354" s="220"/>
      <c r="F354" s="93"/>
      <c r="G354" s="93"/>
      <c r="H354" s="93"/>
      <c r="I354" s="93"/>
      <c r="J354" s="93"/>
      <c r="K354" s="93"/>
      <c r="L354" s="93"/>
      <c r="M354" s="93"/>
      <c r="N354" s="93"/>
      <c r="O354" s="93"/>
      <c r="P354" s="93"/>
      <c r="Q354" s="93"/>
      <c r="R354" s="93"/>
      <c r="S354" s="93"/>
      <c r="T354" s="93"/>
      <c r="U354" s="93"/>
      <c r="V354" s="93"/>
      <c r="W354" s="93"/>
      <c r="X354" s="93"/>
      <c r="Y354" s="93"/>
      <c r="Z354" s="93"/>
      <c r="AA354" s="93"/>
    </row>
    <row r="355">
      <c r="A355" s="93"/>
      <c r="B355" s="93"/>
      <c r="C355" s="93"/>
      <c r="D355" s="93"/>
      <c r="E355" s="220"/>
      <c r="F355" s="93"/>
      <c r="G355" s="93"/>
      <c r="H355" s="93"/>
      <c r="I355" s="93"/>
      <c r="J355" s="93"/>
      <c r="K355" s="93"/>
      <c r="L355" s="93"/>
      <c r="M355" s="93"/>
      <c r="N355" s="93"/>
      <c r="O355" s="93"/>
      <c r="P355" s="93"/>
      <c r="Q355" s="93"/>
      <c r="R355" s="93"/>
      <c r="S355" s="93"/>
      <c r="T355" s="93"/>
      <c r="U355" s="93"/>
      <c r="V355" s="93"/>
      <c r="W355" s="93"/>
      <c r="X355" s="93"/>
      <c r="Y355" s="93"/>
      <c r="Z355" s="93"/>
      <c r="AA355" s="93"/>
    </row>
    <row r="356">
      <c r="A356" s="93"/>
      <c r="B356" s="93"/>
      <c r="C356" s="93"/>
      <c r="D356" s="93"/>
      <c r="E356" s="220"/>
      <c r="F356" s="93"/>
      <c r="G356" s="93"/>
      <c r="H356" s="93"/>
      <c r="I356" s="93"/>
      <c r="J356" s="93"/>
      <c r="K356" s="93"/>
      <c r="L356" s="93"/>
      <c r="M356" s="93"/>
      <c r="N356" s="93"/>
      <c r="O356" s="93"/>
      <c r="P356" s="93"/>
      <c r="Q356" s="93"/>
      <c r="R356" s="93"/>
      <c r="S356" s="93"/>
      <c r="T356" s="93"/>
      <c r="U356" s="93"/>
      <c r="V356" s="93"/>
      <c r="W356" s="93"/>
      <c r="X356" s="93"/>
      <c r="Y356" s="93"/>
      <c r="Z356" s="93"/>
      <c r="AA356" s="93"/>
    </row>
    <row r="357">
      <c r="A357" s="93"/>
      <c r="B357" s="93"/>
      <c r="C357" s="93"/>
      <c r="D357" s="93"/>
      <c r="E357" s="220"/>
      <c r="F357" s="93"/>
      <c r="G357" s="93"/>
      <c r="H357" s="93"/>
      <c r="I357" s="93"/>
      <c r="J357" s="93"/>
      <c r="K357" s="93"/>
      <c r="L357" s="93"/>
      <c r="M357" s="93"/>
      <c r="N357" s="93"/>
      <c r="O357" s="93"/>
      <c r="P357" s="93"/>
      <c r="Q357" s="93"/>
      <c r="R357" s="93"/>
      <c r="S357" s="93"/>
      <c r="T357" s="93"/>
      <c r="U357" s="93"/>
      <c r="V357" s="93"/>
      <c r="W357" s="93"/>
      <c r="X357" s="93"/>
      <c r="Y357" s="93"/>
      <c r="Z357" s="93"/>
      <c r="AA357" s="93"/>
    </row>
    <row r="358">
      <c r="A358" s="93"/>
      <c r="B358" s="93"/>
      <c r="C358" s="93"/>
      <c r="D358" s="93"/>
      <c r="E358" s="220"/>
      <c r="F358" s="93"/>
      <c r="G358" s="93"/>
      <c r="H358" s="93"/>
      <c r="I358" s="93"/>
      <c r="J358" s="93"/>
      <c r="K358" s="93"/>
      <c r="L358" s="93"/>
      <c r="M358" s="93"/>
      <c r="N358" s="93"/>
      <c r="O358" s="93"/>
      <c r="P358" s="93"/>
      <c r="Q358" s="93"/>
      <c r="R358" s="93"/>
      <c r="S358" s="93"/>
      <c r="T358" s="93"/>
      <c r="U358" s="93"/>
      <c r="V358" s="93"/>
      <c r="W358" s="93"/>
      <c r="X358" s="93"/>
      <c r="Y358" s="93"/>
      <c r="Z358" s="93"/>
      <c r="AA358" s="93"/>
    </row>
    <row r="359">
      <c r="A359" s="93"/>
      <c r="B359" s="93"/>
      <c r="C359" s="93"/>
      <c r="D359" s="93"/>
      <c r="E359" s="220"/>
      <c r="F359" s="93"/>
      <c r="G359" s="93"/>
      <c r="H359" s="93"/>
      <c r="I359" s="93"/>
      <c r="J359" s="93"/>
      <c r="K359" s="93"/>
      <c r="L359" s="93"/>
      <c r="M359" s="93"/>
      <c r="N359" s="93"/>
      <c r="O359" s="93"/>
      <c r="P359" s="93"/>
      <c r="Q359" s="93"/>
      <c r="R359" s="93"/>
      <c r="S359" s="93"/>
      <c r="T359" s="93"/>
      <c r="U359" s="93"/>
      <c r="V359" s="93"/>
      <c r="W359" s="93"/>
      <c r="X359" s="93"/>
      <c r="Y359" s="93"/>
      <c r="Z359" s="93"/>
      <c r="AA359" s="93"/>
    </row>
    <row r="360">
      <c r="A360" s="93"/>
      <c r="B360" s="93"/>
      <c r="C360" s="93"/>
      <c r="D360" s="93"/>
      <c r="E360" s="220"/>
      <c r="F360" s="93"/>
      <c r="G360" s="93"/>
      <c r="H360" s="93"/>
      <c r="I360" s="93"/>
      <c r="J360" s="93"/>
      <c r="K360" s="93"/>
      <c r="L360" s="93"/>
      <c r="M360" s="93"/>
      <c r="N360" s="93"/>
      <c r="O360" s="93"/>
      <c r="P360" s="93"/>
      <c r="Q360" s="93"/>
      <c r="R360" s="93"/>
      <c r="S360" s="93"/>
      <c r="T360" s="93"/>
      <c r="U360" s="93"/>
      <c r="V360" s="93"/>
      <c r="W360" s="93"/>
      <c r="X360" s="93"/>
      <c r="Y360" s="93"/>
      <c r="Z360" s="93"/>
      <c r="AA360" s="93"/>
    </row>
    <row r="361">
      <c r="A361" s="93"/>
      <c r="B361" s="93"/>
      <c r="C361" s="93"/>
      <c r="D361" s="93"/>
      <c r="E361" s="220"/>
      <c r="F361" s="93"/>
      <c r="G361" s="93"/>
      <c r="H361" s="93"/>
      <c r="I361" s="93"/>
      <c r="J361" s="93"/>
      <c r="K361" s="93"/>
      <c r="L361" s="93"/>
      <c r="M361" s="93"/>
      <c r="N361" s="93"/>
      <c r="O361" s="93"/>
      <c r="P361" s="93"/>
      <c r="Q361" s="93"/>
      <c r="R361" s="93"/>
      <c r="S361" s="93"/>
      <c r="T361" s="93"/>
      <c r="U361" s="93"/>
      <c r="V361" s="93"/>
      <c r="W361" s="93"/>
      <c r="X361" s="93"/>
      <c r="Y361" s="93"/>
      <c r="Z361" s="93"/>
      <c r="AA361" s="93"/>
    </row>
    <row r="362">
      <c r="A362" s="93"/>
      <c r="B362" s="93"/>
      <c r="C362" s="93"/>
      <c r="D362" s="93"/>
      <c r="E362" s="220"/>
      <c r="F362" s="93"/>
      <c r="G362" s="93"/>
      <c r="H362" s="93"/>
      <c r="I362" s="93"/>
      <c r="J362" s="93"/>
      <c r="K362" s="93"/>
      <c r="L362" s="93"/>
      <c r="M362" s="93"/>
      <c r="N362" s="93"/>
      <c r="O362" s="93"/>
      <c r="P362" s="93"/>
      <c r="Q362" s="93"/>
      <c r="R362" s="93"/>
      <c r="S362" s="93"/>
      <c r="T362" s="93"/>
      <c r="U362" s="93"/>
      <c r="V362" s="93"/>
      <c r="W362" s="93"/>
      <c r="X362" s="93"/>
      <c r="Y362" s="93"/>
      <c r="Z362" s="93"/>
      <c r="AA362" s="93"/>
    </row>
    <row r="363">
      <c r="A363" s="93"/>
      <c r="B363" s="93"/>
      <c r="C363" s="93"/>
      <c r="D363" s="93"/>
      <c r="E363" s="220"/>
      <c r="F363" s="93"/>
      <c r="G363" s="93"/>
      <c r="H363" s="93"/>
      <c r="I363" s="93"/>
      <c r="J363" s="93"/>
      <c r="K363" s="93"/>
      <c r="L363" s="93"/>
      <c r="M363" s="93"/>
      <c r="N363" s="93"/>
      <c r="O363" s="93"/>
      <c r="P363" s="93"/>
      <c r="Q363" s="93"/>
      <c r="R363" s="93"/>
      <c r="S363" s="93"/>
      <c r="T363" s="93"/>
      <c r="U363" s="93"/>
      <c r="V363" s="93"/>
      <c r="W363" s="93"/>
      <c r="X363" s="93"/>
      <c r="Y363" s="93"/>
      <c r="Z363" s="93"/>
      <c r="AA363" s="93"/>
    </row>
    <row r="364">
      <c r="A364" s="93"/>
      <c r="B364" s="93"/>
      <c r="C364" s="93"/>
      <c r="D364" s="93"/>
      <c r="E364" s="220"/>
      <c r="F364" s="93"/>
      <c r="G364" s="93"/>
      <c r="H364" s="93"/>
      <c r="I364" s="93"/>
      <c r="J364" s="93"/>
      <c r="K364" s="93"/>
      <c r="L364" s="93"/>
      <c r="M364" s="93"/>
      <c r="N364" s="93"/>
      <c r="O364" s="93"/>
      <c r="P364" s="93"/>
      <c r="Q364" s="93"/>
      <c r="R364" s="93"/>
      <c r="S364" s="93"/>
      <c r="T364" s="93"/>
      <c r="U364" s="93"/>
      <c r="V364" s="93"/>
      <c r="W364" s="93"/>
      <c r="X364" s="93"/>
      <c r="Y364" s="93"/>
      <c r="Z364" s="93"/>
      <c r="AA364" s="93"/>
    </row>
    <row r="365">
      <c r="A365" s="93"/>
      <c r="B365" s="93"/>
      <c r="C365" s="93"/>
      <c r="D365" s="93"/>
      <c r="E365" s="220"/>
      <c r="F365" s="93"/>
      <c r="G365" s="93"/>
      <c r="H365" s="93"/>
      <c r="I365" s="93"/>
      <c r="J365" s="93"/>
      <c r="K365" s="93"/>
      <c r="L365" s="93"/>
      <c r="M365" s="93"/>
      <c r="N365" s="93"/>
      <c r="O365" s="93"/>
      <c r="P365" s="93"/>
      <c r="Q365" s="93"/>
      <c r="R365" s="93"/>
      <c r="S365" s="93"/>
      <c r="T365" s="93"/>
      <c r="U365" s="93"/>
      <c r="V365" s="93"/>
      <c r="W365" s="93"/>
      <c r="X365" s="93"/>
      <c r="Y365" s="93"/>
      <c r="Z365" s="93"/>
      <c r="AA365" s="93"/>
    </row>
    <row r="366">
      <c r="A366" s="93"/>
      <c r="B366" s="93"/>
      <c r="C366" s="93"/>
      <c r="D366" s="93"/>
      <c r="E366" s="220"/>
      <c r="F366" s="93"/>
      <c r="G366" s="93"/>
      <c r="H366" s="93"/>
      <c r="I366" s="93"/>
      <c r="J366" s="93"/>
      <c r="K366" s="93"/>
      <c r="L366" s="93"/>
      <c r="M366" s="93"/>
      <c r="N366" s="93"/>
      <c r="O366" s="93"/>
      <c r="P366" s="93"/>
      <c r="Q366" s="93"/>
      <c r="R366" s="93"/>
      <c r="S366" s="93"/>
      <c r="T366" s="93"/>
      <c r="U366" s="93"/>
      <c r="V366" s="93"/>
      <c r="W366" s="93"/>
      <c r="X366" s="93"/>
      <c r="Y366" s="93"/>
      <c r="Z366" s="93"/>
      <c r="AA366" s="93"/>
    </row>
    <row r="367">
      <c r="A367" s="93"/>
      <c r="B367" s="93"/>
      <c r="C367" s="93"/>
      <c r="D367" s="93"/>
      <c r="E367" s="220"/>
      <c r="F367" s="93"/>
      <c r="G367" s="93"/>
      <c r="H367" s="93"/>
      <c r="I367" s="93"/>
      <c r="J367" s="93"/>
      <c r="K367" s="93"/>
      <c r="L367" s="93"/>
      <c r="M367" s="93"/>
      <c r="N367" s="93"/>
      <c r="O367" s="93"/>
      <c r="P367" s="93"/>
      <c r="Q367" s="93"/>
      <c r="R367" s="93"/>
      <c r="S367" s="93"/>
      <c r="T367" s="93"/>
      <c r="U367" s="93"/>
      <c r="V367" s="93"/>
      <c r="W367" s="93"/>
      <c r="X367" s="93"/>
      <c r="Y367" s="93"/>
      <c r="Z367" s="93"/>
      <c r="AA367" s="93"/>
    </row>
    <row r="368">
      <c r="A368" s="93"/>
      <c r="B368" s="93"/>
      <c r="C368" s="93"/>
      <c r="D368" s="93"/>
      <c r="E368" s="220"/>
      <c r="F368" s="93"/>
      <c r="G368" s="93"/>
      <c r="H368" s="93"/>
      <c r="I368" s="93"/>
      <c r="J368" s="93"/>
      <c r="K368" s="93"/>
      <c r="L368" s="93"/>
      <c r="M368" s="93"/>
      <c r="N368" s="93"/>
      <c r="O368" s="93"/>
      <c r="P368" s="93"/>
      <c r="Q368" s="93"/>
      <c r="R368" s="93"/>
      <c r="S368" s="93"/>
      <c r="T368" s="93"/>
      <c r="U368" s="93"/>
      <c r="V368" s="93"/>
      <c r="W368" s="93"/>
      <c r="X368" s="93"/>
      <c r="Y368" s="93"/>
      <c r="Z368" s="93"/>
      <c r="AA368" s="93"/>
    </row>
    <row r="369">
      <c r="A369" s="93"/>
      <c r="B369" s="93"/>
      <c r="C369" s="93"/>
      <c r="D369" s="93"/>
      <c r="E369" s="220"/>
      <c r="F369" s="93"/>
      <c r="G369" s="93"/>
      <c r="H369" s="93"/>
      <c r="I369" s="93"/>
      <c r="J369" s="93"/>
      <c r="K369" s="93"/>
      <c r="L369" s="93"/>
      <c r="M369" s="93"/>
      <c r="N369" s="93"/>
      <c r="O369" s="93"/>
      <c r="P369" s="93"/>
      <c r="Q369" s="93"/>
      <c r="R369" s="93"/>
      <c r="S369" s="93"/>
      <c r="T369" s="93"/>
      <c r="U369" s="93"/>
      <c r="V369" s="93"/>
      <c r="W369" s="93"/>
      <c r="X369" s="93"/>
      <c r="Y369" s="93"/>
      <c r="Z369" s="93"/>
      <c r="AA369" s="93"/>
    </row>
    <row r="370">
      <c r="A370" s="93"/>
      <c r="B370" s="93"/>
      <c r="C370" s="93"/>
      <c r="D370" s="93"/>
      <c r="E370" s="220"/>
      <c r="F370" s="93"/>
      <c r="G370" s="93"/>
      <c r="H370" s="93"/>
      <c r="I370" s="93"/>
      <c r="J370" s="93"/>
      <c r="K370" s="93"/>
      <c r="L370" s="93"/>
      <c r="M370" s="93"/>
      <c r="N370" s="93"/>
      <c r="O370" s="93"/>
      <c r="P370" s="93"/>
      <c r="Q370" s="93"/>
      <c r="R370" s="93"/>
      <c r="S370" s="93"/>
      <c r="T370" s="93"/>
      <c r="U370" s="93"/>
      <c r="V370" s="93"/>
      <c r="W370" s="93"/>
      <c r="X370" s="93"/>
      <c r="Y370" s="93"/>
      <c r="Z370" s="93"/>
      <c r="AA370" s="93"/>
    </row>
    <row r="371">
      <c r="A371" s="93"/>
      <c r="B371" s="93"/>
      <c r="C371" s="93"/>
      <c r="D371" s="93"/>
      <c r="E371" s="220"/>
      <c r="F371" s="93"/>
      <c r="G371" s="93"/>
      <c r="H371" s="93"/>
      <c r="I371" s="93"/>
      <c r="J371" s="93"/>
      <c r="K371" s="93"/>
      <c r="L371" s="93"/>
      <c r="M371" s="93"/>
      <c r="N371" s="93"/>
      <c r="O371" s="93"/>
      <c r="P371" s="93"/>
      <c r="Q371" s="93"/>
      <c r="R371" s="93"/>
      <c r="S371" s="93"/>
      <c r="T371" s="93"/>
      <c r="U371" s="93"/>
      <c r="V371" s="93"/>
      <c r="W371" s="93"/>
      <c r="X371" s="93"/>
      <c r="Y371" s="93"/>
      <c r="Z371" s="93"/>
      <c r="AA371" s="93"/>
    </row>
    <row r="372">
      <c r="A372" s="93"/>
      <c r="B372" s="93"/>
      <c r="C372" s="93"/>
      <c r="D372" s="93"/>
      <c r="E372" s="220"/>
      <c r="F372" s="93"/>
      <c r="G372" s="93"/>
      <c r="H372" s="93"/>
      <c r="I372" s="93"/>
      <c r="J372" s="93"/>
      <c r="K372" s="93"/>
      <c r="L372" s="93"/>
      <c r="M372" s="93"/>
      <c r="N372" s="93"/>
      <c r="O372" s="93"/>
      <c r="P372" s="93"/>
      <c r="Q372" s="93"/>
      <c r="R372" s="93"/>
      <c r="S372" s="93"/>
      <c r="T372" s="93"/>
      <c r="U372" s="93"/>
      <c r="V372" s="93"/>
      <c r="W372" s="93"/>
      <c r="X372" s="93"/>
      <c r="Y372" s="93"/>
      <c r="Z372" s="93"/>
      <c r="AA372" s="93"/>
    </row>
    <row r="373">
      <c r="A373" s="93"/>
      <c r="B373" s="93"/>
      <c r="C373" s="93"/>
      <c r="D373" s="93"/>
      <c r="E373" s="220"/>
      <c r="F373" s="93"/>
      <c r="G373" s="93"/>
      <c r="H373" s="93"/>
      <c r="I373" s="93"/>
      <c r="J373" s="93"/>
      <c r="K373" s="93"/>
      <c r="L373" s="93"/>
      <c r="M373" s="93"/>
      <c r="N373" s="93"/>
      <c r="O373" s="93"/>
      <c r="P373" s="93"/>
      <c r="Q373" s="93"/>
      <c r="R373" s="93"/>
      <c r="S373" s="93"/>
      <c r="T373" s="93"/>
      <c r="U373" s="93"/>
      <c r="V373" s="93"/>
      <c r="W373" s="93"/>
      <c r="X373" s="93"/>
      <c r="Y373" s="93"/>
      <c r="Z373" s="93"/>
      <c r="AA373" s="93"/>
    </row>
    <row r="374">
      <c r="A374" s="93"/>
      <c r="B374" s="93"/>
      <c r="C374" s="93"/>
      <c r="D374" s="93"/>
      <c r="E374" s="220"/>
      <c r="F374" s="93"/>
      <c r="G374" s="93"/>
      <c r="H374" s="93"/>
      <c r="I374" s="93"/>
      <c r="J374" s="93"/>
      <c r="K374" s="93"/>
      <c r="L374" s="93"/>
      <c r="M374" s="93"/>
      <c r="N374" s="93"/>
      <c r="O374" s="93"/>
      <c r="P374" s="93"/>
      <c r="Q374" s="93"/>
      <c r="R374" s="93"/>
      <c r="S374" s="93"/>
      <c r="T374" s="93"/>
      <c r="U374" s="93"/>
      <c r="V374" s="93"/>
      <c r="W374" s="93"/>
      <c r="X374" s="93"/>
      <c r="Y374" s="93"/>
      <c r="Z374" s="93"/>
      <c r="AA374" s="93"/>
    </row>
    <row r="375">
      <c r="A375" s="93"/>
      <c r="B375" s="93"/>
      <c r="C375" s="93"/>
      <c r="D375" s="93"/>
      <c r="E375" s="220"/>
      <c r="F375" s="93"/>
      <c r="G375" s="93"/>
      <c r="H375" s="93"/>
      <c r="I375" s="93"/>
      <c r="J375" s="93"/>
      <c r="K375" s="93"/>
      <c r="L375" s="93"/>
      <c r="M375" s="93"/>
      <c r="N375" s="93"/>
      <c r="O375" s="93"/>
      <c r="P375" s="93"/>
      <c r="Q375" s="93"/>
      <c r="R375" s="93"/>
      <c r="S375" s="93"/>
      <c r="T375" s="93"/>
      <c r="U375" s="93"/>
      <c r="V375" s="93"/>
      <c r="W375" s="93"/>
      <c r="X375" s="93"/>
      <c r="Y375" s="93"/>
      <c r="Z375" s="93"/>
      <c r="AA375" s="93"/>
    </row>
    <row r="376">
      <c r="A376" s="93"/>
      <c r="B376" s="93"/>
      <c r="C376" s="93"/>
      <c r="D376" s="93"/>
      <c r="E376" s="220"/>
      <c r="F376" s="93"/>
      <c r="G376" s="93"/>
      <c r="H376" s="93"/>
      <c r="I376" s="93"/>
      <c r="J376" s="93"/>
      <c r="K376" s="93"/>
      <c r="L376" s="93"/>
      <c r="M376" s="93"/>
      <c r="N376" s="93"/>
      <c r="O376" s="93"/>
      <c r="P376" s="93"/>
      <c r="Q376" s="93"/>
      <c r="R376" s="93"/>
      <c r="S376" s="93"/>
      <c r="T376" s="93"/>
      <c r="U376" s="93"/>
      <c r="V376" s="93"/>
      <c r="W376" s="93"/>
      <c r="X376" s="93"/>
      <c r="Y376" s="93"/>
      <c r="Z376" s="93"/>
      <c r="AA376" s="93"/>
    </row>
    <row r="377">
      <c r="A377" s="93"/>
      <c r="B377" s="93"/>
      <c r="C377" s="93"/>
      <c r="D377" s="93"/>
      <c r="E377" s="220"/>
      <c r="F377" s="93"/>
      <c r="G377" s="93"/>
      <c r="H377" s="93"/>
      <c r="I377" s="93"/>
      <c r="J377" s="93"/>
      <c r="K377" s="93"/>
      <c r="L377" s="93"/>
      <c r="M377" s="93"/>
      <c r="N377" s="93"/>
      <c r="O377" s="93"/>
      <c r="P377" s="93"/>
      <c r="Q377" s="93"/>
      <c r="R377" s="93"/>
      <c r="S377" s="93"/>
      <c r="T377" s="93"/>
      <c r="U377" s="93"/>
      <c r="V377" s="93"/>
      <c r="W377" s="93"/>
      <c r="X377" s="93"/>
      <c r="Y377" s="93"/>
      <c r="Z377" s="93"/>
      <c r="AA377" s="93"/>
    </row>
    <row r="378">
      <c r="A378" s="93"/>
      <c r="B378" s="93"/>
      <c r="C378" s="93"/>
      <c r="D378" s="93"/>
      <c r="E378" s="220"/>
      <c r="F378" s="93"/>
      <c r="G378" s="93"/>
      <c r="H378" s="93"/>
      <c r="I378" s="93"/>
      <c r="J378" s="93"/>
      <c r="K378" s="93"/>
      <c r="L378" s="93"/>
      <c r="M378" s="93"/>
      <c r="N378" s="93"/>
      <c r="O378" s="93"/>
      <c r="P378" s="93"/>
      <c r="Q378" s="93"/>
      <c r="R378" s="93"/>
      <c r="S378" s="93"/>
      <c r="T378" s="93"/>
      <c r="U378" s="93"/>
      <c r="V378" s="93"/>
      <c r="W378" s="93"/>
      <c r="X378" s="93"/>
      <c r="Y378" s="93"/>
      <c r="Z378" s="93"/>
      <c r="AA378" s="93"/>
    </row>
    <row r="379">
      <c r="A379" s="93"/>
      <c r="B379" s="93"/>
      <c r="C379" s="93"/>
      <c r="D379" s="93"/>
      <c r="E379" s="220"/>
      <c r="F379" s="93"/>
      <c r="G379" s="93"/>
      <c r="H379" s="93"/>
      <c r="I379" s="93"/>
      <c r="J379" s="93"/>
      <c r="K379" s="93"/>
      <c r="L379" s="93"/>
      <c r="M379" s="93"/>
      <c r="N379" s="93"/>
      <c r="O379" s="93"/>
      <c r="P379" s="93"/>
      <c r="Q379" s="93"/>
      <c r="R379" s="93"/>
      <c r="S379" s="93"/>
      <c r="T379" s="93"/>
      <c r="U379" s="93"/>
      <c r="V379" s="93"/>
      <c r="W379" s="93"/>
      <c r="X379" s="93"/>
      <c r="Y379" s="93"/>
      <c r="Z379" s="93"/>
      <c r="AA379" s="93"/>
    </row>
    <row r="380">
      <c r="A380" s="93"/>
      <c r="B380" s="93"/>
      <c r="C380" s="93"/>
      <c r="D380" s="93"/>
      <c r="E380" s="220"/>
      <c r="F380" s="93"/>
      <c r="G380" s="93"/>
      <c r="H380" s="93"/>
      <c r="I380" s="93"/>
      <c r="J380" s="93"/>
      <c r="K380" s="93"/>
      <c r="L380" s="93"/>
      <c r="M380" s="93"/>
      <c r="N380" s="93"/>
      <c r="O380" s="93"/>
      <c r="P380" s="93"/>
      <c r="Q380" s="93"/>
      <c r="R380" s="93"/>
      <c r="S380" s="93"/>
      <c r="T380" s="93"/>
      <c r="U380" s="93"/>
      <c r="V380" s="93"/>
      <c r="W380" s="93"/>
      <c r="X380" s="93"/>
      <c r="Y380" s="93"/>
      <c r="Z380" s="93"/>
      <c r="AA380" s="93"/>
    </row>
    <row r="381">
      <c r="A381" s="93"/>
      <c r="B381" s="93"/>
      <c r="C381" s="93"/>
      <c r="D381" s="93"/>
      <c r="E381" s="220"/>
      <c r="F381" s="93"/>
      <c r="G381" s="93"/>
      <c r="H381" s="93"/>
      <c r="I381" s="93"/>
      <c r="J381" s="93"/>
      <c r="K381" s="93"/>
      <c r="L381" s="93"/>
      <c r="M381" s="93"/>
      <c r="N381" s="93"/>
      <c r="O381" s="93"/>
      <c r="P381" s="93"/>
      <c r="Q381" s="93"/>
      <c r="R381" s="93"/>
      <c r="S381" s="93"/>
      <c r="T381" s="93"/>
      <c r="U381" s="93"/>
      <c r="V381" s="93"/>
      <c r="W381" s="93"/>
      <c r="X381" s="93"/>
      <c r="Y381" s="93"/>
      <c r="Z381" s="93"/>
      <c r="AA381" s="93"/>
    </row>
    <row r="382">
      <c r="A382" s="93"/>
      <c r="B382" s="93"/>
      <c r="C382" s="93"/>
      <c r="D382" s="93"/>
      <c r="E382" s="220"/>
      <c r="F382" s="93"/>
      <c r="G382" s="93"/>
      <c r="H382" s="93"/>
      <c r="I382" s="93"/>
      <c r="J382" s="93"/>
      <c r="K382" s="93"/>
      <c r="L382" s="93"/>
      <c r="M382" s="93"/>
      <c r="N382" s="93"/>
      <c r="O382" s="93"/>
      <c r="P382" s="93"/>
      <c r="Q382" s="93"/>
      <c r="R382" s="93"/>
      <c r="S382" s="93"/>
      <c r="T382" s="93"/>
      <c r="U382" s="93"/>
      <c r="V382" s="93"/>
      <c r="W382" s="93"/>
      <c r="X382" s="93"/>
      <c r="Y382" s="93"/>
      <c r="Z382" s="93"/>
      <c r="AA382" s="93"/>
    </row>
    <row r="383">
      <c r="A383" s="93"/>
      <c r="B383" s="93"/>
      <c r="C383" s="93"/>
      <c r="D383" s="93"/>
      <c r="E383" s="220"/>
      <c r="F383" s="93"/>
      <c r="G383" s="93"/>
      <c r="H383" s="93"/>
      <c r="I383" s="93"/>
      <c r="J383" s="93"/>
      <c r="K383" s="93"/>
      <c r="L383" s="93"/>
      <c r="M383" s="93"/>
      <c r="N383" s="93"/>
      <c r="O383" s="93"/>
      <c r="P383" s="93"/>
      <c r="Q383" s="93"/>
      <c r="R383" s="93"/>
      <c r="S383" s="93"/>
      <c r="T383" s="93"/>
      <c r="U383" s="93"/>
      <c r="V383" s="93"/>
      <c r="W383" s="93"/>
      <c r="X383" s="93"/>
      <c r="Y383" s="93"/>
      <c r="Z383" s="93"/>
      <c r="AA383" s="93"/>
    </row>
    <row r="384">
      <c r="A384" s="93"/>
      <c r="B384" s="93"/>
      <c r="C384" s="93"/>
      <c r="D384" s="93"/>
      <c r="E384" s="220"/>
      <c r="F384" s="93"/>
      <c r="G384" s="93"/>
      <c r="H384" s="93"/>
      <c r="I384" s="93"/>
      <c r="J384" s="93"/>
      <c r="K384" s="93"/>
      <c r="L384" s="93"/>
      <c r="M384" s="93"/>
      <c r="N384" s="93"/>
      <c r="O384" s="93"/>
      <c r="P384" s="93"/>
      <c r="Q384" s="93"/>
      <c r="R384" s="93"/>
      <c r="S384" s="93"/>
      <c r="T384" s="93"/>
      <c r="U384" s="93"/>
      <c r="V384" s="93"/>
      <c r="W384" s="93"/>
      <c r="X384" s="93"/>
      <c r="Y384" s="93"/>
      <c r="Z384" s="93"/>
      <c r="AA384" s="93"/>
    </row>
    <row r="385">
      <c r="A385" s="93"/>
      <c r="B385" s="93"/>
      <c r="C385" s="93"/>
      <c r="D385" s="93"/>
      <c r="E385" s="220"/>
      <c r="F385" s="93"/>
      <c r="G385" s="93"/>
      <c r="H385" s="93"/>
      <c r="I385" s="93"/>
      <c r="J385" s="93"/>
      <c r="K385" s="93"/>
      <c r="L385" s="93"/>
      <c r="M385" s="93"/>
      <c r="N385" s="93"/>
      <c r="O385" s="93"/>
      <c r="P385" s="93"/>
      <c r="Q385" s="93"/>
      <c r="R385" s="93"/>
      <c r="S385" s="93"/>
      <c r="T385" s="93"/>
      <c r="U385" s="93"/>
      <c r="V385" s="93"/>
      <c r="W385" s="93"/>
      <c r="X385" s="93"/>
      <c r="Y385" s="93"/>
      <c r="Z385" s="93"/>
      <c r="AA385" s="93"/>
    </row>
    <row r="386">
      <c r="A386" s="93"/>
      <c r="B386" s="93"/>
      <c r="C386" s="93"/>
      <c r="D386" s="93"/>
      <c r="E386" s="220"/>
      <c r="F386" s="93"/>
      <c r="G386" s="93"/>
      <c r="H386" s="93"/>
      <c r="I386" s="93"/>
      <c r="J386" s="93"/>
      <c r="K386" s="93"/>
      <c r="L386" s="93"/>
      <c r="M386" s="93"/>
      <c r="N386" s="93"/>
      <c r="O386" s="93"/>
      <c r="P386" s="93"/>
      <c r="Q386" s="93"/>
      <c r="R386" s="93"/>
      <c r="S386" s="93"/>
      <c r="T386" s="93"/>
      <c r="U386" s="93"/>
      <c r="V386" s="93"/>
      <c r="W386" s="93"/>
      <c r="X386" s="93"/>
      <c r="Y386" s="93"/>
      <c r="Z386" s="93"/>
      <c r="AA386" s="93"/>
    </row>
    <row r="387">
      <c r="A387" s="93"/>
      <c r="B387" s="93"/>
      <c r="C387" s="93"/>
      <c r="D387" s="93"/>
      <c r="E387" s="220"/>
      <c r="F387" s="93"/>
      <c r="G387" s="93"/>
      <c r="H387" s="93"/>
      <c r="I387" s="93"/>
      <c r="J387" s="93"/>
      <c r="K387" s="93"/>
      <c r="L387" s="93"/>
      <c r="M387" s="93"/>
      <c r="N387" s="93"/>
      <c r="O387" s="93"/>
      <c r="P387" s="93"/>
      <c r="Q387" s="93"/>
      <c r="R387" s="93"/>
      <c r="S387" s="93"/>
      <c r="T387" s="93"/>
      <c r="U387" s="93"/>
      <c r="V387" s="93"/>
      <c r="W387" s="93"/>
      <c r="X387" s="93"/>
      <c r="Y387" s="93"/>
      <c r="Z387" s="93"/>
      <c r="AA387" s="93"/>
    </row>
    <row r="388">
      <c r="A388" s="93"/>
      <c r="B388" s="93"/>
      <c r="C388" s="93"/>
      <c r="D388" s="93"/>
      <c r="E388" s="220"/>
      <c r="F388" s="93"/>
      <c r="G388" s="93"/>
      <c r="H388" s="93"/>
      <c r="I388" s="93"/>
      <c r="J388" s="93"/>
      <c r="K388" s="93"/>
      <c r="L388" s="93"/>
      <c r="M388" s="93"/>
      <c r="N388" s="93"/>
      <c r="O388" s="93"/>
      <c r="P388" s="93"/>
      <c r="Q388" s="93"/>
      <c r="R388" s="93"/>
      <c r="S388" s="93"/>
      <c r="T388" s="93"/>
      <c r="U388" s="93"/>
      <c r="V388" s="93"/>
      <c r="W388" s="93"/>
      <c r="X388" s="93"/>
      <c r="Y388" s="93"/>
      <c r="Z388" s="93"/>
      <c r="AA388" s="93"/>
    </row>
    <row r="389">
      <c r="A389" s="93"/>
      <c r="B389" s="93"/>
      <c r="C389" s="93"/>
      <c r="D389" s="93"/>
      <c r="E389" s="220"/>
      <c r="F389" s="93"/>
      <c r="G389" s="93"/>
      <c r="H389" s="93"/>
      <c r="I389" s="93"/>
      <c r="J389" s="93"/>
      <c r="K389" s="93"/>
      <c r="L389" s="93"/>
      <c r="M389" s="93"/>
      <c r="N389" s="93"/>
      <c r="O389" s="93"/>
      <c r="P389" s="93"/>
      <c r="Q389" s="93"/>
      <c r="R389" s="93"/>
      <c r="S389" s="93"/>
      <c r="T389" s="93"/>
      <c r="U389" s="93"/>
      <c r="V389" s="93"/>
      <c r="W389" s="93"/>
      <c r="X389" s="93"/>
      <c r="Y389" s="93"/>
      <c r="Z389" s="93"/>
      <c r="AA389" s="93"/>
    </row>
    <row r="390">
      <c r="A390" s="93"/>
      <c r="B390" s="93"/>
      <c r="C390" s="93"/>
      <c r="D390" s="93"/>
      <c r="E390" s="220"/>
      <c r="F390" s="93"/>
      <c r="G390" s="93"/>
      <c r="H390" s="93"/>
      <c r="I390" s="93"/>
      <c r="J390" s="93"/>
      <c r="K390" s="93"/>
      <c r="L390" s="93"/>
      <c r="M390" s="93"/>
      <c r="N390" s="93"/>
      <c r="O390" s="93"/>
      <c r="P390" s="93"/>
      <c r="Q390" s="93"/>
      <c r="R390" s="93"/>
      <c r="S390" s="93"/>
      <c r="T390" s="93"/>
      <c r="U390" s="93"/>
      <c r="V390" s="93"/>
      <c r="W390" s="93"/>
      <c r="X390" s="93"/>
      <c r="Y390" s="93"/>
      <c r="Z390" s="93"/>
      <c r="AA390" s="93"/>
    </row>
    <row r="391">
      <c r="A391" s="93"/>
      <c r="B391" s="93"/>
      <c r="C391" s="93"/>
      <c r="D391" s="93"/>
      <c r="E391" s="220"/>
      <c r="F391" s="93"/>
      <c r="G391" s="93"/>
      <c r="H391" s="93"/>
      <c r="I391" s="93"/>
      <c r="J391" s="93"/>
      <c r="K391" s="93"/>
      <c r="L391" s="93"/>
      <c r="M391" s="93"/>
      <c r="N391" s="93"/>
      <c r="O391" s="93"/>
      <c r="P391" s="93"/>
      <c r="Q391" s="93"/>
      <c r="R391" s="93"/>
      <c r="S391" s="93"/>
      <c r="T391" s="93"/>
      <c r="U391" s="93"/>
      <c r="V391" s="93"/>
      <c r="W391" s="93"/>
      <c r="X391" s="93"/>
      <c r="Y391" s="93"/>
      <c r="Z391" s="93"/>
      <c r="AA391" s="93"/>
    </row>
    <row r="392">
      <c r="A392" s="93"/>
      <c r="B392" s="93"/>
      <c r="C392" s="93"/>
      <c r="D392" s="93"/>
      <c r="E392" s="220"/>
      <c r="F392" s="93"/>
      <c r="G392" s="93"/>
      <c r="H392" s="93"/>
      <c r="I392" s="93"/>
      <c r="J392" s="93"/>
      <c r="K392" s="93"/>
      <c r="L392" s="93"/>
      <c r="M392" s="93"/>
      <c r="N392" s="93"/>
      <c r="O392" s="93"/>
      <c r="P392" s="93"/>
      <c r="Q392" s="93"/>
      <c r="R392" s="93"/>
      <c r="S392" s="93"/>
      <c r="T392" s="93"/>
      <c r="U392" s="93"/>
      <c r="V392" s="93"/>
      <c r="W392" s="93"/>
      <c r="X392" s="93"/>
      <c r="Y392" s="93"/>
      <c r="Z392" s="93"/>
      <c r="AA392" s="93"/>
    </row>
    <row r="393">
      <c r="A393" s="93"/>
      <c r="B393" s="93"/>
      <c r="C393" s="93"/>
      <c r="D393" s="93"/>
      <c r="E393" s="220"/>
      <c r="F393" s="93"/>
      <c r="G393" s="93"/>
      <c r="H393" s="93"/>
      <c r="I393" s="93"/>
      <c r="J393" s="93"/>
      <c r="K393" s="93"/>
      <c r="L393" s="93"/>
      <c r="M393" s="93"/>
      <c r="N393" s="93"/>
      <c r="O393" s="93"/>
      <c r="P393" s="93"/>
      <c r="Q393" s="93"/>
      <c r="R393" s="93"/>
      <c r="S393" s="93"/>
      <c r="T393" s="93"/>
      <c r="U393" s="93"/>
      <c r="V393" s="93"/>
      <c r="W393" s="93"/>
      <c r="X393" s="93"/>
      <c r="Y393" s="93"/>
      <c r="Z393" s="93"/>
      <c r="AA393" s="93"/>
    </row>
    <row r="394">
      <c r="A394" s="93"/>
      <c r="B394" s="93"/>
      <c r="C394" s="93"/>
      <c r="D394" s="93"/>
      <c r="E394" s="220"/>
      <c r="F394" s="93"/>
      <c r="G394" s="93"/>
      <c r="H394" s="93"/>
      <c r="I394" s="93"/>
      <c r="J394" s="93"/>
      <c r="K394" s="93"/>
      <c r="L394" s="93"/>
      <c r="M394" s="93"/>
      <c r="N394" s="93"/>
      <c r="O394" s="93"/>
      <c r="P394" s="93"/>
      <c r="Q394" s="93"/>
      <c r="R394" s="93"/>
      <c r="S394" s="93"/>
      <c r="T394" s="93"/>
      <c r="U394" s="93"/>
      <c r="V394" s="93"/>
      <c r="W394" s="93"/>
      <c r="X394" s="93"/>
      <c r="Y394" s="93"/>
      <c r="Z394" s="93"/>
      <c r="AA394" s="93"/>
    </row>
    <row r="395">
      <c r="A395" s="93"/>
      <c r="B395" s="93"/>
      <c r="C395" s="93"/>
      <c r="D395" s="93"/>
      <c r="E395" s="220"/>
      <c r="F395" s="93"/>
      <c r="G395" s="93"/>
      <c r="H395" s="93"/>
      <c r="I395" s="93"/>
      <c r="J395" s="93"/>
      <c r="K395" s="93"/>
      <c r="L395" s="93"/>
      <c r="M395" s="93"/>
      <c r="N395" s="93"/>
      <c r="O395" s="93"/>
      <c r="P395" s="93"/>
      <c r="Q395" s="93"/>
      <c r="R395" s="93"/>
      <c r="S395" s="93"/>
      <c r="T395" s="93"/>
      <c r="U395" s="93"/>
      <c r="V395" s="93"/>
      <c r="W395" s="93"/>
      <c r="X395" s="93"/>
      <c r="Y395" s="93"/>
      <c r="Z395" s="93"/>
      <c r="AA395" s="93"/>
    </row>
    <row r="396">
      <c r="A396" s="93"/>
      <c r="B396" s="93"/>
      <c r="C396" s="93"/>
      <c r="D396" s="93"/>
      <c r="E396" s="220"/>
      <c r="F396" s="93"/>
      <c r="G396" s="93"/>
      <c r="H396" s="93"/>
      <c r="I396" s="93"/>
      <c r="J396" s="93"/>
      <c r="K396" s="93"/>
      <c r="L396" s="93"/>
      <c r="M396" s="93"/>
      <c r="N396" s="93"/>
      <c r="O396" s="93"/>
      <c r="P396" s="93"/>
      <c r="Q396" s="93"/>
      <c r="R396" s="93"/>
      <c r="S396" s="93"/>
      <c r="T396" s="93"/>
      <c r="U396" s="93"/>
      <c r="V396" s="93"/>
      <c r="W396" s="93"/>
      <c r="X396" s="93"/>
      <c r="Y396" s="93"/>
      <c r="Z396" s="93"/>
      <c r="AA396" s="93"/>
    </row>
    <row r="397">
      <c r="A397" s="93"/>
      <c r="B397" s="93"/>
      <c r="C397" s="93"/>
      <c r="D397" s="93"/>
      <c r="E397" s="220"/>
      <c r="F397" s="93"/>
      <c r="G397" s="93"/>
      <c r="H397" s="93"/>
      <c r="I397" s="93"/>
      <c r="J397" s="93"/>
      <c r="K397" s="93"/>
      <c r="L397" s="93"/>
      <c r="M397" s="93"/>
      <c r="N397" s="93"/>
      <c r="O397" s="93"/>
      <c r="P397" s="93"/>
      <c r="Q397" s="93"/>
      <c r="R397" s="93"/>
      <c r="S397" s="93"/>
      <c r="T397" s="93"/>
      <c r="U397" s="93"/>
      <c r="V397" s="93"/>
      <c r="W397" s="93"/>
      <c r="X397" s="93"/>
      <c r="Y397" s="93"/>
      <c r="Z397" s="93"/>
      <c r="AA397" s="93"/>
    </row>
    <row r="398">
      <c r="A398" s="93"/>
      <c r="B398" s="93"/>
      <c r="C398" s="93"/>
      <c r="D398" s="93"/>
      <c r="E398" s="220"/>
      <c r="F398" s="93"/>
      <c r="G398" s="93"/>
      <c r="H398" s="93"/>
      <c r="I398" s="93"/>
      <c r="J398" s="93"/>
      <c r="K398" s="93"/>
      <c r="L398" s="93"/>
      <c r="M398" s="93"/>
      <c r="N398" s="93"/>
      <c r="O398" s="93"/>
      <c r="P398" s="93"/>
      <c r="Q398" s="93"/>
      <c r="R398" s="93"/>
      <c r="S398" s="93"/>
      <c r="T398" s="93"/>
      <c r="U398" s="93"/>
      <c r="V398" s="93"/>
      <c r="W398" s="93"/>
      <c r="X398" s="93"/>
      <c r="Y398" s="93"/>
      <c r="Z398" s="93"/>
      <c r="AA398" s="93"/>
    </row>
    <row r="399">
      <c r="A399" s="93"/>
      <c r="B399" s="93"/>
      <c r="C399" s="93"/>
      <c r="D399" s="93"/>
      <c r="E399" s="220"/>
      <c r="F399" s="93"/>
      <c r="G399" s="93"/>
      <c r="H399" s="93"/>
      <c r="I399" s="93"/>
      <c r="J399" s="93"/>
      <c r="K399" s="93"/>
      <c r="L399" s="93"/>
      <c r="M399" s="93"/>
      <c r="N399" s="93"/>
      <c r="O399" s="93"/>
      <c r="P399" s="93"/>
      <c r="Q399" s="93"/>
      <c r="R399" s="93"/>
      <c r="S399" s="93"/>
      <c r="T399" s="93"/>
      <c r="U399" s="93"/>
      <c r="V399" s="93"/>
      <c r="W399" s="93"/>
      <c r="X399" s="93"/>
      <c r="Y399" s="93"/>
      <c r="Z399" s="93"/>
      <c r="AA399" s="93"/>
    </row>
    <row r="400">
      <c r="A400" s="93"/>
      <c r="B400" s="93"/>
      <c r="C400" s="93"/>
      <c r="D400" s="93"/>
      <c r="E400" s="220"/>
      <c r="F400" s="93"/>
      <c r="G400" s="93"/>
      <c r="H400" s="93"/>
      <c r="I400" s="93"/>
      <c r="J400" s="93"/>
      <c r="K400" s="93"/>
      <c r="L400" s="93"/>
      <c r="M400" s="93"/>
      <c r="N400" s="93"/>
      <c r="O400" s="93"/>
      <c r="P400" s="93"/>
      <c r="Q400" s="93"/>
      <c r="R400" s="93"/>
      <c r="S400" s="93"/>
      <c r="T400" s="93"/>
      <c r="U400" s="93"/>
      <c r="V400" s="93"/>
      <c r="W400" s="93"/>
      <c r="X400" s="93"/>
      <c r="Y400" s="93"/>
      <c r="Z400" s="93"/>
      <c r="AA400" s="93"/>
    </row>
    <row r="401">
      <c r="A401" s="93"/>
      <c r="B401" s="93"/>
      <c r="C401" s="93"/>
      <c r="D401" s="93"/>
      <c r="E401" s="220"/>
      <c r="F401" s="93"/>
      <c r="G401" s="93"/>
      <c r="H401" s="93"/>
      <c r="I401" s="93"/>
      <c r="J401" s="93"/>
      <c r="K401" s="93"/>
      <c r="L401" s="93"/>
      <c r="M401" s="93"/>
      <c r="N401" s="93"/>
      <c r="O401" s="93"/>
      <c r="P401" s="93"/>
      <c r="Q401" s="93"/>
      <c r="R401" s="93"/>
      <c r="S401" s="93"/>
      <c r="T401" s="93"/>
      <c r="U401" s="93"/>
      <c r="V401" s="93"/>
      <c r="W401" s="93"/>
      <c r="X401" s="93"/>
      <c r="Y401" s="93"/>
      <c r="Z401" s="93"/>
      <c r="AA401" s="93"/>
    </row>
    <row r="402">
      <c r="A402" s="93"/>
      <c r="B402" s="93"/>
      <c r="C402" s="93"/>
      <c r="D402" s="93"/>
      <c r="E402" s="220"/>
      <c r="F402" s="93"/>
      <c r="G402" s="93"/>
      <c r="H402" s="93"/>
      <c r="I402" s="93"/>
      <c r="J402" s="93"/>
      <c r="K402" s="93"/>
      <c r="L402" s="93"/>
      <c r="M402" s="93"/>
      <c r="N402" s="93"/>
      <c r="O402" s="93"/>
      <c r="P402" s="93"/>
      <c r="Q402" s="93"/>
      <c r="R402" s="93"/>
      <c r="S402" s="93"/>
      <c r="T402" s="93"/>
      <c r="U402" s="93"/>
      <c r="V402" s="93"/>
      <c r="W402" s="93"/>
      <c r="X402" s="93"/>
      <c r="Y402" s="93"/>
      <c r="Z402" s="93"/>
      <c r="AA402" s="93"/>
    </row>
    <row r="403">
      <c r="A403" s="93"/>
      <c r="B403" s="93"/>
      <c r="C403" s="93"/>
      <c r="D403" s="93"/>
      <c r="E403" s="220"/>
      <c r="F403" s="93"/>
      <c r="G403" s="93"/>
      <c r="H403" s="93"/>
      <c r="I403" s="93"/>
      <c r="J403" s="93"/>
      <c r="K403" s="93"/>
      <c r="L403" s="93"/>
      <c r="M403" s="93"/>
      <c r="N403" s="93"/>
      <c r="O403" s="93"/>
      <c r="P403" s="93"/>
      <c r="Q403" s="93"/>
      <c r="R403" s="93"/>
      <c r="S403" s="93"/>
      <c r="T403" s="93"/>
      <c r="U403" s="93"/>
      <c r="V403" s="93"/>
      <c r="W403" s="93"/>
      <c r="X403" s="93"/>
      <c r="Y403" s="93"/>
      <c r="Z403" s="93"/>
      <c r="AA403" s="93"/>
    </row>
    <row r="404">
      <c r="A404" s="93"/>
      <c r="B404" s="93"/>
      <c r="C404" s="93"/>
      <c r="D404" s="93"/>
      <c r="E404" s="220"/>
      <c r="F404" s="93"/>
      <c r="G404" s="93"/>
      <c r="H404" s="93"/>
      <c r="I404" s="93"/>
      <c r="J404" s="93"/>
      <c r="K404" s="93"/>
      <c r="L404" s="93"/>
      <c r="M404" s="93"/>
      <c r="N404" s="93"/>
      <c r="O404" s="93"/>
      <c r="P404" s="93"/>
      <c r="Q404" s="93"/>
      <c r="R404" s="93"/>
      <c r="S404" s="93"/>
      <c r="T404" s="93"/>
      <c r="U404" s="93"/>
      <c r="V404" s="93"/>
      <c r="W404" s="93"/>
      <c r="X404" s="93"/>
      <c r="Y404" s="93"/>
      <c r="Z404" s="93"/>
      <c r="AA404" s="93"/>
    </row>
    <row r="405">
      <c r="A405" s="93"/>
      <c r="B405" s="93"/>
      <c r="C405" s="93"/>
      <c r="D405" s="93"/>
      <c r="E405" s="220"/>
      <c r="F405" s="93"/>
      <c r="G405" s="93"/>
      <c r="H405" s="93"/>
      <c r="I405" s="93"/>
      <c r="J405" s="93"/>
      <c r="K405" s="93"/>
      <c r="L405" s="93"/>
      <c r="M405" s="93"/>
      <c r="N405" s="93"/>
      <c r="O405" s="93"/>
      <c r="P405" s="93"/>
      <c r="Q405" s="93"/>
      <c r="R405" s="93"/>
      <c r="S405" s="93"/>
      <c r="T405" s="93"/>
      <c r="U405" s="93"/>
      <c r="V405" s="93"/>
      <c r="W405" s="93"/>
      <c r="X405" s="93"/>
      <c r="Y405" s="93"/>
      <c r="Z405" s="93"/>
      <c r="AA405" s="93"/>
    </row>
    <row r="406">
      <c r="A406" s="93"/>
      <c r="B406" s="93"/>
      <c r="C406" s="93"/>
      <c r="D406" s="93"/>
      <c r="E406" s="220"/>
      <c r="F406" s="93"/>
      <c r="G406" s="93"/>
      <c r="H406" s="93"/>
      <c r="I406" s="93"/>
      <c r="J406" s="93"/>
      <c r="K406" s="93"/>
      <c r="L406" s="93"/>
      <c r="M406" s="93"/>
      <c r="N406" s="93"/>
      <c r="O406" s="93"/>
      <c r="P406" s="93"/>
      <c r="Q406" s="93"/>
      <c r="R406" s="93"/>
      <c r="S406" s="93"/>
      <c r="T406" s="93"/>
      <c r="U406" s="93"/>
      <c r="V406" s="93"/>
      <c r="W406" s="93"/>
      <c r="X406" s="93"/>
      <c r="Y406" s="93"/>
      <c r="Z406" s="93"/>
      <c r="AA406" s="93"/>
    </row>
    <row r="407">
      <c r="A407" s="93"/>
      <c r="B407" s="93"/>
      <c r="C407" s="93"/>
      <c r="D407" s="93"/>
      <c r="E407" s="220"/>
      <c r="F407" s="93"/>
      <c r="G407" s="93"/>
      <c r="H407" s="93"/>
      <c r="I407" s="93"/>
      <c r="J407" s="93"/>
      <c r="K407" s="93"/>
      <c r="L407" s="93"/>
      <c r="M407" s="93"/>
      <c r="N407" s="93"/>
      <c r="O407" s="93"/>
      <c r="P407" s="93"/>
      <c r="Q407" s="93"/>
      <c r="R407" s="93"/>
      <c r="S407" s="93"/>
      <c r="T407" s="93"/>
      <c r="U407" s="93"/>
      <c r="V407" s="93"/>
      <c r="W407" s="93"/>
      <c r="X407" s="93"/>
      <c r="Y407" s="93"/>
      <c r="Z407" s="93"/>
      <c r="AA407" s="93"/>
    </row>
    <row r="408">
      <c r="A408" s="93"/>
      <c r="B408" s="93"/>
      <c r="C408" s="93"/>
      <c r="D408" s="93"/>
      <c r="E408" s="220"/>
      <c r="F408" s="93"/>
      <c r="G408" s="93"/>
      <c r="H408" s="93"/>
      <c r="I408" s="93"/>
      <c r="J408" s="93"/>
      <c r="K408" s="93"/>
      <c r="L408" s="93"/>
      <c r="M408" s="93"/>
      <c r="N408" s="93"/>
      <c r="O408" s="93"/>
      <c r="P408" s="93"/>
      <c r="Q408" s="93"/>
      <c r="R408" s="93"/>
      <c r="S408" s="93"/>
      <c r="T408" s="93"/>
      <c r="U408" s="93"/>
      <c r="V408" s="93"/>
      <c r="W408" s="93"/>
      <c r="X408" s="93"/>
      <c r="Y408" s="93"/>
      <c r="Z408" s="93"/>
      <c r="AA408" s="93"/>
    </row>
    <row r="409">
      <c r="A409" s="93"/>
      <c r="B409" s="93"/>
      <c r="C409" s="93"/>
      <c r="D409" s="93"/>
      <c r="E409" s="220"/>
      <c r="F409" s="93"/>
      <c r="G409" s="93"/>
      <c r="H409" s="93"/>
      <c r="I409" s="93"/>
      <c r="J409" s="93"/>
      <c r="K409" s="93"/>
      <c r="L409" s="93"/>
      <c r="M409" s="93"/>
      <c r="N409" s="93"/>
      <c r="O409" s="93"/>
      <c r="P409" s="93"/>
      <c r="Q409" s="93"/>
      <c r="R409" s="93"/>
      <c r="S409" s="93"/>
      <c r="T409" s="93"/>
      <c r="U409" s="93"/>
      <c r="V409" s="93"/>
      <c r="W409" s="93"/>
      <c r="X409" s="93"/>
      <c r="Y409" s="93"/>
      <c r="Z409" s="93"/>
      <c r="AA409" s="93"/>
    </row>
    <row r="410">
      <c r="A410" s="93"/>
      <c r="B410" s="93"/>
      <c r="C410" s="93"/>
      <c r="D410" s="93"/>
      <c r="E410" s="220"/>
      <c r="F410" s="93"/>
      <c r="G410" s="93"/>
      <c r="H410" s="93"/>
      <c r="I410" s="93"/>
      <c r="J410" s="93"/>
      <c r="K410" s="93"/>
      <c r="L410" s="93"/>
      <c r="M410" s="93"/>
      <c r="N410" s="93"/>
      <c r="O410" s="93"/>
      <c r="P410" s="93"/>
      <c r="Q410" s="93"/>
      <c r="R410" s="93"/>
      <c r="S410" s="93"/>
      <c r="T410" s="93"/>
      <c r="U410" s="93"/>
      <c r="V410" s="93"/>
      <c r="W410" s="93"/>
      <c r="X410" s="93"/>
      <c r="Y410" s="93"/>
      <c r="Z410" s="93"/>
      <c r="AA410" s="93"/>
    </row>
    <row r="411">
      <c r="A411" s="93"/>
      <c r="B411" s="93"/>
      <c r="C411" s="93"/>
      <c r="D411" s="93"/>
      <c r="E411" s="220"/>
      <c r="F411" s="93"/>
      <c r="G411" s="93"/>
      <c r="H411" s="93"/>
      <c r="I411" s="93"/>
      <c r="J411" s="93"/>
      <c r="K411" s="93"/>
      <c r="L411" s="93"/>
      <c r="M411" s="93"/>
      <c r="N411" s="93"/>
      <c r="O411" s="93"/>
      <c r="P411" s="93"/>
      <c r="Q411" s="93"/>
      <c r="R411" s="93"/>
      <c r="S411" s="93"/>
      <c r="T411" s="93"/>
      <c r="U411" s="93"/>
      <c r="V411" s="93"/>
      <c r="W411" s="93"/>
      <c r="X411" s="93"/>
      <c r="Y411" s="93"/>
      <c r="Z411" s="93"/>
      <c r="AA411" s="93"/>
    </row>
    <row r="412">
      <c r="A412" s="93"/>
      <c r="B412" s="93"/>
      <c r="C412" s="93"/>
      <c r="D412" s="93"/>
      <c r="E412" s="220"/>
      <c r="F412" s="93"/>
      <c r="G412" s="93"/>
      <c r="H412" s="93"/>
      <c r="I412" s="93"/>
      <c r="J412" s="93"/>
      <c r="K412" s="93"/>
      <c r="L412" s="93"/>
      <c r="M412" s="93"/>
      <c r="N412" s="93"/>
      <c r="O412" s="93"/>
      <c r="P412" s="93"/>
      <c r="Q412" s="93"/>
      <c r="R412" s="93"/>
      <c r="S412" s="93"/>
      <c r="T412" s="93"/>
      <c r="U412" s="93"/>
      <c r="V412" s="93"/>
      <c r="W412" s="93"/>
      <c r="X412" s="93"/>
      <c r="Y412" s="93"/>
      <c r="Z412" s="93"/>
      <c r="AA412" s="93"/>
    </row>
    <row r="413">
      <c r="A413" s="93"/>
      <c r="B413" s="93"/>
      <c r="C413" s="93"/>
      <c r="D413" s="93"/>
      <c r="E413" s="220"/>
      <c r="F413" s="93"/>
      <c r="G413" s="93"/>
      <c r="H413" s="93"/>
      <c r="I413" s="93"/>
      <c r="J413" s="93"/>
      <c r="K413" s="93"/>
      <c r="L413" s="93"/>
      <c r="M413" s="93"/>
      <c r="N413" s="93"/>
      <c r="O413" s="93"/>
      <c r="P413" s="93"/>
      <c r="Q413" s="93"/>
      <c r="R413" s="93"/>
      <c r="S413" s="93"/>
      <c r="T413" s="93"/>
      <c r="U413" s="93"/>
      <c r="V413" s="93"/>
      <c r="W413" s="93"/>
      <c r="X413" s="93"/>
      <c r="Y413" s="93"/>
      <c r="Z413" s="93"/>
      <c r="AA413" s="93"/>
    </row>
    <row r="414">
      <c r="A414" s="93"/>
      <c r="B414" s="93"/>
      <c r="C414" s="93"/>
      <c r="D414" s="93"/>
      <c r="E414" s="220"/>
      <c r="F414" s="93"/>
      <c r="G414" s="93"/>
      <c r="H414" s="93"/>
      <c r="I414" s="93"/>
      <c r="J414" s="93"/>
      <c r="K414" s="93"/>
      <c r="L414" s="93"/>
      <c r="M414" s="93"/>
      <c r="N414" s="93"/>
      <c r="O414" s="93"/>
      <c r="P414" s="93"/>
      <c r="Q414" s="93"/>
      <c r="R414" s="93"/>
      <c r="S414" s="93"/>
      <c r="T414" s="93"/>
      <c r="U414" s="93"/>
      <c r="V414" s="93"/>
      <c r="W414" s="93"/>
      <c r="X414" s="93"/>
      <c r="Y414" s="93"/>
      <c r="Z414" s="93"/>
      <c r="AA414" s="93"/>
    </row>
    <row r="415">
      <c r="A415" s="93"/>
      <c r="B415" s="93"/>
      <c r="C415" s="93"/>
      <c r="D415" s="93"/>
      <c r="E415" s="220"/>
      <c r="F415" s="93"/>
      <c r="G415" s="93"/>
      <c r="H415" s="93"/>
      <c r="I415" s="93"/>
      <c r="J415" s="93"/>
      <c r="K415" s="93"/>
      <c r="L415" s="93"/>
      <c r="M415" s="93"/>
      <c r="N415" s="93"/>
      <c r="O415" s="93"/>
      <c r="P415" s="93"/>
      <c r="Q415" s="93"/>
      <c r="R415" s="93"/>
      <c r="S415" s="93"/>
      <c r="T415" s="93"/>
      <c r="U415" s="93"/>
      <c r="V415" s="93"/>
      <c r="W415" s="93"/>
      <c r="X415" s="93"/>
      <c r="Y415" s="93"/>
      <c r="Z415" s="93"/>
      <c r="AA415" s="93"/>
    </row>
    <row r="416">
      <c r="A416" s="93"/>
      <c r="B416" s="93"/>
      <c r="C416" s="93"/>
      <c r="D416" s="93"/>
      <c r="E416" s="220"/>
      <c r="F416" s="93"/>
      <c r="G416" s="93"/>
      <c r="H416" s="93"/>
      <c r="I416" s="93"/>
      <c r="J416" s="93"/>
      <c r="K416" s="93"/>
      <c r="L416" s="93"/>
      <c r="M416" s="93"/>
      <c r="N416" s="93"/>
      <c r="O416" s="93"/>
      <c r="P416" s="93"/>
      <c r="Q416" s="93"/>
      <c r="R416" s="93"/>
      <c r="S416" s="93"/>
      <c r="T416" s="93"/>
      <c r="U416" s="93"/>
      <c r="V416" s="93"/>
      <c r="W416" s="93"/>
      <c r="X416" s="93"/>
      <c r="Y416" s="93"/>
      <c r="Z416" s="93"/>
      <c r="AA416" s="93"/>
    </row>
    <row r="417">
      <c r="A417" s="93"/>
      <c r="B417" s="93"/>
      <c r="C417" s="93"/>
      <c r="D417" s="93"/>
      <c r="E417" s="220"/>
      <c r="F417" s="93"/>
      <c r="G417" s="93"/>
      <c r="H417" s="93"/>
      <c r="I417" s="93"/>
      <c r="J417" s="93"/>
      <c r="K417" s="93"/>
      <c r="L417" s="93"/>
      <c r="M417" s="93"/>
      <c r="N417" s="93"/>
      <c r="O417" s="93"/>
      <c r="P417" s="93"/>
      <c r="Q417" s="93"/>
      <c r="R417" s="93"/>
      <c r="S417" s="93"/>
      <c r="T417" s="93"/>
      <c r="U417" s="93"/>
      <c r="V417" s="93"/>
      <c r="W417" s="93"/>
      <c r="X417" s="93"/>
      <c r="Y417" s="93"/>
      <c r="Z417" s="93"/>
      <c r="AA417" s="93"/>
    </row>
    <row r="418">
      <c r="A418" s="93"/>
      <c r="B418" s="93"/>
      <c r="C418" s="93"/>
      <c r="D418" s="93"/>
      <c r="E418" s="220"/>
      <c r="F418" s="93"/>
      <c r="G418" s="93"/>
      <c r="H418" s="93"/>
      <c r="I418" s="93"/>
      <c r="J418" s="93"/>
      <c r="K418" s="93"/>
      <c r="L418" s="93"/>
      <c r="M418" s="93"/>
      <c r="N418" s="93"/>
      <c r="O418" s="93"/>
      <c r="P418" s="93"/>
      <c r="Q418" s="93"/>
      <c r="R418" s="93"/>
      <c r="S418" s="93"/>
      <c r="T418" s="93"/>
      <c r="U418" s="93"/>
      <c r="V418" s="93"/>
      <c r="W418" s="93"/>
      <c r="X418" s="93"/>
      <c r="Y418" s="93"/>
      <c r="Z418" s="93"/>
      <c r="AA418" s="93"/>
    </row>
    <row r="419">
      <c r="A419" s="93"/>
      <c r="B419" s="93"/>
      <c r="C419" s="93"/>
      <c r="D419" s="93"/>
      <c r="E419" s="220"/>
      <c r="F419" s="93"/>
      <c r="G419" s="93"/>
      <c r="H419" s="93"/>
      <c r="I419" s="93"/>
      <c r="J419" s="93"/>
      <c r="K419" s="93"/>
      <c r="L419" s="93"/>
      <c r="M419" s="93"/>
      <c r="N419" s="93"/>
      <c r="O419" s="93"/>
      <c r="P419" s="93"/>
      <c r="Q419" s="93"/>
      <c r="R419" s="93"/>
      <c r="S419" s="93"/>
      <c r="T419" s="93"/>
      <c r="U419" s="93"/>
      <c r="V419" s="93"/>
      <c r="W419" s="93"/>
      <c r="X419" s="93"/>
      <c r="Y419" s="93"/>
      <c r="Z419" s="93"/>
      <c r="AA419" s="93"/>
    </row>
    <row r="420">
      <c r="A420" s="93"/>
      <c r="B420" s="93"/>
      <c r="C420" s="93"/>
      <c r="D420" s="93"/>
      <c r="E420" s="220"/>
      <c r="F420" s="93"/>
      <c r="G420" s="93"/>
      <c r="H420" s="93"/>
      <c r="I420" s="93"/>
      <c r="J420" s="93"/>
      <c r="K420" s="93"/>
      <c r="L420" s="93"/>
      <c r="M420" s="93"/>
      <c r="N420" s="93"/>
      <c r="O420" s="93"/>
      <c r="P420" s="93"/>
      <c r="Q420" s="93"/>
      <c r="R420" s="93"/>
      <c r="S420" s="93"/>
      <c r="T420" s="93"/>
      <c r="U420" s="93"/>
      <c r="V420" s="93"/>
      <c r="W420" s="93"/>
      <c r="X420" s="93"/>
      <c r="Y420" s="93"/>
      <c r="Z420" s="93"/>
      <c r="AA420" s="93"/>
    </row>
    <row r="421">
      <c r="A421" s="93"/>
      <c r="B421" s="93"/>
      <c r="C421" s="93"/>
      <c r="D421" s="93"/>
      <c r="E421" s="220"/>
      <c r="F421" s="93"/>
      <c r="G421" s="93"/>
      <c r="H421" s="93"/>
      <c r="I421" s="93"/>
      <c r="J421" s="93"/>
      <c r="K421" s="93"/>
      <c r="L421" s="93"/>
      <c r="M421" s="93"/>
      <c r="N421" s="93"/>
      <c r="O421" s="93"/>
      <c r="P421" s="93"/>
      <c r="Q421" s="93"/>
      <c r="R421" s="93"/>
      <c r="S421" s="93"/>
      <c r="T421" s="93"/>
      <c r="U421" s="93"/>
      <c r="V421" s="93"/>
      <c r="W421" s="93"/>
      <c r="X421" s="93"/>
      <c r="Y421" s="93"/>
      <c r="Z421" s="93"/>
      <c r="AA421" s="93"/>
    </row>
    <row r="422">
      <c r="A422" s="93"/>
      <c r="B422" s="93"/>
      <c r="C422" s="93"/>
      <c r="D422" s="93"/>
      <c r="E422" s="220"/>
      <c r="F422" s="93"/>
      <c r="G422" s="93"/>
      <c r="H422" s="93"/>
      <c r="I422" s="93"/>
      <c r="J422" s="93"/>
      <c r="K422" s="93"/>
      <c r="L422" s="93"/>
      <c r="M422" s="93"/>
      <c r="N422" s="93"/>
      <c r="O422" s="93"/>
      <c r="P422" s="93"/>
      <c r="Q422" s="93"/>
      <c r="R422" s="93"/>
      <c r="S422" s="93"/>
      <c r="T422" s="93"/>
      <c r="U422" s="93"/>
      <c r="V422" s="93"/>
      <c r="W422" s="93"/>
      <c r="X422" s="93"/>
      <c r="Y422" s="93"/>
      <c r="Z422" s="93"/>
      <c r="AA422" s="93"/>
    </row>
    <row r="423">
      <c r="A423" s="93"/>
      <c r="B423" s="93"/>
      <c r="C423" s="93"/>
      <c r="D423" s="93"/>
      <c r="E423" s="220"/>
      <c r="F423" s="93"/>
      <c r="G423" s="93"/>
      <c r="H423" s="93"/>
      <c r="I423" s="93"/>
      <c r="J423" s="93"/>
      <c r="K423" s="93"/>
      <c r="L423" s="93"/>
      <c r="M423" s="93"/>
      <c r="N423" s="93"/>
      <c r="O423" s="93"/>
      <c r="P423" s="93"/>
      <c r="Q423" s="93"/>
      <c r="R423" s="93"/>
      <c r="S423" s="93"/>
      <c r="T423" s="93"/>
      <c r="U423" s="93"/>
      <c r="V423" s="93"/>
      <c r="W423" s="93"/>
      <c r="X423" s="93"/>
      <c r="Y423" s="93"/>
      <c r="Z423" s="93"/>
      <c r="AA423" s="93"/>
    </row>
    <row r="424">
      <c r="A424" s="93"/>
      <c r="B424" s="93"/>
      <c r="C424" s="93"/>
      <c r="D424" s="93"/>
      <c r="E424" s="220"/>
      <c r="F424" s="93"/>
      <c r="G424" s="93"/>
      <c r="H424" s="93"/>
      <c r="I424" s="93"/>
      <c r="J424" s="93"/>
      <c r="K424" s="93"/>
      <c r="L424" s="93"/>
      <c r="M424" s="93"/>
      <c r="N424" s="93"/>
      <c r="O424" s="93"/>
      <c r="P424" s="93"/>
      <c r="Q424" s="93"/>
      <c r="R424" s="93"/>
      <c r="S424" s="93"/>
      <c r="T424" s="93"/>
      <c r="U424" s="93"/>
      <c r="V424" s="93"/>
      <c r="W424" s="93"/>
      <c r="X424" s="93"/>
      <c r="Y424" s="93"/>
      <c r="Z424" s="93"/>
      <c r="AA424" s="93"/>
    </row>
    <row r="425">
      <c r="A425" s="93"/>
      <c r="B425" s="93"/>
      <c r="C425" s="93"/>
      <c r="D425" s="93"/>
      <c r="E425" s="220"/>
      <c r="F425" s="93"/>
      <c r="G425" s="93"/>
      <c r="H425" s="93"/>
      <c r="I425" s="93"/>
      <c r="J425" s="93"/>
      <c r="K425" s="93"/>
      <c r="L425" s="93"/>
      <c r="M425" s="93"/>
      <c r="N425" s="93"/>
      <c r="O425" s="93"/>
      <c r="P425" s="93"/>
      <c r="Q425" s="93"/>
      <c r="R425" s="93"/>
      <c r="S425" s="93"/>
      <c r="T425" s="93"/>
      <c r="U425" s="93"/>
      <c r="V425" s="93"/>
      <c r="W425" s="93"/>
      <c r="X425" s="93"/>
      <c r="Y425" s="93"/>
      <c r="Z425" s="93"/>
      <c r="AA425" s="93"/>
    </row>
    <row r="426">
      <c r="A426" s="93"/>
      <c r="B426" s="93"/>
      <c r="C426" s="93"/>
      <c r="D426" s="93"/>
      <c r="E426" s="220"/>
      <c r="F426" s="93"/>
      <c r="G426" s="93"/>
      <c r="H426" s="93"/>
      <c r="I426" s="93"/>
      <c r="J426" s="93"/>
      <c r="K426" s="93"/>
      <c r="L426" s="93"/>
      <c r="M426" s="93"/>
      <c r="N426" s="93"/>
      <c r="O426" s="93"/>
      <c r="P426" s="93"/>
      <c r="Q426" s="93"/>
      <c r="R426" s="93"/>
      <c r="S426" s="93"/>
      <c r="T426" s="93"/>
      <c r="U426" s="93"/>
      <c r="V426" s="93"/>
      <c r="W426" s="93"/>
      <c r="X426" s="93"/>
      <c r="Y426" s="93"/>
      <c r="Z426" s="93"/>
      <c r="AA426" s="93"/>
    </row>
    <row r="427">
      <c r="A427" s="93"/>
      <c r="B427" s="93"/>
      <c r="C427" s="93"/>
      <c r="D427" s="93"/>
      <c r="E427" s="220"/>
      <c r="F427" s="93"/>
      <c r="G427" s="93"/>
      <c r="H427" s="93"/>
      <c r="I427" s="93"/>
      <c r="J427" s="93"/>
      <c r="K427" s="93"/>
      <c r="L427" s="93"/>
      <c r="M427" s="93"/>
      <c r="N427" s="93"/>
      <c r="O427" s="93"/>
      <c r="P427" s="93"/>
      <c r="Q427" s="93"/>
      <c r="R427" s="93"/>
      <c r="S427" s="93"/>
      <c r="T427" s="93"/>
      <c r="U427" s="93"/>
      <c r="V427" s="93"/>
      <c r="W427" s="93"/>
      <c r="X427" s="93"/>
      <c r="Y427" s="93"/>
      <c r="Z427" s="93"/>
      <c r="AA427" s="93"/>
    </row>
    <row r="428">
      <c r="A428" s="93"/>
      <c r="B428" s="93"/>
      <c r="C428" s="93"/>
      <c r="D428" s="93"/>
      <c r="E428" s="220"/>
      <c r="F428" s="93"/>
      <c r="G428" s="93"/>
      <c r="H428" s="93"/>
      <c r="I428" s="93"/>
      <c r="J428" s="93"/>
      <c r="K428" s="93"/>
      <c r="L428" s="93"/>
      <c r="M428" s="93"/>
      <c r="N428" s="93"/>
      <c r="O428" s="93"/>
      <c r="P428" s="93"/>
      <c r="Q428" s="93"/>
      <c r="R428" s="93"/>
      <c r="S428" s="93"/>
      <c r="T428" s="93"/>
      <c r="U428" s="93"/>
      <c r="V428" s="93"/>
      <c r="W428" s="93"/>
      <c r="X428" s="93"/>
      <c r="Y428" s="93"/>
      <c r="Z428" s="93"/>
      <c r="AA428" s="93"/>
    </row>
    <row r="429">
      <c r="A429" s="93"/>
      <c r="B429" s="93"/>
      <c r="C429" s="93"/>
      <c r="D429" s="93"/>
      <c r="E429" s="220"/>
      <c r="F429" s="93"/>
      <c r="G429" s="93"/>
      <c r="H429" s="93"/>
      <c r="I429" s="93"/>
      <c r="J429" s="93"/>
      <c r="K429" s="93"/>
      <c r="L429" s="93"/>
      <c r="M429" s="93"/>
      <c r="N429" s="93"/>
      <c r="O429" s="93"/>
      <c r="P429" s="93"/>
      <c r="Q429" s="93"/>
      <c r="R429" s="93"/>
      <c r="S429" s="93"/>
      <c r="T429" s="93"/>
      <c r="U429" s="93"/>
      <c r="V429" s="93"/>
      <c r="W429" s="93"/>
      <c r="X429" s="93"/>
      <c r="Y429" s="93"/>
      <c r="Z429" s="93"/>
      <c r="AA429" s="93"/>
    </row>
    <row r="430">
      <c r="A430" s="93"/>
      <c r="B430" s="93"/>
      <c r="C430" s="93"/>
      <c r="D430" s="93"/>
      <c r="E430" s="220"/>
      <c r="F430" s="93"/>
      <c r="G430" s="93"/>
      <c r="H430" s="93"/>
      <c r="I430" s="93"/>
      <c r="J430" s="93"/>
      <c r="K430" s="93"/>
      <c r="L430" s="93"/>
      <c r="M430" s="93"/>
      <c r="N430" s="93"/>
      <c r="O430" s="93"/>
      <c r="P430" s="93"/>
      <c r="Q430" s="93"/>
      <c r="R430" s="93"/>
      <c r="S430" s="93"/>
      <c r="T430" s="93"/>
      <c r="U430" s="93"/>
      <c r="V430" s="93"/>
      <c r="W430" s="93"/>
      <c r="X430" s="93"/>
      <c r="Y430" s="93"/>
      <c r="Z430" s="93"/>
      <c r="AA430" s="93"/>
    </row>
    <row r="431">
      <c r="A431" s="93"/>
      <c r="B431" s="93"/>
      <c r="C431" s="93"/>
      <c r="D431" s="93"/>
      <c r="E431" s="220"/>
      <c r="F431" s="93"/>
      <c r="G431" s="93"/>
      <c r="H431" s="93"/>
      <c r="I431" s="93"/>
      <c r="J431" s="93"/>
      <c r="K431" s="93"/>
      <c r="L431" s="93"/>
      <c r="M431" s="93"/>
      <c r="N431" s="93"/>
      <c r="O431" s="93"/>
      <c r="P431" s="93"/>
      <c r="Q431" s="93"/>
      <c r="R431" s="93"/>
      <c r="S431" s="93"/>
      <c r="T431" s="93"/>
      <c r="U431" s="93"/>
      <c r="V431" s="93"/>
      <c r="W431" s="93"/>
      <c r="X431" s="93"/>
      <c r="Y431" s="93"/>
      <c r="Z431" s="93"/>
      <c r="AA431" s="93"/>
    </row>
    <row r="432">
      <c r="A432" s="93"/>
      <c r="B432" s="93"/>
      <c r="C432" s="93"/>
      <c r="D432" s="93"/>
      <c r="E432" s="220"/>
      <c r="F432" s="93"/>
      <c r="G432" s="93"/>
      <c r="H432" s="93"/>
      <c r="I432" s="93"/>
      <c r="J432" s="93"/>
      <c r="K432" s="93"/>
      <c r="L432" s="93"/>
      <c r="M432" s="93"/>
      <c r="N432" s="93"/>
      <c r="O432" s="93"/>
      <c r="P432" s="93"/>
      <c r="Q432" s="93"/>
      <c r="R432" s="93"/>
      <c r="S432" s="93"/>
      <c r="T432" s="93"/>
      <c r="U432" s="93"/>
      <c r="V432" s="93"/>
      <c r="W432" s="93"/>
      <c r="X432" s="93"/>
      <c r="Y432" s="93"/>
      <c r="Z432" s="93"/>
      <c r="AA432" s="93"/>
    </row>
    <row r="433">
      <c r="A433" s="93"/>
      <c r="B433" s="93"/>
      <c r="C433" s="93"/>
      <c r="D433" s="93"/>
      <c r="E433" s="220"/>
      <c r="F433" s="93"/>
      <c r="G433" s="93"/>
      <c r="H433" s="93"/>
      <c r="I433" s="93"/>
      <c r="J433" s="93"/>
      <c r="K433" s="93"/>
      <c r="L433" s="93"/>
      <c r="M433" s="93"/>
      <c r="N433" s="93"/>
      <c r="O433" s="93"/>
      <c r="P433" s="93"/>
      <c r="Q433" s="93"/>
      <c r="R433" s="93"/>
      <c r="S433" s="93"/>
      <c r="T433" s="93"/>
      <c r="U433" s="93"/>
      <c r="V433" s="93"/>
      <c r="W433" s="93"/>
      <c r="X433" s="93"/>
      <c r="Y433" s="93"/>
      <c r="Z433" s="93"/>
      <c r="AA433" s="93"/>
    </row>
    <row r="434">
      <c r="A434" s="93"/>
      <c r="B434" s="93"/>
      <c r="C434" s="93"/>
      <c r="D434" s="93"/>
      <c r="E434" s="220"/>
      <c r="F434" s="93"/>
      <c r="G434" s="93"/>
      <c r="H434" s="93"/>
      <c r="I434" s="93"/>
      <c r="J434" s="93"/>
      <c r="K434" s="93"/>
      <c r="L434" s="93"/>
      <c r="M434" s="93"/>
      <c r="N434" s="93"/>
      <c r="O434" s="93"/>
      <c r="P434" s="93"/>
      <c r="Q434" s="93"/>
      <c r="R434" s="93"/>
      <c r="S434" s="93"/>
      <c r="T434" s="93"/>
      <c r="U434" s="93"/>
      <c r="V434" s="93"/>
      <c r="W434" s="93"/>
      <c r="X434" s="93"/>
      <c r="Y434" s="93"/>
      <c r="Z434" s="93"/>
      <c r="AA434" s="93"/>
    </row>
    <row r="435">
      <c r="A435" s="93"/>
      <c r="B435" s="93"/>
      <c r="C435" s="93"/>
      <c r="D435" s="93"/>
      <c r="E435" s="220"/>
      <c r="F435" s="93"/>
      <c r="G435" s="93"/>
      <c r="H435" s="93"/>
      <c r="I435" s="93"/>
      <c r="J435" s="93"/>
      <c r="K435" s="93"/>
      <c r="L435" s="93"/>
      <c r="M435" s="93"/>
      <c r="N435" s="93"/>
      <c r="O435" s="93"/>
      <c r="P435" s="93"/>
      <c r="Q435" s="93"/>
      <c r="R435" s="93"/>
      <c r="S435" s="93"/>
      <c r="T435" s="93"/>
      <c r="U435" s="93"/>
      <c r="V435" s="93"/>
      <c r="W435" s="93"/>
      <c r="X435" s="93"/>
      <c r="Y435" s="93"/>
      <c r="Z435" s="93"/>
      <c r="AA435" s="93"/>
    </row>
    <row r="436">
      <c r="A436" s="93"/>
      <c r="B436" s="93"/>
      <c r="C436" s="93"/>
      <c r="D436" s="93"/>
      <c r="E436" s="220"/>
      <c r="F436" s="93"/>
      <c r="G436" s="93"/>
      <c r="H436" s="93"/>
      <c r="I436" s="93"/>
      <c r="J436" s="93"/>
      <c r="K436" s="93"/>
      <c r="L436" s="93"/>
      <c r="M436" s="93"/>
      <c r="N436" s="93"/>
      <c r="O436" s="93"/>
      <c r="P436" s="93"/>
      <c r="Q436" s="93"/>
      <c r="R436" s="93"/>
      <c r="S436" s="93"/>
      <c r="T436" s="93"/>
      <c r="U436" s="93"/>
      <c r="V436" s="93"/>
      <c r="W436" s="93"/>
      <c r="X436" s="93"/>
      <c r="Y436" s="93"/>
      <c r="Z436" s="93"/>
      <c r="AA436" s="93"/>
    </row>
    <row r="437">
      <c r="A437" s="93"/>
      <c r="B437" s="93"/>
      <c r="C437" s="93"/>
      <c r="D437" s="93"/>
      <c r="E437" s="220"/>
      <c r="F437" s="93"/>
      <c r="G437" s="93"/>
      <c r="H437" s="93"/>
      <c r="I437" s="93"/>
      <c r="J437" s="93"/>
      <c r="K437" s="93"/>
      <c r="L437" s="93"/>
      <c r="M437" s="93"/>
      <c r="N437" s="93"/>
      <c r="O437" s="93"/>
      <c r="P437" s="93"/>
      <c r="Q437" s="93"/>
      <c r="R437" s="93"/>
      <c r="S437" s="93"/>
      <c r="T437" s="93"/>
      <c r="U437" s="93"/>
      <c r="V437" s="93"/>
      <c r="W437" s="93"/>
      <c r="X437" s="93"/>
      <c r="Y437" s="93"/>
      <c r="Z437" s="93"/>
      <c r="AA437" s="93"/>
    </row>
    <row r="438">
      <c r="A438" s="93"/>
      <c r="B438" s="93"/>
      <c r="C438" s="93"/>
      <c r="D438" s="93"/>
      <c r="E438" s="220"/>
      <c r="F438" s="93"/>
      <c r="G438" s="93"/>
      <c r="H438" s="93"/>
      <c r="I438" s="93"/>
      <c r="J438" s="93"/>
      <c r="K438" s="93"/>
      <c r="L438" s="93"/>
      <c r="M438" s="93"/>
      <c r="N438" s="93"/>
      <c r="O438" s="93"/>
      <c r="P438" s="93"/>
      <c r="Q438" s="93"/>
      <c r="R438" s="93"/>
      <c r="S438" s="93"/>
      <c r="T438" s="93"/>
      <c r="U438" s="93"/>
      <c r="V438" s="93"/>
      <c r="W438" s="93"/>
      <c r="X438" s="93"/>
      <c r="Y438" s="93"/>
      <c r="Z438" s="93"/>
      <c r="AA438" s="93"/>
    </row>
    <row r="439">
      <c r="A439" s="93"/>
      <c r="B439" s="93"/>
      <c r="C439" s="93"/>
      <c r="D439" s="93"/>
      <c r="E439" s="220"/>
      <c r="F439" s="93"/>
      <c r="G439" s="93"/>
      <c r="H439" s="93"/>
      <c r="I439" s="93"/>
      <c r="J439" s="93"/>
      <c r="K439" s="93"/>
      <c r="L439" s="93"/>
      <c r="M439" s="93"/>
      <c r="N439" s="93"/>
      <c r="O439" s="93"/>
      <c r="P439" s="93"/>
      <c r="Q439" s="93"/>
      <c r="R439" s="93"/>
      <c r="S439" s="93"/>
      <c r="T439" s="93"/>
      <c r="U439" s="93"/>
      <c r="V439" s="93"/>
      <c r="W439" s="93"/>
      <c r="X439" s="93"/>
      <c r="Y439" s="93"/>
      <c r="Z439" s="93"/>
      <c r="AA439" s="93"/>
    </row>
    <row r="440">
      <c r="A440" s="93"/>
      <c r="B440" s="93"/>
      <c r="C440" s="93"/>
      <c r="D440" s="93"/>
      <c r="E440" s="220"/>
      <c r="F440" s="93"/>
      <c r="G440" s="93"/>
      <c r="H440" s="93"/>
      <c r="I440" s="93"/>
      <c r="J440" s="93"/>
      <c r="K440" s="93"/>
      <c r="L440" s="93"/>
      <c r="M440" s="93"/>
      <c r="N440" s="93"/>
      <c r="O440" s="93"/>
      <c r="P440" s="93"/>
      <c r="Q440" s="93"/>
      <c r="R440" s="93"/>
      <c r="S440" s="93"/>
      <c r="T440" s="93"/>
      <c r="U440" s="93"/>
      <c r="V440" s="93"/>
      <c r="W440" s="93"/>
      <c r="X440" s="93"/>
      <c r="Y440" s="93"/>
      <c r="Z440" s="93"/>
      <c r="AA440" s="93"/>
    </row>
    <row r="441">
      <c r="A441" s="93"/>
      <c r="B441" s="93"/>
      <c r="C441" s="93"/>
      <c r="D441" s="93"/>
      <c r="E441" s="220"/>
      <c r="F441" s="93"/>
      <c r="G441" s="93"/>
      <c r="H441" s="93"/>
      <c r="I441" s="93"/>
      <c r="J441" s="93"/>
      <c r="K441" s="93"/>
      <c r="L441" s="93"/>
      <c r="M441" s="93"/>
      <c r="N441" s="93"/>
      <c r="O441" s="93"/>
      <c r="P441" s="93"/>
      <c r="Q441" s="93"/>
      <c r="R441" s="93"/>
      <c r="S441" s="93"/>
      <c r="T441" s="93"/>
      <c r="U441" s="93"/>
      <c r="V441" s="93"/>
      <c r="W441" s="93"/>
      <c r="X441" s="93"/>
      <c r="Y441" s="93"/>
      <c r="Z441" s="93"/>
      <c r="AA441" s="93"/>
    </row>
    <row r="442">
      <c r="A442" s="93"/>
      <c r="B442" s="93"/>
      <c r="C442" s="93"/>
      <c r="D442" s="93"/>
      <c r="E442" s="220"/>
      <c r="F442" s="93"/>
      <c r="G442" s="93"/>
      <c r="H442" s="93"/>
      <c r="I442" s="93"/>
      <c r="J442" s="93"/>
      <c r="K442" s="93"/>
      <c r="L442" s="93"/>
      <c r="M442" s="93"/>
      <c r="N442" s="93"/>
      <c r="O442" s="93"/>
      <c r="P442" s="93"/>
      <c r="Q442" s="93"/>
      <c r="R442" s="93"/>
      <c r="S442" s="93"/>
      <c r="T442" s="93"/>
      <c r="U442" s="93"/>
      <c r="V442" s="93"/>
      <c r="W442" s="93"/>
      <c r="X442" s="93"/>
      <c r="Y442" s="93"/>
      <c r="Z442" s="93"/>
      <c r="AA442" s="93"/>
    </row>
    <row r="443">
      <c r="A443" s="93"/>
      <c r="B443" s="93"/>
      <c r="C443" s="93"/>
      <c r="D443" s="93"/>
      <c r="E443" s="220"/>
      <c r="F443" s="93"/>
      <c r="G443" s="93"/>
      <c r="H443" s="93"/>
      <c r="I443" s="93"/>
      <c r="J443" s="93"/>
      <c r="K443" s="93"/>
      <c r="L443" s="93"/>
      <c r="M443" s="93"/>
      <c r="N443" s="93"/>
      <c r="O443" s="93"/>
      <c r="P443" s="93"/>
      <c r="Q443" s="93"/>
      <c r="R443" s="93"/>
      <c r="S443" s="93"/>
      <c r="T443" s="93"/>
      <c r="U443" s="93"/>
      <c r="V443" s="93"/>
      <c r="W443" s="93"/>
      <c r="X443" s="93"/>
      <c r="Y443" s="93"/>
      <c r="Z443" s="93"/>
      <c r="AA443" s="93"/>
    </row>
    <row r="444">
      <c r="A444" s="93"/>
      <c r="B444" s="93"/>
      <c r="C444" s="93"/>
      <c r="D444" s="93"/>
      <c r="E444" s="220"/>
      <c r="F444" s="93"/>
      <c r="G444" s="93"/>
      <c r="H444" s="93"/>
      <c r="I444" s="93"/>
      <c r="J444" s="93"/>
      <c r="K444" s="93"/>
      <c r="L444" s="93"/>
      <c r="M444" s="93"/>
      <c r="N444" s="93"/>
      <c r="O444" s="93"/>
      <c r="P444" s="93"/>
      <c r="Q444" s="93"/>
      <c r="R444" s="93"/>
      <c r="S444" s="93"/>
      <c r="T444" s="93"/>
      <c r="U444" s="93"/>
      <c r="V444" s="93"/>
      <c r="W444" s="93"/>
      <c r="X444" s="93"/>
      <c r="Y444" s="93"/>
      <c r="Z444" s="93"/>
      <c r="AA444" s="93"/>
    </row>
    <row r="445">
      <c r="A445" s="93"/>
      <c r="B445" s="93"/>
      <c r="C445" s="93"/>
      <c r="D445" s="93"/>
      <c r="E445" s="220"/>
      <c r="F445" s="93"/>
      <c r="G445" s="93"/>
      <c r="H445" s="93"/>
      <c r="I445" s="93"/>
      <c r="J445" s="93"/>
      <c r="K445" s="93"/>
      <c r="L445" s="93"/>
      <c r="M445" s="93"/>
      <c r="N445" s="93"/>
      <c r="O445" s="93"/>
      <c r="P445" s="93"/>
      <c r="Q445" s="93"/>
      <c r="R445" s="93"/>
      <c r="S445" s="93"/>
      <c r="T445" s="93"/>
      <c r="U445" s="93"/>
      <c r="V445" s="93"/>
      <c r="W445" s="93"/>
      <c r="X445" s="93"/>
      <c r="Y445" s="93"/>
      <c r="Z445" s="93"/>
      <c r="AA445" s="93"/>
    </row>
    <row r="446">
      <c r="A446" s="93"/>
      <c r="B446" s="93"/>
      <c r="C446" s="93"/>
      <c r="D446" s="93"/>
      <c r="E446" s="220"/>
      <c r="F446" s="93"/>
      <c r="G446" s="93"/>
      <c r="H446" s="93"/>
      <c r="I446" s="93"/>
      <c r="J446" s="93"/>
      <c r="K446" s="93"/>
      <c r="L446" s="93"/>
      <c r="M446" s="93"/>
      <c r="N446" s="93"/>
      <c r="O446" s="93"/>
      <c r="P446" s="93"/>
      <c r="Q446" s="93"/>
      <c r="R446" s="93"/>
      <c r="S446" s="93"/>
      <c r="T446" s="93"/>
      <c r="U446" s="93"/>
      <c r="V446" s="93"/>
      <c r="W446" s="93"/>
      <c r="X446" s="93"/>
      <c r="Y446" s="93"/>
      <c r="Z446" s="93"/>
      <c r="AA446" s="93"/>
    </row>
    <row r="447">
      <c r="A447" s="93"/>
      <c r="B447" s="93"/>
      <c r="C447" s="93"/>
      <c r="D447" s="93"/>
      <c r="E447" s="220"/>
      <c r="F447" s="93"/>
      <c r="G447" s="93"/>
      <c r="H447" s="93"/>
      <c r="I447" s="93"/>
      <c r="J447" s="93"/>
      <c r="K447" s="93"/>
      <c r="L447" s="93"/>
      <c r="M447" s="93"/>
      <c r="N447" s="93"/>
      <c r="O447" s="93"/>
      <c r="P447" s="93"/>
      <c r="Q447" s="93"/>
      <c r="R447" s="93"/>
      <c r="S447" s="93"/>
      <c r="T447" s="93"/>
      <c r="U447" s="93"/>
      <c r="V447" s="93"/>
      <c r="W447" s="93"/>
      <c r="X447" s="93"/>
      <c r="Y447" s="93"/>
      <c r="Z447" s="93"/>
      <c r="AA447" s="93"/>
    </row>
    <row r="448">
      <c r="A448" s="93"/>
      <c r="B448" s="93"/>
      <c r="C448" s="93"/>
      <c r="D448" s="93"/>
      <c r="E448" s="220"/>
      <c r="F448" s="93"/>
      <c r="G448" s="93"/>
      <c r="H448" s="93"/>
      <c r="I448" s="93"/>
      <c r="J448" s="93"/>
      <c r="K448" s="93"/>
      <c r="L448" s="93"/>
      <c r="M448" s="93"/>
      <c r="N448" s="93"/>
      <c r="O448" s="93"/>
      <c r="P448" s="93"/>
      <c r="Q448" s="93"/>
      <c r="R448" s="93"/>
      <c r="S448" s="93"/>
      <c r="T448" s="93"/>
      <c r="U448" s="93"/>
      <c r="V448" s="93"/>
      <c r="W448" s="93"/>
      <c r="X448" s="93"/>
      <c r="Y448" s="93"/>
      <c r="Z448" s="93"/>
      <c r="AA448" s="93"/>
    </row>
    <row r="449">
      <c r="A449" s="93"/>
      <c r="B449" s="93"/>
      <c r="C449" s="93"/>
      <c r="D449" s="93"/>
      <c r="E449" s="220"/>
      <c r="F449" s="93"/>
      <c r="G449" s="93"/>
      <c r="H449" s="93"/>
      <c r="I449" s="93"/>
      <c r="J449" s="93"/>
      <c r="K449" s="93"/>
      <c r="L449" s="93"/>
      <c r="M449" s="93"/>
      <c r="N449" s="93"/>
      <c r="O449" s="93"/>
      <c r="P449" s="93"/>
      <c r="Q449" s="93"/>
      <c r="R449" s="93"/>
      <c r="S449" s="93"/>
      <c r="T449" s="93"/>
      <c r="U449" s="93"/>
      <c r="V449" s="93"/>
      <c r="W449" s="93"/>
      <c r="X449" s="93"/>
      <c r="Y449" s="93"/>
      <c r="Z449" s="93"/>
      <c r="AA449" s="93"/>
    </row>
    <row r="450">
      <c r="A450" s="93"/>
      <c r="B450" s="93"/>
      <c r="C450" s="93"/>
      <c r="D450" s="93"/>
      <c r="E450" s="220"/>
      <c r="F450" s="93"/>
      <c r="G450" s="93"/>
      <c r="H450" s="93"/>
      <c r="I450" s="93"/>
      <c r="J450" s="93"/>
      <c r="K450" s="93"/>
      <c r="L450" s="93"/>
      <c r="M450" s="93"/>
      <c r="N450" s="93"/>
      <c r="O450" s="93"/>
      <c r="P450" s="93"/>
      <c r="Q450" s="93"/>
      <c r="R450" s="93"/>
      <c r="S450" s="93"/>
      <c r="T450" s="93"/>
      <c r="U450" s="93"/>
      <c r="V450" s="93"/>
      <c r="W450" s="93"/>
      <c r="X450" s="93"/>
      <c r="Y450" s="93"/>
      <c r="Z450" s="93"/>
      <c r="AA450" s="93"/>
    </row>
    <row r="451">
      <c r="A451" s="93"/>
      <c r="B451" s="93"/>
      <c r="C451" s="93"/>
      <c r="D451" s="93"/>
      <c r="E451" s="220"/>
      <c r="F451" s="93"/>
      <c r="G451" s="93"/>
      <c r="H451" s="93"/>
      <c r="I451" s="93"/>
      <c r="J451" s="93"/>
      <c r="K451" s="93"/>
      <c r="L451" s="93"/>
      <c r="M451" s="93"/>
      <c r="N451" s="93"/>
      <c r="O451" s="93"/>
      <c r="P451" s="93"/>
      <c r="Q451" s="93"/>
      <c r="R451" s="93"/>
      <c r="S451" s="93"/>
      <c r="T451" s="93"/>
      <c r="U451" s="93"/>
      <c r="V451" s="93"/>
      <c r="W451" s="93"/>
      <c r="X451" s="93"/>
      <c r="Y451" s="93"/>
      <c r="Z451" s="93"/>
      <c r="AA451" s="93"/>
    </row>
    <row r="452">
      <c r="A452" s="93"/>
      <c r="B452" s="93"/>
      <c r="C452" s="93"/>
      <c r="D452" s="93"/>
      <c r="E452" s="220"/>
      <c r="F452" s="93"/>
      <c r="G452" s="93"/>
      <c r="H452" s="93"/>
      <c r="I452" s="93"/>
      <c r="J452" s="93"/>
      <c r="K452" s="93"/>
      <c r="L452" s="93"/>
      <c r="M452" s="93"/>
      <c r="N452" s="93"/>
      <c r="O452" s="93"/>
      <c r="P452" s="93"/>
      <c r="Q452" s="93"/>
      <c r="R452" s="93"/>
      <c r="S452" s="93"/>
      <c r="T452" s="93"/>
      <c r="U452" s="93"/>
      <c r="V452" s="93"/>
      <c r="W452" s="93"/>
      <c r="X452" s="93"/>
      <c r="Y452" s="93"/>
      <c r="Z452" s="93"/>
      <c r="AA452" s="93"/>
    </row>
    <row r="453">
      <c r="A453" s="93"/>
      <c r="B453" s="93"/>
      <c r="C453" s="93"/>
      <c r="D453" s="93"/>
      <c r="E453" s="220"/>
      <c r="F453" s="93"/>
      <c r="G453" s="93"/>
      <c r="H453" s="93"/>
      <c r="I453" s="93"/>
      <c r="J453" s="93"/>
      <c r="K453" s="93"/>
      <c r="L453" s="93"/>
      <c r="M453" s="93"/>
      <c r="N453" s="93"/>
      <c r="O453" s="93"/>
      <c r="P453" s="93"/>
      <c r="Q453" s="93"/>
      <c r="R453" s="93"/>
      <c r="S453" s="93"/>
      <c r="T453" s="93"/>
      <c r="U453" s="93"/>
      <c r="V453" s="93"/>
      <c r="W453" s="93"/>
      <c r="X453" s="93"/>
      <c r="Y453" s="93"/>
      <c r="Z453" s="93"/>
      <c r="AA453" s="93"/>
    </row>
    <row r="454">
      <c r="A454" s="93"/>
      <c r="B454" s="93"/>
      <c r="C454" s="93"/>
      <c r="D454" s="93"/>
      <c r="E454" s="220"/>
      <c r="F454" s="93"/>
      <c r="G454" s="93"/>
      <c r="H454" s="93"/>
      <c r="I454" s="93"/>
      <c r="J454" s="93"/>
      <c r="K454" s="93"/>
      <c r="L454" s="93"/>
      <c r="M454" s="93"/>
      <c r="N454" s="93"/>
      <c r="O454" s="93"/>
      <c r="P454" s="93"/>
      <c r="Q454" s="93"/>
      <c r="R454" s="93"/>
      <c r="S454" s="93"/>
      <c r="T454" s="93"/>
      <c r="U454" s="93"/>
      <c r="V454" s="93"/>
      <c r="W454" s="93"/>
      <c r="X454" s="93"/>
      <c r="Y454" s="93"/>
      <c r="Z454" s="93"/>
      <c r="AA454" s="93"/>
    </row>
    <row r="455">
      <c r="A455" s="93"/>
      <c r="B455" s="93"/>
      <c r="C455" s="93"/>
      <c r="D455" s="93"/>
      <c r="E455" s="220"/>
      <c r="F455" s="93"/>
      <c r="G455" s="93"/>
      <c r="H455" s="93"/>
      <c r="I455" s="93"/>
      <c r="J455" s="93"/>
      <c r="K455" s="93"/>
      <c r="L455" s="93"/>
      <c r="M455" s="93"/>
      <c r="N455" s="93"/>
      <c r="O455" s="93"/>
      <c r="P455" s="93"/>
      <c r="Q455" s="93"/>
      <c r="R455" s="93"/>
      <c r="S455" s="93"/>
      <c r="T455" s="93"/>
      <c r="U455" s="93"/>
      <c r="V455" s="93"/>
      <c r="W455" s="93"/>
      <c r="X455" s="93"/>
      <c r="Y455" s="93"/>
      <c r="Z455" s="93"/>
      <c r="AA455" s="93"/>
    </row>
    <row r="456">
      <c r="A456" s="93"/>
      <c r="B456" s="93"/>
      <c r="C456" s="93"/>
      <c r="D456" s="93"/>
      <c r="E456" s="220"/>
      <c r="F456" s="93"/>
      <c r="G456" s="93"/>
      <c r="H456" s="93"/>
      <c r="I456" s="93"/>
      <c r="J456" s="93"/>
      <c r="K456" s="93"/>
      <c r="L456" s="93"/>
      <c r="M456" s="93"/>
      <c r="N456" s="93"/>
      <c r="O456" s="93"/>
      <c r="P456" s="93"/>
      <c r="Q456" s="93"/>
      <c r="R456" s="93"/>
      <c r="S456" s="93"/>
      <c r="T456" s="93"/>
      <c r="U456" s="93"/>
      <c r="V456" s="93"/>
      <c r="W456" s="93"/>
      <c r="X456" s="93"/>
      <c r="Y456" s="93"/>
      <c r="Z456" s="93"/>
      <c r="AA456" s="93"/>
    </row>
    <row r="457">
      <c r="A457" s="93"/>
      <c r="B457" s="93"/>
      <c r="C457" s="93"/>
      <c r="D457" s="93"/>
      <c r="E457" s="220"/>
      <c r="F457" s="93"/>
      <c r="G457" s="93"/>
      <c r="H457" s="93"/>
      <c r="I457" s="93"/>
      <c r="J457" s="93"/>
      <c r="K457" s="93"/>
      <c r="L457" s="93"/>
      <c r="M457" s="93"/>
      <c r="N457" s="93"/>
      <c r="O457" s="93"/>
      <c r="P457" s="93"/>
      <c r="Q457" s="93"/>
      <c r="R457" s="93"/>
      <c r="S457" s="93"/>
      <c r="T457" s="93"/>
      <c r="U457" s="93"/>
      <c r="V457" s="93"/>
      <c r="W457" s="93"/>
      <c r="X457" s="93"/>
      <c r="Y457" s="93"/>
      <c r="Z457" s="93"/>
      <c r="AA457" s="93"/>
    </row>
    <row r="458">
      <c r="A458" s="93"/>
      <c r="B458" s="93"/>
      <c r="C458" s="93"/>
      <c r="D458" s="93"/>
      <c r="E458" s="220"/>
      <c r="F458" s="93"/>
      <c r="G458" s="93"/>
      <c r="H458" s="93"/>
      <c r="I458" s="93"/>
      <c r="J458" s="93"/>
      <c r="K458" s="93"/>
      <c r="L458" s="93"/>
      <c r="M458" s="93"/>
      <c r="N458" s="93"/>
      <c r="O458" s="93"/>
      <c r="P458" s="93"/>
      <c r="Q458" s="93"/>
      <c r="R458" s="93"/>
      <c r="S458" s="93"/>
      <c r="T458" s="93"/>
      <c r="U458" s="93"/>
      <c r="V458" s="93"/>
      <c r="W458" s="93"/>
      <c r="X458" s="93"/>
      <c r="Y458" s="93"/>
      <c r="Z458" s="93"/>
      <c r="AA458" s="93"/>
    </row>
    <row r="459">
      <c r="A459" s="93"/>
      <c r="B459" s="93"/>
      <c r="C459" s="93"/>
      <c r="D459" s="93"/>
      <c r="E459" s="220"/>
      <c r="F459" s="93"/>
      <c r="G459" s="93"/>
      <c r="H459" s="93"/>
      <c r="I459" s="93"/>
      <c r="J459" s="93"/>
      <c r="K459" s="93"/>
      <c r="L459" s="93"/>
      <c r="M459" s="93"/>
      <c r="N459" s="93"/>
      <c r="O459" s="93"/>
      <c r="P459" s="93"/>
      <c r="Q459" s="93"/>
      <c r="R459" s="93"/>
      <c r="S459" s="93"/>
      <c r="T459" s="93"/>
      <c r="U459" s="93"/>
      <c r="V459" s="93"/>
      <c r="W459" s="93"/>
      <c r="X459" s="93"/>
      <c r="Y459" s="93"/>
      <c r="Z459" s="93"/>
      <c r="AA459" s="93"/>
    </row>
    <row r="460">
      <c r="A460" s="93"/>
      <c r="B460" s="93"/>
      <c r="C460" s="93"/>
      <c r="D460" s="93"/>
      <c r="E460" s="220"/>
      <c r="F460" s="93"/>
      <c r="G460" s="93"/>
      <c r="H460" s="93"/>
      <c r="I460" s="93"/>
      <c r="J460" s="93"/>
      <c r="K460" s="93"/>
      <c r="L460" s="93"/>
      <c r="M460" s="93"/>
      <c r="N460" s="93"/>
      <c r="O460" s="93"/>
      <c r="P460" s="93"/>
      <c r="Q460" s="93"/>
      <c r="R460" s="93"/>
      <c r="S460" s="93"/>
      <c r="T460" s="93"/>
      <c r="U460" s="93"/>
      <c r="V460" s="93"/>
      <c r="W460" s="93"/>
      <c r="X460" s="93"/>
      <c r="Y460" s="93"/>
      <c r="Z460" s="93"/>
      <c r="AA460" s="93"/>
    </row>
    <row r="461">
      <c r="A461" s="93"/>
      <c r="B461" s="93"/>
      <c r="C461" s="93"/>
      <c r="D461" s="93"/>
      <c r="E461" s="220"/>
      <c r="F461" s="93"/>
      <c r="G461" s="93"/>
      <c r="H461" s="93"/>
      <c r="I461" s="93"/>
      <c r="J461" s="93"/>
      <c r="K461" s="93"/>
      <c r="L461" s="93"/>
      <c r="M461" s="93"/>
      <c r="N461" s="93"/>
      <c r="O461" s="93"/>
      <c r="P461" s="93"/>
      <c r="Q461" s="93"/>
      <c r="R461" s="93"/>
      <c r="S461" s="93"/>
      <c r="T461" s="93"/>
      <c r="U461" s="93"/>
      <c r="V461" s="93"/>
      <c r="W461" s="93"/>
      <c r="X461" s="93"/>
      <c r="Y461" s="93"/>
      <c r="Z461" s="93"/>
      <c r="AA461" s="93"/>
    </row>
    <row r="462">
      <c r="A462" s="93"/>
      <c r="B462" s="93"/>
      <c r="C462" s="93"/>
      <c r="D462" s="93"/>
      <c r="E462" s="220"/>
      <c r="F462" s="93"/>
      <c r="G462" s="93"/>
      <c r="H462" s="93"/>
      <c r="I462" s="93"/>
      <c r="J462" s="93"/>
      <c r="K462" s="93"/>
      <c r="L462" s="93"/>
      <c r="M462" s="93"/>
      <c r="N462" s="93"/>
      <c r="O462" s="93"/>
      <c r="P462" s="93"/>
      <c r="Q462" s="93"/>
      <c r="R462" s="93"/>
      <c r="S462" s="93"/>
      <c r="T462" s="93"/>
      <c r="U462" s="93"/>
      <c r="V462" s="93"/>
      <c r="W462" s="93"/>
      <c r="X462" s="93"/>
      <c r="Y462" s="93"/>
      <c r="Z462" s="93"/>
      <c r="AA462" s="93"/>
    </row>
    <row r="463">
      <c r="A463" s="93"/>
      <c r="B463" s="93"/>
      <c r="C463" s="93"/>
      <c r="D463" s="93"/>
      <c r="E463" s="220"/>
      <c r="F463" s="93"/>
      <c r="G463" s="93"/>
      <c r="H463" s="93"/>
      <c r="I463" s="93"/>
      <c r="J463" s="93"/>
      <c r="K463" s="93"/>
      <c r="L463" s="93"/>
      <c r="M463" s="93"/>
      <c r="N463" s="93"/>
      <c r="O463" s="93"/>
      <c r="P463" s="93"/>
      <c r="Q463" s="93"/>
      <c r="R463" s="93"/>
      <c r="S463" s="93"/>
      <c r="T463" s="93"/>
      <c r="U463" s="93"/>
      <c r="V463" s="93"/>
      <c r="W463" s="93"/>
      <c r="X463" s="93"/>
      <c r="Y463" s="93"/>
      <c r="Z463" s="93"/>
      <c r="AA463" s="93"/>
    </row>
    <row r="464">
      <c r="A464" s="93"/>
      <c r="B464" s="93"/>
      <c r="C464" s="93"/>
      <c r="D464" s="93"/>
      <c r="E464" s="220"/>
      <c r="F464" s="93"/>
      <c r="G464" s="93"/>
      <c r="H464" s="93"/>
      <c r="I464" s="93"/>
      <c r="J464" s="93"/>
      <c r="K464" s="93"/>
      <c r="L464" s="93"/>
      <c r="M464" s="93"/>
      <c r="N464" s="93"/>
      <c r="O464" s="93"/>
      <c r="P464" s="93"/>
      <c r="Q464" s="93"/>
      <c r="R464" s="93"/>
      <c r="S464" s="93"/>
      <c r="T464" s="93"/>
      <c r="U464" s="93"/>
      <c r="V464" s="93"/>
      <c r="W464" s="93"/>
      <c r="X464" s="93"/>
      <c r="Y464" s="93"/>
      <c r="Z464" s="93"/>
      <c r="AA464" s="93"/>
    </row>
    <row r="465">
      <c r="A465" s="93"/>
      <c r="B465" s="93"/>
      <c r="C465" s="93"/>
      <c r="D465" s="93"/>
      <c r="E465" s="220"/>
      <c r="F465" s="93"/>
      <c r="G465" s="93"/>
      <c r="H465" s="93"/>
      <c r="I465" s="93"/>
      <c r="J465" s="93"/>
      <c r="K465" s="93"/>
      <c r="L465" s="93"/>
      <c r="M465" s="93"/>
      <c r="N465" s="93"/>
      <c r="O465" s="93"/>
      <c r="P465" s="93"/>
      <c r="Q465" s="93"/>
      <c r="R465" s="93"/>
      <c r="S465" s="93"/>
      <c r="T465" s="93"/>
      <c r="U465" s="93"/>
      <c r="V465" s="93"/>
      <c r="W465" s="93"/>
      <c r="X465" s="93"/>
      <c r="Y465" s="93"/>
      <c r="Z465" s="93"/>
      <c r="AA465" s="93"/>
    </row>
    <row r="466">
      <c r="A466" s="93"/>
      <c r="B466" s="93"/>
      <c r="C466" s="93"/>
      <c r="D466" s="93"/>
      <c r="E466" s="220"/>
      <c r="F466" s="93"/>
      <c r="G466" s="93"/>
      <c r="H466" s="93"/>
      <c r="I466" s="93"/>
      <c r="J466" s="93"/>
      <c r="K466" s="93"/>
      <c r="L466" s="93"/>
      <c r="M466" s="93"/>
      <c r="N466" s="93"/>
      <c r="O466" s="93"/>
      <c r="P466" s="93"/>
      <c r="Q466" s="93"/>
      <c r="R466" s="93"/>
      <c r="S466" s="93"/>
      <c r="T466" s="93"/>
      <c r="U466" s="93"/>
      <c r="V466" s="93"/>
      <c r="W466" s="93"/>
      <c r="X466" s="93"/>
      <c r="Y466" s="93"/>
      <c r="Z466" s="93"/>
      <c r="AA466" s="93"/>
    </row>
    <row r="467">
      <c r="A467" s="93"/>
      <c r="B467" s="93"/>
      <c r="C467" s="93"/>
      <c r="D467" s="93"/>
      <c r="E467" s="220"/>
      <c r="F467" s="93"/>
      <c r="G467" s="93"/>
      <c r="H467" s="93"/>
      <c r="I467" s="93"/>
      <c r="J467" s="93"/>
      <c r="K467" s="93"/>
      <c r="L467" s="93"/>
      <c r="M467" s="93"/>
      <c r="N467" s="93"/>
      <c r="O467" s="93"/>
      <c r="P467" s="93"/>
      <c r="Q467" s="93"/>
      <c r="R467" s="93"/>
      <c r="S467" s="93"/>
      <c r="T467" s="93"/>
      <c r="U467" s="93"/>
      <c r="V467" s="93"/>
      <c r="W467" s="93"/>
      <c r="X467" s="93"/>
      <c r="Y467" s="93"/>
      <c r="Z467" s="93"/>
      <c r="AA467" s="93"/>
    </row>
    <row r="468">
      <c r="A468" s="93"/>
      <c r="B468" s="93"/>
      <c r="C468" s="93"/>
      <c r="D468" s="93"/>
      <c r="E468" s="220"/>
      <c r="F468" s="93"/>
      <c r="G468" s="93"/>
      <c r="H468" s="93"/>
      <c r="I468" s="93"/>
      <c r="J468" s="93"/>
      <c r="K468" s="93"/>
      <c r="L468" s="93"/>
      <c r="M468" s="93"/>
      <c r="N468" s="93"/>
      <c r="O468" s="93"/>
      <c r="P468" s="93"/>
      <c r="Q468" s="93"/>
      <c r="R468" s="93"/>
      <c r="S468" s="93"/>
      <c r="T468" s="93"/>
      <c r="U468" s="93"/>
      <c r="V468" s="93"/>
      <c r="W468" s="93"/>
      <c r="X468" s="93"/>
      <c r="Y468" s="93"/>
      <c r="Z468" s="93"/>
      <c r="AA468" s="93"/>
    </row>
    <row r="469">
      <c r="A469" s="93"/>
      <c r="B469" s="93"/>
      <c r="C469" s="93"/>
      <c r="D469" s="93"/>
      <c r="E469" s="220"/>
      <c r="F469" s="93"/>
      <c r="G469" s="93"/>
      <c r="H469" s="93"/>
      <c r="I469" s="93"/>
      <c r="J469" s="93"/>
      <c r="K469" s="93"/>
      <c r="L469" s="93"/>
      <c r="M469" s="93"/>
      <c r="N469" s="93"/>
      <c r="O469" s="93"/>
      <c r="P469" s="93"/>
      <c r="Q469" s="93"/>
      <c r="R469" s="93"/>
      <c r="S469" s="93"/>
      <c r="T469" s="93"/>
      <c r="U469" s="93"/>
      <c r="V469" s="93"/>
      <c r="W469" s="93"/>
      <c r="X469" s="93"/>
      <c r="Y469" s="93"/>
      <c r="Z469" s="93"/>
      <c r="AA469" s="93"/>
    </row>
    <row r="470">
      <c r="A470" s="93"/>
      <c r="B470" s="93"/>
      <c r="C470" s="93"/>
      <c r="D470" s="93"/>
      <c r="E470" s="220"/>
      <c r="F470" s="93"/>
      <c r="G470" s="93"/>
      <c r="H470" s="93"/>
      <c r="I470" s="93"/>
      <c r="J470" s="93"/>
      <c r="K470" s="93"/>
      <c r="L470" s="93"/>
      <c r="M470" s="93"/>
      <c r="N470" s="93"/>
      <c r="O470" s="93"/>
      <c r="P470" s="93"/>
      <c r="Q470" s="93"/>
      <c r="R470" s="93"/>
      <c r="S470" s="93"/>
      <c r="T470" s="93"/>
      <c r="U470" s="93"/>
      <c r="V470" s="93"/>
      <c r="W470" s="93"/>
      <c r="X470" s="93"/>
      <c r="Y470" s="93"/>
      <c r="Z470" s="93"/>
      <c r="AA470" s="93"/>
    </row>
    <row r="471">
      <c r="A471" s="93"/>
      <c r="B471" s="93"/>
      <c r="C471" s="93"/>
      <c r="D471" s="93"/>
      <c r="E471" s="220"/>
      <c r="F471" s="93"/>
      <c r="G471" s="93"/>
      <c r="H471" s="93"/>
      <c r="I471" s="93"/>
      <c r="J471" s="93"/>
      <c r="K471" s="93"/>
      <c r="L471" s="93"/>
      <c r="M471" s="93"/>
      <c r="N471" s="93"/>
      <c r="O471" s="93"/>
      <c r="P471" s="93"/>
      <c r="Q471" s="93"/>
      <c r="R471" s="93"/>
      <c r="S471" s="93"/>
      <c r="T471" s="93"/>
      <c r="U471" s="93"/>
      <c r="V471" s="93"/>
      <c r="W471" s="93"/>
      <c r="X471" s="93"/>
      <c r="Y471" s="93"/>
      <c r="Z471" s="93"/>
      <c r="AA471" s="93"/>
    </row>
    <row r="472">
      <c r="A472" s="93"/>
      <c r="B472" s="93"/>
      <c r="C472" s="93"/>
      <c r="D472" s="93"/>
      <c r="E472" s="220"/>
      <c r="F472" s="93"/>
      <c r="G472" s="93"/>
      <c r="H472" s="93"/>
      <c r="I472" s="93"/>
      <c r="J472" s="93"/>
      <c r="K472" s="93"/>
      <c r="L472" s="93"/>
      <c r="M472" s="93"/>
      <c r="N472" s="93"/>
      <c r="O472" s="93"/>
      <c r="P472" s="93"/>
      <c r="Q472" s="93"/>
      <c r="R472" s="93"/>
      <c r="S472" s="93"/>
      <c r="T472" s="93"/>
      <c r="U472" s="93"/>
      <c r="V472" s="93"/>
      <c r="W472" s="93"/>
      <c r="X472" s="93"/>
      <c r="Y472" s="93"/>
      <c r="Z472" s="93"/>
      <c r="AA472" s="93"/>
    </row>
    <row r="473">
      <c r="A473" s="93"/>
      <c r="B473" s="93"/>
      <c r="C473" s="93"/>
      <c r="D473" s="93"/>
      <c r="E473" s="220"/>
      <c r="F473" s="93"/>
      <c r="G473" s="93"/>
      <c r="H473" s="93"/>
      <c r="I473" s="93"/>
      <c r="J473" s="93"/>
      <c r="K473" s="93"/>
      <c r="L473" s="93"/>
      <c r="M473" s="93"/>
      <c r="N473" s="93"/>
      <c r="O473" s="93"/>
      <c r="P473" s="93"/>
      <c r="Q473" s="93"/>
      <c r="R473" s="93"/>
      <c r="S473" s="93"/>
      <c r="T473" s="93"/>
      <c r="U473" s="93"/>
      <c r="V473" s="93"/>
      <c r="W473" s="93"/>
      <c r="X473" s="93"/>
      <c r="Y473" s="93"/>
      <c r="Z473" s="93"/>
      <c r="AA473" s="93"/>
    </row>
    <row r="474">
      <c r="A474" s="93"/>
      <c r="B474" s="93"/>
      <c r="C474" s="93"/>
      <c r="D474" s="93"/>
      <c r="E474" s="220"/>
      <c r="F474" s="93"/>
      <c r="G474" s="93"/>
      <c r="H474" s="93"/>
      <c r="I474" s="93"/>
      <c r="J474" s="93"/>
      <c r="K474" s="93"/>
      <c r="L474" s="93"/>
      <c r="M474" s="93"/>
      <c r="N474" s="93"/>
      <c r="O474" s="93"/>
      <c r="P474" s="93"/>
      <c r="Q474" s="93"/>
      <c r="R474" s="93"/>
      <c r="S474" s="93"/>
      <c r="T474" s="93"/>
      <c r="U474" s="93"/>
      <c r="V474" s="93"/>
      <c r="W474" s="93"/>
      <c r="X474" s="93"/>
      <c r="Y474" s="93"/>
      <c r="Z474" s="93"/>
      <c r="AA474" s="93"/>
    </row>
    <row r="475">
      <c r="A475" s="93"/>
      <c r="B475" s="93"/>
      <c r="C475" s="93"/>
      <c r="D475" s="93"/>
      <c r="E475" s="220"/>
      <c r="F475" s="93"/>
      <c r="G475" s="93"/>
      <c r="H475" s="93"/>
      <c r="I475" s="93"/>
      <c r="J475" s="93"/>
      <c r="K475" s="93"/>
      <c r="L475" s="93"/>
      <c r="M475" s="93"/>
      <c r="N475" s="93"/>
      <c r="O475" s="93"/>
      <c r="P475" s="93"/>
      <c r="Q475" s="93"/>
      <c r="R475" s="93"/>
      <c r="S475" s="93"/>
      <c r="T475" s="93"/>
      <c r="U475" s="93"/>
      <c r="V475" s="93"/>
      <c r="W475" s="93"/>
      <c r="X475" s="93"/>
      <c r="Y475" s="93"/>
      <c r="Z475" s="93"/>
      <c r="AA475" s="93"/>
    </row>
    <row r="476">
      <c r="A476" s="93"/>
      <c r="B476" s="93"/>
      <c r="C476" s="93"/>
      <c r="D476" s="93"/>
      <c r="E476" s="220"/>
      <c r="F476" s="93"/>
      <c r="G476" s="93"/>
      <c r="H476" s="93"/>
      <c r="I476" s="93"/>
      <c r="J476" s="93"/>
      <c r="K476" s="93"/>
      <c r="L476" s="93"/>
      <c r="M476" s="93"/>
      <c r="N476" s="93"/>
      <c r="O476" s="93"/>
      <c r="P476" s="93"/>
      <c r="Q476" s="93"/>
      <c r="R476" s="93"/>
      <c r="S476" s="93"/>
      <c r="T476" s="93"/>
      <c r="U476" s="93"/>
      <c r="V476" s="93"/>
      <c r="W476" s="93"/>
      <c r="X476" s="93"/>
      <c r="Y476" s="93"/>
      <c r="Z476" s="93"/>
      <c r="AA476" s="93"/>
    </row>
    <row r="477">
      <c r="A477" s="93"/>
      <c r="B477" s="93"/>
      <c r="C477" s="93"/>
      <c r="D477" s="93"/>
      <c r="E477" s="220"/>
      <c r="F477" s="93"/>
      <c r="G477" s="93"/>
      <c r="H477" s="93"/>
      <c r="I477" s="93"/>
      <c r="J477" s="93"/>
      <c r="K477" s="93"/>
      <c r="L477" s="93"/>
      <c r="M477" s="93"/>
      <c r="N477" s="93"/>
      <c r="O477" s="93"/>
      <c r="P477" s="93"/>
      <c r="Q477" s="93"/>
      <c r="R477" s="93"/>
      <c r="S477" s="93"/>
      <c r="T477" s="93"/>
      <c r="U477" s="93"/>
      <c r="V477" s="93"/>
      <c r="W477" s="93"/>
      <c r="X477" s="93"/>
      <c r="Y477" s="93"/>
      <c r="Z477" s="93"/>
      <c r="AA477" s="93"/>
    </row>
    <row r="478">
      <c r="A478" s="93"/>
      <c r="B478" s="93"/>
      <c r="C478" s="93"/>
      <c r="D478" s="93"/>
      <c r="E478" s="220"/>
      <c r="F478" s="93"/>
      <c r="G478" s="93"/>
      <c r="H478" s="93"/>
      <c r="I478" s="93"/>
      <c r="J478" s="93"/>
      <c r="K478" s="93"/>
      <c r="L478" s="93"/>
      <c r="M478" s="93"/>
      <c r="N478" s="93"/>
      <c r="O478" s="93"/>
      <c r="P478" s="93"/>
      <c r="Q478" s="93"/>
      <c r="R478" s="93"/>
      <c r="S478" s="93"/>
      <c r="T478" s="93"/>
      <c r="U478" s="93"/>
      <c r="V478" s="93"/>
      <c r="W478" s="93"/>
      <c r="X478" s="93"/>
      <c r="Y478" s="93"/>
      <c r="Z478" s="93"/>
      <c r="AA478" s="93"/>
    </row>
    <row r="479">
      <c r="A479" s="93"/>
      <c r="B479" s="93"/>
      <c r="C479" s="93"/>
      <c r="D479" s="93"/>
      <c r="E479" s="220"/>
      <c r="F479" s="93"/>
      <c r="G479" s="93"/>
      <c r="H479" s="93"/>
      <c r="I479" s="93"/>
      <c r="J479" s="93"/>
      <c r="K479" s="93"/>
      <c r="L479" s="93"/>
      <c r="M479" s="93"/>
      <c r="N479" s="93"/>
      <c r="O479" s="93"/>
      <c r="P479" s="93"/>
      <c r="Q479" s="93"/>
      <c r="R479" s="93"/>
      <c r="S479" s="93"/>
      <c r="T479" s="93"/>
      <c r="U479" s="93"/>
      <c r="V479" s="93"/>
      <c r="W479" s="93"/>
      <c r="X479" s="93"/>
      <c r="Y479" s="93"/>
      <c r="Z479" s="93"/>
      <c r="AA479" s="93"/>
    </row>
    <row r="480">
      <c r="A480" s="93"/>
      <c r="B480" s="93"/>
      <c r="C480" s="93"/>
      <c r="D480" s="93"/>
      <c r="E480" s="220"/>
      <c r="F480" s="93"/>
      <c r="G480" s="93"/>
      <c r="H480" s="93"/>
      <c r="I480" s="93"/>
      <c r="J480" s="93"/>
      <c r="K480" s="93"/>
      <c r="L480" s="93"/>
      <c r="M480" s="93"/>
      <c r="N480" s="93"/>
      <c r="O480" s="93"/>
      <c r="P480" s="93"/>
      <c r="Q480" s="93"/>
      <c r="R480" s="93"/>
      <c r="S480" s="93"/>
      <c r="T480" s="93"/>
      <c r="U480" s="93"/>
      <c r="V480" s="93"/>
      <c r="W480" s="93"/>
      <c r="X480" s="93"/>
      <c r="Y480" s="93"/>
      <c r="Z480" s="93"/>
      <c r="AA480" s="93"/>
    </row>
    <row r="481">
      <c r="A481" s="93"/>
      <c r="B481" s="93"/>
      <c r="C481" s="93"/>
      <c r="D481" s="93"/>
      <c r="E481" s="220"/>
      <c r="F481" s="93"/>
      <c r="G481" s="93"/>
      <c r="H481" s="93"/>
      <c r="I481" s="93"/>
      <c r="J481" s="93"/>
      <c r="K481" s="93"/>
      <c r="L481" s="93"/>
      <c r="M481" s="93"/>
      <c r="N481" s="93"/>
      <c r="O481" s="93"/>
      <c r="P481" s="93"/>
      <c r="Q481" s="93"/>
      <c r="R481" s="93"/>
      <c r="S481" s="93"/>
      <c r="T481" s="93"/>
      <c r="U481" s="93"/>
      <c r="V481" s="93"/>
      <c r="W481" s="93"/>
      <c r="X481" s="93"/>
      <c r="Y481" s="93"/>
      <c r="Z481" s="93"/>
      <c r="AA481" s="93"/>
    </row>
    <row r="482">
      <c r="A482" s="93"/>
      <c r="B482" s="93"/>
      <c r="C482" s="93"/>
      <c r="D482" s="93"/>
      <c r="E482" s="220"/>
      <c r="F482" s="93"/>
      <c r="G482" s="93"/>
      <c r="H482" s="93"/>
      <c r="I482" s="93"/>
      <c r="J482" s="93"/>
      <c r="K482" s="93"/>
      <c r="L482" s="93"/>
      <c r="M482" s="93"/>
      <c r="N482" s="93"/>
      <c r="O482" s="93"/>
      <c r="P482" s="93"/>
      <c r="Q482" s="93"/>
      <c r="R482" s="93"/>
      <c r="S482" s="93"/>
      <c r="T482" s="93"/>
      <c r="U482" s="93"/>
      <c r="V482" s="93"/>
      <c r="W482" s="93"/>
      <c r="X482" s="93"/>
      <c r="Y482" s="93"/>
      <c r="Z482" s="93"/>
      <c r="AA482" s="93"/>
    </row>
    <row r="483">
      <c r="A483" s="93"/>
      <c r="B483" s="93"/>
      <c r="C483" s="93"/>
      <c r="D483" s="93"/>
      <c r="E483" s="220"/>
      <c r="F483" s="93"/>
      <c r="G483" s="93"/>
      <c r="H483" s="93"/>
      <c r="I483" s="93"/>
      <c r="J483" s="93"/>
      <c r="K483" s="93"/>
      <c r="L483" s="93"/>
      <c r="M483" s="93"/>
      <c r="N483" s="93"/>
      <c r="O483" s="93"/>
      <c r="P483" s="93"/>
      <c r="Q483" s="93"/>
      <c r="R483" s="93"/>
      <c r="S483" s="93"/>
      <c r="T483" s="93"/>
      <c r="U483" s="93"/>
      <c r="V483" s="93"/>
      <c r="W483" s="93"/>
      <c r="X483" s="93"/>
      <c r="Y483" s="93"/>
      <c r="Z483" s="93"/>
      <c r="AA483" s="93"/>
    </row>
    <row r="484">
      <c r="A484" s="93"/>
      <c r="B484" s="93"/>
      <c r="C484" s="93"/>
      <c r="D484" s="93"/>
      <c r="E484" s="220"/>
      <c r="F484" s="93"/>
      <c r="G484" s="93"/>
      <c r="H484" s="93"/>
      <c r="I484" s="93"/>
      <c r="J484" s="93"/>
      <c r="K484" s="93"/>
      <c r="L484" s="93"/>
      <c r="M484" s="93"/>
      <c r="N484" s="93"/>
      <c r="O484" s="93"/>
      <c r="P484" s="93"/>
      <c r="Q484" s="93"/>
      <c r="R484" s="93"/>
      <c r="S484" s="93"/>
      <c r="T484" s="93"/>
      <c r="U484" s="93"/>
      <c r="V484" s="93"/>
      <c r="W484" s="93"/>
      <c r="X484" s="93"/>
      <c r="Y484" s="93"/>
      <c r="Z484" s="93"/>
      <c r="AA484" s="93"/>
    </row>
    <row r="485">
      <c r="A485" s="93"/>
      <c r="B485" s="93"/>
      <c r="C485" s="93"/>
      <c r="D485" s="93"/>
      <c r="E485" s="220"/>
      <c r="F485" s="93"/>
      <c r="G485" s="93"/>
      <c r="H485" s="93"/>
      <c r="I485" s="93"/>
      <c r="J485" s="93"/>
      <c r="K485" s="93"/>
      <c r="L485" s="93"/>
      <c r="M485" s="93"/>
      <c r="N485" s="93"/>
      <c r="O485" s="93"/>
      <c r="P485" s="93"/>
      <c r="Q485" s="93"/>
      <c r="R485" s="93"/>
      <c r="S485" s="93"/>
      <c r="T485" s="93"/>
      <c r="U485" s="93"/>
      <c r="V485" s="93"/>
      <c r="W485" s="93"/>
      <c r="X485" s="93"/>
      <c r="Y485" s="93"/>
      <c r="Z485" s="93"/>
      <c r="AA485" s="93"/>
    </row>
    <row r="486">
      <c r="A486" s="93"/>
      <c r="B486" s="93"/>
      <c r="C486" s="93"/>
      <c r="D486" s="93"/>
      <c r="E486" s="220"/>
      <c r="F486" s="93"/>
      <c r="G486" s="93"/>
      <c r="H486" s="93"/>
      <c r="I486" s="93"/>
      <c r="J486" s="93"/>
      <c r="K486" s="93"/>
      <c r="L486" s="93"/>
      <c r="M486" s="93"/>
      <c r="N486" s="93"/>
      <c r="O486" s="93"/>
      <c r="P486" s="93"/>
      <c r="Q486" s="93"/>
      <c r="R486" s="93"/>
      <c r="S486" s="93"/>
      <c r="T486" s="93"/>
      <c r="U486" s="93"/>
      <c r="V486" s="93"/>
      <c r="W486" s="93"/>
      <c r="X486" s="93"/>
      <c r="Y486" s="93"/>
      <c r="Z486" s="93"/>
      <c r="AA486" s="93"/>
    </row>
    <row r="487">
      <c r="A487" s="93"/>
      <c r="B487" s="93"/>
      <c r="C487" s="93"/>
      <c r="D487" s="93"/>
      <c r="E487" s="220"/>
      <c r="F487" s="93"/>
      <c r="G487" s="93"/>
      <c r="H487" s="93"/>
      <c r="I487" s="93"/>
      <c r="J487" s="93"/>
      <c r="K487" s="93"/>
      <c r="L487" s="93"/>
      <c r="M487" s="93"/>
      <c r="N487" s="93"/>
      <c r="O487" s="93"/>
      <c r="P487" s="93"/>
      <c r="Q487" s="93"/>
      <c r="R487" s="93"/>
      <c r="S487" s="93"/>
      <c r="T487" s="93"/>
      <c r="U487" s="93"/>
      <c r="V487" s="93"/>
      <c r="W487" s="93"/>
      <c r="X487" s="93"/>
      <c r="Y487" s="93"/>
      <c r="Z487" s="93"/>
      <c r="AA487" s="93"/>
    </row>
    <row r="488">
      <c r="A488" s="93"/>
      <c r="B488" s="93"/>
      <c r="C488" s="93"/>
      <c r="D488" s="93"/>
      <c r="E488" s="220"/>
      <c r="F488" s="93"/>
      <c r="G488" s="93"/>
      <c r="H488" s="93"/>
      <c r="I488" s="93"/>
      <c r="J488" s="93"/>
      <c r="K488" s="93"/>
      <c r="L488" s="93"/>
      <c r="M488" s="93"/>
      <c r="N488" s="93"/>
      <c r="O488" s="93"/>
      <c r="P488" s="93"/>
      <c r="Q488" s="93"/>
      <c r="R488" s="93"/>
      <c r="S488" s="93"/>
      <c r="T488" s="93"/>
      <c r="U488" s="93"/>
      <c r="V488" s="93"/>
      <c r="W488" s="93"/>
      <c r="X488" s="93"/>
      <c r="Y488" s="93"/>
      <c r="Z488" s="93"/>
      <c r="AA488" s="93"/>
    </row>
    <row r="489">
      <c r="A489" s="93"/>
      <c r="B489" s="93"/>
      <c r="C489" s="93"/>
      <c r="D489" s="93"/>
      <c r="E489" s="220"/>
      <c r="F489" s="93"/>
      <c r="G489" s="93"/>
      <c r="H489" s="93"/>
      <c r="I489" s="93"/>
      <c r="J489" s="93"/>
      <c r="K489" s="93"/>
      <c r="L489" s="93"/>
      <c r="M489" s="93"/>
      <c r="N489" s="93"/>
      <c r="O489" s="93"/>
      <c r="P489" s="93"/>
      <c r="Q489" s="93"/>
      <c r="R489" s="93"/>
      <c r="S489" s="93"/>
      <c r="T489" s="93"/>
      <c r="U489" s="93"/>
      <c r="V489" s="93"/>
      <c r="W489" s="93"/>
      <c r="X489" s="93"/>
      <c r="Y489" s="93"/>
      <c r="Z489" s="93"/>
      <c r="AA489" s="93"/>
    </row>
    <row r="490">
      <c r="A490" s="93"/>
      <c r="B490" s="93"/>
      <c r="C490" s="93"/>
      <c r="D490" s="93"/>
      <c r="E490" s="220"/>
      <c r="F490" s="93"/>
      <c r="G490" s="93"/>
      <c r="H490" s="93"/>
      <c r="I490" s="93"/>
      <c r="J490" s="93"/>
      <c r="K490" s="93"/>
      <c r="L490" s="93"/>
      <c r="M490" s="93"/>
      <c r="N490" s="93"/>
      <c r="O490" s="93"/>
      <c r="P490" s="93"/>
      <c r="Q490" s="93"/>
      <c r="R490" s="93"/>
      <c r="S490" s="93"/>
      <c r="T490" s="93"/>
      <c r="U490" s="93"/>
      <c r="V490" s="93"/>
      <c r="W490" s="93"/>
      <c r="X490" s="93"/>
      <c r="Y490" s="93"/>
      <c r="Z490" s="93"/>
      <c r="AA490" s="93"/>
    </row>
    <row r="491">
      <c r="A491" s="93"/>
      <c r="B491" s="93"/>
      <c r="C491" s="93"/>
      <c r="D491" s="93"/>
      <c r="E491" s="220"/>
      <c r="F491" s="93"/>
      <c r="G491" s="93"/>
      <c r="H491" s="93"/>
      <c r="I491" s="93"/>
      <c r="J491" s="93"/>
      <c r="K491" s="93"/>
      <c r="L491" s="93"/>
      <c r="M491" s="93"/>
      <c r="N491" s="93"/>
      <c r="O491" s="93"/>
      <c r="P491" s="93"/>
      <c r="Q491" s="93"/>
      <c r="R491" s="93"/>
      <c r="S491" s="93"/>
      <c r="T491" s="93"/>
      <c r="U491" s="93"/>
      <c r="V491" s="93"/>
      <c r="W491" s="93"/>
      <c r="X491" s="93"/>
      <c r="Y491" s="93"/>
      <c r="Z491" s="93"/>
      <c r="AA491" s="93"/>
    </row>
    <row r="492">
      <c r="A492" s="93"/>
      <c r="B492" s="93"/>
      <c r="C492" s="93"/>
      <c r="D492" s="93"/>
      <c r="E492" s="220"/>
      <c r="F492" s="93"/>
      <c r="G492" s="93"/>
      <c r="H492" s="93"/>
      <c r="I492" s="93"/>
      <c r="J492" s="93"/>
      <c r="K492" s="93"/>
      <c r="L492" s="93"/>
      <c r="M492" s="93"/>
      <c r="N492" s="93"/>
      <c r="O492" s="93"/>
      <c r="P492" s="93"/>
      <c r="Q492" s="93"/>
      <c r="R492" s="93"/>
      <c r="S492" s="93"/>
      <c r="T492" s="93"/>
      <c r="U492" s="93"/>
      <c r="V492" s="93"/>
      <c r="W492" s="93"/>
      <c r="X492" s="93"/>
      <c r="Y492" s="93"/>
      <c r="Z492" s="93"/>
      <c r="AA492" s="93"/>
    </row>
    <row r="493">
      <c r="A493" s="93"/>
      <c r="B493" s="93"/>
      <c r="C493" s="93"/>
      <c r="D493" s="93"/>
      <c r="E493" s="220"/>
      <c r="F493" s="93"/>
      <c r="G493" s="93"/>
      <c r="H493" s="93"/>
      <c r="I493" s="93"/>
      <c r="J493" s="93"/>
      <c r="K493" s="93"/>
      <c r="L493" s="93"/>
      <c r="M493" s="93"/>
      <c r="N493" s="93"/>
      <c r="O493" s="93"/>
      <c r="P493" s="93"/>
      <c r="Q493" s="93"/>
      <c r="R493" s="93"/>
      <c r="S493" s="93"/>
      <c r="T493" s="93"/>
      <c r="U493" s="93"/>
      <c r="V493" s="93"/>
      <c r="W493" s="93"/>
      <c r="X493" s="93"/>
      <c r="Y493" s="93"/>
      <c r="Z493" s="93"/>
      <c r="AA493" s="93"/>
    </row>
    <row r="494">
      <c r="A494" s="93"/>
      <c r="B494" s="93"/>
      <c r="C494" s="93"/>
      <c r="D494" s="93"/>
      <c r="E494" s="220"/>
      <c r="F494" s="93"/>
      <c r="G494" s="93"/>
      <c r="H494" s="93"/>
      <c r="I494" s="93"/>
      <c r="J494" s="93"/>
      <c r="K494" s="93"/>
      <c r="L494" s="93"/>
      <c r="M494" s="93"/>
      <c r="N494" s="93"/>
      <c r="O494" s="93"/>
      <c r="P494" s="93"/>
      <c r="Q494" s="93"/>
      <c r="R494" s="93"/>
      <c r="S494" s="93"/>
      <c r="T494" s="93"/>
      <c r="U494" s="93"/>
      <c r="V494" s="93"/>
      <c r="W494" s="93"/>
      <c r="X494" s="93"/>
      <c r="Y494" s="93"/>
      <c r="Z494" s="93"/>
      <c r="AA494" s="93"/>
    </row>
    <row r="495">
      <c r="A495" s="93"/>
      <c r="B495" s="93"/>
      <c r="C495" s="93"/>
      <c r="D495" s="93"/>
      <c r="E495" s="220"/>
      <c r="F495" s="93"/>
      <c r="G495" s="93"/>
      <c r="H495" s="93"/>
      <c r="I495" s="93"/>
      <c r="J495" s="93"/>
      <c r="K495" s="93"/>
      <c r="L495" s="93"/>
      <c r="M495" s="93"/>
      <c r="N495" s="93"/>
      <c r="O495" s="93"/>
      <c r="P495" s="93"/>
      <c r="Q495" s="93"/>
      <c r="R495" s="93"/>
      <c r="S495" s="93"/>
      <c r="T495" s="93"/>
      <c r="U495" s="93"/>
      <c r="V495" s="93"/>
      <c r="W495" s="93"/>
      <c r="X495" s="93"/>
      <c r="Y495" s="93"/>
      <c r="Z495" s="93"/>
      <c r="AA495" s="93"/>
    </row>
    <row r="496">
      <c r="A496" s="93"/>
      <c r="B496" s="93"/>
      <c r="C496" s="93"/>
      <c r="D496" s="93"/>
      <c r="E496" s="220"/>
      <c r="F496" s="93"/>
      <c r="G496" s="93"/>
      <c r="H496" s="93"/>
      <c r="I496" s="93"/>
      <c r="J496" s="93"/>
      <c r="K496" s="93"/>
      <c r="L496" s="93"/>
      <c r="M496" s="93"/>
      <c r="N496" s="93"/>
      <c r="O496" s="93"/>
      <c r="P496" s="93"/>
      <c r="Q496" s="93"/>
      <c r="R496" s="93"/>
      <c r="S496" s="93"/>
      <c r="T496" s="93"/>
      <c r="U496" s="93"/>
      <c r="V496" s="93"/>
      <c r="W496" s="93"/>
      <c r="X496" s="93"/>
      <c r="Y496" s="93"/>
      <c r="Z496" s="93"/>
      <c r="AA496" s="93"/>
    </row>
    <row r="497">
      <c r="A497" s="93"/>
      <c r="B497" s="93"/>
      <c r="C497" s="93"/>
      <c r="D497" s="93"/>
      <c r="E497" s="220"/>
      <c r="F497" s="93"/>
      <c r="G497" s="93"/>
      <c r="H497" s="93"/>
      <c r="I497" s="93"/>
      <c r="J497" s="93"/>
      <c r="K497" s="93"/>
      <c r="L497" s="93"/>
      <c r="M497" s="93"/>
      <c r="N497" s="93"/>
      <c r="O497" s="93"/>
      <c r="P497" s="93"/>
      <c r="Q497" s="93"/>
      <c r="R497" s="93"/>
      <c r="S497" s="93"/>
      <c r="T497" s="93"/>
      <c r="U497" s="93"/>
      <c r="V497" s="93"/>
      <c r="W497" s="93"/>
      <c r="X497" s="93"/>
      <c r="Y497" s="93"/>
      <c r="Z497" s="93"/>
      <c r="AA497" s="93"/>
    </row>
    <row r="498">
      <c r="A498" s="93"/>
      <c r="B498" s="93"/>
      <c r="C498" s="93"/>
      <c r="D498" s="93"/>
      <c r="E498" s="220"/>
      <c r="F498" s="93"/>
      <c r="G498" s="93"/>
      <c r="H498" s="93"/>
      <c r="I498" s="93"/>
      <c r="J498" s="93"/>
      <c r="K498" s="93"/>
      <c r="L498" s="93"/>
      <c r="M498" s="93"/>
      <c r="N498" s="93"/>
      <c r="O498" s="93"/>
      <c r="P498" s="93"/>
      <c r="Q498" s="93"/>
      <c r="R498" s="93"/>
      <c r="S498" s="93"/>
      <c r="T498" s="93"/>
      <c r="U498" s="93"/>
      <c r="V498" s="93"/>
      <c r="W498" s="93"/>
      <c r="X498" s="93"/>
      <c r="Y498" s="93"/>
      <c r="Z498" s="93"/>
      <c r="AA498" s="93"/>
    </row>
    <row r="499">
      <c r="A499" s="93"/>
      <c r="B499" s="93"/>
      <c r="C499" s="93"/>
      <c r="D499" s="93"/>
      <c r="E499" s="220"/>
      <c r="F499" s="93"/>
      <c r="G499" s="93"/>
      <c r="H499" s="93"/>
      <c r="I499" s="93"/>
      <c r="J499" s="93"/>
      <c r="K499" s="93"/>
      <c r="L499" s="93"/>
      <c r="M499" s="93"/>
      <c r="N499" s="93"/>
      <c r="O499" s="93"/>
      <c r="P499" s="93"/>
      <c r="Q499" s="93"/>
      <c r="R499" s="93"/>
      <c r="S499" s="93"/>
      <c r="T499" s="93"/>
      <c r="U499" s="93"/>
      <c r="V499" s="93"/>
      <c r="W499" s="93"/>
      <c r="X499" s="93"/>
      <c r="Y499" s="93"/>
      <c r="Z499" s="93"/>
      <c r="AA499" s="93"/>
    </row>
    <row r="500">
      <c r="A500" s="93"/>
      <c r="B500" s="93"/>
      <c r="C500" s="93"/>
      <c r="D500" s="93"/>
      <c r="E500" s="220"/>
      <c r="F500" s="93"/>
      <c r="G500" s="93"/>
      <c r="H500" s="93"/>
      <c r="I500" s="93"/>
      <c r="J500" s="93"/>
      <c r="K500" s="93"/>
      <c r="L500" s="93"/>
      <c r="M500" s="93"/>
      <c r="N500" s="93"/>
      <c r="O500" s="93"/>
      <c r="P500" s="93"/>
      <c r="Q500" s="93"/>
      <c r="R500" s="93"/>
      <c r="S500" s="93"/>
      <c r="T500" s="93"/>
      <c r="U500" s="93"/>
      <c r="V500" s="93"/>
      <c r="W500" s="93"/>
      <c r="X500" s="93"/>
      <c r="Y500" s="93"/>
      <c r="Z500" s="93"/>
      <c r="AA500" s="93"/>
    </row>
    <row r="501">
      <c r="A501" s="93"/>
      <c r="B501" s="93"/>
      <c r="C501" s="93"/>
      <c r="D501" s="93"/>
      <c r="E501" s="220"/>
      <c r="F501" s="93"/>
      <c r="G501" s="93"/>
      <c r="H501" s="93"/>
      <c r="I501" s="93"/>
      <c r="J501" s="93"/>
      <c r="K501" s="93"/>
      <c r="L501" s="93"/>
      <c r="M501" s="93"/>
      <c r="N501" s="93"/>
      <c r="O501" s="93"/>
      <c r="P501" s="93"/>
      <c r="Q501" s="93"/>
      <c r="R501" s="93"/>
      <c r="S501" s="93"/>
      <c r="T501" s="93"/>
      <c r="U501" s="93"/>
      <c r="V501" s="93"/>
      <c r="W501" s="93"/>
      <c r="X501" s="93"/>
      <c r="Y501" s="93"/>
      <c r="Z501" s="93"/>
      <c r="AA501" s="93"/>
    </row>
    <row r="502">
      <c r="A502" s="93"/>
      <c r="B502" s="93"/>
      <c r="C502" s="93"/>
      <c r="D502" s="93"/>
      <c r="E502" s="220"/>
      <c r="F502" s="93"/>
      <c r="G502" s="93"/>
      <c r="H502" s="93"/>
      <c r="I502" s="93"/>
      <c r="J502" s="93"/>
      <c r="K502" s="93"/>
      <c r="L502" s="93"/>
      <c r="M502" s="93"/>
      <c r="N502" s="93"/>
      <c r="O502" s="93"/>
      <c r="P502" s="93"/>
      <c r="Q502" s="93"/>
      <c r="R502" s="93"/>
      <c r="S502" s="93"/>
      <c r="T502" s="93"/>
      <c r="U502" s="93"/>
      <c r="V502" s="93"/>
      <c r="W502" s="93"/>
      <c r="X502" s="93"/>
      <c r="Y502" s="93"/>
      <c r="Z502" s="93"/>
      <c r="AA502" s="93"/>
    </row>
    <row r="503">
      <c r="A503" s="93"/>
      <c r="B503" s="93"/>
      <c r="C503" s="93"/>
      <c r="D503" s="93"/>
      <c r="E503" s="220"/>
      <c r="F503" s="93"/>
      <c r="G503" s="93"/>
      <c r="H503" s="93"/>
      <c r="I503" s="93"/>
      <c r="J503" s="93"/>
      <c r="K503" s="93"/>
      <c r="L503" s="93"/>
      <c r="M503" s="93"/>
      <c r="N503" s="93"/>
      <c r="O503" s="93"/>
      <c r="P503" s="93"/>
      <c r="Q503" s="93"/>
      <c r="R503" s="93"/>
      <c r="S503" s="93"/>
      <c r="T503" s="93"/>
      <c r="U503" s="93"/>
      <c r="V503" s="93"/>
      <c r="W503" s="93"/>
      <c r="X503" s="93"/>
      <c r="Y503" s="93"/>
      <c r="Z503" s="93"/>
      <c r="AA503" s="93"/>
    </row>
    <row r="504">
      <c r="A504" s="93"/>
      <c r="B504" s="93"/>
      <c r="C504" s="93"/>
      <c r="D504" s="93"/>
      <c r="E504" s="220"/>
      <c r="F504" s="93"/>
      <c r="G504" s="93"/>
      <c r="H504" s="93"/>
      <c r="I504" s="93"/>
      <c r="J504" s="93"/>
      <c r="K504" s="93"/>
      <c r="L504" s="93"/>
      <c r="M504" s="93"/>
      <c r="N504" s="93"/>
      <c r="O504" s="93"/>
      <c r="P504" s="93"/>
      <c r="Q504" s="93"/>
      <c r="R504" s="93"/>
      <c r="S504" s="93"/>
      <c r="T504" s="93"/>
      <c r="U504" s="93"/>
      <c r="V504" s="93"/>
      <c r="W504" s="93"/>
      <c r="X504" s="93"/>
      <c r="Y504" s="93"/>
      <c r="Z504" s="93"/>
      <c r="AA504" s="93"/>
    </row>
    <row r="505">
      <c r="A505" s="93"/>
      <c r="B505" s="93"/>
      <c r="C505" s="93"/>
      <c r="D505" s="93"/>
      <c r="E505" s="220"/>
      <c r="F505" s="93"/>
      <c r="G505" s="93"/>
      <c r="H505" s="93"/>
      <c r="I505" s="93"/>
      <c r="J505" s="93"/>
      <c r="K505" s="93"/>
      <c r="L505" s="93"/>
      <c r="M505" s="93"/>
      <c r="N505" s="93"/>
      <c r="O505" s="93"/>
      <c r="P505" s="93"/>
      <c r="Q505" s="93"/>
      <c r="R505" s="93"/>
      <c r="S505" s="93"/>
      <c r="T505" s="93"/>
      <c r="U505" s="93"/>
      <c r="V505" s="93"/>
      <c r="W505" s="93"/>
      <c r="X505" s="93"/>
      <c r="Y505" s="93"/>
      <c r="Z505" s="93"/>
      <c r="AA505" s="93"/>
    </row>
    <row r="506">
      <c r="A506" s="93"/>
      <c r="B506" s="93"/>
      <c r="C506" s="93"/>
      <c r="D506" s="93"/>
      <c r="E506" s="220"/>
      <c r="F506" s="93"/>
      <c r="G506" s="93"/>
      <c r="H506" s="93"/>
      <c r="I506" s="93"/>
      <c r="J506" s="93"/>
      <c r="K506" s="93"/>
      <c r="L506" s="93"/>
      <c r="M506" s="93"/>
      <c r="N506" s="93"/>
      <c r="O506" s="93"/>
      <c r="P506" s="93"/>
      <c r="Q506" s="93"/>
      <c r="R506" s="93"/>
      <c r="S506" s="93"/>
      <c r="T506" s="93"/>
      <c r="U506" s="93"/>
      <c r="V506" s="93"/>
      <c r="W506" s="93"/>
      <c r="X506" s="93"/>
      <c r="Y506" s="93"/>
      <c r="Z506" s="93"/>
      <c r="AA506" s="93"/>
    </row>
    <row r="507">
      <c r="A507" s="93"/>
      <c r="B507" s="93"/>
      <c r="C507" s="93"/>
      <c r="D507" s="93"/>
      <c r="E507" s="220"/>
      <c r="F507" s="93"/>
      <c r="G507" s="93"/>
      <c r="H507" s="93"/>
      <c r="I507" s="93"/>
      <c r="J507" s="93"/>
      <c r="K507" s="93"/>
      <c r="L507" s="93"/>
      <c r="M507" s="93"/>
      <c r="N507" s="93"/>
      <c r="O507" s="93"/>
      <c r="P507" s="93"/>
      <c r="Q507" s="93"/>
      <c r="R507" s="93"/>
      <c r="S507" s="93"/>
      <c r="T507" s="93"/>
      <c r="U507" s="93"/>
      <c r="V507" s="93"/>
      <c r="W507" s="93"/>
      <c r="X507" s="93"/>
      <c r="Y507" s="93"/>
      <c r="Z507" s="93"/>
      <c r="AA507" s="93"/>
    </row>
    <row r="508">
      <c r="A508" s="93"/>
      <c r="B508" s="93"/>
      <c r="C508" s="93"/>
      <c r="D508" s="93"/>
      <c r="E508" s="220"/>
      <c r="F508" s="93"/>
      <c r="G508" s="93"/>
      <c r="H508" s="93"/>
      <c r="I508" s="93"/>
      <c r="J508" s="93"/>
      <c r="K508" s="93"/>
      <c r="L508" s="93"/>
      <c r="M508" s="93"/>
      <c r="N508" s="93"/>
      <c r="O508" s="93"/>
      <c r="P508" s="93"/>
      <c r="Q508" s="93"/>
      <c r="R508" s="93"/>
      <c r="S508" s="93"/>
      <c r="T508" s="93"/>
      <c r="U508" s="93"/>
      <c r="V508" s="93"/>
      <c r="W508" s="93"/>
      <c r="X508" s="93"/>
      <c r="Y508" s="93"/>
      <c r="Z508" s="93"/>
      <c r="AA508" s="93"/>
    </row>
    <row r="509">
      <c r="A509" s="93"/>
      <c r="B509" s="93"/>
      <c r="C509" s="93"/>
      <c r="D509" s="93"/>
      <c r="E509" s="220"/>
      <c r="F509" s="93"/>
      <c r="G509" s="93"/>
      <c r="H509" s="93"/>
      <c r="I509" s="93"/>
      <c r="J509" s="93"/>
      <c r="K509" s="93"/>
      <c r="L509" s="93"/>
      <c r="M509" s="93"/>
      <c r="N509" s="93"/>
      <c r="O509" s="93"/>
      <c r="P509" s="93"/>
      <c r="Q509" s="93"/>
      <c r="R509" s="93"/>
      <c r="S509" s="93"/>
      <c r="T509" s="93"/>
      <c r="U509" s="93"/>
      <c r="V509" s="93"/>
      <c r="W509" s="93"/>
      <c r="X509" s="93"/>
      <c r="Y509" s="93"/>
      <c r="Z509" s="93"/>
      <c r="AA509" s="93"/>
    </row>
    <row r="510">
      <c r="A510" s="93"/>
      <c r="B510" s="93"/>
      <c r="C510" s="93"/>
      <c r="D510" s="93"/>
      <c r="E510" s="220"/>
      <c r="F510" s="93"/>
      <c r="G510" s="93"/>
      <c r="H510" s="93"/>
      <c r="I510" s="93"/>
      <c r="J510" s="93"/>
      <c r="K510" s="93"/>
      <c r="L510" s="93"/>
      <c r="M510" s="93"/>
      <c r="N510" s="93"/>
      <c r="O510" s="93"/>
      <c r="P510" s="93"/>
      <c r="Q510" s="93"/>
      <c r="R510" s="93"/>
      <c r="S510" s="93"/>
      <c r="T510" s="93"/>
      <c r="U510" s="93"/>
      <c r="V510" s="93"/>
      <c r="W510" s="93"/>
      <c r="X510" s="93"/>
      <c r="Y510" s="93"/>
      <c r="Z510" s="93"/>
      <c r="AA510" s="93"/>
    </row>
    <row r="511">
      <c r="A511" s="93"/>
      <c r="B511" s="93"/>
      <c r="C511" s="93"/>
      <c r="D511" s="93"/>
      <c r="E511" s="220"/>
      <c r="F511" s="93"/>
      <c r="G511" s="93"/>
      <c r="H511" s="93"/>
      <c r="I511" s="93"/>
      <c r="J511" s="93"/>
      <c r="K511" s="93"/>
      <c r="L511" s="93"/>
      <c r="M511" s="93"/>
      <c r="N511" s="93"/>
      <c r="O511" s="93"/>
      <c r="P511" s="93"/>
      <c r="Q511" s="93"/>
      <c r="R511" s="93"/>
      <c r="S511" s="93"/>
      <c r="T511" s="93"/>
      <c r="U511" s="93"/>
      <c r="V511" s="93"/>
      <c r="W511" s="93"/>
      <c r="X511" s="93"/>
      <c r="Y511" s="93"/>
      <c r="Z511" s="93"/>
      <c r="AA511" s="93"/>
    </row>
    <row r="512">
      <c r="A512" s="93"/>
      <c r="B512" s="93"/>
      <c r="C512" s="93"/>
      <c r="D512" s="93"/>
      <c r="E512" s="220"/>
      <c r="F512" s="93"/>
      <c r="G512" s="93"/>
      <c r="H512" s="93"/>
      <c r="I512" s="93"/>
      <c r="J512" s="93"/>
      <c r="K512" s="93"/>
      <c r="L512" s="93"/>
      <c r="M512" s="93"/>
      <c r="N512" s="93"/>
      <c r="O512" s="93"/>
      <c r="P512" s="93"/>
      <c r="Q512" s="93"/>
      <c r="R512" s="93"/>
      <c r="S512" s="93"/>
      <c r="T512" s="93"/>
      <c r="U512" s="93"/>
      <c r="V512" s="93"/>
      <c r="W512" s="93"/>
      <c r="X512" s="93"/>
      <c r="Y512" s="93"/>
      <c r="Z512" s="93"/>
      <c r="AA512" s="93"/>
    </row>
    <row r="513">
      <c r="A513" s="93"/>
      <c r="B513" s="93"/>
      <c r="C513" s="93"/>
      <c r="D513" s="93"/>
      <c r="E513" s="220"/>
      <c r="F513" s="93"/>
      <c r="G513" s="93"/>
      <c r="H513" s="93"/>
      <c r="I513" s="93"/>
      <c r="J513" s="93"/>
      <c r="K513" s="93"/>
      <c r="L513" s="93"/>
      <c r="M513" s="93"/>
      <c r="N513" s="93"/>
      <c r="O513" s="93"/>
      <c r="P513" s="93"/>
      <c r="Q513" s="93"/>
      <c r="R513" s="93"/>
      <c r="S513" s="93"/>
      <c r="T513" s="93"/>
      <c r="U513" s="93"/>
      <c r="V513" s="93"/>
      <c r="W513" s="93"/>
      <c r="X513" s="93"/>
      <c r="Y513" s="93"/>
      <c r="Z513" s="93"/>
      <c r="AA513" s="93"/>
    </row>
    <row r="514">
      <c r="A514" s="93"/>
      <c r="B514" s="93"/>
      <c r="C514" s="93"/>
      <c r="D514" s="93"/>
      <c r="E514" s="220"/>
      <c r="F514" s="93"/>
      <c r="G514" s="93"/>
      <c r="H514" s="93"/>
      <c r="I514" s="93"/>
      <c r="J514" s="93"/>
      <c r="K514" s="93"/>
      <c r="L514" s="93"/>
      <c r="M514" s="93"/>
      <c r="N514" s="93"/>
      <c r="O514" s="93"/>
      <c r="P514" s="93"/>
      <c r="Q514" s="93"/>
      <c r="R514" s="93"/>
      <c r="S514" s="93"/>
      <c r="T514" s="93"/>
      <c r="U514" s="93"/>
      <c r="V514" s="93"/>
      <c r="W514" s="93"/>
      <c r="X514" s="93"/>
      <c r="Y514" s="93"/>
      <c r="Z514" s="93"/>
      <c r="AA514" s="93"/>
    </row>
    <row r="515">
      <c r="A515" s="93"/>
      <c r="B515" s="93"/>
      <c r="C515" s="93"/>
      <c r="D515" s="93"/>
      <c r="E515" s="220"/>
      <c r="F515" s="93"/>
      <c r="G515" s="93"/>
      <c r="H515" s="93"/>
      <c r="I515" s="93"/>
      <c r="J515" s="93"/>
      <c r="K515" s="93"/>
      <c r="L515" s="93"/>
      <c r="M515" s="93"/>
      <c r="N515" s="93"/>
      <c r="O515" s="93"/>
      <c r="P515" s="93"/>
      <c r="Q515" s="93"/>
      <c r="R515" s="93"/>
      <c r="S515" s="93"/>
      <c r="T515" s="93"/>
      <c r="U515" s="93"/>
      <c r="V515" s="93"/>
      <c r="W515" s="93"/>
      <c r="X515" s="93"/>
      <c r="Y515" s="93"/>
      <c r="Z515" s="93"/>
      <c r="AA515" s="93"/>
    </row>
    <row r="516">
      <c r="A516" s="93"/>
      <c r="B516" s="93"/>
      <c r="C516" s="93"/>
      <c r="D516" s="93"/>
      <c r="E516" s="220"/>
      <c r="F516" s="93"/>
      <c r="G516" s="93"/>
      <c r="H516" s="93"/>
      <c r="I516" s="93"/>
      <c r="J516" s="93"/>
      <c r="K516" s="93"/>
      <c r="L516" s="93"/>
      <c r="M516" s="93"/>
      <c r="N516" s="93"/>
      <c r="O516" s="93"/>
      <c r="P516" s="93"/>
      <c r="Q516" s="93"/>
      <c r="R516" s="93"/>
      <c r="S516" s="93"/>
      <c r="T516" s="93"/>
      <c r="U516" s="93"/>
      <c r="V516" s="93"/>
      <c r="W516" s="93"/>
      <c r="X516" s="93"/>
      <c r="Y516" s="93"/>
      <c r="Z516" s="93"/>
      <c r="AA516" s="93"/>
    </row>
    <row r="517">
      <c r="A517" s="93"/>
      <c r="B517" s="93"/>
      <c r="C517" s="93"/>
      <c r="D517" s="93"/>
      <c r="E517" s="220"/>
      <c r="F517" s="93"/>
      <c r="G517" s="93"/>
      <c r="H517" s="93"/>
      <c r="I517" s="93"/>
      <c r="J517" s="93"/>
      <c r="K517" s="93"/>
      <c r="L517" s="93"/>
      <c r="M517" s="93"/>
      <c r="N517" s="93"/>
      <c r="O517" s="93"/>
      <c r="P517" s="93"/>
      <c r="Q517" s="93"/>
      <c r="R517" s="93"/>
      <c r="S517" s="93"/>
      <c r="T517" s="93"/>
      <c r="U517" s="93"/>
      <c r="V517" s="93"/>
      <c r="W517" s="93"/>
      <c r="X517" s="93"/>
      <c r="Y517" s="93"/>
      <c r="Z517" s="93"/>
      <c r="AA517" s="93"/>
    </row>
    <row r="518">
      <c r="A518" s="93"/>
      <c r="B518" s="93"/>
      <c r="C518" s="93"/>
      <c r="D518" s="93"/>
      <c r="E518" s="220"/>
      <c r="F518" s="93"/>
      <c r="G518" s="93"/>
      <c r="H518" s="93"/>
      <c r="I518" s="93"/>
      <c r="J518" s="93"/>
      <c r="K518" s="93"/>
      <c r="L518" s="93"/>
      <c r="M518" s="93"/>
      <c r="N518" s="93"/>
      <c r="O518" s="93"/>
      <c r="P518" s="93"/>
      <c r="Q518" s="93"/>
      <c r="R518" s="93"/>
      <c r="S518" s="93"/>
      <c r="T518" s="93"/>
      <c r="U518" s="93"/>
      <c r="V518" s="93"/>
      <c r="W518" s="93"/>
      <c r="X518" s="93"/>
      <c r="Y518" s="93"/>
      <c r="Z518" s="93"/>
      <c r="AA518" s="93"/>
    </row>
    <row r="519">
      <c r="A519" s="93"/>
      <c r="B519" s="93"/>
      <c r="C519" s="93"/>
      <c r="D519" s="93"/>
      <c r="E519" s="220"/>
      <c r="F519" s="93"/>
      <c r="G519" s="93"/>
      <c r="H519" s="93"/>
      <c r="I519" s="93"/>
      <c r="J519" s="93"/>
      <c r="K519" s="93"/>
      <c r="L519" s="93"/>
      <c r="M519" s="93"/>
      <c r="N519" s="93"/>
      <c r="O519" s="93"/>
      <c r="P519" s="93"/>
      <c r="Q519" s="93"/>
      <c r="R519" s="93"/>
      <c r="S519" s="93"/>
      <c r="T519" s="93"/>
      <c r="U519" s="93"/>
      <c r="V519" s="93"/>
      <c r="W519" s="93"/>
      <c r="X519" s="93"/>
      <c r="Y519" s="93"/>
      <c r="Z519" s="93"/>
      <c r="AA519" s="93"/>
    </row>
    <row r="520">
      <c r="A520" s="93"/>
      <c r="B520" s="93"/>
      <c r="C520" s="93"/>
      <c r="D520" s="93"/>
      <c r="E520" s="220"/>
      <c r="F520" s="93"/>
      <c r="G520" s="93"/>
      <c r="H520" s="93"/>
      <c r="I520" s="93"/>
      <c r="J520" s="93"/>
      <c r="K520" s="93"/>
      <c r="L520" s="93"/>
      <c r="M520" s="93"/>
      <c r="N520" s="93"/>
      <c r="O520" s="93"/>
      <c r="P520" s="93"/>
      <c r="Q520" s="93"/>
      <c r="R520" s="93"/>
      <c r="S520" s="93"/>
      <c r="T520" s="93"/>
      <c r="U520" s="93"/>
      <c r="V520" s="93"/>
      <c r="W520" s="93"/>
      <c r="X520" s="93"/>
      <c r="Y520" s="93"/>
      <c r="Z520" s="93"/>
      <c r="AA520" s="93"/>
    </row>
    <row r="521">
      <c r="A521" s="93"/>
      <c r="B521" s="93"/>
      <c r="C521" s="93"/>
      <c r="D521" s="93"/>
      <c r="E521" s="220"/>
      <c r="F521" s="93"/>
      <c r="G521" s="93"/>
      <c r="H521" s="93"/>
      <c r="I521" s="93"/>
      <c r="J521" s="93"/>
      <c r="K521" s="93"/>
      <c r="L521" s="93"/>
      <c r="M521" s="93"/>
      <c r="N521" s="93"/>
      <c r="O521" s="93"/>
      <c r="P521" s="93"/>
      <c r="Q521" s="93"/>
      <c r="R521" s="93"/>
      <c r="S521" s="93"/>
      <c r="T521" s="93"/>
      <c r="U521" s="93"/>
      <c r="V521" s="93"/>
      <c r="W521" s="93"/>
      <c r="X521" s="93"/>
      <c r="Y521" s="93"/>
      <c r="Z521" s="93"/>
      <c r="AA521" s="93"/>
    </row>
    <row r="522">
      <c r="A522" s="93"/>
      <c r="B522" s="93"/>
      <c r="C522" s="93"/>
      <c r="D522" s="93"/>
      <c r="E522" s="220"/>
      <c r="F522" s="93"/>
      <c r="G522" s="93"/>
      <c r="H522" s="93"/>
      <c r="I522" s="93"/>
      <c r="J522" s="93"/>
      <c r="K522" s="93"/>
      <c r="L522" s="93"/>
      <c r="M522" s="93"/>
      <c r="N522" s="93"/>
      <c r="O522" s="93"/>
      <c r="P522" s="93"/>
      <c r="Q522" s="93"/>
      <c r="R522" s="93"/>
      <c r="S522" s="93"/>
      <c r="T522" s="93"/>
      <c r="U522" s="93"/>
      <c r="V522" s="93"/>
      <c r="W522" s="93"/>
      <c r="X522" s="93"/>
      <c r="Y522" s="93"/>
      <c r="Z522" s="93"/>
      <c r="AA522" s="93"/>
    </row>
    <row r="523">
      <c r="A523" s="93"/>
      <c r="B523" s="93"/>
      <c r="C523" s="93"/>
      <c r="D523" s="93"/>
      <c r="E523" s="220"/>
      <c r="F523" s="93"/>
      <c r="G523" s="93"/>
      <c r="H523" s="93"/>
      <c r="I523" s="93"/>
      <c r="J523" s="93"/>
      <c r="K523" s="93"/>
      <c r="L523" s="93"/>
      <c r="M523" s="93"/>
      <c r="N523" s="93"/>
      <c r="O523" s="93"/>
      <c r="P523" s="93"/>
      <c r="Q523" s="93"/>
      <c r="R523" s="93"/>
      <c r="S523" s="93"/>
      <c r="T523" s="93"/>
      <c r="U523" s="93"/>
      <c r="V523" s="93"/>
      <c r="W523" s="93"/>
      <c r="X523" s="93"/>
      <c r="Y523" s="93"/>
      <c r="Z523" s="93"/>
      <c r="AA523" s="93"/>
    </row>
    <row r="524">
      <c r="A524" s="93"/>
      <c r="B524" s="93"/>
      <c r="C524" s="93"/>
      <c r="D524" s="93"/>
      <c r="E524" s="220"/>
      <c r="F524" s="93"/>
      <c r="G524" s="93"/>
      <c r="H524" s="93"/>
      <c r="I524" s="93"/>
      <c r="J524" s="93"/>
      <c r="K524" s="93"/>
      <c r="L524" s="93"/>
      <c r="M524" s="93"/>
      <c r="N524" s="93"/>
      <c r="O524" s="93"/>
      <c r="P524" s="93"/>
      <c r="Q524" s="93"/>
      <c r="R524" s="93"/>
      <c r="S524" s="93"/>
      <c r="T524" s="93"/>
      <c r="U524" s="93"/>
      <c r="V524" s="93"/>
      <c r="W524" s="93"/>
      <c r="X524" s="93"/>
      <c r="Y524" s="93"/>
      <c r="Z524" s="93"/>
      <c r="AA524" s="93"/>
    </row>
    <row r="525">
      <c r="A525" s="93"/>
      <c r="B525" s="93"/>
      <c r="C525" s="93"/>
      <c r="D525" s="93"/>
      <c r="E525" s="220"/>
      <c r="F525" s="93"/>
      <c r="G525" s="93"/>
      <c r="H525" s="93"/>
      <c r="I525" s="93"/>
      <c r="J525" s="93"/>
      <c r="K525" s="93"/>
      <c r="L525" s="93"/>
      <c r="M525" s="93"/>
      <c r="N525" s="93"/>
      <c r="O525" s="93"/>
      <c r="P525" s="93"/>
      <c r="Q525" s="93"/>
      <c r="R525" s="93"/>
      <c r="S525" s="93"/>
      <c r="T525" s="93"/>
      <c r="U525" s="93"/>
      <c r="V525" s="93"/>
      <c r="W525" s="93"/>
      <c r="X525" s="93"/>
      <c r="Y525" s="93"/>
      <c r="Z525" s="93"/>
      <c r="AA525" s="93"/>
    </row>
    <row r="526">
      <c r="A526" s="93"/>
      <c r="B526" s="93"/>
      <c r="C526" s="93"/>
      <c r="D526" s="93"/>
      <c r="E526" s="220"/>
      <c r="F526" s="93"/>
      <c r="G526" s="93"/>
      <c r="H526" s="93"/>
      <c r="I526" s="93"/>
      <c r="J526" s="93"/>
      <c r="K526" s="93"/>
      <c r="L526" s="93"/>
      <c r="M526" s="93"/>
      <c r="N526" s="93"/>
      <c r="O526" s="93"/>
      <c r="P526" s="93"/>
      <c r="Q526" s="93"/>
      <c r="R526" s="93"/>
      <c r="S526" s="93"/>
      <c r="T526" s="93"/>
      <c r="U526" s="93"/>
      <c r="V526" s="93"/>
      <c r="W526" s="93"/>
      <c r="X526" s="93"/>
      <c r="Y526" s="93"/>
      <c r="Z526" s="93"/>
      <c r="AA526" s="93"/>
    </row>
    <row r="527">
      <c r="A527" s="93"/>
      <c r="B527" s="93"/>
      <c r="C527" s="93"/>
      <c r="D527" s="93"/>
      <c r="E527" s="220"/>
      <c r="F527" s="93"/>
      <c r="G527" s="93"/>
      <c r="H527" s="93"/>
      <c r="I527" s="93"/>
      <c r="J527" s="93"/>
      <c r="K527" s="93"/>
      <c r="L527" s="93"/>
      <c r="M527" s="93"/>
      <c r="N527" s="93"/>
      <c r="O527" s="93"/>
      <c r="P527" s="93"/>
      <c r="Q527" s="93"/>
      <c r="R527" s="93"/>
      <c r="S527" s="93"/>
      <c r="T527" s="93"/>
      <c r="U527" s="93"/>
      <c r="V527" s="93"/>
      <c r="W527" s="93"/>
      <c r="X527" s="93"/>
      <c r="Y527" s="93"/>
      <c r="Z527" s="93"/>
      <c r="AA527" s="93"/>
    </row>
    <row r="528">
      <c r="A528" s="93"/>
      <c r="B528" s="93"/>
      <c r="C528" s="93"/>
      <c r="D528" s="93"/>
      <c r="E528" s="220"/>
      <c r="F528" s="93"/>
      <c r="G528" s="93"/>
      <c r="H528" s="93"/>
      <c r="I528" s="93"/>
      <c r="J528" s="93"/>
      <c r="K528" s="93"/>
      <c r="L528" s="93"/>
      <c r="M528" s="93"/>
      <c r="N528" s="93"/>
      <c r="O528" s="93"/>
      <c r="P528" s="93"/>
      <c r="Q528" s="93"/>
      <c r="R528" s="93"/>
      <c r="S528" s="93"/>
      <c r="T528" s="93"/>
      <c r="U528" s="93"/>
      <c r="V528" s="93"/>
      <c r="W528" s="93"/>
      <c r="X528" s="93"/>
      <c r="Y528" s="93"/>
      <c r="Z528" s="93"/>
      <c r="AA528" s="93"/>
    </row>
    <row r="529">
      <c r="A529" s="93"/>
      <c r="B529" s="93"/>
      <c r="C529" s="93"/>
      <c r="D529" s="93"/>
      <c r="E529" s="220"/>
      <c r="F529" s="93"/>
      <c r="G529" s="93"/>
      <c r="H529" s="93"/>
      <c r="I529" s="93"/>
      <c r="J529" s="93"/>
      <c r="K529" s="93"/>
      <c r="L529" s="93"/>
      <c r="M529" s="93"/>
      <c r="N529" s="93"/>
      <c r="O529" s="93"/>
      <c r="P529" s="93"/>
      <c r="Q529" s="93"/>
      <c r="R529" s="93"/>
      <c r="S529" s="93"/>
      <c r="T529" s="93"/>
      <c r="U529" s="93"/>
      <c r="V529" s="93"/>
      <c r="W529" s="93"/>
      <c r="X529" s="93"/>
      <c r="Y529" s="93"/>
      <c r="Z529" s="93"/>
      <c r="AA529" s="93"/>
    </row>
    <row r="530">
      <c r="A530" s="93"/>
      <c r="B530" s="93"/>
      <c r="C530" s="93"/>
      <c r="D530" s="93"/>
      <c r="E530" s="220"/>
      <c r="F530" s="93"/>
      <c r="G530" s="93"/>
      <c r="H530" s="93"/>
      <c r="I530" s="93"/>
      <c r="J530" s="93"/>
      <c r="K530" s="93"/>
      <c r="L530" s="93"/>
      <c r="M530" s="93"/>
      <c r="N530" s="93"/>
      <c r="O530" s="93"/>
      <c r="P530" s="93"/>
      <c r="Q530" s="93"/>
      <c r="R530" s="93"/>
      <c r="S530" s="93"/>
      <c r="T530" s="93"/>
      <c r="U530" s="93"/>
      <c r="V530" s="93"/>
      <c r="W530" s="93"/>
      <c r="X530" s="93"/>
      <c r="Y530" s="93"/>
      <c r="Z530" s="93"/>
      <c r="AA530" s="93"/>
    </row>
    <row r="531">
      <c r="A531" s="93"/>
      <c r="B531" s="93"/>
      <c r="C531" s="93"/>
      <c r="D531" s="93"/>
      <c r="E531" s="220"/>
      <c r="F531" s="93"/>
      <c r="G531" s="93"/>
      <c r="H531" s="93"/>
      <c r="I531" s="93"/>
      <c r="J531" s="93"/>
      <c r="K531" s="93"/>
      <c r="L531" s="93"/>
      <c r="M531" s="93"/>
      <c r="N531" s="93"/>
      <c r="O531" s="93"/>
      <c r="P531" s="93"/>
      <c r="Q531" s="93"/>
      <c r="R531" s="93"/>
      <c r="S531" s="93"/>
      <c r="T531" s="93"/>
      <c r="U531" s="93"/>
      <c r="V531" s="93"/>
      <c r="W531" s="93"/>
      <c r="X531" s="93"/>
      <c r="Y531" s="93"/>
      <c r="Z531" s="93"/>
      <c r="AA531" s="93"/>
    </row>
    <row r="532">
      <c r="A532" s="93"/>
      <c r="B532" s="93"/>
      <c r="C532" s="93"/>
      <c r="D532" s="93"/>
      <c r="E532" s="220"/>
      <c r="F532" s="93"/>
      <c r="G532" s="93"/>
      <c r="H532" s="93"/>
      <c r="I532" s="93"/>
      <c r="J532" s="93"/>
      <c r="K532" s="93"/>
      <c r="L532" s="93"/>
      <c r="M532" s="93"/>
      <c r="N532" s="93"/>
      <c r="O532" s="93"/>
      <c r="P532" s="93"/>
      <c r="Q532" s="93"/>
      <c r="R532" s="93"/>
      <c r="S532" s="93"/>
      <c r="T532" s="93"/>
      <c r="U532" s="93"/>
      <c r="V532" s="93"/>
      <c r="W532" s="93"/>
      <c r="X532" s="93"/>
      <c r="Y532" s="93"/>
      <c r="Z532" s="93"/>
      <c r="AA532" s="93"/>
    </row>
    <row r="533">
      <c r="A533" s="93"/>
      <c r="B533" s="93"/>
      <c r="C533" s="93"/>
      <c r="D533" s="93"/>
      <c r="E533" s="220"/>
      <c r="F533" s="93"/>
      <c r="G533" s="93"/>
      <c r="H533" s="93"/>
      <c r="I533" s="93"/>
      <c r="J533" s="93"/>
      <c r="K533" s="93"/>
      <c r="L533" s="93"/>
      <c r="M533" s="93"/>
      <c r="N533" s="93"/>
      <c r="O533" s="93"/>
      <c r="P533" s="93"/>
      <c r="Q533" s="93"/>
      <c r="R533" s="93"/>
      <c r="S533" s="93"/>
      <c r="T533" s="93"/>
      <c r="U533" s="93"/>
      <c r="V533" s="93"/>
      <c r="W533" s="93"/>
      <c r="X533" s="93"/>
      <c r="Y533" s="93"/>
      <c r="Z533" s="93"/>
      <c r="AA533" s="93"/>
    </row>
    <row r="534">
      <c r="A534" s="93"/>
      <c r="B534" s="93"/>
      <c r="C534" s="93"/>
      <c r="D534" s="93"/>
      <c r="E534" s="220"/>
      <c r="F534" s="93"/>
      <c r="G534" s="93"/>
      <c r="H534" s="93"/>
      <c r="I534" s="93"/>
      <c r="J534" s="93"/>
      <c r="K534" s="93"/>
      <c r="L534" s="93"/>
      <c r="M534" s="93"/>
      <c r="N534" s="93"/>
      <c r="O534" s="93"/>
      <c r="P534" s="93"/>
      <c r="Q534" s="93"/>
      <c r="R534" s="93"/>
      <c r="S534" s="93"/>
      <c r="T534" s="93"/>
      <c r="U534" s="93"/>
      <c r="V534" s="93"/>
      <c r="W534" s="93"/>
      <c r="X534" s="93"/>
      <c r="Y534" s="93"/>
      <c r="Z534" s="93"/>
      <c r="AA534" s="93"/>
    </row>
    <row r="535">
      <c r="A535" s="93"/>
      <c r="B535" s="93"/>
      <c r="C535" s="93"/>
      <c r="D535" s="93"/>
      <c r="E535" s="220"/>
      <c r="F535" s="93"/>
      <c r="G535" s="93"/>
      <c r="H535" s="93"/>
      <c r="I535" s="93"/>
      <c r="J535" s="93"/>
      <c r="K535" s="93"/>
      <c r="L535" s="93"/>
      <c r="M535" s="93"/>
      <c r="N535" s="93"/>
      <c r="O535" s="93"/>
      <c r="P535" s="93"/>
      <c r="Q535" s="93"/>
      <c r="R535" s="93"/>
      <c r="S535" s="93"/>
      <c r="T535" s="93"/>
      <c r="U535" s="93"/>
      <c r="V535" s="93"/>
      <c r="W535" s="93"/>
      <c r="X535" s="93"/>
      <c r="Y535" s="93"/>
      <c r="Z535" s="93"/>
      <c r="AA535" s="93"/>
    </row>
    <row r="536">
      <c r="A536" s="93"/>
      <c r="B536" s="93"/>
      <c r="C536" s="93"/>
      <c r="D536" s="93"/>
      <c r="E536" s="220"/>
      <c r="F536" s="93"/>
      <c r="G536" s="93"/>
      <c r="H536" s="93"/>
      <c r="I536" s="93"/>
      <c r="J536" s="93"/>
      <c r="K536" s="93"/>
      <c r="L536" s="93"/>
      <c r="M536" s="93"/>
      <c r="N536" s="93"/>
      <c r="O536" s="93"/>
      <c r="P536" s="93"/>
      <c r="Q536" s="93"/>
      <c r="R536" s="93"/>
      <c r="S536" s="93"/>
      <c r="T536" s="93"/>
      <c r="U536" s="93"/>
      <c r="V536" s="93"/>
      <c r="W536" s="93"/>
      <c r="X536" s="93"/>
      <c r="Y536" s="93"/>
      <c r="Z536" s="93"/>
      <c r="AA536" s="93"/>
    </row>
    <row r="537">
      <c r="A537" s="93"/>
      <c r="B537" s="93"/>
      <c r="C537" s="93"/>
      <c r="D537" s="93"/>
      <c r="E537" s="220"/>
      <c r="F537" s="93"/>
      <c r="G537" s="93"/>
      <c r="H537" s="93"/>
      <c r="I537" s="93"/>
      <c r="J537" s="93"/>
      <c r="K537" s="93"/>
      <c r="L537" s="93"/>
      <c r="M537" s="93"/>
      <c r="N537" s="93"/>
      <c r="O537" s="93"/>
      <c r="P537" s="93"/>
      <c r="Q537" s="93"/>
      <c r="R537" s="93"/>
      <c r="S537" s="93"/>
      <c r="T537" s="93"/>
      <c r="U537" s="93"/>
      <c r="V537" s="93"/>
      <c r="W537" s="93"/>
      <c r="X537" s="93"/>
      <c r="Y537" s="93"/>
      <c r="Z537" s="93"/>
      <c r="AA537" s="93"/>
    </row>
    <row r="538">
      <c r="A538" s="93"/>
      <c r="B538" s="93"/>
      <c r="C538" s="93"/>
      <c r="D538" s="93"/>
      <c r="E538" s="220"/>
      <c r="F538" s="93"/>
      <c r="G538" s="93"/>
      <c r="H538" s="93"/>
      <c r="I538" s="93"/>
      <c r="J538" s="93"/>
      <c r="K538" s="93"/>
      <c r="L538" s="93"/>
      <c r="M538" s="93"/>
      <c r="N538" s="93"/>
      <c r="O538" s="93"/>
      <c r="P538" s="93"/>
      <c r="Q538" s="93"/>
      <c r="R538" s="93"/>
      <c r="S538" s="93"/>
      <c r="T538" s="93"/>
      <c r="U538" s="93"/>
      <c r="V538" s="93"/>
      <c r="W538" s="93"/>
      <c r="X538" s="93"/>
      <c r="Y538" s="93"/>
      <c r="Z538" s="93"/>
      <c r="AA538" s="93"/>
    </row>
    <row r="539">
      <c r="A539" s="93"/>
      <c r="B539" s="93"/>
      <c r="C539" s="93"/>
      <c r="D539" s="93"/>
      <c r="E539" s="220"/>
      <c r="F539" s="93"/>
      <c r="G539" s="93"/>
      <c r="H539" s="93"/>
      <c r="I539" s="93"/>
      <c r="J539" s="93"/>
      <c r="K539" s="93"/>
      <c r="L539" s="93"/>
      <c r="M539" s="93"/>
      <c r="N539" s="93"/>
      <c r="O539" s="93"/>
      <c r="P539" s="93"/>
      <c r="Q539" s="93"/>
      <c r="R539" s="93"/>
      <c r="S539" s="93"/>
      <c r="T539" s="93"/>
      <c r="U539" s="93"/>
      <c r="V539" s="93"/>
      <c r="W539" s="93"/>
      <c r="X539" s="93"/>
      <c r="Y539" s="93"/>
      <c r="Z539" s="93"/>
      <c r="AA539" s="93"/>
    </row>
    <row r="540">
      <c r="A540" s="93"/>
      <c r="B540" s="93"/>
      <c r="C540" s="93"/>
      <c r="D540" s="93"/>
      <c r="E540" s="220"/>
      <c r="F540" s="93"/>
      <c r="G540" s="93"/>
      <c r="H540" s="93"/>
      <c r="I540" s="93"/>
      <c r="J540" s="93"/>
      <c r="K540" s="93"/>
      <c r="L540" s="93"/>
      <c r="M540" s="93"/>
      <c r="N540" s="93"/>
      <c r="O540" s="93"/>
      <c r="P540" s="93"/>
      <c r="Q540" s="93"/>
      <c r="R540" s="93"/>
      <c r="S540" s="93"/>
      <c r="T540" s="93"/>
      <c r="U540" s="93"/>
      <c r="V540" s="93"/>
      <c r="W540" s="93"/>
      <c r="X540" s="93"/>
      <c r="Y540" s="93"/>
      <c r="Z540" s="93"/>
      <c r="AA540" s="93"/>
    </row>
    <row r="541">
      <c r="A541" s="93"/>
      <c r="B541" s="93"/>
      <c r="C541" s="93"/>
      <c r="D541" s="93"/>
      <c r="E541" s="220"/>
      <c r="F541" s="93"/>
      <c r="G541" s="93"/>
      <c r="H541" s="93"/>
      <c r="I541" s="93"/>
      <c r="J541" s="93"/>
      <c r="K541" s="93"/>
      <c r="L541" s="93"/>
      <c r="M541" s="93"/>
      <c r="N541" s="93"/>
      <c r="O541" s="93"/>
      <c r="P541" s="93"/>
      <c r="Q541" s="93"/>
      <c r="R541" s="93"/>
      <c r="S541" s="93"/>
      <c r="T541" s="93"/>
      <c r="U541" s="93"/>
      <c r="V541" s="93"/>
      <c r="W541" s="93"/>
      <c r="X541" s="93"/>
      <c r="Y541" s="93"/>
      <c r="Z541" s="93"/>
      <c r="AA541" s="93"/>
    </row>
    <row r="542">
      <c r="A542" s="93"/>
      <c r="B542" s="93"/>
      <c r="C542" s="93"/>
      <c r="D542" s="93"/>
      <c r="E542" s="220"/>
      <c r="F542" s="93"/>
      <c r="G542" s="93"/>
      <c r="H542" s="93"/>
      <c r="I542" s="93"/>
      <c r="J542" s="93"/>
      <c r="K542" s="93"/>
      <c r="L542" s="93"/>
      <c r="M542" s="93"/>
      <c r="N542" s="93"/>
      <c r="O542" s="93"/>
      <c r="P542" s="93"/>
      <c r="Q542" s="93"/>
      <c r="R542" s="93"/>
      <c r="S542" s="93"/>
      <c r="T542" s="93"/>
      <c r="U542" s="93"/>
      <c r="V542" s="93"/>
      <c r="W542" s="93"/>
      <c r="X542" s="93"/>
      <c r="Y542" s="93"/>
      <c r="Z542" s="93"/>
      <c r="AA542" s="93"/>
    </row>
    <row r="543">
      <c r="A543" s="93"/>
      <c r="B543" s="93"/>
      <c r="C543" s="93"/>
      <c r="D543" s="93"/>
      <c r="E543" s="220"/>
      <c r="F543" s="93"/>
      <c r="G543" s="93"/>
      <c r="H543" s="93"/>
      <c r="I543" s="93"/>
      <c r="J543" s="93"/>
      <c r="K543" s="93"/>
      <c r="L543" s="93"/>
      <c r="M543" s="93"/>
      <c r="N543" s="93"/>
      <c r="O543" s="93"/>
      <c r="P543" s="93"/>
      <c r="Q543" s="93"/>
      <c r="R543" s="93"/>
      <c r="S543" s="93"/>
      <c r="T543" s="93"/>
      <c r="U543" s="93"/>
      <c r="V543" s="93"/>
      <c r="W543" s="93"/>
      <c r="X543" s="93"/>
      <c r="Y543" s="93"/>
      <c r="Z543" s="93"/>
      <c r="AA543" s="93"/>
    </row>
    <row r="544">
      <c r="A544" s="93"/>
      <c r="B544" s="93"/>
      <c r="C544" s="93"/>
      <c r="D544" s="93"/>
      <c r="E544" s="220"/>
      <c r="F544" s="93"/>
      <c r="G544" s="93"/>
      <c r="H544" s="93"/>
      <c r="I544" s="93"/>
      <c r="J544" s="93"/>
      <c r="K544" s="93"/>
      <c r="L544" s="93"/>
      <c r="M544" s="93"/>
      <c r="N544" s="93"/>
      <c r="O544" s="93"/>
      <c r="P544" s="93"/>
      <c r="Q544" s="93"/>
      <c r="R544" s="93"/>
      <c r="S544" s="93"/>
      <c r="T544" s="93"/>
      <c r="U544" s="93"/>
      <c r="V544" s="93"/>
      <c r="W544" s="93"/>
      <c r="X544" s="93"/>
      <c r="Y544" s="93"/>
      <c r="Z544" s="93"/>
      <c r="AA544" s="93"/>
    </row>
    <row r="545">
      <c r="A545" s="93"/>
      <c r="B545" s="93"/>
      <c r="C545" s="93"/>
      <c r="D545" s="93"/>
      <c r="E545" s="220"/>
      <c r="F545" s="93"/>
      <c r="G545" s="93"/>
      <c r="H545" s="93"/>
      <c r="I545" s="93"/>
      <c r="J545" s="93"/>
      <c r="K545" s="93"/>
      <c r="L545" s="93"/>
      <c r="M545" s="93"/>
      <c r="N545" s="93"/>
      <c r="O545" s="93"/>
      <c r="P545" s="93"/>
      <c r="Q545" s="93"/>
      <c r="R545" s="93"/>
      <c r="S545" s="93"/>
      <c r="T545" s="93"/>
      <c r="U545" s="93"/>
      <c r="V545" s="93"/>
      <c r="W545" s="93"/>
      <c r="X545" s="93"/>
      <c r="Y545" s="93"/>
      <c r="Z545" s="93"/>
      <c r="AA545" s="93"/>
    </row>
    <row r="546">
      <c r="A546" s="93"/>
      <c r="B546" s="93"/>
      <c r="C546" s="93"/>
      <c r="D546" s="93"/>
      <c r="E546" s="220"/>
      <c r="F546" s="93"/>
      <c r="G546" s="93"/>
      <c r="H546" s="93"/>
      <c r="I546" s="93"/>
      <c r="J546" s="93"/>
      <c r="K546" s="93"/>
      <c r="L546" s="93"/>
      <c r="M546" s="93"/>
      <c r="N546" s="93"/>
      <c r="O546" s="93"/>
      <c r="P546" s="93"/>
      <c r="Q546" s="93"/>
      <c r="R546" s="93"/>
      <c r="S546" s="93"/>
      <c r="T546" s="93"/>
      <c r="U546" s="93"/>
      <c r="V546" s="93"/>
      <c r="W546" s="93"/>
      <c r="X546" s="93"/>
      <c r="Y546" s="93"/>
      <c r="Z546" s="93"/>
      <c r="AA546" s="93"/>
    </row>
    <row r="547">
      <c r="A547" s="93"/>
      <c r="B547" s="93"/>
      <c r="C547" s="93"/>
      <c r="D547" s="93"/>
      <c r="E547" s="220"/>
      <c r="F547" s="93"/>
      <c r="G547" s="93"/>
      <c r="H547" s="93"/>
      <c r="I547" s="93"/>
      <c r="J547" s="93"/>
      <c r="K547" s="93"/>
      <c r="L547" s="93"/>
      <c r="M547" s="93"/>
      <c r="N547" s="93"/>
      <c r="O547" s="93"/>
      <c r="P547" s="93"/>
      <c r="Q547" s="93"/>
      <c r="R547" s="93"/>
      <c r="S547" s="93"/>
      <c r="T547" s="93"/>
      <c r="U547" s="93"/>
      <c r="V547" s="93"/>
      <c r="W547" s="93"/>
      <c r="X547" s="93"/>
      <c r="Y547" s="93"/>
      <c r="Z547" s="93"/>
      <c r="AA547" s="93"/>
    </row>
    <row r="548">
      <c r="A548" s="93"/>
      <c r="B548" s="93"/>
      <c r="C548" s="93"/>
      <c r="D548" s="93"/>
      <c r="E548" s="220"/>
      <c r="F548" s="93"/>
      <c r="G548" s="93"/>
      <c r="H548" s="93"/>
      <c r="I548" s="93"/>
      <c r="J548" s="93"/>
      <c r="K548" s="93"/>
      <c r="L548" s="93"/>
      <c r="M548" s="93"/>
      <c r="N548" s="93"/>
      <c r="O548" s="93"/>
      <c r="P548" s="93"/>
      <c r="Q548" s="93"/>
      <c r="R548" s="93"/>
      <c r="S548" s="93"/>
      <c r="T548" s="93"/>
      <c r="U548" s="93"/>
      <c r="V548" s="93"/>
      <c r="W548" s="93"/>
      <c r="X548" s="93"/>
      <c r="Y548" s="93"/>
      <c r="Z548" s="93"/>
      <c r="AA548" s="93"/>
    </row>
    <row r="549">
      <c r="A549" s="93"/>
      <c r="B549" s="93"/>
      <c r="C549" s="93"/>
      <c r="D549" s="93"/>
      <c r="E549" s="220"/>
      <c r="F549" s="93"/>
      <c r="G549" s="93"/>
      <c r="H549" s="93"/>
      <c r="I549" s="93"/>
      <c r="J549" s="93"/>
      <c r="K549" s="93"/>
      <c r="L549" s="93"/>
      <c r="M549" s="93"/>
      <c r="N549" s="93"/>
      <c r="O549" s="93"/>
      <c r="P549" s="93"/>
      <c r="Q549" s="93"/>
      <c r="R549" s="93"/>
      <c r="S549" s="93"/>
      <c r="T549" s="93"/>
      <c r="U549" s="93"/>
      <c r="V549" s="93"/>
      <c r="W549" s="93"/>
      <c r="X549" s="93"/>
      <c r="Y549" s="93"/>
      <c r="Z549" s="93"/>
      <c r="AA549" s="93"/>
    </row>
    <row r="550">
      <c r="A550" s="93"/>
      <c r="B550" s="93"/>
      <c r="C550" s="93"/>
      <c r="D550" s="93"/>
      <c r="E550" s="220"/>
      <c r="F550" s="93"/>
      <c r="G550" s="93"/>
      <c r="H550" s="93"/>
      <c r="I550" s="93"/>
      <c r="J550" s="93"/>
      <c r="K550" s="93"/>
      <c r="L550" s="93"/>
      <c r="M550" s="93"/>
      <c r="N550" s="93"/>
      <c r="O550" s="93"/>
      <c r="P550" s="93"/>
      <c r="Q550" s="93"/>
      <c r="R550" s="93"/>
      <c r="S550" s="93"/>
      <c r="T550" s="93"/>
      <c r="U550" s="93"/>
      <c r="V550" s="93"/>
      <c r="W550" s="93"/>
      <c r="X550" s="93"/>
      <c r="Y550" s="93"/>
      <c r="Z550" s="93"/>
      <c r="AA550" s="93"/>
    </row>
    <row r="551">
      <c r="A551" s="93"/>
      <c r="B551" s="93"/>
      <c r="C551" s="93"/>
      <c r="D551" s="93"/>
      <c r="E551" s="220"/>
      <c r="F551" s="93"/>
      <c r="G551" s="93"/>
      <c r="H551" s="93"/>
      <c r="I551" s="93"/>
      <c r="J551" s="93"/>
      <c r="K551" s="93"/>
      <c r="L551" s="93"/>
      <c r="M551" s="93"/>
      <c r="N551" s="93"/>
      <c r="O551" s="93"/>
      <c r="P551" s="93"/>
      <c r="Q551" s="93"/>
      <c r="R551" s="93"/>
      <c r="S551" s="93"/>
      <c r="T551" s="93"/>
      <c r="U551" s="93"/>
      <c r="V551" s="93"/>
      <c r="W551" s="93"/>
      <c r="X551" s="93"/>
      <c r="Y551" s="93"/>
      <c r="Z551" s="93"/>
      <c r="AA551" s="93"/>
    </row>
    <row r="552">
      <c r="A552" s="93"/>
      <c r="B552" s="93"/>
      <c r="C552" s="93"/>
      <c r="D552" s="93"/>
      <c r="E552" s="220"/>
      <c r="F552" s="93"/>
      <c r="G552" s="93"/>
      <c r="H552" s="93"/>
      <c r="I552" s="93"/>
      <c r="J552" s="93"/>
      <c r="K552" s="93"/>
      <c r="L552" s="93"/>
      <c r="M552" s="93"/>
      <c r="N552" s="93"/>
      <c r="O552" s="93"/>
      <c r="P552" s="93"/>
      <c r="Q552" s="93"/>
      <c r="R552" s="93"/>
      <c r="S552" s="93"/>
      <c r="T552" s="93"/>
      <c r="U552" s="93"/>
      <c r="V552" s="93"/>
      <c r="W552" s="93"/>
      <c r="X552" s="93"/>
      <c r="Y552" s="93"/>
      <c r="Z552" s="93"/>
      <c r="AA552" s="93"/>
    </row>
    <row r="553">
      <c r="A553" s="93"/>
      <c r="B553" s="93"/>
      <c r="C553" s="93"/>
      <c r="D553" s="93"/>
      <c r="E553" s="220"/>
      <c r="F553" s="93"/>
      <c r="G553" s="93"/>
      <c r="H553" s="93"/>
      <c r="I553" s="93"/>
      <c r="J553" s="93"/>
      <c r="K553" s="93"/>
      <c r="L553" s="93"/>
      <c r="M553" s="93"/>
      <c r="N553" s="93"/>
      <c r="O553" s="93"/>
      <c r="P553" s="93"/>
      <c r="Q553" s="93"/>
      <c r="R553" s="93"/>
      <c r="S553" s="93"/>
      <c r="T553" s="93"/>
      <c r="U553" s="93"/>
      <c r="V553" s="93"/>
      <c r="W553" s="93"/>
      <c r="X553" s="93"/>
      <c r="Y553" s="93"/>
      <c r="Z553" s="93"/>
      <c r="AA553" s="93"/>
    </row>
    <row r="554">
      <c r="A554" s="93"/>
      <c r="B554" s="93"/>
      <c r="C554" s="93"/>
      <c r="D554" s="93"/>
      <c r="E554" s="220"/>
      <c r="F554" s="93"/>
      <c r="G554" s="93"/>
      <c r="H554" s="93"/>
      <c r="I554" s="93"/>
      <c r="J554" s="93"/>
      <c r="K554" s="93"/>
      <c r="L554" s="93"/>
      <c r="M554" s="93"/>
      <c r="N554" s="93"/>
      <c r="O554" s="93"/>
      <c r="P554" s="93"/>
      <c r="Q554" s="93"/>
      <c r="R554" s="93"/>
      <c r="S554" s="93"/>
      <c r="T554" s="93"/>
      <c r="U554" s="93"/>
      <c r="V554" s="93"/>
      <c r="W554" s="93"/>
      <c r="X554" s="93"/>
      <c r="Y554" s="93"/>
      <c r="Z554" s="93"/>
      <c r="AA554" s="93"/>
    </row>
    <row r="555">
      <c r="A555" s="93"/>
      <c r="B555" s="93"/>
      <c r="C555" s="93"/>
      <c r="D555" s="93"/>
      <c r="E555" s="220"/>
      <c r="F555" s="93"/>
      <c r="G555" s="93"/>
      <c r="H555" s="93"/>
      <c r="I555" s="93"/>
      <c r="J555" s="93"/>
      <c r="K555" s="93"/>
      <c r="L555" s="93"/>
      <c r="M555" s="93"/>
      <c r="N555" s="93"/>
      <c r="O555" s="93"/>
      <c r="P555" s="93"/>
      <c r="Q555" s="93"/>
      <c r="R555" s="93"/>
      <c r="S555" s="93"/>
      <c r="T555" s="93"/>
      <c r="U555" s="93"/>
      <c r="V555" s="93"/>
      <c r="W555" s="93"/>
      <c r="X555" s="93"/>
      <c r="Y555" s="93"/>
      <c r="Z555" s="93"/>
      <c r="AA555" s="93"/>
    </row>
    <row r="556">
      <c r="A556" s="93"/>
      <c r="B556" s="93"/>
      <c r="C556" s="93"/>
      <c r="D556" s="93"/>
      <c r="E556" s="220"/>
      <c r="F556" s="93"/>
      <c r="G556" s="93"/>
      <c r="H556" s="93"/>
      <c r="I556" s="93"/>
      <c r="J556" s="93"/>
      <c r="K556" s="93"/>
      <c r="L556" s="93"/>
      <c r="M556" s="93"/>
      <c r="N556" s="93"/>
      <c r="O556" s="93"/>
      <c r="P556" s="93"/>
      <c r="Q556" s="93"/>
      <c r="R556" s="93"/>
      <c r="S556" s="93"/>
      <c r="T556" s="93"/>
      <c r="U556" s="93"/>
      <c r="V556" s="93"/>
      <c r="W556" s="93"/>
      <c r="X556" s="93"/>
      <c r="Y556" s="93"/>
      <c r="Z556" s="93"/>
      <c r="AA556" s="93"/>
    </row>
    <row r="557">
      <c r="A557" s="93"/>
      <c r="B557" s="93"/>
      <c r="C557" s="93"/>
      <c r="D557" s="93"/>
      <c r="E557" s="220"/>
      <c r="F557" s="93"/>
      <c r="G557" s="93"/>
      <c r="H557" s="93"/>
      <c r="I557" s="93"/>
      <c r="J557" s="93"/>
      <c r="K557" s="93"/>
      <c r="L557" s="93"/>
      <c r="M557" s="93"/>
      <c r="N557" s="93"/>
      <c r="O557" s="93"/>
      <c r="P557" s="93"/>
      <c r="Q557" s="93"/>
      <c r="R557" s="93"/>
      <c r="S557" s="93"/>
      <c r="T557" s="93"/>
      <c r="U557" s="93"/>
      <c r="V557" s="93"/>
      <c r="W557" s="93"/>
      <c r="X557" s="93"/>
      <c r="Y557" s="93"/>
      <c r="Z557" s="93"/>
      <c r="AA557" s="93"/>
    </row>
    <row r="558">
      <c r="A558" s="93"/>
      <c r="B558" s="93"/>
      <c r="C558" s="93"/>
      <c r="D558" s="93"/>
      <c r="E558" s="220"/>
      <c r="F558" s="93"/>
      <c r="G558" s="93"/>
      <c r="H558" s="93"/>
      <c r="I558" s="93"/>
      <c r="J558" s="93"/>
      <c r="K558" s="93"/>
      <c r="L558" s="93"/>
      <c r="M558" s="93"/>
      <c r="N558" s="93"/>
      <c r="O558" s="93"/>
      <c r="P558" s="93"/>
      <c r="Q558" s="93"/>
      <c r="R558" s="93"/>
      <c r="S558" s="93"/>
      <c r="T558" s="93"/>
      <c r="U558" s="93"/>
      <c r="V558" s="93"/>
      <c r="W558" s="93"/>
      <c r="X558" s="93"/>
      <c r="Y558" s="93"/>
      <c r="Z558" s="93"/>
      <c r="AA558" s="93"/>
    </row>
    <row r="559">
      <c r="A559" s="93"/>
      <c r="B559" s="93"/>
      <c r="C559" s="93"/>
      <c r="D559" s="93"/>
      <c r="E559" s="220"/>
      <c r="F559" s="93"/>
      <c r="G559" s="93"/>
      <c r="H559" s="93"/>
      <c r="I559" s="93"/>
      <c r="J559" s="93"/>
      <c r="K559" s="93"/>
      <c r="L559" s="93"/>
      <c r="M559" s="93"/>
      <c r="N559" s="93"/>
      <c r="O559" s="93"/>
      <c r="P559" s="93"/>
      <c r="Q559" s="93"/>
      <c r="R559" s="93"/>
      <c r="S559" s="93"/>
      <c r="T559" s="93"/>
      <c r="U559" s="93"/>
      <c r="V559" s="93"/>
      <c r="W559" s="93"/>
      <c r="X559" s="93"/>
      <c r="Y559" s="93"/>
      <c r="Z559" s="93"/>
      <c r="AA559" s="93"/>
    </row>
    <row r="560">
      <c r="A560" s="93"/>
      <c r="B560" s="93"/>
      <c r="C560" s="93"/>
      <c r="D560" s="93"/>
      <c r="E560" s="220"/>
      <c r="F560" s="93"/>
      <c r="G560" s="93"/>
      <c r="H560" s="93"/>
      <c r="I560" s="93"/>
      <c r="J560" s="93"/>
      <c r="K560" s="93"/>
      <c r="L560" s="93"/>
      <c r="M560" s="93"/>
      <c r="N560" s="93"/>
      <c r="O560" s="93"/>
      <c r="P560" s="93"/>
      <c r="Q560" s="93"/>
      <c r="R560" s="93"/>
      <c r="S560" s="93"/>
      <c r="T560" s="93"/>
      <c r="U560" s="93"/>
      <c r="V560" s="93"/>
      <c r="W560" s="93"/>
      <c r="X560" s="93"/>
      <c r="Y560" s="93"/>
      <c r="Z560" s="93"/>
      <c r="AA560" s="93"/>
    </row>
    <row r="561">
      <c r="A561" s="93"/>
      <c r="B561" s="93"/>
      <c r="C561" s="93"/>
      <c r="D561" s="93"/>
      <c r="E561" s="220"/>
      <c r="F561" s="93"/>
      <c r="G561" s="93"/>
      <c r="H561" s="93"/>
      <c r="I561" s="93"/>
      <c r="J561" s="93"/>
      <c r="K561" s="93"/>
      <c r="L561" s="93"/>
      <c r="M561" s="93"/>
      <c r="N561" s="93"/>
      <c r="O561" s="93"/>
      <c r="P561" s="93"/>
      <c r="Q561" s="93"/>
      <c r="R561" s="93"/>
      <c r="S561" s="93"/>
      <c r="T561" s="93"/>
      <c r="U561" s="93"/>
      <c r="V561" s="93"/>
      <c r="W561" s="93"/>
      <c r="X561" s="93"/>
      <c r="Y561" s="93"/>
      <c r="Z561" s="93"/>
      <c r="AA561" s="93"/>
    </row>
    <row r="562">
      <c r="A562" s="93"/>
      <c r="B562" s="93"/>
      <c r="C562" s="93"/>
      <c r="D562" s="93"/>
      <c r="E562" s="220"/>
      <c r="F562" s="93"/>
      <c r="G562" s="93"/>
      <c r="H562" s="93"/>
      <c r="I562" s="93"/>
      <c r="J562" s="93"/>
      <c r="K562" s="93"/>
      <c r="L562" s="93"/>
      <c r="M562" s="93"/>
      <c r="N562" s="93"/>
      <c r="O562" s="93"/>
      <c r="P562" s="93"/>
      <c r="Q562" s="93"/>
      <c r="R562" s="93"/>
      <c r="S562" s="93"/>
      <c r="T562" s="93"/>
      <c r="U562" s="93"/>
      <c r="V562" s="93"/>
      <c r="W562" s="93"/>
      <c r="X562" s="93"/>
      <c r="Y562" s="93"/>
      <c r="Z562" s="93"/>
      <c r="AA562" s="93"/>
    </row>
    <row r="563">
      <c r="A563" s="93"/>
      <c r="B563" s="93"/>
      <c r="C563" s="93"/>
      <c r="D563" s="93"/>
      <c r="E563" s="220"/>
      <c r="F563" s="93"/>
      <c r="G563" s="93"/>
      <c r="H563" s="93"/>
      <c r="I563" s="93"/>
      <c r="J563" s="93"/>
      <c r="K563" s="93"/>
      <c r="L563" s="93"/>
      <c r="M563" s="93"/>
      <c r="N563" s="93"/>
      <c r="O563" s="93"/>
      <c r="P563" s="93"/>
      <c r="Q563" s="93"/>
      <c r="R563" s="93"/>
      <c r="S563" s="93"/>
      <c r="T563" s="93"/>
      <c r="U563" s="93"/>
      <c r="V563" s="93"/>
      <c r="W563" s="93"/>
      <c r="X563" s="93"/>
      <c r="Y563" s="93"/>
      <c r="Z563" s="93"/>
      <c r="AA563" s="93"/>
    </row>
    <row r="564">
      <c r="A564" s="93"/>
      <c r="B564" s="93"/>
      <c r="C564" s="93"/>
      <c r="D564" s="93"/>
      <c r="E564" s="220"/>
      <c r="F564" s="93"/>
      <c r="G564" s="93"/>
      <c r="H564" s="93"/>
      <c r="I564" s="93"/>
      <c r="J564" s="93"/>
      <c r="K564" s="93"/>
      <c r="L564" s="93"/>
      <c r="M564" s="93"/>
      <c r="N564" s="93"/>
      <c r="O564" s="93"/>
      <c r="P564" s="93"/>
      <c r="Q564" s="93"/>
      <c r="R564" s="93"/>
      <c r="S564" s="93"/>
      <c r="T564" s="93"/>
      <c r="U564" s="93"/>
      <c r="V564" s="93"/>
      <c r="W564" s="93"/>
      <c r="X564" s="93"/>
      <c r="Y564" s="93"/>
      <c r="Z564" s="93"/>
      <c r="AA564" s="93"/>
    </row>
    <row r="565">
      <c r="A565" s="93"/>
      <c r="B565" s="93"/>
      <c r="C565" s="93"/>
      <c r="D565" s="93"/>
      <c r="E565" s="220"/>
      <c r="F565" s="93"/>
      <c r="G565" s="93"/>
      <c r="H565" s="93"/>
      <c r="I565" s="93"/>
      <c r="J565" s="93"/>
      <c r="K565" s="93"/>
      <c r="L565" s="93"/>
      <c r="M565" s="93"/>
      <c r="N565" s="93"/>
      <c r="O565" s="93"/>
      <c r="P565" s="93"/>
      <c r="Q565" s="93"/>
      <c r="R565" s="93"/>
      <c r="S565" s="93"/>
      <c r="T565" s="93"/>
      <c r="U565" s="93"/>
      <c r="V565" s="93"/>
      <c r="W565" s="93"/>
      <c r="X565" s="93"/>
      <c r="Y565" s="93"/>
      <c r="Z565" s="93"/>
      <c r="AA565" s="93"/>
    </row>
    <row r="566">
      <c r="A566" s="93"/>
      <c r="B566" s="93"/>
      <c r="C566" s="93"/>
      <c r="D566" s="93"/>
      <c r="E566" s="220"/>
      <c r="F566" s="93"/>
      <c r="G566" s="93"/>
      <c r="H566" s="93"/>
      <c r="I566" s="93"/>
      <c r="J566" s="93"/>
      <c r="K566" s="93"/>
      <c r="L566" s="93"/>
      <c r="M566" s="93"/>
      <c r="N566" s="93"/>
      <c r="O566" s="93"/>
      <c r="P566" s="93"/>
      <c r="Q566" s="93"/>
      <c r="R566" s="93"/>
      <c r="S566" s="93"/>
      <c r="T566" s="93"/>
      <c r="U566" s="93"/>
      <c r="V566" s="93"/>
      <c r="W566" s="93"/>
      <c r="X566" s="93"/>
      <c r="Y566" s="93"/>
      <c r="Z566" s="93"/>
      <c r="AA566" s="93"/>
    </row>
    <row r="567">
      <c r="A567" s="93"/>
      <c r="B567" s="93"/>
      <c r="C567" s="93"/>
      <c r="D567" s="93"/>
      <c r="E567" s="220"/>
      <c r="F567" s="93"/>
      <c r="G567" s="93"/>
      <c r="H567" s="93"/>
      <c r="I567" s="93"/>
      <c r="J567" s="93"/>
      <c r="K567" s="93"/>
      <c r="L567" s="93"/>
      <c r="M567" s="93"/>
      <c r="N567" s="93"/>
      <c r="O567" s="93"/>
      <c r="P567" s="93"/>
      <c r="Q567" s="93"/>
      <c r="R567" s="93"/>
      <c r="S567" s="93"/>
      <c r="T567" s="93"/>
      <c r="U567" s="93"/>
      <c r="V567" s="93"/>
      <c r="W567" s="93"/>
      <c r="X567" s="93"/>
      <c r="Y567" s="93"/>
      <c r="Z567" s="93"/>
      <c r="AA567" s="93"/>
    </row>
    <row r="568">
      <c r="A568" s="93"/>
      <c r="B568" s="93"/>
      <c r="C568" s="93"/>
      <c r="D568" s="93"/>
      <c r="E568" s="220"/>
      <c r="F568" s="93"/>
      <c r="G568" s="93"/>
      <c r="H568" s="93"/>
      <c r="I568" s="93"/>
      <c r="J568" s="93"/>
      <c r="K568" s="93"/>
      <c r="L568" s="93"/>
      <c r="M568" s="93"/>
      <c r="N568" s="93"/>
      <c r="O568" s="93"/>
      <c r="P568" s="93"/>
      <c r="Q568" s="93"/>
      <c r="R568" s="93"/>
      <c r="S568" s="93"/>
      <c r="T568" s="93"/>
      <c r="U568" s="93"/>
      <c r="V568" s="93"/>
      <c r="W568" s="93"/>
      <c r="X568" s="93"/>
      <c r="Y568" s="93"/>
      <c r="Z568" s="93"/>
      <c r="AA568" s="93"/>
    </row>
    <row r="569">
      <c r="A569" s="93"/>
      <c r="B569" s="93"/>
      <c r="C569" s="93"/>
      <c r="D569" s="93"/>
      <c r="E569" s="220"/>
      <c r="F569" s="93"/>
      <c r="G569" s="93"/>
      <c r="H569" s="93"/>
      <c r="I569" s="93"/>
      <c r="J569" s="93"/>
      <c r="K569" s="93"/>
      <c r="L569" s="93"/>
      <c r="M569" s="93"/>
      <c r="N569" s="93"/>
      <c r="O569" s="93"/>
      <c r="P569" s="93"/>
      <c r="Q569" s="93"/>
      <c r="R569" s="93"/>
      <c r="S569" s="93"/>
      <c r="T569" s="93"/>
      <c r="U569" s="93"/>
      <c r="V569" s="93"/>
      <c r="W569" s="93"/>
      <c r="X569" s="93"/>
      <c r="Y569" s="93"/>
      <c r="Z569" s="93"/>
      <c r="AA569" s="93"/>
    </row>
    <row r="570">
      <c r="A570" s="93"/>
      <c r="B570" s="93"/>
      <c r="C570" s="93"/>
      <c r="D570" s="93"/>
      <c r="E570" s="220"/>
      <c r="F570" s="93"/>
      <c r="G570" s="93"/>
      <c r="H570" s="93"/>
      <c r="I570" s="93"/>
      <c r="J570" s="93"/>
      <c r="K570" s="93"/>
      <c r="L570" s="93"/>
      <c r="M570" s="93"/>
      <c r="N570" s="93"/>
      <c r="O570" s="93"/>
      <c r="P570" s="93"/>
      <c r="Q570" s="93"/>
      <c r="R570" s="93"/>
      <c r="S570" s="93"/>
      <c r="T570" s="93"/>
      <c r="U570" s="93"/>
      <c r="V570" s="93"/>
      <c r="W570" s="93"/>
      <c r="X570" s="93"/>
      <c r="Y570" s="93"/>
      <c r="Z570" s="93"/>
      <c r="AA570" s="93"/>
    </row>
    <row r="571">
      <c r="A571" s="93"/>
      <c r="B571" s="93"/>
      <c r="C571" s="93"/>
      <c r="D571" s="93"/>
      <c r="E571" s="220"/>
      <c r="F571" s="93"/>
      <c r="G571" s="93"/>
      <c r="H571" s="93"/>
      <c r="I571" s="93"/>
      <c r="J571" s="93"/>
      <c r="K571" s="93"/>
      <c r="L571" s="93"/>
      <c r="M571" s="93"/>
      <c r="N571" s="93"/>
      <c r="O571" s="93"/>
      <c r="P571" s="93"/>
      <c r="Q571" s="93"/>
      <c r="R571" s="93"/>
      <c r="S571" s="93"/>
      <c r="T571" s="93"/>
      <c r="U571" s="93"/>
      <c r="V571" s="93"/>
      <c r="W571" s="93"/>
      <c r="X571" s="93"/>
      <c r="Y571" s="93"/>
      <c r="Z571" s="93"/>
      <c r="AA571" s="93"/>
    </row>
    <row r="572">
      <c r="A572" s="93"/>
      <c r="B572" s="93"/>
      <c r="C572" s="93"/>
      <c r="D572" s="93"/>
      <c r="E572" s="220"/>
      <c r="F572" s="93"/>
      <c r="G572" s="93"/>
      <c r="H572" s="93"/>
      <c r="I572" s="93"/>
      <c r="J572" s="93"/>
      <c r="K572" s="93"/>
      <c r="L572" s="93"/>
      <c r="M572" s="93"/>
      <c r="N572" s="93"/>
      <c r="O572" s="93"/>
      <c r="P572" s="93"/>
      <c r="Q572" s="93"/>
      <c r="R572" s="93"/>
      <c r="S572" s="93"/>
      <c r="T572" s="93"/>
      <c r="U572" s="93"/>
      <c r="V572" s="93"/>
      <c r="W572" s="93"/>
      <c r="X572" s="93"/>
      <c r="Y572" s="93"/>
      <c r="Z572" s="93"/>
      <c r="AA572" s="93"/>
    </row>
    <row r="573">
      <c r="A573" s="93"/>
      <c r="B573" s="93"/>
      <c r="C573" s="93"/>
      <c r="D573" s="93"/>
      <c r="E573" s="220"/>
      <c r="F573" s="93"/>
      <c r="G573" s="93"/>
      <c r="H573" s="93"/>
      <c r="I573" s="93"/>
      <c r="J573" s="93"/>
      <c r="K573" s="93"/>
      <c r="L573" s="93"/>
      <c r="M573" s="93"/>
      <c r="N573" s="93"/>
      <c r="O573" s="93"/>
      <c r="P573" s="93"/>
      <c r="Q573" s="93"/>
      <c r="R573" s="93"/>
      <c r="S573" s="93"/>
      <c r="T573" s="93"/>
      <c r="U573" s="93"/>
      <c r="V573" s="93"/>
      <c r="W573" s="93"/>
      <c r="X573" s="93"/>
      <c r="Y573" s="93"/>
      <c r="Z573" s="93"/>
      <c r="AA573" s="93"/>
    </row>
    <row r="574">
      <c r="A574" s="93"/>
      <c r="B574" s="93"/>
      <c r="C574" s="93"/>
      <c r="D574" s="93"/>
      <c r="E574" s="220"/>
      <c r="F574" s="93"/>
      <c r="G574" s="93"/>
      <c r="H574" s="93"/>
      <c r="I574" s="93"/>
      <c r="J574" s="93"/>
      <c r="K574" s="93"/>
      <c r="L574" s="93"/>
      <c r="M574" s="93"/>
      <c r="N574" s="93"/>
      <c r="O574" s="93"/>
      <c r="P574" s="93"/>
      <c r="Q574" s="93"/>
      <c r="R574" s="93"/>
      <c r="S574" s="93"/>
      <c r="T574" s="93"/>
      <c r="U574" s="93"/>
      <c r="V574" s="93"/>
      <c r="W574" s="93"/>
      <c r="X574" s="93"/>
      <c r="Y574" s="93"/>
      <c r="Z574" s="93"/>
      <c r="AA574" s="93"/>
    </row>
    <row r="575">
      <c r="A575" s="93"/>
      <c r="B575" s="93"/>
      <c r="C575" s="93"/>
      <c r="D575" s="93"/>
      <c r="E575" s="220"/>
      <c r="F575" s="93"/>
      <c r="G575" s="93"/>
      <c r="H575" s="93"/>
      <c r="I575" s="93"/>
      <c r="J575" s="93"/>
      <c r="K575" s="93"/>
      <c r="L575" s="93"/>
      <c r="M575" s="93"/>
      <c r="N575" s="93"/>
      <c r="O575" s="93"/>
      <c r="P575" s="93"/>
      <c r="Q575" s="93"/>
      <c r="R575" s="93"/>
      <c r="S575" s="93"/>
      <c r="T575" s="93"/>
      <c r="U575" s="93"/>
      <c r="V575" s="93"/>
      <c r="W575" s="93"/>
      <c r="X575" s="93"/>
      <c r="Y575" s="93"/>
      <c r="Z575" s="93"/>
      <c r="AA575" s="93"/>
    </row>
    <row r="576">
      <c r="A576" s="93"/>
      <c r="B576" s="93"/>
      <c r="C576" s="93"/>
      <c r="D576" s="93"/>
      <c r="E576" s="220"/>
      <c r="F576" s="93"/>
      <c r="G576" s="93"/>
      <c r="H576" s="93"/>
      <c r="I576" s="93"/>
      <c r="J576" s="93"/>
      <c r="K576" s="93"/>
      <c r="L576" s="93"/>
      <c r="M576" s="93"/>
      <c r="N576" s="93"/>
      <c r="O576" s="93"/>
      <c r="P576" s="93"/>
      <c r="Q576" s="93"/>
      <c r="R576" s="93"/>
      <c r="S576" s="93"/>
      <c r="T576" s="93"/>
      <c r="U576" s="93"/>
      <c r="V576" s="93"/>
      <c r="W576" s="93"/>
      <c r="X576" s="93"/>
      <c r="Y576" s="93"/>
      <c r="Z576" s="93"/>
      <c r="AA576" s="93"/>
    </row>
    <row r="577">
      <c r="A577" s="93"/>
      <c r="B577" s="93"/>
      <c r="C577" s="93"/>
      <c r="D577" s="93"/>
      <c r="E577" s="220"/>
      <c r="F577" s="93"/>
      <c r="G577" s="93"/>
      <c r="H577" s="93"/>
      <c r="I577" s="93"/>
      <c r="J577" s="93"/>
      <c r="K577" s="93"/>
      <c r="L577" s="93"/>
      <c r="M577" s="93"/>
      <c r="N577" s="93"/>
      <c r="O577" s="93"/>
      <c r="P577" s="93"/>
      <c r="Q577" s="93"/>
      <c r="R577" s="93"/>
      <c r="S577" s="93"/>
      <c r="T577" s="93"/>
      <c r="U577" s="93"/>
      <c r="V577" s="93"/>
      <c r="W577" s="93"/>
      <c r="X577" s="93"/>
      <c r="Y577" s="93"/>
      <c r="Z577" s="93"/>
      <c r="AA577" s="93"/>
    </row>
    <row r="578">
      <c r="A578" s="93"/>
      <c r="B578" s="93"/>
      <c r="C578" s="93"/>
      <c r="D578" s="93"/>
      <c r="E578" s="220"/>
      <c r="F578" s="93"/>
      <c r="G578" s="93"/>
      <c r="H578" s="93"/>
      <c r="I578" s="93"/>
      <c r="J578" s="93"/>
      <c r="K578" s="93"/>
      <c r="L578" s="93"/>
      <c r="M578" s="93"/>
      <c r="N578" s="93"/>
      <c r="O578" s="93"/>
      <c r="P578" s="93"/>
      <c r="Q578" s="93"/>
      <c r="R578" s="93"/>
      <c r="S578" s="93"/>
      <c r="T578" s="93"/>
      <c r="U578" s="93"/>
      <c r="V578" s="93"/>
      <c r="W578" s="93"/>
      <c r="X578" s="93"/>
      <c r="Y578" s="93"/>
      <c r="Z578" s="93"/>
      <c r="AA578" s="93"/>
    </row>
    <row r="579">
      <c r="A579" s="93"/>
      <c r="B579" s="93"/>
      <c r="C579" s="93"/>
      <c r="D579" s="93"/>
      <c r="E579" s="220"/>
      <c r="F579" s="93"/>
      <c r="G579" s="93"/>
      <c r="H579" s="93"/>
      <c r="I579" s="93"/>
      <c r="J579" s="93"/>
      <c r="K579" s="93"/>
      <c r="L579" s="93"/>
      <c r="M579" s="93"/>
      <c r="N579" s="93"/>
      <c r="O579" s="93"/>
      <c r="P579" s="93"/>
      <c r="Q579" s="93"/>
      <c r="R579" s="93"/>
      <c r="S579" s="93"/>
      <c r="T579" s="93"/>
      <c r="U579" s="93"/>
      <c r="V579" s="93"/>
      <c r="W579" s="93"/>
      <c r="X579" s="93"/>
      <c r="Y579" s="93"/>
      <c r="Z579" s="93"/>
      <c r="AA579" s="93"/>
    </row>
    <row r="580">
      <c r="A580" s="93"/>
      <c r="B580" s="93"/>
      <c r="C580" s="93"/>
      <c r="D580" s="93"/>
      <c r="E580" s="220"/>
      <c r="F580" s="93"/>
      <c r="G580" s="93"/>
      <c r="H580" s="93"/>
      <c r="I580" s="93"/>
      <c r="J580" s="93"/>
      <c r="K580" s="93"/>
      <c r="L580" s="93"/>
      <c r="M580" s="93"/>
      <c r="N580" s="93"/>
      <c r="O580" s="93"/>
      <c r="P580" s="93"/>
      <c r="Q580" s="93"/>
      <c r="R580" s="93"/>
      <c r="S580" s="93"/>
      <c r="T580" s="93"/>
      <c r="U580" s="93"/>
      <c r="V580" s="93"/>
      <c r="W580" s="93"/>
      <c r="X580" s="93"/>
      <c r="Y580" s="93"/>
      <c r="Z580" s="93"/>
      <c r="AA580" s="93"/>
    </row>
    <row r="581">
      <c r="A581" s="93"/>
      <c r="B581" s="93"/>
      <c r="C581" s="93"/>
      <c r="D581" s="93"/>
      <c r="E581" s="220"/>
      <c r="F581" s="93"/>
      <c r="G581" s="93"/>
      <c r="H581" s="93"/>
      <c r="I581" s="93"/>
      <c r="J581" s="93"/>
      <c r="K581" s="93"/>
      <c r="L581" s="93"/>
      <c r="M581" s="93"/>
      <c r="N581" s="93"/>
      <c r="O581" s="93"/>
      <c r="P581" s="93"/>
      <c r="Q581" s="93"/>
      <c r="R581" s="93"/>
      <c r="S581" s="93"/>
      <c r="T581" s="93"/>
      <c r="U581" s="93"/>
      <c r="V581" s="93"/>
      <c r="W581" s="93"/>
      <c r="X581" s="93"/>
      <c r="Y581" s="93"/>
      <c r="Z581" s="93"/>
      <c r="AA581" s="93"/>
    </row>
    <row r="582">
      <c r="A582" s="93"/>
      <c r="B582" s="93"/>
      <c r="C582" s="93"/>
      <c r="D582" s="93"/>
      <c r="E582" s="220"/>
      <c r="F582" s="93"/>
      <c r="G582" s="93"/>
      <c r="H582" s="93"/>
      <c r="I582" s="93"/>
      <c r="J582" s="93"/>
      <c r="K582" s="93"/>
      <c r="L582" s="93"/>
      <c r="M582" s="93"/>
      <c r="N582" s="93"/>
      <c r="O582" s="93"/>
      <c r="P582" s="93"/>
      <c r="Q582" s="93"/>
      <c r="R582" s="93"/>
      <c r="S582" s="93"/>
      <c r="T582" s="93"/>
      <c r="U582" s="93"/>
      <c r="V582" s="93"/>
      <c r="W582" s="93"/>
      <c r="X582" s="93"/>
      <c r="Y582" s="93"/>
      <c r="Z582" s="93"/>
      <c r="AA582" s="93"/>
    </row>
    <row r="583">
      <c r="A583" s="93"/>
      <c r="B583" s="93"/>
      <c r="C583" s="93"/>
      <c r="D583" s="93"/>
      <c r="E583" s="220"/>
      <c r="F583" s="93"/>
      <c r="G583" s="93"/>
      <c r="H583" s="93"/>
      <c r="I583" s="93"/>
      <c r="J583" s="93"/>
      <c r="K583" s="93"/>
      <c r="L583" s="93"/>
      <c r="M583" s="93"/>
      <c r="N583" s="93"/>
      <c r="O583" s="93"/>
      <c r="P583" s="93"/>
      <c r="Q583" s="93"/>
      <c r="R583" s="93"/>
      <c r="S583" s="93"/>
      <c r="T583" s="93"/>
      <c r="U583" s="93"/>
      <c r="V583" s="93"/>
      <c r="W583" s="93"/>
      <c r="X583" s="93"/>
      <c r="Y583" s="93"/>
      <c r="Z583" s="93"/>
      <c r="AA583" s="93"/>
    </row>
    <row r="584">
      <c r="A584" s="93"/>
      <c r="B584" s="93"/>
      <c r="C584" s="93"/>
      <c r="D584" s="93"/>
      <c r="E584" s="220"/>
      <c r="F584" s="93"/>
      <c r="G584" s="93"/>
      <c r="H584" s="93"/>
      <c r="I584" s="93"/>
      <c r="J584" s="93"/>
      <c r="K584" s="93"/>
      <c r="L584" s="93"/>
      <c r="M584" s="93"/>
      <c r="N584" s="93"/>
      <c r="O584" s="93"/>
      <c r="P584" s="93"/>
      <c r="Q584" s="93"/>
      <c r="R584" s="93"/>
      <c r="S584" s="93"/>
      <c r="T584" s="93"/>
      <c r="U584" s="93"/>
      <c r="V584" s="93"/>
      <c r="W584" s="93"/>
      <c r="X584" s="93"/>
      <c r="Y584" s="93"/>
      <c r="Z584" s="93"/>
      <c r="AA584" s="93"/>
    </row>
    <row r="585">
      <c r="A585" s="93"/>
      <c r="B585" s="93"/>
      <c r="C585" s="93"/>
      <c r="D585" s="93"/>
      <c r="E585" s="220"/>
      <c r="F585" s="93"/>
      <c r="G585" s="93"/>
      <c r="H585" s="93"/>
      <c r="I585" s="93"/>
      <c r="J585" s="93"/>
      <c r="K585" s="93"/>
      <c r="L585" s="93"/>
      <c r="M585" s="93"/>
      <c r="N585" s="93"/>
      <c r="O585" s="93"/>
      <c r="P585" s="93"/>
      <c r="Q585" s="93"/>
      <c r="R585" s="93"/>
      <c r="S585" s="93"/>
      <c r="T585" s="93"/>
      <c r="U585" s="93"/>
      <c r="V585" s="93"/>
      <c r="W585" s="93"/>
      <c r="X585" s="93"/>
      <c r="Y585" s="93"/>
      <c r="Z585" s="93"/>
      <c r="AA585" s="93"/>
    </row>
    <row r="586">
      <c r="A586" s="93"/>
      <c r="B586" s="93"/>
      <c r="C586" s="93"/>
      <c r="D586" s="93"/>
      <c r="E586" s="220"/>
      <c r="F586" s="93"/>
      <c r="G586" s="93"/>
      <c r="H586" s="93"/>
      <c r="I586" s="93"/>
      <c r="J586" s="93"/>
      <c r="K586" s="93"/>
      <c r="L586" s="93"/>
      <c r="M586" s="93"/>
      <c r="N586" s="93"/>
      <c r="O586" s="93"/>
      <c r="P586" s="93"/>
      <c r="Q586" s="93"/>
      <c r="R586" s="93"/>
      <c r="S586" s="93"/>
      <c r="T586" s="93"/>
      <c r="U586" s="93"/>
      <c r="V586" s="93"/>
      <c r="W586" s="93"/>
      <c r="X586" s="93"/>
      <c r="Y586" s="93"/>
      <c r="Z586" s="93"/>
      <c r="AA586" s="93"/>
    </row>
    <row r="587">
      <c r="A587" s="93"/>
      <c r="B587" s="93"/>
      <c r="C587" s="93"/>
      <c r="D587" s="93"/>
      <c r="E587" s="220"/>
      <c r="F587" s="93"/>
      <c r="G587" s="93"/>
      <c r="H587" s="93"/>
      <c r="I587" s="93"/>
      <c r="J587" s="93"/>
      <c r="K587" s="93"/>
      <c r="L587" s="93"/>
      <c r="M587" s="93"/>
      <c r="N587" s="93"/>
      <c r="O587" s="93"/>
      <c r="P587" s="93"/>
      <c r="Q587" s="93"/>
      <c r="R587" s="93"/>
      <c r="S587" s="93"/>
      <c r="T587" s="93"/>
      <c r="U587" s="93"/>
      <c r="V587" s="93"/>
      <c r="W587" s="93"/>
      <c r="X587" s="93"/>
      <c r="Y587" s="93"/>
      <c r="Z587" s="93"/>
      <c r="AA587" s="93"/>
    </row>
    <row r="588">
      <c r="A588" s="93"/>
      <c r="B588" s="93"/>
      <c r="C588" s="93"/>
      <c r="D588" s="93"/>
      <c r="E588" s="220"/>
      <c r="F588" s="93"/>
      <c r="G588" s="93"/>
      <c r="H588" s="93"/>
      <c r="I588" s="93"/>
      <c r="J588" s="93"/>
      <c r="K588" s="93"/>
      <c r="L588" s="93"/>
      <c r="M588" s="93"/>
      <c r="N588" s="93"/>
      <c r="O588" s="93"/>
      <c r="P588" s="93"/>
      <c r="Q588" s="93"/>
      <c r="R588" s="93"/>
      <c r="S588" s="93"/>
      <c r="T588" s="93"/>
      <c r="U588" s="93"/>
      <c r="V588" s="93"/>
      <c r="W588" s="93"/>
      <c r="X588" s="93"/>
      <c r="Y588" s="93"/>
      <c r="Z588" s="93"/>
      <c r="AA588" s="93"/>
    </row>
    <row r="589">
      <c r="A589" s="93"/>
      <c r="B589" s="93"/>
      <c r="C589" s="93"/>
      <c r="D589" s="93"/>
      <c r="E589" s="220"/>
      <c r="F589" s="93"/>
      <c r="G589" s="93"/>
      <c r="H589" s="93"/>
      <c r="I589" s="93"/>
      <c r="J589" s="93"/>
      <c r="K589" s="93"/>
      <c r="L589" s="93"/>
      <c r="M589" s="93"/>
      <c r="N589" s="93"/>
      <c r="O589" s="93"/>
      <c r="P589" s="93"/>
      <c r="Q589" s="93"/>
      <c r="R589" s="93"/>
      <c r="S589" s="93"/>
      <c r="T589" s="93"/>
      <c r="U589" s="93"/>
      <c r="V589" s="93"/>
      <c r="W589" s="93"/>
      <c r="X589" s="93"/>
      <c r="Y589" s="93"/>
      <c r="Z589" s="93"/>
      <c r="AA589" s="93"/>
    </row>
    <row r="590">
      <c r="A590" s="93"/>
      <c r="B590" s="93"/>
      <c r="C590" s="93"/>
      <c r="D590" s="93"/>
      <c r="E590" s="220"/>
      <c r="F590" s="93"/>
      <c r="G590" s="93"/>
      <c r="H590" s="93"/>
      <c r="I590" s="93"/>
      <c r="J590" s="93"/>
      <c r="K590" s="93"/>
      <c r="L590" s="93"/>
      <c r="M590" s="93"/>
      <c r="N590" s="93"/>
      <c r="O590" s="93"/>
      <c r="P590" s="93"/>
      <c r="Q590" s="93"/>
      <c r="R590" s="93"/>
      <c r="S590" s="93"/>
      <c r="T590" s="93"/>
      <c r="U590" s="93"/>
      <c r="V590" s="93"/>
      <c r="W590" s="93"/>
      <c r="X590" s="93"/>
      <c r="Y590" s="93"/>
      <c r="Z590" s="93"/>
      <c r="AA590" s="93"/>
    </row>
    <row r="591">
      <c r="A591" s="93"/>
      <c r="B591" s="93"/>
      <c r="C591" s="93"/>
      <c r="D591" s="93"/>
      <c r="E591" s="220"/>
      <c r="F591" s="93"/>
      <c r="G591" s="93"/>
      <c r="H591" s="93"/>
      <c r="I591" s="93"/>
      <c r="J591" s="93"/>
      <c r="K591" s="93"/>
      <c r="L591" s="93"/>
      <c r="M591" s="93"/>
      <c r="N591" s="93"/>
      <c r="O591" s="93"/>
      <c r="P591" s="93"/>
      <c r="Q591" s="93"/>
      <c r="R591" s="93"/>
      <c r="S591" s="93"/>
      <c r="T591" s="93"/>
      <c r="U591" s="93"/>
      <c r="V591" s="93"/>
      <c r="W591" s="93"/>
      <c r="X591" s="93"/>
      <c r="Y591" s="93"/>
      <c r="Z591" s="93"/>
      <c r="AA591" s="93"/>
    </row>
    <row r="592">
      <c r="A592" s="93"/>
      <c r="B592" s="93"/>
      <c r="C592" s="93"/>
      <c r="D592" s="93"/>
      <c r="E592" s="220"/>
      <c r="F592" s="93"/>
      <c r="G592" s="93"/>
      <c r="H592" s="93"/>
      <c r="I592" s="93"/>
      <c r="J592" s="93"/>
      <c r="K592" s="93"/>
      <c r="L592" s="93"/>
      <c r="M592" s="93"/>
      <c r="N592" s="93"/>
      <c r="O592" s="93"/>
      <c r="P592" s="93"/>
      <c r="Q592" s="93"/>
      <c r="R592" s="93"/>
      <c r="S592" s="93"/>
      <c r="T592" s="93"/>
      <c r="U592" s="93"/>
      <c r="V592" s="93"/>
      <c r="W592" s="93"/>
      <c r="X592" s="93"/>
      <c r="Y592" s="93"/>
      <c r="Z592" s="93"/>
      <c r="AA592" s="93"/>
    </row>
    <row r="593">
      <c r="A593" s="93"/>
      <c r="B593" s="93"/>
      <c r="C593" s="93"/>
      <c r="D593" s="93"/>
      <c r="E593" s="220"/>
      <c r="F593" s="93"/>
      <c r="G593" s="93"/>
      <c r="H593" s="93"/>
      <c r="I593" s="93"/>
      <c r="J593" s="93"/>
      <c r="K593" s="93"/>
      <c r="L593" s="93"/>
      <c r="M593" s="93"/>
      <c r="N593" s="93"/>
      <c r="O593" s="93"/>
      <c r="P593" s="93"/>
      <c r="Q593" s="93"/>
      <c r="R593" s="93"/>
      <c r="S593" s="93"/>
      <c r="T593" s="93"/>
      <c r="U593" s="93"/>
      <c r="V593" s="93"/>
      <c r="W593" s="93"/>
      <c r="X593" s="93"/>
      <c r="Y593" s="93"/>
      <c r="Z593" s="93"/>
      <c r="AA593" s="93"/>
    </row>
    <row r="594">
      <c r="A594" s="93"/>
      <c r="B594" s="93"/>
      <c r="C594" s="93"/>
      <c r="D594" s="93"/>
      <c r="E594" s="220"/>
      <c r="F594" s="93"/>
      <c r="G594" s="93"/>
      <c r="H594" s="93"/>
      <c r="I594" s="93"/>
      <c r="J594" s="93"/>
      <c r="K594" s="93"/>
      <c r="L594" s="93"/>
      <c r="M594" s="93"/>
      <c r="N594" s="93"/>
      <c r="O594" s="93"/>
      <c r="P594" s="93"/>
      <c r="Q594" s="93"/>
      <c r="R594" s="93"/>
      <c r="S594" s="93"/>
      <c r="T594" s="93"/>
      <c r="U594" s="93"/>
      <c r="V594" s="93"/>
      <c r="W594" s="93"/>
      <c r="X594" s="93"/>
      <c r="Y594" s="93"/>
      <c r="Z594" s="93"/>
      <c r="AA594" s="93"/>
    </row>
    <row r="595">
      <c r="A595" s="93"/>
      <c r="B595" s="93"/>
      <c r="C595" s="93"/>
      <c r="D595" s="93"/>
      <c r="E595" s="220"/>
      <c r="F595" s="93"/>
      <c r="G595" s="93"/>
      <c r="H595" s="93"/>
      <c r="I595" s="93"/>
      <c r="J595" s="93"/>
      <c r="K595" s="93"/>
      <c r="L595" s="93"/>
      <c r="M595" s="93"/>
      <c r="N595" s="93"/>
      <c r="O595" s="93"/>
      <c r="P595" s="93"/>
      <c r="Q595" s="93"/>
      <c r="R595" s="93"/>
      <c r="S595" s="93"/>
      <c r="T595" s="93"/>
      <c r="U595" s="93"/>
      <c r="V595" s="93"/>
      <c r="W595" s="93"/>
      <c r="X595" s="93"/>
      <c r="Y595" s="93"/>
      <c r="Z595" s="93"/>
      <c r="AA595" s="93"/>
    </row>
    <row r="596">
      <c r="A596" s="93"/>
      <c r="B596" s="93"/>
      <c r="C596" s="93"/>
      <c r="D596" s="93"/>
      <c r="E596" s="220"/>
      <c r="F596" s="93"/>
      <c r="G596" s="93"/>
      <c r="H596" s="93"/>
      <c r="I596" s="93"/>
      <c r="J596" s="93"/>
      <c r="K596" s="93"/>
      <c r="L596" s="93"/>
      <c r="M596" s="93"/>
      <c r="N596" s="93"/>
      <c r="O596" s="93"/>
      <c r="P596" s="93"/>
      <c r="Q596" s="93"/>
      <c r="R596" s="93"/>
      <c r="S596" s="93"/>
      <c r="T596" s="93"/>
      <c r="U596" s="93"/>
      <c r="V596" s="93"/>
      <c r="W596" s="93"/>
      <c r="X596" s="93"/>
      <c r="Y596" s="93"/>
      <c r="Z596" s="93"/>
      <c r="AA596" s="93"/>
    </row>
    <row r="597">
      <c r="A597" s="93"/>
      <c r="B597" s="93"/>
      <c r="C597" s="93"/>
      <c r="D597" s="93"/>
      <c r="E597" s="220"/>
      <c r="F597" s="93"/>
      <c r="G597" s="93"/>
      <c r="H597" s="93"/>
      <c r="I597" s="93"/>
      <c r="J597" s="93"/>
      <c r="K597" s="93"/>
      <c r="L597" s="93"/>
      <c r="M597" s="93"/>
      <c r="N597" s="93"/>
      <c r="O597" s="93"/>
      <c r="P597" s="93"/>
      <c r="Q597" s="93"/>
      <c r="R597" s="93"/>
      <c r="S597" s="93"/>
      <c r="T597" s="93"/>
      <c r="U597" s="93"/>
      <c r="V597" s="93"/>
      <c r="W597" s="93"/>
      <c r="X597" s="93"/>
      <c r="Y597" s="93"/>
      <c r="Z597" s="93"/>
      <c r="AA597" s="93"/>
    </row>
    <row r="598">
      <c r="A598" s="93"/>
      <c r="B598" s="93"/>
      <c r="C598" s="93"/>
      <c r="D598" s="93"/>
      <c r="E598" s="220"/>
      <c r="F598" s="93"/>
      <c r="G598" s="93"/>
      <c r="H598" s="93"/>
      <c r="I598" s="93"/>
      <c r="J598" s="93"/>
      <c r="K598" s="93"/>
      <c r="L598" s="93"/>
      <c r="M598" s="93"/>
      <c r="N598" s="93"/>
      <c r="O598" s="93"/>
      <c r="P598" s="93"/>
      <c r="Q598" s="93"/>
      <c r="R598" s="93"/>
      <c r="S598" s="93"/>
      <c r="T598" s="93"/>
      <c r="U598" s="93"/>
      <c r="V598" s="93"/>
      <c r="W598" s="93"/>
      <c r="X598" s="93"/>
      <c r="Y598" s="93"/>
      <c r="Z598" s="93"/>
      <c r="AA598" s="93"/>
    </row>
    <row r="599">
      <c r="A599" s="93"/>
      <c r="B599" s="93"/>
      <c r="C599" s="93"/>
      <c r="D599" s="93"/>
      <c r="E599" s="220"/>
      <c r="F599" s="93"/>
      <c r="G599" s="93"/>
      <c r="H599" s="93"/>
      <c r="I599" s="93"/>
      <c r="J599" s="93"/>
      <c r="K599" s="93"/>
      <c r="L599" s="93"/>
      <c r="M599" s="93"/>
      <c r="N599" s="93"/>
      <c r="O599" s="93"/>
      <c r="P599" s="93"/>
      <c r="Q599" s="93"/>
      <c r="R599" s="93"/>
      <c r="S599" s="93"/>
      <c r="T599" s="93"/>
      <c r="U599" s="93"/>
      <c r="V599" s="93"/>
      <c r="W599" s="93"/>
      <c r="X599" s="93"/>
      <c r="Y599" s="93"/>
      <c r="Z599" s="93"/>
      <c r="AA599" s="93"/>
    </row>
    <row r="600">
      <c r="A600" s="93"/>
      <c r="B600" s="93"/>
      <c r="C600" s="93"/>
      <c r="D600" s="93"/>
      <c r="E600" s="220"/>
      <c r="F600" s="93"/>
      <c r="G600" s="93"/>
      <c r="H600" s="93"/>
      <c r="I600" s="93"/>
      <c r="J600" s="93"/>
      <c r="K600" s="93"/>
      <c r="L600" s="93"/>
      <c r="M600" s="93"/>
      <c r="N600" s="93"/>
      <c r="O600" s="93"/>
      <c r="P600" s="93"/>
      <c r="Q600" s="93"/>
      <c r="R600" s="93"/>
      <c r="S600" s="93"/>
      <c r="T600" s="93"/>
      <c r="U600" s="93"/>
      <c r="V600" s="93"/>
      <c r="W600" s="93"/>
      <c r="X600" s="93"/>
      <c r="Y600" s="93"/>
      <c r="Z600" s="93"/>
      <c r="AA600" s="93"/>
    </row>
    <row r="601">
      <c r="A601" s="93"/>
      <c r="B601" s="93"/>
      <c r="C601" s="93"/>
      <c r="D601" s="93"/>
      <c r="E601" s="220"/>
      <c r="F601" s="93"/>
      <c r="G601" s="93"/>
      <c r="H601" s="93"/>
      <c r="I601" s="93"/>
      <c r="J601" s="93"/>
      <c r="K601" s="93"/>
      <c r="L601" s="93"/>
      <c r="M601" s="93"/>
      <c r="N601" s="93"/>
      <c r="O601" s="93"/>
      <c r="P601" s="93"/>
      <c r="Q601" s="93"/>
      <c r="R601" s="93"/>
      <c r="S601" s="93"/>
      <c r="T601" s="93"/>
      <c r="U601" s="93"/>
      <c r="V601" s="93"/>
      <c r="W601" s="93"/>
      <c r="X601" s="93"/>
      <c r="Y601" s="93"/>
      <c r="Z601" s="93"/>
      <c r="AA601" s="93"/>
    </row>
    <row r="602">
      <c r="A602" s="93"/>
      <c r="B602" s="93"/>
      <c r="C602" s="93"/>
      <c r="D602" s="93"/>
      <c r="E602" s="220"/>
      <c r="F602" s="93"/>
      <c r="G602" s="93"/>
      <c r="H602" s="93"/>
      <c r="I602" s="93"/>
      <c r="J602" s="93"/>
      <c r="K602" s="93"/>
      <c r="L602" s="93"/>
      <c r="M602" s="93"/>
      <c r="N602" s="93"/>
      <c r="O602" s="93"/>
      <c r="P602" s="93"/>
      <c r="Q602" s="93"/>
      <c r="R602" s="93"/>
      <c r="S602" s="93"/>
      <c r="T602" s="93"/>
      <c r="U602" s="93"/>
      <c r="V602" s="93"/>
      <c r="W602" s="93"/>
      <c r="X602" s="93"/>
      <c r="Y602" s="93"/>
      <c r="Z602" s="93"/>
      <c r="AA602" s="93"/>
    </row>
    <row r="603">
      <c r="A603" s="93"/>
      <c r="B603" s="93"/>
      <c r="C603" s="93"/>
      <c r="D603" s="93"/>
      <c r="E603" s="220"/>
      <c r="F603" s="93"/>
      <c r="G603" s="93"/>
      <c r="H603" s="93"/>
      <c r="I603" s="93"/>
      <c r="J603" s="93"/>
      <c r="K603" s="93"/>
      <c r="L603" s="93"/>
      <c r="M603" s="93"/>
      <c r="N603" s="93"/>
      <c r="O603" s="93"/>
      <c r="P603" s="93"/>
      <c r="Q603" s="93"/>
      <c r="R603" s="93"/>
      <c r="S603" s="93"/>
      <c r="T603" s="93"/>
      <c r="U603" s="93"/>
      <c r="V603" s="93"/>
      <c r="W603" s="93"/>
      <c r="X603" s="93"/>
      <c r="Y603" s="93"/>
      <c r="Z603" s="93"/>
      <c r="AA603" s="93"/>
    </row>
    <row r="604">
      <c r="A604" s="93"/>
      <c r="B604" s="93"/>
      <c r="C604" s="93"/>
      <c r="D604" s="93"/>
      <c r="E604" s="220"/>
      <c r="F604" s="93"/>
      <c r="G604" s="93"/>
      <c r="H604" s="93"/>
      <c r="I604" s="93"/>
      <c r="J604" s="93"/>
      <c r="K604" s="93"/>
      <c r="L604" s="93"/>
      <c r="M604" s="93"/>
      <c r="N604" s="93"/>
      <c r="O604" s="93"/>
      <c r="P604" s="93"/>
      <c r="Q604" s="93"/>
      <c r="R604" s="93"/>
      <c r="S604" s="93"/>
      <c r="T604" s="93"/>
      <c r="U604" s="93"/>
      <c r="V604" s="93"/>
      <c r="W604" s="93"/>
      <c r="X604" s="93"/>
      <c r="Y604" s="93"/>
      <c r="Z604" s="93"/>
      <c r="AA604" s="93"/>
    </row>
    <row r="605">
      <c r="A605" s="93"/>
      <c r="B605" s="93"/>
      <c r="C605" s="93"/>
      <c r="D605" s="93"/>
      <c r="E605" s="220"/>
      <c r="F605" s="93"/>
      <c r="G605" s="93"/>
      <c r="H605" s="93"/>
      <c r="I605" s="93"/>
      <c r="J605" s="93"/>
      <c r="K605" s="93"/>
      <c r="L605" s="93"/>
      <c r="M605" s="93"/>
      <c r="N605" s="93"/>
      <c r="O605" s="93"/>
      <c r="P605" s="93"/>
      <c r="Q605" s="93"/>
      <c r="R605" s="93"/>
      <c r="S605" s="93"/>
      <c r="T605" s="93"/>
      <c r="U605" s="93"/>
      <c r="V605" s="93"/>
      <c r="W605" s="93"/>
      <c r="X605" s="93"/>
      <c r="Y605" s="93"/>
      <c r="Z605" s="93"/>
      <c r="AA605" s="93"/>
    </row>
    <row r="606">
      <c r="A606" s="93"/>
      <c r="B606" s="93"/>
      <c r="C606" s="93"/>
      <c r="D606" s="93"/>
      <c r="E606" s="220"/>
      <c r="F606" s="93"/>
      <c r="G606" s="93"/>
      <c r="H606" s="93"/>
      <c r="I606" s="93"/>
      <c r="J606" s="93"/>
      <c r="K606" s="93"/>
      <c r="L606" s="93"/>
      <c r="M606" s="93"/>
      <c r="N606" s="93"/>
      <c r="O606" s="93"/>
      <c r="P606" s="93"/>
      <c r="Q606" s="93"/>
      <c r="R606" s="93"/>
      <c r="S606" s="93"/>
      <c r="T606" s="93"/>
      <c r="U606" s="93"/>
      <c r="V606" s="93"/>
      <c r="W606" s="93"/>
      <c r="X606" s="93"/>
      <c r="Y606" s="93"/>
      <c r="Z606" s="93"/>
      <c r="AA606" s="93"/>
    </row>
    <row r="607">
      <c r="A607" s="93"/>
      <c r="B607" s="93"/>
      <c r="C607" s="93"/>
      <c r="D607" s="93"/>
      <c r="E607" s="220"/>
      <c r="F607" s="93"/>
      <c r="G607" s="93"/>
      <c r="H607" s="93"/>
      <c r="I607" s="93"/>
      <c r="J607" s="93"/>
      <c r="K607" s="93"/>
      <c r="L607" s="93"/>
      <c r="M607" s="93"/>
      <c r="N607" s="93"/>
      <c r="O607" s="93"/>
      <c r="P607" s="93"/>
      <c r="Q607" s="93"/>
      <c r="R607" s="93"/>
      <c r="S607" s="93"/>
      <c r="T607" s="93"/>
      <c r="U607" s="93"/>
      <c r="V607" s="93"/>
      <c r="W607" s="93"/>
      <c r="X607" s="93"/>
      <c r="Y607" s="93"/>
      <c r="Z607" s="93"/>
      <c r="AA607" s="93"/>
    </row>
    <row r="608">
      <c r="A608" s="93"/>
      <c r="B608" s="93"/>
      <c r="C608" s="93"/>
      <c r="D608" s="93"/>
      <c r="E608" s="220"/>
      <c r="F608" s="93"/>
      <c r="G608" s="93"/>
      <c r="H608" s="93"/>
      <c r="I608" s="93"/>
      <c r="J608" s="93"/>
      <c r="K608" s="93"/>
      <c r="L608" s="93"/>
      <c r="M608" s="93"/>
      <c r="N608" s="93"/>
      <c r="O608" s="93"/>
      <c r="P608" s="93"/>
      <c r="Q608" s="93"/>
      <c r="R608" s="93"/>
      <c r="S608" s="93"/>
      <c r="T608" s="93"/>
      <c r="U608" s="93"/>
      <c r="V608" s="93"/>
      <c r="W608" s="93"/>
      <c r="X608" s="93"/>
      <c r="Y608" s="93"/>
      <c r="Z608" s="93"/>
      <c r="AA608" s="93"/>
    </row>
    <row r="609">
      <c r="A609" s="93"/>
      <c r="B609" s="93"/>
      <c r="C609" s="93"/>
      <c r="D609" s="93"/>
      <c r="E609" s="220"/>
      <c r="F609" s="93"/>
      <c r="G609" s="93"/>
      <c r="H609" s="93"/>
      <c r="I609" s="93"/>
      <c r="J609" s="93"/>
      <c r="K609" s="93"/>
      <c r="L609" s="93"/>
      <c r="M609" s="93"/>
      <c r="N609" s="93"/>
      <c r="O609" s="93"/>
      <c r="P609" s="93"/>
      <c r="Q609" s="93"/>
      <c r="R609" s="93"/>
      <c r="S609" s="93"/>
      <c r="T609" s="93"/>
      <c r="U609" s="93"/>
      <c r="V609" s="93"/>
      <c r="W609" s="93"/>
      <c r="X609" s="93"/>
      <c r="Y609" s="93"/>
      <c r="Z609" s="93"/>
      <c r="AA609" s="93"/>
    </row>
    <row r="610">
      <c r="A610" s="93"/>
      <c r="B610" s="93"/>
      <c r="C610" s="93"/>
      <c r="D610" s="93"/>
      <c r="E610" s="220"/>
      <c r="F610" s="93"/>
      <c r="G610" s="93"/>
      <c r="H610" s="93"/>
      <c r="I610" s="93"/>
      <c r="J610" s="93"/>
      <c r="K610" s="93"/>
      <c r="L610" s="93"/>
      <c r="M610" s="93"/>
      <c r="N610" s="93"/>
      <c r="O610" s="93"/>
      <c r="P610" s="93"/>
      <c r="Q610" s="93"/>
      <c r="R610" s="93"/>
      <c r="S610" s="93"/>
      <c r="T610" s="93"/>
      <c r="U610" s="93"/>
      <c r="V610" s="93"/>
      <c r="W610" s="93"/>
      <c r="X610" s="93"/>
      <c r="Y610" s="93"/>
      <c r="Z610" s="93"/>
      <c r="AA610" s="93"/>
    </row>
    <row r="611">
      <c r="A611" s="93"/>
      <c r="B611" s="93"/>
      <c r="C611" s="93"/>
      <c r="D611" s="93"/>
      <c r="E611" s="220"/>
      <c r="F611" s="93"/>
      <c r="G611" s="93"/>
      <c r="H611" s="93"/>
      <c r="I611" s="93"/>
      <c r="J611" s="93"/>
      <c r="K611" s="93"/>
      <c r="L611" s="93"/>
      <c r="M611" s="93"/>
      <c r="N611" s="93"/>
      <c r="O611" s="93"/>
      <c r="P611" s="93"/>
      <c r="Q611" s="93"/>
      <c r="R611" s="93"/>
      <c r="S611" s="93"/>
      <c r="T611" s="93"/>
      <c r="U611" s="93"/>
      <c r="V611" s="93"/>
      <c r="W611" s="93"/>
      <c r="X611" s="93"/>
      <c r="Y611" s="93"/>
      <c r="Z611" s="93"/>
      <c r="AA611" s="93"/>
    </row>
    <row r="612">
      <c r="A612" s="93"/>
      <c r="B612" s="93"/>
      <c r="C612" s="93"/>
      <c r="D612" s="93"/>
      <c r="E612" s="220"/>
      <c r="F612" s="93"/>
      <c r="G612" s="93"/>
      <c r="H612" s="93"/>
      <c r="I612" s="93"/>
      <c r="J612" s="93"/>
      <c r="K612" s="93"/>
      <c r="L612" s="93"/>
      <c r="M612" s="93"/>
      <c r="N612" s="93"/>
      <c r="O612" s="93"/>
      <c r="P612" s="93"/>
      <c r="Q612" s="93"/>
      <c r="R612" s="93"/>
      <c r="S612" s="93"/>
      <c r="T612" s="93"/>
      <c r="U612" s="93"/>
      <c r="V612" s="93"/>
      <c r="W612" s="93"/>
      <c r="X612" s="93"/>
      <c r="Y612" s="93"/>
      <c r="Z612" s="93"/>
      <c r="AA612" s="93"/>
    </row>
    <row r="613">
      <c r="A613" s="93"/>
      <c r="B613" s="93"/>
      <c r="C613" s="93"/>
      <c r="D613" s="93"/>
      <c r="E613" s="220"/>
      <c r="F613" s="93"/>
      <c r="G613" s="93"/>
      <c r="H613" s="93"/>
      <c r="I613" s="93"/>
      <c r="J613" s="93"/>
      <c r="K613" s="93"/>
      <c r="L613" s="93"/>
      <c r="M613" s="93"/>
      <c r="N613" s="93"/>
      <c r="O613" s="93"/>
      <c r="P613" s="93"/>
      <c r="Q613" s="93"/>
      <c r="R613" s="93"/>
      <c r="S613" s="93"/>
      <c r="T613" s="93"/>
      <c r="U613" s="93"/>
      <c r="V613" s="93"/>
      <c r="W613" s="93"/>
      <c r="X613" s="93"/>
      <c r="Y613" s="93"/>
      <c r="Z613" s="93"/>
      <c r="AA613" s="93"/>
    </row>
    <row r="614">
      <c r="A614" s="93"/>
      <c r="B614" s="93"/>
      <c r="C614" s="93"/>
      <c r="D614" s="93"/>
      <c r="E614" s="220"/>
      <c r="F614" s="93"/>
      <c r="G614" s="93"/>
      <c r="H614" s="93"/>
      <c r="I614" s="93"/>
      <c r="J614" s="93"/>
      <c r="K614" s="93"/>
      <c r="L614" s="93"/>
      <c r="M614" s="93"/>
      <c r="N614" s="93"/>
      <c r="O614" s="93"/>
      <c r="P614" s="93"/>
      <c r="Q614" s="93"/>
      <c r="R614" s="93"/>
      <c r="S614" s="93"/>
      <c r="T614" s="93"/>
      <c r="U614" s="93"/>
      <c r="V614" s="93"/>
      <c r="W614" s="93"/>
      <c r="X614" s="93"/>
      <c r="Y614" s="93"/>
      <c r="Z614" s="93"/>
      <c r="AA614" s="93"/>
    </row>
    <row r="615">
      <c r="A615" s="93"/>
      <c r="B615" s="93"/>
      <c r="C615" s="93"/>
      <c r="D615" s="93"/>
      <c r="E615" s="220"/>
      <c r="F615" s="93"/>
      <c r="G615" s="93"/>
      <c r="H615" s="93"/>
      <c r="I615" s="93"/>
      <c r="J615" s="93"/>
      <c r="K615" s="93"/>
      <c r="L615" s="93"/>
      <c r="M615" s="93"/>
      <c r="N615" s="93"/>
      <c r="O615" s="93"/>
      <c r="P615" s="93"/>
      <c r="Q615" s="93"/>
      <c r="R615" s="93"/>
      <c r="S615" s="93"/>
      <c r="T615" s="93"/>
      <c r="U615" s="93"/>
      <c r="V615" s="93"/>
      <c r="W615" s="93"/>
      <c r="X615" s="93"/>
      <c r="Y615" s="93"/>
      <c r="Z615" s="93"/>
      <c r="AA615" s="93"/>
    </row>
    <row r="616">
      <c r="A616" s="93"/>
      <c r="B616" s="93"/>
      <c r="C616" s="93"/>
      <c r="D616" s="93"/>
      <c r="E616" s="220"/>
      <c r="F616" s="93"/>
      <c r="G616" s="93"/>
      <c r="H616" s="93"/>
      <c r="I616" s="93"/>
      <c r="J616" s="93"/>
      <c r="K616" s="93"/>
      <c r="L616" s="93"/>
      <c r="M616" s="93"/>
      <c r="N616" s="93"/>
      <c r="O616" s="93"/>
      <c r="P616" s="93"/>
      <c r="Q616" s="93"/>
      <c r="R616" s="93"/>
      <c r="S616" s="93"/>
      <c r="T616" s="93"/>
      <c r="U616" s="93"/>
      <c r="V616" s="93"/>
      <c r="W616" s="93"/>
      <c r="X616" s="93"/>
      <c r="Y616" s="93"/>
      <c r="Z616" s="93"/>
      <c r="AA616" s="93"/>
    </row>
    <row r="617">
      <c r="A617" s="93"/>
      <c r="B617" s="93"/>
      <c r="C617" s="93"/>
      <c r="D617" s="93"/>
      <c r="E617" s="220"/>
      <c r="F617" s="93"/>
      <c r="G617" s="93"/>
      <c r="H617" s="93"/>
      <c r="I617" s="93"/>
      <c r="J617" s="93"/>
      <c r="K617" s="93"/>
      <c r="L617" s="93"/>
      <c r="M617" s="93"/>
      <c r="N617" s="93"/>
      <c r="O617" s="93"/>
      <c r="P617" s="93"/>
      <c r="Q617" s="93"/>
      <c r="R617" s="93"/>
      <c r="S617" s="93"/>
      <c r="T617" s="93"/>
      <c r="U617" s="93"/>
      <c r="V617" s="93"/>
      <c r="W617" s="93"/>
      <c r="X617" s="93"/>
      <c r="Y617" s="93"/>
      <c r="Z617" s="93"/>
      <c r="AA617" s="93"/>
    </row>
    <row r="618">
      <c r="A618" s="93"/>
      <c r="B618" s="93"/>
      <c r="C618" s="93"/>
      <c r="D618" s="93"/>
      <c r="E618" s="220"/>
      <c r="F618" s="93"/>
      <c r="G618" s="93"/>
      <c r="H618" s="93"/>
      <c r="I618" s="93"/>
      <c r="J618" s="93"/>
      <c r="K618" s="93"/>
      <c r="L618" s="93"/>
      <c r="M618" s="93"/>
      <c r="N618" s="93"/>
      <c r="O618" s="93"/>
      <c r="P618" s="93"/>
      <c r="Q618" s="93"/>
      <c r="R618" s="93"/>
      <c r="S618" s="93"/>
      <c r="T618" s="93"/>
      <c r="U618" s="93"/>
      <c r="V618" s="93"/>
      <c r="W618" s="93"/>
      <c r="X618" s="93"/>
      <c r="Y618" s="93"/>
      <c r="Z618" s="93"/>
      <c r="AA618" s="93"/>
    </row>
    <row r="619">
      <c r="A619" s="93"/>
      <c r="B619" s="93"/>
      <c r="C619" s="93"/>
      <c r="D619" s="93"/>
      <c r="E619" s="220"/>
      <c r="F619" s="93"/>
      <c r="G619" s="93"/>
      <c r="H619" s="93"/>
      <c r="I619" s="93"/>
      <c r="J619" s="93"/>
      <c r="K619" s="93"/>
      <c r="L619" s="93"/>
      <c r="M619" s="93"/>
      <c r="N619" s="93"/>
      <c r="O619" s="93"/>
      <c r="P619" s="93"/>
      <c r="Q619" s="93"/>
      <c r="R619" s="93"/>
      <c r="S619" s="93"/>
      <c r="T619" s="93"/>
      <c r="U619" s="93"/>
      <c r="V619" s="93"/>
      <c r="W619" s="93"/>
      <c r="X619" s="93"/>
      <c r="Y619" s="93"/>
      <c r="Z619" s="93"/>
      <c r="AA619" s="93"/>
    </row>
    <row r="620">
      <c r="A620" s="93"/>
      <c r="B620" s="93"/>
      <c r="C620" s="93"/>
      <c r="D620" s="93"/>
      <c r="E620" s="220"/>
      <c r="F620" s="93"/>
      <c r="G620" s="93"/>
      <c r="H620" s="93"/>
      <c r="I620" s="93"/>
      <c r="J620" s="93"/>
      <c r="K620" s="93"/>
      <c r="L620" s="93"/>
      <c r="M620" s="93"/>
      <c r="N620" s="93"/>
      <c r="O620" s="93"/>
      <c r="P620" s="93"/>
      <c r="Q620" s="93"/>
      <c r="R620" s="93"/>
      <c r="S620" s="93"/>
      <c r="T620" s="93"/>
      <c r="U620" s="93"/>
      <c r="V620" s="93"/>
      <c r="W620" s="93"/>
      <c r="X620" s="93"/>
      <c r="Y620" s="93"/>
      <c r="Z620" s="93"/>
      <c r="AA620" s="93"/>
    </row>
    <row r="621">
      <c r="A621" s="93"/>
      <c r="B621" s="93"/>
      <c r="C621" s="93"/>
      <c r="D621" s="93"/>
      <c r="E621" s="220"/>
      <c r="F621" s="93"/>
      <c r="G621" s="93"/>
      <c r="H621" s="93"/>
      <c r="I621" s="93"/>
      <c r="J621" s="93"/>
      <c r="K621" s="93"/>
      <c r="L621" s="93"/>
      <c r="M621" s="93"/>
      <c r="N621" s="93"/>
      <c r="O621" s="93"/>
      <c r="P621" s="93"/>
      <c r="Q621" s="93"/>
      <c r="R621" s="93"/>
      <c r="S621" s="93"/>
      <c r="T621" s="93"/>
      <c r="U621" s="93"/>
      <c r="V621" s="93"/>
      <c r="W621" s="93"/>
      <c r="X621" s="93"/>
      <c r="Y621" s="93"/>
      <c r="Z621" s="93"/>
      <c r="AA621" s="93"/>
    </row>
    <row r="622">
      <c r="A622" s="93"/>
      <c r="B622" s="93"/>
      <c r="C622" s="93"/>
      <c r="D622" s="93"/>
      <c r="E622" s="220"/>
      <c r="F622" s="93"/>
      <c r="G622" s="93"/>
      <c r="H622" s="93"/>
      <c r="I622" s="93"/>
      <c r="J622" s="93"/>
      <c r="K622" s="93"/>
      <c r="L622" s="93"/>
      <c r="M622" s="93"/>
      <c r="N622" s="93"/>
      <c r="O622" s="93"/>
      <c r="P622" s="93"/>
      <c r="Q622" s="93"/>
      <c r="R622" s="93"/>
      <c r="S622" s="93"/>
      <c r="T622" s="93"/>
      <c r="U622" s="93"/>
      <c r="V622" s="93"/>
      <c r="W622" s="93"/>
      <c r="X622" s="93"/>
      <c r="Y622" s="93"/>
      <c r="Z622" s="93"/>
      <c r="AA622" s="93"/>
    </row>
    <row r="623">
      <c r="A623" s="93"/>
      <c r="B623" s="93"/>
      <c r="C623" s="93"/>
      <c r="D623" s="93"/>
      <c r="E623" s="220"/>
      <c r="F623" s="93"/>
      <c r="G623" s="93"/>
      <c r="H623" s="93"/>
      <c r="I623" s="93"/>
      <c r="J623" s="93"/>
      <c r="K623" s="93"/>
      <c r="L623" s="93"/>
      <c r="M623" s="93"/>
      <c r="N623" s="93"/>
      <c r="O623" s="93"/>
      <c r="P623" s="93"/>
      <c r="Q623" s="93"/>
      <c r="R623" s="93"/>
      <c r="S623" s="93"/>
      <c r="T623" s="93"/>
      <c r="U623" s="93"/>
      <c r="V623" s="93"/>
      <c r="W623" s="93"/>
      <c r="X623" s="93"/>
      <c r="Y623" s="93"/>
      <c r="Z623" s="93"/>
      <c r="AA623" s="93"/>
    </row>
    <row r="624">
      <c r="A624" s="93"/>
      <c r="B624" s="93"/>
      <c r="C624" s="93"/>
      <c r="D624" s="93"/>
      <c r="E624" s="220"/>
      <c r="F624" s="93"/>
      <c r="G624" s="93"/>
      <c r="H624" s="93"/>
      <c r="I624" s="93"/>
      <c r="J624" s="93"/>
      <c r="K624" s="93"/>
      <c r="L624" s="93"/>
      <c r="M624" s="93"/>
      <c r="N624" s="93"/>
      <c r="O624" s="93"/>
      <c r="P624" s="93"/>
      <c r="Q624" s="93"/>
      <c r="R624" s="93"/>
      <c r="S624" s="93"/>
      <c r="T624" s="93"/>
      <c r="U624" s="93"/>
      <c r="V624" s="93"/>
      <c r="W624" s="93"/>
      <c r="X624" s="93"/>
      <c r="Y624" s="93"/>
      <c r="Z624" s="93"/>
      <c r="AA624" s="93"/>
    </row>
    <row r="625">
      <c r="A625" s="93"/>
      <c r="B625" s="93"/>
      <c r="C625" s="93"/>
      <c r="D625" s="93"/>
      <c r="E625" s="220"/>
      <c r="F625" s="93"/>
      <c r="G625" s="93"/>
      <c r="H625" s="93"/>
      <c r="I625" s="93"/>
      <c r="J625" s="93"/>
      <c r="K625" s="93"/>
      <c r="L625" s="93"/>
      <c r="M625" s="93"/>
      <c r="N625" s="93"/>
      <c r="O625" s="93"/>
      <c r="P625" s="93"/>
      <c r="Q625" s="93"/>
      <c r="R625" s="93"/>
      <c r="S625" s="93"/>
      <c r="T625" s="93"/>
      <c r="U625" s="93"/>
      <c r="V625" s="93"/>
      <c r="W625" s="93"/>
      <c r="X625" s="93"/>
      <c r="Y625" s="93"/>
      <c r="Z625" s="93"/>
      <c r="AA625" s="93"/>
    </row>
    <row r="626">
      <c r="A626" s="93"/>
      <c r="B626" s="93"/>
      <c r="C626" s="93"/>
      <c r="D626" s="93"/>
      <c r="E626" s="220"/>
      <c r="F626" s="93"/>
      <c r="G626" s="93"/>
      <c r="H626" s="93"/>
      <c r="I626" s="93"/>
      <c r="J626" s="93"/>
      <c r="K626" s="93"/>
      <c r="L626" s="93"/>
      <c r="M626" s="93"/>
      <c r="N626" s="93"/>
      <c r="O626" s="93"/>
      <c r="P626" s="93"/>
      <c r="Q626" s="93"/>
      <c r="R626" s="93"/>
      <c r="S626" s="93"/>
      <c r="T626" s="93"/>
      <c r="U626" s="93"/>
      <c r="V626" s="93"/>
      <c r="W626" s="93"/>
      <c r="X626" s="93"/>
      <c r="Y626" s="93"/>
      <c r="Z626" s="93"/>
      <c r="AA626" s="93"/>
    </row>
    <row r="627">
      <c r="A627" s="93"/>
      <c r="B627" s="93"/>
      <c r="C627" s="93"/>
      <c r="D627" s="93"/>
      <c r="E627" s="220"/>
      <c r="F627" s="93"/>
      <c r="G627" s="93"/>
      <c r="H627" s="93"/>
      <c r="I627" s="93"/>
      <c r="J627" s="93"/>
      <c r="K627" s="93"/>
      <c r="L627" s="93"/>
      <c r="M627" s="93"/>
      <c r="N627" s="93"/>
      <c r="O627" s="93"/>
      <c r="P627" s="93"/>
      <c r="Q627" s="93"/>
      <c r="R627" s="93"/>
      <c r="S627" s="93"/>
      <c r="T627" s="93"/>
      <c r="U627" s="93"/>
      <c r="V627" s="93"/>
      <c r="W627" s="93"/>
      <c r="X627" s="93"/>
      <c r="Y627" s="93"/>
      <c r="Z627" s="93"/>
      <c r="AA627" s="93"/>
    </row>
    <row r="628">
      <c r="A628" s="93"/>
      <c r="B628" s="93"/>
      <c r="C628" s="93"/>
      <c r="D628" s="93"/>
      <c r="E628" s="220"/>
      <c r="F628" s="93"/>
      <c r="G628" s="93"/>
      <c r="H628" s="93"/>
      <c r="I628" s="93"/>
      <c r="J628" s="93"/>
      <c r="K628" s="93"/>
      <c r="L628" s="93"/>
      <c r="M628" s="93"/>
      <c r="N628" s="93"/>
      <c r="O628" s="93"/>
      <c r="P628" s="93"/>
      <c r="Q628" s="93"/>
      <c r="R628" s="93"/>
      <c r="S628" s="93"/>
      <c r="T628" s="93"/>
      <c r="U628" s="93"/>
      <c r="V628" s="93"/>
      <c r="W628" s="93"/>
      <c r="X628" s="93"/>
      <c r="Y628" s="93"/>
      <c r="Z628" s="93"/>
      <c r="AA628" s="93"/>
    </row>
    <row r="629">
      <c r="A629" s="93"/>
      <c r="B629" s="93"/>
      <c r="C629" s="93"/>
      <c r="D629" s="93"/>
      <c r="E629" s="220"/>
      <c r="F629" s="93"/>
      <c r="G629" s="93"/>
      <c r="H629" s="93"/>
      <c r="I629" s="93"/>
      <c r="J629" s="93"/>
      <c r="K629" s="93"/>
      <c r="L629" s="93"/>
      <c r="M629" s="93"/>
      <c r="N629" s="93"/>
      <c r="O629" s="93"/>
      <c r="P629" s="93"/>
      <c r="Q629" s="93"/>
      <c r="R629" s="93"/>
      <c r="S629" s="93"/>
      <c r="T629" s="93"/>
      <c r="U629" s="93"/>
      <c r="V629" s="93"/>
      <c r="W629" s="93"/>
      <c r="X629" s="93"/>
      <c r="Y629" s="93"/>
      <c r="Z629" s="93"/>
      <c r="AA629" s="93"/>
    </row>
    <row r="630">
      <c r="A630" s="93"/>
      <c r="B630" s="93"/>
      <c r="C630" s="93"/>
      <c r="D630" s="93"/>
      <c r="E630" s="220"/>
      <c r="F630" s="93"/>
      <c r="G630" s="93"/>
      <c r="H630" s="93"/>
      <c r="I630" s="93"/>
      <c r="J630" s="93"/>
      <c r="K630" s="93"/>
      <c r="L630" s="93"/>
      <c r="M630" s="93"/>
      <c r="N630" s="93"/>
      <c r="O630" s="93"/>
      <c r="P630" s="93"/>
      <c r="Q630" s="93"/>
      <c r="R630" s="93"/>
      <c r="S630" s="93"/>
      <c r="T630" s="93"/>
      <c r="U630" s="93"/>
      <c r="V630" s="93"/>
      <c r="W630" s="93"/>
      <c r="X630" s="93"/>
      <c r="Y630" s="93"/>
      <c r="Z630" s="93"/>
      <c r="AA630" s="93"/>
    </row>
    <row r="631">
      <c r="A631" s="93"/>
      <c r="B631" s="93"/>
      <c r="C631" s="93"/>
      <c r="D631" s="93"/>
      <c r="E631" s="220"/>
      <c r="F631" s="93"/>
      <c r="G631" s="93"/>
      <c r="H631" s="93"/>
      <c r="I631" s="93"/>
      <c r="J631" s="93"/>
      <c r="K631" s="93"/>
      <c r="L631" s="93"/>
      <c r="M631" s="93"/>
      <c r="N631" s="93"/>
      <c r="O631" s="93"/>
      <c r="P631" s="93"/>
      <c r="Q631" s="93"/>
      <c r="R631" s="93"/>
      <c r="S631" s="93"/>
      <c r="T631" s="93"/>
      <c r="U631" s="93"/>
      <c r="V631" s="93"/>
      <c r="W631" s="93"/>
      <c r="X631" s="93"/>
      <c r="Y631" s="93"/>
      <c r="Z631" s="93"/>
      <c r="AA631" s="93"/>
    </row>
    <row r="632">
      <c r="A632" s="93"/>
      <c r="B632" s="93"/>
      <c r="C632" s="93"/>
      <c r="D632" s="93"/>
      <c r="E632" s="220"/>
      <c r="F632" s="93"/>
      <c r="G632" s="93"/>
      <c r="H632" s="93"/>
      <c r="I632" s="93"/>
      <c r="J632" s="93"/>
      <c r="K632" s="93"/>
      <c r="L632" s="93"/>
      <c r="M632" s="93"/>
      <c r="N632" s="93"/>
      <c r="O632" s="93"/>
      <c r="P632" s="93"/>
      <c r="Q632" s="93"/>
      <c r="R632" s="93"/>
      <c r="S632" s="93"/>
      <c r="T632" s="93"/>
      <c r="U632" s="93"/>
      <c r="V632" s="93"/>
      <c r="W632" s="93"/>
      <c r="X632" s="93"/>
      <c r="Y632" s="93"/>
      <c r="Z632" s="93"/>
      <c r="AA632" s="93"/>
    </row>
    <row r="633">
      <c r="A633" s="93"/>
      <c r="B633" s="93"/>
      <c r="C633" s="93"/>
      <c r="D633" s="93"/>
      <c r="E633" s="220"/>
      <c r="F633" s="93"/>
      <c r="G633" s="93"/>
      <c r="H633" s="93"/>
      <c r="I633" s="93"/>
      <c r="J633" s="93"/>
      <c r="K633" s="93"/>
      <c r="L633" s="93"/>
      <c r="M633" s="93"/>
      <c r="N633" s="93"/>
      <c r="O633" s="93"/>
      <c r="P633" s="93"/>
      <c r="Q633" s="93"/>
      <c r="R633" s="93"/>
      <c r="S633" s="93"/>
      <c r="T633" s="93"/>
      <c r="U633" s="93"/>
      <c r="V633" s="93"/>
      <c r="W633" s="93"/>
      <c r="X633" s="93"/>
      <c r="Y633" s="93"/>
      <c r="Z633" s="93"/>
      <c r="AA633" s="93"/>
    </row>
    <row r="634">
      <c r="A634" s="93"/>
      <c r="B634" s="93"/>
      <c r="C634" s="93"/>
      <c r="D634" s="93"/>
      <c r="E634" s="220"/>
      <c r="F634" s="93"/>
      <c r="G634" s="93"/>
      <c r="H634" s="93"/>
      <c r="I634" s="93"/>
      <c r="J634" s="93"/>
      <c r="K634" s="93"/>
      <c r="L634" s="93"/>
      <c r="M634" s="93"/>
      <c r="N634" s="93"/>
      <c r="O634" s="93"/>
      <c r="P634" s="93"/>
      <c r="Q634" s="93"/>
      <c r="R634" s="93"/>
      <c r="S634" s="93"/>
      <c r="T634" s="93"/>
      <c r="U634" s="93"/>
      <c r="V634" s="93"/>
      <c r="W634" s="93"/>
      <c r="X634" s="93"/>
      <c r="Y634" s="93"/>
      <c r="Z634" s="93"/>
      <c r="AA634" s="93"/>
    </row>
    <row r="635">
      <c r="A635" s="93"/>
      <c r="B635" s="93"/>
      <c r="C635" s="93"/>
      <c r="D635" s="93"/>
      <c r="E635" s="220"/>
      <c r="F635" s="93"/>
      <c r="G635" s="93"/>
      <c r="H635" s="93"/>
      <c r="I635" s="93"/>
      <c r="J635" s="93"/>
      <c r="K635" s="93"/>
      <c r="L635" s="93"/>
      <c r="M635" s="93"/>
      <c r="N635" s="93"/>
      <c r="O635" s="93"/>
      <c r="P635" s="93"/>
      <c r="Q635" s="93"/>
      <c r="R635" s="93"/>
      <c r="S635" s="93"/>
      <c r="T635" s="93"/>
      <c r="U635" s="93"/>
      <c r="V635" s="93"/>
      <c r="W635" s="93"/>
      <c r="X635" s="93"/>
      <c r="Y635" s="93"/>
      <c r="Z635" s="93"/>
      <c r="AA635" s="93"/>
    </row>
    <row r="636">
      <c r="A636" s="93"/>
      <c r="B636" s="93"/>
      <c r="C636" s="93"/>
      <c r="D636" s="93"/>
      <c r="E636" s="220"/>
      <c r="F636" s="93"/>
      <c r="G636" s="93"/>
      <c r="H636" s="93"/>
      <c r="I636" s="93"/>
      <c r="J636" s="93"/>
      <c r="K636" s="93"/>
      <c r="L636" s="93"/>
      <c r="M636" s="93"/>
      <c r="N636" s="93"/>
      <c r="O636" s="93"/>
      <c r="P636" s="93"/>
      <c r="Q636" s="93"/>
      <c r="R636" s="93"/>
      <c r="S636" s="93"/>
      <c r="T636" s="93"/>
      <c r="U636" s="93"/>
      <c r="V636" s="93"/>
      <c r="W636" s="93"/>
      <c r="X636" s="93"/>
      <c r="Y636" s="93"/>
      <c r="Z636" s="93"/>
      <c r="AA636" s="93"/>
    </row>
    <row r="637">
      <c r="A637" s="93"/>
      <c r="B637" s="93"/>
      <c r="C637" s="93"/>
      <c r="D637" s="93"/>
      <c r="E637" s="220"/>
      <c r="F637" s="93"/>
      <c r="G637" s="93"/>
      <c r="H637" s="93"/>
      <c r="I637" s="93"/>
      <c r="J637" s="93"/>
      <c r="K637" s="93"/>
      <c r="L637" s="93"/>
      <c r="M637" s="93"/>
      <c r="N637" s="93"/>
      <c r="O637" s="93"/>
      <c r="P637" s="93"/>
      <c r="Q637" s="93"/>
      <c r="R637" s="93"/>
      <c r="S637" s="93"/>
      <c r="T637" s="93"/>
      <c r="U637" s="93"/>
      <c r="V637" s="93"/>
      <c r="W637" s="93"/>
      <c r="X637" s="93"/>
      <c r="Y637" s="93"/>
      <c r="Z637" s="93"/>
      <c r="AA637" s="93"/>
    </row>
    <row r="638">
      <c r="A638" s="93"/>
      <c r="B638" s="93"/>
      <c r="C638" s="93"/>
      <c r="D638" s="93"/>
      <c r="E638" s="220"/>
      <c r="F638" s="93"/>
      <c r="G638" s="93"/>
      <c r="H638" s="93"/>
      <c r="I638" s="93"/>
      <c r="J638" s="93"/>
      <c r="K638" s="93"/>
      <c r="L638" s="93"/>
      <c r="M638" s="93"/>
      <c r="N638" s="93"/>
      <c r="O638" s="93"/>
      <c r="P638" s="93"/>
      <c r="Q638" s="93"/>
      <c r="R638" s="93"/>
      <c r="S638" s="93"/>
      <c r="T638" s="93"/>
      <c r="U638" s="93"/>
      <c r="V638" s="93"/>
      <c r="W638" s="93"/>
      <c r="X638" s="93"/>
      <c r="Y638" s="93"/>
      <c r="Z638" s="93"/>
      <c r="AA638" s="93"/>
    </row>
    <row r="639">
      <c r="A639" s="93"/>
      <c r="B639" s="93"/>
      <c r="C639" s="93"/>
      <c r="D639" s="93"/>
      <c r="E639" s="220"/>
      <c r="F639" s="93"/>
      <c r="G639" s="93"/>
      <c r="H639" s="93"/>
      <c r="I639" s="93"/>
      <c r="J639" s="93"/>
      <c r="K639" s="93"/>
      <c r="L639" s="93"/>
      <c r="M639" s="93"/>
      <c r="N639" s="93"/>
      <c r="O639" s="93"/>
      <c r="P639" s="93"/>
      <c r="Q639" s="93"/>
      <c r="R639" s="93"/>
      <c r="S639" s="93"/>
      <c r="T639" s="93"/>
      <c r="U639" s="93"/>
      <c r="V639" s="93"/>
      <c r="W639" s="93"/>
      <c r="X639" s="93"/>
      <c r="Y639" s="93"/>
      <c r="Z639" s="93"/>
      <c r="AA639" s="93"/>
    </row>
    <row r="640">
      <c r="A640" s="93"/>
      <c r="B640" s="93"/>
      <c r="C640" s="93"/>
      <c r="D640" s="93"/>
      <c r="E640" s="220"/>
      <c r="F640" s="93"/>
      <c r="G640" s="93"/>
      <c r="H640" s="93"/>
      <c r="I640" s="93"/>
      <c r="J640" s="93"/>
      <c r="K640" s="93"/>
      <c r="L640" s="93"/>
      <c r="M640" s="93"/>
      <c r="N640" s="93"/>
      <c r="O640" s="93"/>
      <c r="P640" s="93"/>
      <c r="Q640" s="93"/>
      <c r="R640" s="93"/>
      <c r="S640" s="93"/>
      <c r="T640" s="93"/>
      <c r="U640" s="93"/>
      <c r="V640" s="93"/>
      <c r="W640" s="93"/>
      <c r="X640" s="93"/>
      <c r="Y640" s="93"/>
      <c r="Z640" s="93"/>
      <c r="AA640" s="93"/>
    </row>
    <row r="641">
      <c r="A641" s="93"/>
      <c r="B641" s="93"/>
      <c r="C641" s="93"/>
      <c r="D641" s="93"/>
      <c r="E641" s="220"/>
      <c r="F641" s="93"/>
      <c r="G641" s="93"/>
      <c r="H641" s="93"/>
      <c r="I641" s="93"/>
      <c r="J641" s="93"/>
      <c r="K641" s="93"/>
      <c r="L641" s="93"/>
      <c r="M641" s="93"/>
      <c r="N641" s="93"/>
      <c r="O641" s="93"/>
      <c r="P641" s="93"/>
      <c r="Q641" s="93"/>
      <c r="R641" s="93"/>
      <c r="S641" s="93"/>
      <c r="T641" s="93"/>
      <c r="U641" s="93"/>
      <c r="V641" s="93"/>
      <c r="W641" s="93"/>
      <c r="X641" s="93"/>
      <c r="Y641" s="93"/>
      <c r="Z641" s="93"/>
      <c r="AA641" s="93"/>
    </row>
    <row r="642">
      <c r="A642" s="93"/>
      <c r="B642" s="93"/>
      <c r="C642" s="93"/>
      <c r="D642" s="93"/>
      <c r="E642" s="220"/>
      <c r="F642" s="93"/>
      <c r="G642" s="93"/>
      <c r="H642" s="93"/>
      <c r="I642" s="93"/>
      <c r="J642" s="93"/>
      <c r="K642" s="93"/>
      <c r="L642" s="93"/>
      <c r="M642" s="93"/>
      <c r="N642" s="93"/>
      <c r="O642" s="93"/>
      <c r="P642" s="93"/>
      <c r="Q642" s="93"/>
      <c r="R642" s="93"/>
      <c r="S642" s="93"/>
      <c r="T642" s="93"/>
      <c r="U642" s="93"/>
      <c r="V642" s="93"/>
      <c r="W642" s="93"/>
      <c r="X642" s="93"/>
      <c r="Y642" s="93"/>
      <c r="Z642" s="93"/>
      <c r="AA642" s="93"/>
    </row>
    <row r="643">
      <c r="A643" s="93"/>
      <c r="B643" s="93"/>
      <c r="C643" s="93"/>
      <c r="D643" s="93"/>
      <c r="E643" s="220"/>
      <c r="F643" s="93"/>
      <c r="G643" s="93"/>
      <c r="H643" s="93"/>
      <c r="I643" s="93"/>
      <c r="J643" s="93"/>
      <c r="K643" s="93"/>
      <c r="L643" s="93"/>
      <c r="M643" s="93"/>
      <c r="N643" s="93"/>
      <c r="O643" s="93"/>
      <c r="P643" s="93"/>
      <c r="Q643" s="93"/>
      <c r="R643" s="93"/>
      <c r="S643" s="93"/>
      <c r="T643" s="93"/>
      <c r="U643" s="93"/>
      <c r="V643" s="93"/>
      <c r="W643" s="93"/>
      <c r="X643" s="93"/>
      <c r="Y643" s="93"/>
      <c r="Z643" s="93"/>
      <c r="AA643" s="93"/>
    </row>
    <row r="644">
      <c r="A644" s="93"/>
      <c r="B644" s="93"/>
      <c r="C644" s="93"/>
      <c r="D644" s="93"/>
      <c r="E644" s="220"/>
      <c r="F644" s="93"/>
      <c r="G644" s="93"/>
      <c r="H644" s="93"/>
      <c r="I644" s="93"/>
      <c r="J644" s="93"/>
      <c r="K644" s="93"/>
      <c r="L644" s="93"/>
      <c r="M644" s="93"/>
      <c r="N644" s="93"/>
      <c r="O644" s="93"/>
      <c r="P644" s="93"/>
      <c r="Q644" s="93"/>
      <c r="R644" s="93"/>
      <c r="S644" s="93"/>
      <c r="T644" s="93"/>
      <c r="U644" s="93"/>
      <c r="V644" s="93"/>
      <c r="W644" s="93"/>
      <c r="X644" s="93"/>
      <c r="Y644" s="93"/>
      <c r="Z644" s="93"/>
      <c r="AA644" s="93"/>
    </row>
    <row r="645">
      <c r="A645" s="93"/>
      <c r="B645" s="93"/>
      <c r="C645" s="93"/>
      <c r="D645" s="93"/>
      <c r="E645" s="220"/>
      <c r="F645" s="93"/>
      <c r="G645" s="93"/>
      <c r="H645" s="93"/>
      <c r="I645" s="93"/>
      <c r="J645" s="93"/>
      <c r="K645" s="93"/>
      <c r="L645" s="93"/>
      <c r="M645" s="93"/>
      <c r="N645" s="93"/>
      <c r="O645" s="93"/>
      <c r="P645" s="93"/>
      <c r="Q645" s="93"/>
      <c r="R645" s="93"/>
      <c r="S645" s="93"/>
      <c r="T645" s="93"/>
      <c r="U645" s="93"/>
      <c r="V645" s="93"/>
      <c r="W645" s="93"/>
      <c r="X645" s="93"/>
      <c r="Y645" s="93"/>
      <c r="Z645" s="93"/>
      <c r="AA645" s="93"/>
    </row>
    <row r="646">
      <c r="A646" s="93"/>
      <c r="B646" s="93"/>
      <c r="C646" s="93"/>
      <c r="D646" s="93"/>
      <c r="E646" s="220"/>
      <c r="F646" s="93"/>
      <c r="G646" s="93"/>
      <c r="H646" s="93"/>
      <c r="I646" s="93"/>
      <c r="J646" s="93"/>
      <c r="K646" s="93"/>
      <c r="L646" s="93"/>
      <c r="M646" s="93"/>
      <c r="N646" s="93"/>
      <c r="O646" s="93"/>
      <c r="P646" s="93"/>
      <c r="Q646" s="93"/>
      <c r="R646" s="93"/>
      <c r="S646" s="93"/>
      <c r="T646" s="93"/>
      <c r="U646" s="93"/>
      <c r="V646" s="93"/>
      <c r="W646" s="93"/>
      <c r="X646" s="93"/>
      <c r="Y646" s="93"/>
      <c r="Z646" s="93"/>
      <c r="AA646" s="93"/>
    </row>
    <row r="647">
      <c r="A647" s="93"/>
      <c r="B647" s="93"/>
      <c r="C647" s="93"/>
      <c r="D647" s="93"/>
      <c r="E647" s="220"/>
      <c r="F647" s="93"/>
      <c r="G647" s="93"/>
      <c r="H647" s="93"/>
      <c r="I647" s="93"/>
      <c r="J647" s="93"/>
      <c r="K647" s="93"/>
      <c r="L647" s="93"/>
      <c r="M647" s="93"/>
      <c r="N647" s="93"/>
      <c r="O647" s="93"/>
      <c r="P647" s="93"/>
      <c r="Q647" s="93"/>
      <c r="R647" s="93"/>
      <c r="S647" s="93"/>
      <c r="T647" s="93"/>
      <c r="U647" s="93"/>
      <c r="V647" s="93"/>
      <c r="W647" s="93"/>
      <c r="X647" s="93"/>
      <c r="Y647" s="93"/>
      <c r="Z647" s="93"/>
      <c r="AA647" s="93"/>
    </row>
    <row r="648">
      <c r="A648" s="93"/>
      <c r="B648" s="93"/>
      <c r="C648" s="93"/>
      <c r="D648" s="93"/>
      <c r="E648" s="220"/>
      <c r="F648" s="93"/>
      <c r="G648" s="93"/>
      <c r="H648" s="93"/>
      <c r="I648" s="93"/>
      <c r="J648" s="93"/>
      <c r="K648" s="93"/>
      <c r="L648" s="93"/>
      <c r="M648" s="93"/>
      <c r="N648" s="93"/>
      <c r="O648" s="93"/>
      <c r="P648" s="93"/>
      <c r="Q648" s="93"/>
      <c r="R648" s="93"/>
      <c r="S648" s="93"/>
      <c r="T648" s="93"/>
      <c r="U648" s="93"/>
      <c r="V648" s="93"/>
      <c r="W648" s="93"/>
      <c r="X648" s="93"/>
      <c r="Y648" s="93"/>
      <c r="Z648" s="93"/>
      <c r="AA648" s="93"/>
    </row>
    <row r="649">
      <c r="A649" s="93"/>
      <c r="B649" s="93"/>
      <c r="C649" s="93"/>
      <c r="D649" s="93"/>
      <c r="E649" s="220"/>
      <c r="F649" s="93"/>
      <c r="G649" s="93"/>
      <c r="H649" s="93"/>
      <c r="I649" s="93"/>
      <c r="J649" s="93"/>
      <c r="K649" s="93"/>
      <c r="L649" s="93"/>
      <c r="M649" s="93"/>
      <c r="N649" s="93"/>
      <c r="O649" s="93"/>
      <c r="P649" s="93"/>
      <c r="Q649" s="93"/>
      <c r="R649" s="93"/>
      <c r="S649" s="93"/>
      <c r="T649" s="93"/>
      <c r="U649" s="93"/>
      <c r="V649" s="93"/>
      <c r="W649" s="93"/>
      <c r="X649" s="93"/>
      <c r="Y649" s="93"/>
      <c r="Z649" s="93"/>
      <c r="AA649" s="93"/>
    </row>
    <row r="650">
      <c r="A650" s="93"/>
      <c r="B650" s="93"/>
      <c r="C650" s="93"/>
      <c r="D650" s="93"/>
      <c r="E650" s="220"/>
      <c r="F650" s="93"/>
      <c r="G650" s="93"/>
      <c r="H650" s="93"/>
      <c r="I650" s="93"/>
      <c r="J650" s="93"/>
      <c r="K650" s="93"/>
      <c r="L650" s="93"/>
      <c r="M650" s="93"/>
      <c r="N650" s="93"/>
      <c r="O650" s="93"/>
      <c r="P650" s="93"/>
      <c r="Q650" s="93"/>
      <c r="R650" s="93"/>
      <c r="S650" s="93"/>
      <c r="T650" s="93"/>
      <c r="U650" s="93"/>
      <c r="V650" s="93"/>
      <c r="W650" s="93"/>
      <c r="X650" s="93"/>
      <c r="Y650" s="93"/>
      <c r="Z650" s="93"/>
      <c r="AA650" s="93"/>
    </row>
    <row r="651">
      <c r="A651" s="93"/>
      <c r="B651" s="93"/>
      <c r="C651" s="93"/>
      <c r="D651" s="93"/>
      <c r="E651" s="220"/>
      <c r="F651" s="93"/>
      <c r="G651" s="93"/>
      <c r="H651" s="93"/>
      <c r="I651" s="93"/>
      <c r="J651" s="93"/>
      <c r="K651" s="93"/>
      <c r="L651" s="93"/>
      <c r="M651" s="93"/>
      <c r="N651" s="93"/>
      <c r="O651" s="93"/>
      <c r="P651" s="93"/>
      <c r="Q651" s="93"/>
      <c r="R651" s="93"/>
      <c r="S651" s="93"/>
      <c r="T651" s="93"/>
      <c r="U651" s="93"/>
      <c r="V651" s="93"/>
      <c r="W651" s="93"/>
      <c r="X651" s="93"/>
      <c r="Y651" s="93"/>
      <c r="Z651" s="93"/>
      <c r="AA651" s="93"/>
    </row>
    <row r="652">
      <c r="A652" s="93"/>
      <c r="B652" s="93"/>
      <c r="C652" s="93"/>
      <c r="D652" s="93"/>
      <c r="E652" s="220"/>
      <c r="F652" s="93"/>
      <c r="G652" s="93"/>
      <c r="H652" s="93"/>
      <c r="I652" s="93"/>
      <c r="J652" s="93"/>
      <c r="K652" s="93"/>
      <c r="L652" s="93"/>
      <c r="M652" s="93"/>
      <c r="N652" s="93"/>
      <c r="O652" s="93"/>
      <c r="P652" s="93"/>
      <c r="Q652" s="93"/>
      <c r="R652" s="93"/>
      <c r="S652" s="93"/>
      <c r="T652" s="93"/>
      <c r="U652" s="93"/>
      <c r="V652" s="93"/>
      <c r="W652" s="93"/>
      <c r="X652" s="93"/>
      <c r="Y652" s="93"/>
      <c r="Z652" s="93"/>
      <c r="AA652" s="93"/>
    </row>
    <row r="653">
      <c r="A653" s="93"/>
      <c r="B653" s="93"/>
      <c r="C653" s="93"/>
      <c r="D653" s="93"/>
      <c r="E653" s="220"/>
      <c r="F653" s="93"/>
      <c r="G653" s="93"/>
      <c r="H653" s="93"/>
      <c r="I653" s="93"/>
      <c r="J653" s="93"/>
      <c r="K653" s="93"/>
      <c r="L653" s="93"/>
      <c r="M653" s="93"/>
      <c r="N653" s="93"/>
      <c r="O653" s="93"/>
      <c r="P653" s="93"/>
      <c r="Q653" s="93"/>
      <c r="R653" s="93"/>
      <c r="S653" s="93"/>
      <c r="T653" s="93"/>
      <c r="U653" s="93"/>
      <c r="V653" s="93"/>
      <c r="W653" s="93"/>
      <c r="X653" s="93"/>
      <c r="Y653" s="93"/>
      <c r="Z653" s="93"/>
      <c r="AA653" s="93"/>
    </row>
    <row r="654">
      <c r="A654" s="93"/>
      <c r="B654" s="93"/>
      <c r="C654" s="93"/>
      <c r="D654" s="93"/>
      <c r="E654" s="220"/>
      <c r="F654" s="93"/>
      <c r="G654" s="93"/>
      <c r="H654" s="93"/>
      <c r="I654" s="93"/>
      <c r="J654" s="93"/>
      <c r="K654" s="93"/>
      <c r="L654" s="93"/>
      <c r="M654" s="93"/>
      <c r="N654" s="93"/>
      <c r="O654" s="93"/>
      <c r="P654" s="93"/>
      <c r="Q654" s="93"/>
      <c r="R654" s="93"/>
      <c r="S654" s="93"/>
      <c r="T654" s="93"/>
      <c r="U654" s="93"/>
      <c r="V654" s="93"/>
      <c r="W654" s="93"/>
      <c r="X654" s="93"/>
      <c r="Y654" s="93"/>
      <c r="Z654" s="93"/>
      <c r="AA654" s="93"/>
    </row>
    <row r="655">
      <c r="A655" s="93"/>
      <c r="B655" s="93"/>
      <c r="C655" s="93"/>
      <c r="D655" s="93"/>
      <c r="E655" s="220"/>
      <c r="F655" s="93"/>
      <c r="G655" s="93"/>
      <c r="H655" s="93"/>
      <c r="I655" s="93"/>
      <c r="J655" s="93"/>
      <c r="K655" s="93"/>
      <c r="L655" s="93"/>
      <c r="M655" s="93"/>
      <c r="N655" s="93"/>
      <c r="O655" s="93"/>
      <c r="P655" s="93"/>
      <c r="Q655" s="93"/>
      <c r="R655" s="93"/>
      <c r="S655" s="93"/>
      <c r="T655" s="93"/>
      <c r="U655" s="93"/>
      <c r="V655" s="93"/>
      <c r="W655" s="93"/>
      <c r="X655" s="93"/>
      <c r="Y655" s="93"/>
      <c r="Z655" s="93"/>
      <c r="AA655" s="93"/>
    </row>
    <row r="656">
      <c r="A656" s="93"/>
      <c r="B656" s="93"/>
      <c r="C656" s="93"/>
      <c r="D656" s="93"/>
      <c r="E656" s="220"/>
      <c r="F656" s="93"/>
      <c r="G656" s="93"/>
      <c r="H656" s="93"/>
      <c r="I656" s="93"/>
      <c r="J656" s="93"/>
      <c r="K656" s="93"/>
      <c r="L656" s="93"/>
      <c r="M656" s="93"/>
      <c r="N656" s="93"/>
      <c r="O656" s="93"/>
      <c r="P656" s="93"/>
      <c r="Q656" s="93"/>
      <c r="R656" s="93"/>
      <c r="S656" s="93"/>
      <c r="T656" s="93"/>
      <c r="U656" s="93"/>
      <c r="V656" s="93"/>
      <c r="W656" s="93"/>
      <c r="X656" s="93"/>
      <c r="Y656" s="93"/>
      <c r="Z656" s="93"/>
      <c r="AA656" s="93"/>
    </row>
    <row r="657">
      <c r="A657" s="93"/>
      <c r="B657" s="93"/>
      <c r="C657" s="93"/>
      <c r="D657" s="93"/>
      <c r="E657" s="220"/>
      <c r="F657" s="93"/>
      <c r="G657" s="93"/>
      <c r="H657" s="93"/>
      <c r="I657" s="93"/>
      <c r="J657" s="93"/>
      <c r="K657" s="93"/>
      <c r="L657" s="93"/>
      <c r="M657" s="93"/>
      <c r="N657" s="93"/>
      <c r="O657" s="93"/>
      <c r="P657" s="93"/>
      <c r="Q657" s="93"/>
      <c r="R657" s="93"/>
      <c r="S657" s="93"/>
      <c r="T657" s="93"/>
      <c r="U657" s="93"/>
      <c r="V657" s="93"/>
      <c r="W657" s="93"/>
      <c r="X657" s="93"/>
      <c r="Y657" s="93"/>
      <c r="Z657" s="93"/>
      <c r="AA657" s="93"/>
    </row>
    <row r="658">
      <c r="A658" s="93"/>
      <c r="B658" s="93"/>
      <c r="C658" s="93"/>
      <c r="D658" s="93"/>
      <c r="E658" s="220"/>
      <c r="F658" s="93"/>
      <c r="G658" s="93"/>
      <c r="H658" s="93"/>
      <c r="I658" s="93"/>
      <c r="J658" s="93"/>
      <c r="K658" s="93"/>
      <c r="L658" s="93"/>
      <c r="M658" s="93"/>
      <c r="N658" s="93"/>
      <c r="O658" s="93"/>
      <c r="P658" s="93"/>
      <c r="Q658" s="93"/>
      <c r="R658" s="93"/>
      <c r="S658" s="93"/>
      <c r="T658" s="93"/>
      <c r="U658" s="93"/>
      <c r="V658" s="93"/>
      <c r="W658" s="93"/>
      <c r="X658" s="93"/>
      <c r="Y658" s="93"/>
      <c r="Z658" s="93"/>
      <c r="AA658" s="93"/>
    </row>
    <row r="659">
      <c r="A659" s="93"/>
      <c r="B659" s="93"/>
      <c r="C659" s="93"/>
      <c r="D659" s="93"/>
      <c r="E659" s="220"/>
      <c r="F659" s="93"/>
      <c r="G659" s="93"/>
      <c r="H659" s="93"/>
      <c r="I659" s="93"/>
      <c r="J659" s="93"/>
      <c r="K659" s="93"/>
      <c r="L659" s="93"/>
      <c r="M659" s="93"/>
      <c r="N659" s="93"/>
      <c r="O659" s="93"/>
      <c r="P659" s="93"/>
      <c r="Q659" s="93"/>
      <c r="R659" s="93"/>
      <c r="S659" s="93"/>
      <c r="T659" s="93"/>
      <c r="U659" s="93"/>
      <c r="V659" s="93"/>
      <c r="W659" s="93"/>
      <c r="X659" s="93"/>
      <c r="Y659" s="93"/>
      <c r="Z659" s="93"/>
      <c r="AA659" s="93"/>
    </row>
    <row r="660">
      <c r="A660" s="93"/>
      <c r="B660" s="93"/>
      <c r="C660" s="93"/>
      <c r="D660" s="93"/>
      <c r="E660" s="220"/>
      <c r="F660" s="93"/>
      <c r="G660" s="93"/>
      <c r="H660" s="93"/>
      <c r="I660" s="93"/>
      <c r="J660" s="93"/>
      <c r="K660" s="93"/>
      <c r="L660" s="93"/>
      <c r="M660" s="93"/>
      <c r="N660" s="93"/>
      <c r="O660" s="93"/>
      <c r="P660" s="93"/>
      <c r="Q660" s="93"/>
      <c r="R660" s="93"/>
      <c r="S660" s="93"/>
      <c r="T660" s="93"/>
      <c r="U660" s="93"/>
      <c r="V660" s="93"/>
      <c r="W660" s="93"/>
      <c r="X660" s="93"/>
      <c r="Y660" s="93"/>
      <c r="Z660" s="93"/>
      <c r="AA660" s="93"/>
    </row>
    <row r="661">
      <c r="A661" s="93"/>
      <c r="B661" s="93"/>
      <c r="C661" s="93"/>
      <c r="D661" s="93"/>
      <c r="E661" s="220"/>
      <c r="F661" s="93"/>
      <c r="G661" s="93"/>
      <c r="H661" s="93"/>
      <c r="I661" s="93"/>
      <c r="J661" s="93"/>
      <c r="K661" s="93"/>
      <c r="L661" s="93"/>
      <c r="M661" s="93"/>
      <c r="N661" s="93"/>
      <c r="O661" s="93"/>
      <c r="P661" s="93"/>
      <c r="Q661" s="93"/>
      <c r="R661" s="93"/>
      <c r="S661" s="93"/>
      <c r="T661" s="93"/>
      <c r="U661" s="93"/>
      <c r="V661" s="93"/>
      <c r="W661" s="93"/>
      <c r="X661" s="93"/>
      <c r="Y661" s="93"/>
      <c r="Z661" s="93"/>
      <c r="AA661" s="93"/>
    </row>
    <row r="662">
      <c r="A662" s="93"/>
      <c r="B662" s="93"/>
      <c r="C662" s="93"/>
      <c r="D662" s="93"/>
      <c r="E662" s="220"/>
      <c r="F662" s="93"/>
      <c r="G662" s="93"/>
      <c r="H662" s="93"/>
      <c r="I662" s="93"/>
      <c r="J662" s="93"/>
      <c r="K662" s="93"/>
      <c r="L662" s="93"/>
      <c r="M662" s="93"/>
      <c r="N662" s="93"/>
      <c r="O662" s="93"/>
      <c r="P662" s="93"/>
      <c r="Q662" s="93"/>
      <c r="R662" s="93"/>
      <c r="S662" s="93"/>
      <c r="T662" s="93"/>
      <c r="U662" s="93"/>
      <c r="V662" s="93"/>
      <c r="W662" s="93"/>
      <c r="X662" s="93"/>
      <c r="Y662" s="93"/>
      <c r="Z662" s="93"/>
      <c r="AA662" s="93"/>
    </row>
    <row r="663">
      <c r="A663" s="93"/>
      <c r="B663" s="93"/>
      <c r="C663" s="93"/>
      <c r="D663" s="93"/>
      <c r="E663" s="220"/>
      <c r="F663" s="93"/>
      <c r="G663" s="93"/>
      <c r="H663" s="93"/>
      <c r="I663" s="93"/>
      <c r="J663" s="93"/>
      <c r="K663" s="93"/>
      <c r="L663" s="93"/>
      <c r="M663" s="93"/>
      <c r="N663" s="93"/>
      <c r="O663" s="93"/>
      <c r="P663" s="93"/>
      <c r="Q663" s="93"/>
      <c r="R663" s="93"/>
      <c r="S663" s="93"/>
      <c r="T663" s="93"/>
      <c r="U663" s="93"/>
      <c r="V663" s="93"/>
      <c r="W663" s="93"/>
      <c r="X663" s="93"/>
      <c r="Y663" s="93"/>
      <c r="Z663" s="93"/>
      <c r="AA663" s="93"/>
    </row>
    <row r="664">
      <c r="A664" s="93"/>
      <c r="B664" s="93"/>
      <c r="C664" s="93"/>
      <c r="D664" s="93"/>
      <c r="E664" s="220"/>
      <c r="F664" s="93"/>
      <c r="G664" s="93"/>
      <c r="H664" s="93"/>
      <c r="I664" s="93"/>
      <c r="J664" s="93"/>
      <c r="K664" s="93"/>
      <c r="L664" s="93"/>
      <c r="M664" s="93"/>
      <c r="N664" s="93"/>
      <c r="O664" s="93"/>
      <c r="P664" s="93"/>
      <c r="Q664" s="93"/>
      <c r="R664" s="93"/>
      <c r="S664" s="93"/>
      <c r="T664" s="93"/>
      <c r="U664" s="93"/>
      <c r="V664" s="93"/>
      <c r="W664" s="93"/>
      <c r="X664" s="93"/>
      <c r="Y664" s="93"/>
      <c r="Z664" s="93"/>
      <c r="AA664" s="93"/>
    </row>
    <row r="665">
      <c r="A665" s="93"/>
      <c r="B665" s="93"/>
      <c r="C665" s="93"/>
      <c r="D665" s="93"/>
      <c r="E665" s="220"/>
      <c r="F665" s="93"/>
      <c r="G665" s="93"/>
      <c r="H665" s="93"/>
      <c r="I665" s="93"/>
      <c r="J665" s="93"/>
      <c r="K665" s="93"/>
      <c r="L665" s="93"/>
      <c r="M665" s="93"/>
      <c r="N665" s="93"/>
      <c r="O665" s="93"/>
      <c r="P665" s="93"/>
      <c r="Q665" s="93"/>
      <c r="R665" s="93"/>
      <c r="S665" s="93"/>
      <c r="T665" s="93"/>
      <c r="U665" s="93"/>
      <c r="V665" s="93"/>
      <c r="W665" s="93"/>
      <c r="X665" s="93"/>
      <c r="Y665" s="93"/>
      <c r="Z665" s="93"/>
      <c r="AA665" s="93"/>
    </row>
    <row r="666">
      <c r="A666" s="93"/>
      <c r="B666" s="93"/>
      <c r="C666" s="93"/>
      <c r="D666" s="93"/>
      <c r="E666" s="220"/>
      <c r="F666" s="93"/>
      <c r="G666" s="93"/>
      <c r="H666" s="93"/>
      <c r="I666" s="93"/>
      <c r="J666" s="93"/>
      <c r="K666" s="93"/>
      <c r="L666" s="93"/>
      <c r="M666" s="93"/>
      <c r="N666" s="93"/>
      <c r="O666" s="93"/>
      <c r="P666" s="93"/>
      <c r="Q666" s="93"/>
      <c r="R666" s="93"/>
      <c r="S666" s="93"/>
      <c r="T666" s="93"/>
      <c r="U666" s="93"/>
      <c r="V666" s="93"/>
      <c r="W666" s="93"/>
      <c r="X666" s="93"/>
      <c r="Y666" s="93"/>
      <c r="Z666" s="93"/>
      <c r="AA666" s="93"/>
    </row>
    <row r="667">
      <c r="A667" s="93"/>
      <c r="B667" s="93"/>
      <c r="C667" s="93"/>
      <c r="D667" s="93"/>
      <c r="E667" s="220"/>
      <c r="F667" s="93"/>
      <c r="G667" s="93"/>
      <c r="H667" s="93"/>
      <c r="I667" s="93"/>
      <c r="J667" s="93"/>
      <c r="K667" s="93"/>
      <c r="L667" s="93"/>
      <c r="M667" s="93"/>
      <c r="N667" s="93"/>
      <c r="O667" s="93"/>
      <c r="P667" s="93"/>
      <c r="Q667" s="93"/>
      <c r="R667" s="93"/>
      <c r="S667" s="93"/>
      <c r="T667" s="93"/>
      <c r="U667" s="93"/>
      <c r="V667" s="93"/>
      <c r="W667" s="93"/>
      <c r="X667" s="93"/>
      <c r="Y667" s="93"/>
      <c r="Z667" s="93"/>
      <c r="AA667" s="93"/>
    </row>
    <row r="668">
      <c r="A668" s="93"/>
      <c r="B668" s="93"/>
      <c r="C668" s="93"/>
      <c r="D668" s="93"/>
      <c r="E668" s="220"/>
      <c r="F668" s="93"/>
      <c r="G668" s="93"/>
      <c r="H668" s="93"/>
      <c r="I668" s="93"/>
      <c r="J668" s="93"/>
      <c r="K668" s="93"/>
      <c r="L668" s="93"/>
      <c r="M668" s="93"/>
      <c r="N668" s="93"/>
      <c r="O668" s="93"/>
      <c r="P668" s="93"/>
      <c r="Q668" s="93"/>
      <c r="R668" s="93"/>
      <c r="S668" s="93"/>
      <c r="T668" s="93"/>
      <c r="U668" s="93"/>
      <c r="V668" s="93"/>
      <c r="W668" s="93"/>
      <c r="X668" s="93"/>
      <c r="Y668" s="93"/>
      <c r="Z668" s="93"/>
      <c r="AA668" s="93"/>
    </row>
    <row r="669">
      <c r="A669" s="93"/>
      <c r="B669" s="93"/>
      <c r="C669" s="93"/>
      <c r="D669" s="93"/>
      <c r="E669" s="220"/>
      <c r="F669" s="93"/>
      <c r="G669" s="93"/>
      <c r="H669" s="93"/>
      <c r="I669" s="93"/>
      <c r="J669" s="93"/>
      <c r="K669" s="93"/>
      <c r="L669" s="93"/>
      <c r="M669" s="93"/>
      <c r="N669" s="93"/>
      <c r="O669" s="93"/>
      <c r="P669" s="93"/>
      <c r="Q669" s="93"/>
      <c r="R669" s="93"/>
      <c r="S669" s="93"/>
      <c r="T669" s="93"/>
      <c r="U669" s="93"/>
      <c r="V669" s="93"/>
      <c r="W669" s="93"/>
      <c r="X669" s="93"/>
      <c r="Y669" s="93"/>
      <c r="Z669" s="93"/>
      <c r="AA669" s="93"/>
    </row>
    <row r="670">
      <c r="A670" s="93"/>
      <c r="B670" s="93"/>
      <c r="C670" s="93"/>
      <c r="D670" s="93"/>
      <c r="E670" s="220"/>
      <c r="F670" s="93"/>
      <c r="G670" s="93"/>
      <c r="H670" s="93"/>
      <c r="I670" s="93"/>
      <c r="J670" s="93"/>
      <c r="K670" s="93"/>
      <c r="L670" s="93"/>
      <c r="M670" s="93"/>
      <c r="N670" s="93"/>
      <c r="O670" s="93"/>
      <c r="P670" s="93"/>
      <c r="Q670" s="93"/>
      <c r="R670" s="93"/>
      <c r="S670" s="93"/>
      <c r="T670" s="93"/>
      <c r="U670" s="93"/>
      <c r="V670" s="93"/>
      <c r="W670" s="93"/>
      <c r="X670" s="93"/>
      <c r="Y670" s="93"/>
      <c r="Z670" s="93"/>
      <c r="AA670" s="93"/>
    </row>
    <row r="671">
      <c r="A671" s="93"/>
      <c r="B671" s="93"/>
      <c r="C671" s="93"/>
      <c r="D671" s="93"/>
      <c r="E671" s="220"/>
      <c r="F671" s="93"/>
      <c r="G671" s="93"/>
      <c r="H671" s="93"/>
      <c r="I671" s="93"/>
      <c r="J671" s="93"/>
      <c r="K671" s="93"/>
      <c r="L671" s="93"/>
      <c r="M671" s="93"/>
      <c r="N671" s="93"/>
      <c r="O671" s="93"/>
      <c r="P671" s="93"/>
      <c r="Q671" s="93"/>
      <c r="R671" s="93"/>
      <c r="S671" s="93"/>
      <c r="T671" s="93"/>
      <c r="U671" s="93"/>
      <c r="V671" s="93"/>
      <c r="W671" s="93"/>
      <c r="X671" s="93"/>
      <c r="Y671" s="93"/>
      <c r="Z671" s="93"/>
      <c r="AA671" s="93"/>
    </row>
    <row r="672">
      <c r="A672" s="93"/>
      <c r="B672" s="93"/>
      <c r="C672" s="93"/>
      <c r="D672" s="93"/>
      <c r="E672" s="220"/>
      <c r="F672" s="93"/>
      <c r="G672" s="93"/>
      <c r="H672" s="93"/>
      <c r="I672" s="93"/>
      <c r="J672" s="93"/>
      <c r="K672" s="93"/>
      <c r="L672" s="93"/>
      <c r="M672" s="93"/>
      <c r="N672" s="93"/>
      <c r="O672" s="93"/>
      <c r="P672" s="93"/>
      <c r="Q672" s="93"/>
      <c r="R672" s="93"/>
      <c r="S672" s="93"/>
      <c r="T672" s="93"/>
      <c r="U672" s="93"/>
      <c r="V672" s="93"/>
      <c r="W672" s="93"/>
      <c r="X672" s="93"/>
      <c r="Y672" s="93"/>
      <c r="Z672" s="93"/>
      <c r="AA672" s="93"/>
    </row>
    <row r="673">
      <c r="A673" s="93"/>
      <c r="B673" s="93"/>
      <c r="C673" s="93"/>
      <c r="D673" s="93"/>
      <c r="E673" s="220"/>
      <c r="F673" s="93"/>
      <c r="G673" s="93"/>
      <c r="H673" s="93"/>
      <c r="I673" s="93"/>
      <c r="J673" s="93"/>
      <c r="K673" s="93"/>
      <c r="L673" s="93"/>
      <c r="M673" s="93"/>
      <c r="N673" s="93"/>
      <c r="O673" s="93"/>
      <c r="P673" s="93"/>
      <c r="Q673" s="93"/>
      <c r="R673" s="93"/>
      <c r="S673" s="93"/>
      <c r="T673" s="93"/>
      <c r="U673" s="93"/>
      <c r="V673" s="93"/>
      <c r="W673" s="93"/>
      <c r="X673" s="93"/>
      <c r="Y673" s="93"/>
      <c r="Z673" s="93"/>
      <c r="AA673" s="93"/>
    </row>
    <row r="674">
      <c r="A674" s="93"/>
      <c r="B674" s="93"/>
      <c r="C674" s="93"/>
      <c r="D674" s="93"/>
      <c r="E674" s="220"/>
      <c r="F674" s="93"/>
      <c r="G674" s="93"/>
      <c r="H674" s="93"/>
      <c r="I674" s="93"/>
      <c r="J674" s="93"/>
      <c r="K674" s="93"/>
      <c r="L674" s="93"/>
      <c r="M674" s="93"/>
      <c r="N674" s="93"/>
      <c r="O674" s="93"/>
      <c r="P674" s="93"/>
      <c r="Q674" s="93"/>
      <c r="R674" s="93"/>
      <c r="S674" s="93"/>
      <c r="T674" s="93"/>
      <c r="U674" s="93"/>
      <c r="V674" s="93"/>
      <c r="W674" s="93"/>
      <c r="X674" s="93"/>
      <c r="Y674" s="93"/>
      <c r="Z674" s="93"/>
      <c r="AA674" s="93"/>
    </row>
    <row r="675">
      <c r="A675" s="93"/>
      <c r="B675" s="93"/>
      <c r="C675" s="93"/>
      <c r="D675" s="93"/>
      <c r="E675" s="220"/>
      <c r="F675" s="93"/>
      <c r="G675" s="93"/>
      <c r="H675" s="93"/>
      <c r="I675" s="93"/>
      <c r="J675" s="93"/>
      <c r="K675" s="93"/>
      <c r="L675" s="93"/>
      <c r="M675" s="93"/>
      <c r="N675" s="93"/>
      <c r="O675" s="93"/>
      <c r="P675" s="93"/>
      <c r="Q675" s="93"/>
      <c r="R675" s="93"/>
      <c r="S675" s="93"/>
      <c r="T675" s="93"/>
      <c r="U675" s="93"/>
      <c r="V675" s="93"/>
      <c r="W675" s="93"/>
      <c r="X675" s="93"/>
      <c r="Y675" s="93"/>
      <c r="Z675" s="93"/>
      <c r="AA675" s="93"/>
    </row>
    <row r="676">
      <c r="A676" s="93"/>
      <c r="B676" s="93"/>
      <c r="C676" s="93"/>
      <c r="D676" s="93"/>
      <c r="E676" s="220"/>
      <c r="F676" s="93"/>
      <c r="G676" s="93"/>
      <c r="H676" s="93"/>
      <c r="I676" s="93"/>
      <c r="J676" s="93"/>
      <c r="K676" s="93"/>
      <c r="L676" s="93"/>
      <c r="M676" s="93"/>
      <c r="N676" s="93"/>
      <c r="O676" s="93"/>
      <c r="P676" s="93"/>
      <c r="Q676" s="93"/>
      <c r="R676" s="93"/>
      <c r="S676" s="93"/>
      <c r="T676" s="93"/>
      <c r="U676" s="93"/>
      <c r="V676" s="93"/>
      <c r="W676" s="93"/>
      <c r="X676" s="93"/>
      <c r="Y676" s="93"/>
      <c r="Z676" s="93"/>
      <c r="AA676" s="93"/>
    </row>
    <row r="677">
      <c r="A677" s="93"/>
      <c r="B677" s="93"/>
      <c r="C677" s="93"/>
      <c r="D677" s="93"/>
      <c r="E677" s="220"/>
      <c r="F677" s="93"/>
      <c r="G677" s="93"/>
      <c r="H677" s="93"/>
      <c r="I677" s="93"/>
      <c r="J677" s="93"/>
      <c r="K677" s="93"/>
      <c r="L677" s="93"/>
      <c r="M677" s="93"/>
      <c r="N677" s="93"/>
      <c r="O677" s="93"/>
      <c r="P677" s="93"/>
      <c r="Q677" s="93"/>
      <c r="R677" s="93"/>
      <c r="S677" s="93"/>
      <c r="T677" s="93"/>
      <c r="U677" s="93"/>
      <c r="V677" s="93"/>
      <c r="W677" s="93"/>
      <c r="X677" s="93"/>
      <c r="Y677" s="93"/>
      <c r="Z677" s="93"/>
      <c r="AA677" s="93"/>
    </row>
    <row r="678">
      <c r="A678" s="93"/>
      <c r="B678" s="93"/>
      <c r="C678" s="93"/>
      <c r="D678" s="93"/>
      <c r="E678" s="220"/>
      <c r="F678" s="93"/>
      <c r="G678" s="93"/>
      <c r="H678" s="93"/>
      <c r="I678" s="93"/>
      <c r="J678" s="93"/>
      <c r="K678" s="93"/>
      <c r="L678" s="93"/>
      <c r="M678" s="93"/>
      <c r="N678" s="93"/>
      <c r="O678" s="93"/>
      <c r="P678" s="93"/>
      <c r="Q678" s="93"/>
      <c r="R678" s="93"/>
      <c r="S678" s="93"/>
      <c r="T678" s="93"/>
      <c r="U678" s="93"/>
      <c r="V678" s="93"/>
      <c r="W678" s="93"/>
      <c r="X678" s="93"/>
      <c r="Y678" s="93"/>
      <c r="Z678" s="93"/>
      <c r="AA678" s="93"/>
    </row>
    <row r="679">
      <c r="A679" s="93"/>
      <c r="B679" s="93"/>
      <c r="C679" s="93"/>
      <c r="D679" s="93"/>
      <c r="E679" s="220"/>
      <c r="F679" s="93"/>
      <c r="G679" s="93"/>
      <c r="H679" s="93"/>
      <c r="I679" s="93"/>
      <c r="J679" s="93"/>
      <c r="K679" s="93"/>
      <c r="L679" s="93"/>
      <c r="M679" s="93"/>
      <c r="N679" s="93"/>
      <c r="O679" s="93"/>
      <c r="P679" s="93"/>
      <c r="Q679" s="93"/>
      <c r="R679" s="93"/>
      <c r="S679" s="93"/>
      <c r="T679" s="93"/>
      <c r="U679" s="93"/>
      <c r="V679" s="93"/>
      <c r="W679" s="93"/>
      <c r="X679" s="93"/>
      <c r="Y679" s="93"/>
      <c r="Z679" s="93"/>
      <c r="AA679" s="93"/>
    </row>
    <row r="680">
      <c r="A680" s="93"/>
      <c r="B680" s="93"/>
      <c r="C680" s="93"/>
      <c r="D680" s="93"/>
      <c r="E680" s="220"/>
      <c r="F680" s="93"/>
      <c r="G680" s="93"/>
      <c r="H680" s="93"/>
      <c r="I680" s="93"/>
      <c r="J680" s="93"/>
      <c r="K680" s="93"/>
      <c r="L680" s="93"/>
      <c r="M680" s="93"/>
      <c r="N680" s="93"/>
      <c r="O680" s="93"/>
      <c r="P680" s="93"/>
      <c r="Q680" s="93"/>
      <c r="R680" s="93"/>
      <c r="S680" s="93"/>
      <c r="T680" s="93"/>
      <c r="U680" s="93"/>
      <c r="V680" s="93"/>
      <c r="W680" s="93"/>
      <c r="X680" s="93"/>
      <c r="Y680" s="93"/>
      <c r="Z680" s="93"/>
      <c r="AA680" s="93"/>
    </row>
    <row r="681">
      <c r="A681" s="93"/>
      <c r="B681" s="93"/>
      <c r="C681" s="93"/>
      <c r="D681" s="93"/>
      <c r="E681" s="220"/>
      <c r="F681" s="93"/>
      <c r="G681" s="93"/>
      <c r="H681" s="93"/>
      <c r="I681" s="93"/>
      <c r="J681" s="93"/>
      <c r="K681" s="93"/>
      <c r="L681" s="93"/>
      <c r="M681" s="93"/>
      <c r="N681" s="93"/>
      <c r="O681" s="93"/>
      <c r="P681" s="93"/>
      <c r="Q681" s="93"/>
      <c r="R681" s="93"/>
      <c r="S681" s="93"/>
      <c r="T681" s="93"/>
      <c r="U681" s="93"/>
      <c r="V681" s="93"/>
      <c r="W681" s="93"/>
      <c r="X681" s="93"/>
      <c r="Y681" s="93"/>
      <c r="Z681" s="93"/>
      <c r="AA681" s="93"/>
    </row>
    <row r="682">
      <c r="A682" s="93"/>
      <c r="B682" s="93"/>
      <c r="C682" s="93"/>
      <c r="D682" s="93"/>
      <c r="E682" s="220"/>
      <c r="F682" s="93"/>
      <c r="G682" s="93"/>
      <c r="H682" s="93"/>
      <c r="I682" s="93"/>
      <c r="J682" s="93"/>
      <c r="K682" s="93"/>
      <c r="L682" s="93"/>
      <c r="M682" s="93"/>
      <c r="N682" s="93"/>
      <c r="O682" s="93"/>
      <c r="P682" s="93"/>
      <c r="Q682" s="93"/>
      <c r="R682" s="93"/>
      <c r="S682" s="93"/>
      <c r="T682" s="93"/>
      <c r="U682" s="93"/>
      <c r="V682" s="93"/>
      <c r="W682" s="93"/>
      <c r="X682" s="93"/>
      <c r="Y682" s="93"/>
      <c r="Z682" s="93"/>
      <c r="AA682" s="93"/>
    </row>
    <row r="683">
      <c r="A683" s="93"/>
      <c r="B683" s="93"/>
      <c r="C683" s="93"/>
      <c r="D683" s="93"/>
      <c r="E683" s="220"/>
      <c r="F683" s="93"/>
      <c r="G683" s="93"/>
      <c r="H683" s="93"/>
      <c r="I683" s="93"/>
      <c r="J683" s="93"/>
      <c r="K683" s="93"/>
      <c r="L683" s="93"/>
      <c r="M683" s="93"/>
      <c r="N683" s="93"/>
      <c r="O683" s="93"/>
      <c r="P683" s="93"/>
      <c r="Q683" s="93"/>
      <c r="R683" s="93"/>
      <c r="S683" s="93"/>
      <c r="T683" s="93"/>
      <c r="U683" s="93"/>
      <c r="V683" s="93"/>
      <c r="W683" s="93"/>
      <c r="X683" s="93"/>
      <c r="Y683" s="93"/>
      <c r="Z683" s="93"/>
      <c r="AA683" s="93"/>
    </row>
    <row r="684">
      <c r="A684" s="93"/>
      <c r="B684" s="93"/>
      <c r="C684" s="93"/>
      <c r="D684" s="93"/>
      <c r="E684" s="220"/>
      <c r="F684" s="93"/>
      <c r="G684" s="93"/>
      <c r="H684" s="93"/>
      <c r="I684" s="93"/>
      <c r="J684" s="93"/>
      <c r="K684" s="93"/>
      <c r="L684" s="93"/>
      <c r="M684" s="93"/>
      <c r="N684" s="93"/>
      <c r="O684" s="93"/>
      <c r="P684" s="93"/>
      <c r="Q684" s="93"/>
      <c r="R684" s="93"/>
      <c r="S684" s="93"/>
      <c r="T684" s="93"/>
      <c r="U684" s="93"/>
      <c r="V684" s="93"/>
      <c r="W684" s="93"/>
      <c r="X684" s="93"/>
      <c r="Y684" s="93"/>
      <c r="Z684" s="93"/>
      <c r="AA684" s="93"/>
    </row>
    <row r="685">
      <c r="A685" s="93"/>
      <c r="B685" s="93"/>
      <c r="C685" s="93"/>
      <c r="D685" s="93"/>
      <c r="E685" s="220"/>
      <c r="F685" s="93"/>
      <c r="G685" s="93"/>
      <c r="H685" s="93"/>
      <c r="I685" s="93"/>
      <c r="J685" s="93"/>
      <c r="K685" s="93"/>
      <c r="L685" s="93"/>
      <c r="M685" s="93"/>
      <c r="N685" s="93"/>
      <c r="O685" s="93"/>
      <c r="P685" s="93"/>
      <c r="Q685" s="93"/>
      <c r="R685" s="93"/>
      <c r="S685" s="93"/>
      <c r="T685" s="93"/>
      <c r="U685" s="93"/>
      <c r="V685" s="93"/>
      <c r="W685" s="93"/>
      <c r="X685" s="93"/>
      <c r="Y685" s="93"/>
      <c r="Z685" s="93"/>
      <c r="AA685" s="93"/>
    </row>
    <row r="686">
      <c r="A686" s="93"/>
      <c r="B686" s="93"/>
      <c r="C686" s="93"/>
      <c r="D686" s="93"/>
      <c r="E686" s="220"/>
      <c r="F686" s="93"/>
      <c r="G686" s="93"/>
      <c r="H686" s="93"/>
      <c r="I686" s="93"/>
      <c r="J686" s="93"/>
      <c r="K686" s="93"/>
      <c r="L686" s="93"/>
      <c r="M686" s="93"/>
      <c r="N686" s="93"/>
      <c r="O686" s="93"/>
      <c r="P686" s="93"/>
      <c r="Q686" s="93"/>
      <c r="R686" s="93"/>
      <c r="S686" s="93"/>
      <c r="T686" s="93"/>
      <c r="U686" s="93"/>
      <c r="V686" s="93"/>
      <c r="W686" s="93"/>
      <c r="X686" s="93"/>
      <c r="Y686" s="93"/>
      <c r="Z686" s="93"/>
      <c r="AA686" s="93"/>
    </row>
    <row r="687">
      <c r="A687" s="93"/>
      <c r="B687" s="93"/>
      <c r="C687" s="93"/>
      <c r="D687" s="93"/>
      <c r="E687" s="220"/>
      <c r="F687" s="93"/>
      <c r="G687" s="93"/>
      <c r="H687" s="93"/>
      <c r="I687" s="93"/>
      <c r="J687" s="93"/>
      <c r="K687" s="93"/>
      <c r="L687" s="93"/>
      <c r="M687" s="93"/>
      <c r="N687" s="93"/>
      <c r="O687" s="93"/>
      <c r="P687" s="93"/>
      <c r="Q687" s="93"/>
      <c r="R687" s="93"/>
      <c r="S687" s="93"/>
      <c r="T687" s="93"/>
      <c r="U687" s="93"/>
      <c r="V687" s="93"/>
      <c r="W687" s="93"/>
      <c r="X687" s="93"/>
      <c r="Y687" s="93"/>
      <c r="Z687" s="93"/>
      <c r="AA687" s="93"/>
    </row>
    <row r="688">
      <c r="A688" s="93"/>
      <c r="B688" s="93"/>
      <c r="C688" s="93"/>
      <c r="D688" s="93"/>
      <c r="E688" s="220"/>
      <c r="F688" s="93"/>
      <c r="G688" s="93"/>
      <c r="H688" s="93"/>
      <c r="I688" s="93"/>
      <c r="J688" s="93"/>
      <c r="K688" s="93"/>
      <c r="L688" s="93"/>
      <c r="M688" s="93"/>
      <c r="N688" s="93"/>
      <c r="O688" s="93"/>
      <c r="P688" s="93"/>
      <c r="Q688" s="93"/>
      <c r="R688" s="93"/>
      <c r="S688" s="93"/>
      <c r="T688" s="93"/>
      <c r="U688" s="93"/>
      <c r="V688" s="93"/>
      <c r="W688" s="93"/>
      <c r="X688" s="93"/>
      <c r="Y688" s="93"/>
      <c r="Z688" s="93"/>
      <c r="AA688" s="93"/>
    </row>
    <row r="689">
      <c r="A689" s="93"/>
      <c r="B689" s="93"/>
      <c r="C689" s="93"/>
      <c r="D689" s="93"/>
      <c r="E689" s="220"/>
      <c r="F689" s="93"/>
      <c r="G689" s="93"/>
      <c r="H689" s="93"/>
      <c r="I689" s="93"/>
      <c r="J689" s="93"/>
      <c r="K689" s="93"/>
      <c r="L689" s="93"/>
      <c r="M689" s="93"/>
      <c r="N689" s="93"/>
      <c r="O689" s="93"/>
      <c r="P689" s="93"/>
      <c r="Q689" s="93"/>
      <c r="R689" s="93"/>
      <c r="S689" s="93"/>
      <c r="T689" s="93"/>
      <c r="U689" s="93"/>
      <c r="V689" s="93"/>
      <c r="W689" s="93"/>
      <c r="X689" s="93"/>
      <c r="Y689" s="93"/>
      <c r="Z689" s="93"/>
      <c r="AA689" s="93"/>
    </row>
    <row r="690">
      <c r="A690" s="93"/>
      <c r="B690" s="93"/>
      <c r="C690" s="93"/>
      <c r="D690" s="93"/>
      <c r="E690" s="220"/>
      <c r="F690" s="93"/>
      <c r="G690" s="93"/>
      <c r="H690" s="93"/>
      <c r="I690" s="93"/>
      <c r="J690" s="93"/>
      <c r="K690" s="93"/>
      <c r="L690" s="93"/>
      <c r="M690" s="93"/>
      <c r="N690" s="93"/>
      <c r="O690" s="93"/>
      <c r="P690" s="93"/>
      <c r="Q690" s="93"/>
      <c r="R690" s="93"/>
      <c r="S690" s="93"/>
      <c r="T690" s="93"/>
      <c r="U690" s="93"/>
      <c r="V690" s="93"/>
      <c r="W690" s="93"/>
      <c r="X690" s="93"/>
      <c r="Y690" s="93"/>
      <c r="Z690" s="93"/>
      <c r="AA690" s="93"/>
    </row>
    <row r="691">
      <c r="A691" s="93"/>
      <c r="B691" s="93"/>
      <c r="C691" s="93"/>
      <c r="D691" s="93"/>
      <c r="E691" s="220"/>
      <c r="F691" s="93"/>
      <c r="G691" s="93"/>
      <c r="H691" s="93"/>
      <c r="I691" s="93"/>
      <c r="J691" s="93"/>
      <c r="K691" s="93"/>
      <c r="L691" s="93"/>
      <c r="M691" s="93"/>
      <c r="N691" s="93"/>
      <c r="O691" s="93"/>
      <c r="P691" s="93"/>
      <c r="Q691" s="93"/>
      <c r="R691" s="93"/>
      <c r="S691" s="93"/>
      <c r="T691" s="93"/>
      <c r="U691" s="93"/>
      <c r="V691" s="93"/>
      <c r="W691" s="93"/>
      <c r="X691" s="93"/>
      <c r="Y691" s="93"/>
      <c r="Z691" s="93"/>
      <c r="AA691" s="93"/>
    </row>
    <row r="692">
      <c r="A692" s="93"/>
      <c r="B692" s="93"/>
      <c r="C692" s="93"/>
      <c r="D692" s="93"/>
      <c r="E692" s="220"/>
      <c r="F692" s="93"/>
      <c r="G692" s="93"/>
      <c r="H692" s="93"/>
      <c r="I692" s="93"/>
      <c r="J692" s="93"/>
      <c r="K692" s="93"/>
      <c r="L692" s="93"/>
      <c r="M692" s="93"/>
      <c r="N692" s="93"/>
      <c r="O692" s="93"/>
      <c r="P692" s="93"/>
      <c r="Q692" s="93"/>
      <c r="R692" s="93"/>
      <c r="S692" s="93"/>
      <c r="T692" s="93"/>
      <c r="U692" s="93"/>
      <c r="V692" s="93"/>
      <c r="W692" s="93"/>
      <c r="X692" s="93"/>
      <c r="Y692" s="93"/>
      <c r="Z692" s="93"/>
      <c r="AA692" s="93"/>
    </row>
    <row r="693">
      <c r="A693" s="93"/>
      <c r="B693" s="93"/>
      <c r="C693" s="93"/>
      <c r="D693" s="93"/>
      <c r="E693" s="220"/>
      <c r="F693" s="93"/>
      <c r="G693" s="93"/>
      <c r="H693" s="93"/>
      <c r="I693" s="93"/>
      <c r="J693" s="93"/>
      <c r="K693" s="93"/>
      <c r="L693" s="93"/>
      <c r="M693" s="93"/>
      <c r="N693" s="93"/>
      <c r="O693" s="93"/>
      <c r="P693" s="93"/>
      <c r="Q693" s="93"/>
      <c r="R693" s="93"/>
      <c r="S693" s="93"/>
      <c r="T693" s="93"/>
      <c r="U693" s="93"/>
      <c r="V693" s="93"/>
      <c r="W693" s="93"/>
      <c r="X693" s="93"/>
      <c r="Y693" s="93"/>
      <c r="Z693" s="93"/>
      <c r="AA693" s="93"/>
    </row>
    <row r="694">
      <c r="A694" s="93"/>
      <c r="B694" s="93"/>
      <c r="C694" s="93"/>
      <c r="D694" s="93"/>
      <c r="E694" s="220"/>
      <c r="F694" s="93"/>
      <c r="G694" s="93"/>
      <c r="H694" s="93"/>
      <c r="I694" s="93"/>
      <c r="J694" s="93"/>
      <c r="K694" s="93"/>
      <c r="L694" s="93"/>
      <c r="M694" s="93"/>
      <c r="N694" s="93"/>
      <c r="O694" s="93"/>
      <c r="P694" s="93"/>
      <c r="Q694" s="93"/>
      <c r="R694" s="93"/>
      <c r="S694" s="93"/>
      <c r="T694" s="93"/>
      <c r="U694" s="93"/>
      <c r="V694" s="93"/>
      <c r="W694" s="93"/>
      <c r="X694" s="93"/>
      <c r="Y694" s="93"/>
      <c r="Z694" s="93"/>
      <c r="AA694" s="93"/>
    </row>
    <row r="695">
      <c r="A695" s="93"/>
      <c r="B695" s="93"/>
      <c r="C695" s="93"/>
      <c r="D695" s="93"/>
      <c r="E695" s="220"/>
      <c r="F695" s="93"/>
      <c r="G695" s="93"/>
      <c r="H695" s="93"/>
      <c r="I695" s="93"/>
      <c r="J695" s="93"/>
      <c r="K695" s="93"/>
      <c r="L695" s="93"/>
      <c r="M695" s="93"/>
      <c r="N695" s="93"/>
      <c r="O695" s="93"/>
      <c r="P695" s="93"/>
      <c r="Q695" s="93"/>
      <c r="R695" s="93"/>
      <c r="S695" s="93"/>
      <c r="T695" s="93"/>
      <c r="U695" s="93"/>
      <c r="V695" s="93"/>
      <c r="W695" s="93"/>
      <c r="X695" s="93"/>
      <c r="Y695" s="93"/>
      <c r="Z695" s="93"/>
      <c r="AA695" s="93"/>
    </row>
    <row r="696">
      <c r="A696" s="93"/>
      <c r="B696" s="93"/>
      <c r="C696" s="93"/>
      <c r="D696" s="93"/>
      <c r="E696" s="220"/>
      <c r="F696" s="93"/>
      <c r="G696" s="93"/>
      <c r="H696" s="93"/>
      <c r="I696" s="93"/>
      <c r="J696" s="93"/>
      <c r="K696" s="93"/>
      <c r="L696" s="93"/>
      <c r="M696" s="93"/>
      <c r="N696" s="93"/>
      <c r="O696" s="93"/>
      <c r="P696" s="93"/>
      <c r="Q696" s="93"/>
      <c r="R696" s="93"/>
      <c r="S696" s="93"/>
      <c r="T696" s="93"/>
      <c r="U696" s="93"/>
      <c r="V696" s="93"/>
      <c r="W696" s="93"/>
      <c r="X696" s="93"/>
      <c r="Y696" s="93"/>
      <c r="Z696" s="93"/>
      <c r="AA696" s="93"/>
    </row>
    <row r="697">
      <c r="A697" s="93"/>
      <c r="B697" s="93"/>
      <c r="C697" s="93"/>
      <c r="D697" s="93"/>
      <c r="E697" s="220"/>
      <c r="F697" s="93"/>
      <c r="G697" s="93"/>
      <c r="H697" s="93"/>
      <c r="I697" s="93"/>
      <c r="J697" s="93"/>
      <c r="K697" s="93"/>
      <c r="L697" s="93"/>
      <c r="M697" s="93"/>
      <c r="N697" s="93"/>
      <c r="O697" s="93"/>
      <c r="P697" s="93"/>
      <c r="Q697" s="93"/>
      <c r="R697" s="93"/>
      <c r="S697" s="93"/>
      <c r="T697" s="93"/>
      <c r="U697" s="93"/>
      <c r="V697" s="93"/>
      <c r="W697" s="93"/>
      <c r="X697" s="93"/>
      <c r="Y697" s="93"/>
      <c r="Z697" s="93"/>
      <c r="AA697" s="93"/>
    </row>
    <row r="698">
      <c r="A698" s="93"/>
      <c r="B698" s="93"/>
      <c r="C698" s="93"/>
      <c r="D698" s="93"/>
      <c r="E698" s="220"/>
      <c r="F698" s="93"/>
      <c r="G698" s="93"/>
      <c r="H698" s="93"/>
      <c r="I698" s="93"/>
      <c r="J698" s="93"/>
      <c r="K698" s="93"/>
      <c r="L698" s="93"/>
      <c r="M698" s="93"/>
      <c r="N698" s="93"/>
      <c r="O698" s="93"/>
      <c r="P698" s="93"/>
      <c r="Q698" s="93"/>
      <c r="R698" s="93"/>
      <c r="S698" s="93"/>
      <c r="T698" s="93"/>
      <c r="U698" s="93"/>
      <c r="V698" s="93"/>
      <c r="W698" s="93"/>
      <c r="X698" s="93"/>
      <c r="Y698" s="93"/>
      <c r="Z698" s="93"/>
      <c r="AA698" s="93"/>
    </row>
    <row r="699">
      <c r="A699" s="93"/>
      <c r="B699" s="93"/>
      <c r="C699" s="93"/>
      <c r="D699" s="93"/>
      <c r="E699" s="220"/>
      <c r="F699" s="93"/>
      <c r="G699" s="93"/>
      <c r="H699" s="93"/>
      <c r="I699" s="93"/>
      <c r="J699" s="93"/>
      <c r="K699" s="93"/>
      <c r="L699" s="93"/>
      <c r="M699" s="93"/>
      <c r="N699" s="93"/>
      <c r="O699" s="93"/>
      <c r="P699" s="93"/>
      <c r="Q699" s="93"/>
      <c r="R699" s="93"/>
      <c r="S699" s="93"/>
      <c r="T699" s="93"/>
      <c r="U699" s="93"/>
      <c r="V699" s="93"/>
      <c r="W699" s="93"/>
      <c r="X699" s="93"/>
      <c r="Y699" s="93"/>
      <c r="Z699" s="93"/>
      <c r="AA699" s="93"/>
    </row>
    <row r="700">
      <c r="A700" s="93"/>
      <c r="B700" s="93"/>
      <c r="C700" s="93"/>
      <c r="D700" s="93"/>
      <c r="E700" s="220"/>
      <c r="F700" s="93"/>
      <c r="G700" s="93"/>
      <c r="H700" s="93"/>
      <c r="I700" s="93"/>
      <c r="J700" s="93"/>
      <c r="K700" s="93"/>
      <c r="L700" s="93"/>
      <c r="M700" s="93"/>
      <c r="N700" s="93"/>
      <c r="O700" s="93"/>
      <c r="P700" s="93"/>
      <c r="Q700" s="93"/>
      <c r="R700" s="93"/>
      <c r="S700" s="93"/>
      <c r="T700" s="93"/>
      <c r="U700" s="93"/>
      <c r="V700" s="93"/>
      <c r="W700" s="93"/>
      <c r="X700" s="93"/>
      <c r="Y700" s="93"/>
      <c r="Z700" s="93"/>
      <c r="AA700" s="93"/>
    </row>
    <row r="701">
      <c r="A701" s="93"/>
      <c r="B701" s="93"/>
      <c r="C701" s="93"/>
      <c r="D701" s="93"/>
      <c r="E701" s="220"/>
      <c r="F701" s="93"/>
      <c r="G701" s="93"/>
      <c r="H701" s="93"/>
      <c r="I701" s="93"/>
      <c r="J701" s="93"/>
      <c r="K701" s="93"/>
      <c r="L701" s="93"/>
      <c r="M701" s="93"/>
      <c r="N701" s="93"/>
      <c r="O701" s="93"/>
      <c r="P701" s="93"/>
      <c r="Q701" s="93"/>
      <c r="R701" s="93"/>
      <c r="S701" s="93"/>
      <c r="T701" s="93"/>
      <c r="U701" s="93"/>
      <c r="V701" s="93"/>
      <c r="W701" s="93"/>
      <c r="X701" s="93"/>
      <c r="Y701" s="93"/>
      <c r="Z701" s="93"/>
      <c r="AA701" s="93"/>
    </row>
    <row r="702">
      <c r="A702" s="93"/>
      <c r="B702" s="93"/>
      <c r="C702" s="93"/>
      <c r="D702" s="93"/>
      <c r="E702" s="220"/>
      <c r="F702" s="93"/>
      <c r="G702" s="93"/>
      <c r="H702" s="93"/>
      <c r="I702" s="93"/>
      <c r="J702" s="93"/>
      <c r="K702" s="93"/>
      <c r="L702" s="93"/>
      <c r="M702" s="93"/>
      <c r="N702" s="93"/>
      <c r="O702" s="93"/>
      <c r="P702" s="93"/>
      <c r="Q702" s="93"/>
      <c r="R702" s="93"/>
      <c r="S702" s="93"/>
      <c r="T702" s="93"/>
      <c r="U702" s="93"/>
      <c r="V702" s="93"/>
      <c r="W702" s="93"/>
      <c r="X702" s="93"/>
      <c r="Y702" s="93"/>
      <c r="Z702" s="93"/>
      <c r="AA702" s="93"/>
    </row>
    <row r="703">
      <c r="A703" s="93"/>
      <c r="B703" s="93"/>
      <c r="C703" s="93"/>
      <c r="D703" s="93"/>
      <c r="E703" s="220"/>
      <c r="F703" s="93"/>
      <c r="G703" s="93"/>
      <c r="H703" s="93"/>
      <c r="I703" s="93"/>
      <c r="J703" s="93"/>
      <c r="K703" s="93"/>
      <c r="L703" s="93"/>
      <c r="M703" s="93"/>
      <c r="N703" s="93"/>
      <c r="O703" s="93"/>
      <c r="P703" s="93"/>
      <c r="Q703" s="93"/>
      <c r="R703" s="93"/>
      <c r="S703" s="93"/>
      <c r="T703" s="93"/>
      <c r="U703" s="93"/>
      <c r="V703" s="93"/>
      <c r="W703" s="93"/>
      <c r="X703" s="93"/>
      <c r="Y703" s="93"/>
      <c r="Z703" s="93"/>
      <c r="AA703" s="93"/>
    </row>
    <row r="704">
      <c r="A704" s="93"/>
      <c r="B704" s="93"/>
      <c r="C704" s="93"/>
      <c r="D704" s="93"/>
      <c r="E704" s="220"/>
      <c r="F704" s="93"/>
      <c r="G704" s="93"/>
      <c r="H704" s="93"/>
      <c r="I704" s="93"/>
      <c r="J704" s="93"/>
      <c r="K704" s="93"/>
      <c r="L704" s="93"/>
      <c r="M704" s="93"/>
      <c r="N704" s="93"/>
      <c r="O704" s="93"/>
      <c r="P704" s="93"/>
      <c r="Q704" s="93"/>
      <c r="R704" s="93"/>
      <c r="S704" s="93"/>
      <c r="T704" s="93"/>
      <c r="U704" s="93"/>
      <c r="V704" s="93"/>
      <c r="W704" s="93"/>
      <c r="X704" s="93"/>
      <c r="Y704" s="93"/>
      <c r="Z704" s="93"/>
      <c r="AA704" s="93"/>
    </row>
    <row r="705">
      <c r="A705" s="93"/>
      <c r="B705" s="93"/>
      <c r="C705" s="93"/>
      <c r="D705" s="93"/>
      <c r="E705" s="220"/>
      <c r="F705" s="93"/>
      <c r="G705" s="93"/>
      <c r="H705" s="93"/>
      <c r="I705" s="93"/>
      <c r="J705" s="93"/>
      <c r="K705" s="93"/>
      <c r="L705" s="93"/>
      <c r="M705" s="93"/>
      <c r="N705" s="93"/>
      <c r="O705" s="93"/>
      <c r="P705" s="93"/>
      <c r="Q705" s="93"/>
      <c r="R705" s="93"/>
      <c r="S705" s="93"/>
      <c r="T705" s="93"/>
      <c r="U705" s="93"/>
      <c r="V705" s="93"/>
      <c r="W705" s="93"/>
      <c r="X705" s="93"/>
      <c r="Y705" s="93"/>
      <c r="Z705" s="93"/>
      <c r="AA705" s="93"/>
    </row>
    <row r="706">
      <c r="A706" s="93"/>
      <c r="B706" s="93"/>
      <c r="C706" s="93"/>
      <c r="D706" s="93"/>
      <c r="E706" s="220"/>
      <c r="F706" s="93"/>
      <c r="G706" s="93"/>
      <c r="H706" s="93"/>
      <c r="I706" s="93"/>
      <c r="J706" s="93"/>
      <c r="K706" s="93"/>
      <c r="L706" s="93"/>
      <c r="M706" s="93"/>
      <c r="N706" s="93"/>
      <c r="O706" s="93"/>
      <c r="P706" s="93"/>
      <c r="Q706" s="93"/>
      <c r="R706" s="93"/>
      <c r="S706" s="93"/>
      <c r="T706" s="93"/>
      <c r="U706" s="93"/>
      <c r="V706" s="93"/>
      <c r="W706" s="93"/>
      <c r="X706" s="93"/>
      <c r="Y706" s="93"/>
      <c r="Z706" s="93"/>
      <c r="AA706" s="93"/>
    </row>
    <row r="707">
      <c r="A707" s="93"/>
      <c r="B707" s="93"/>
      <c r="C707" s="93"/>
      <c r="D707" s="93"/>
      <c r="E707" s="220"/>
      <c r="F707" s="93"/>
      <c r="G707" s="93"/>
      <c r="H707" s="93"/>
      <c r="I707" s="93"/>
      <c r="J707" s="93"/>
      <c r="K707" s="93"/>
      <c r="L707" s="93"/>
      <c r="M707" s="93"/>
      <c r="N707" s="93"/>
      <c r="O707" s="93"/>
      <c r="P707" s="93"/>
      <c r="Q707" s="93"/>
      <c r="R707" s="93"/>
      <c r="S707" s="93"/>
      <c r="T707" s="93"/>
      <c r="U707" s="93"/>
      <c r="V707" s="93"/>
      <c r="W707" s="93"/>
      <c r="X707" s="93"/>
      <c r="Y707" s="93"/>
      <c r="Z707" s="93"/>
      <c r="AA707" s="93"/>
    </row>
    <row r="708">
      <c r="A708" s="93"/>
      <c r="B708" s="93"/>
      <c r="C708" s="93"/>
      <c r="D708" s="93"/>
      <c r="E708" s="220"/>
      <c r="F708" s="93"/>
      <c r="G708" s="93"/>
      <c r="H708" s="93"/>
      <c r="I708" s="93"/>
      <c r="J708" s="93"/>
      <c r="K708" s="93"/>
      <c r="L708" s="93"/>
      <c r="M708" s="93"/>
      <c r="N708" s="93"/>
      <c r="O708" s="93"/>
      <c r="P708" s="93"/>
      <c r="Q708" s="93"/>
      <c r="R708" s="93"/>
      <c r="S708" s="93"/>
      <c r="T708" s="93"/>
      <c r="U708" s="93"/>
      <c r="V708" s="93"/>
      <c r="W708" s="93"/>
      <c r="X708" s="93"/>
      <c r="Y708" s="93"/>
      <c r="Z708" s="93"/>
      <c r="AA708" s="93"/>
    </row>
    <row r="709">
      <c r="A709" s="93"/>
      <c r="B709" s="93"/>
      <c r="C709" s="93"/>
      <c r="D709" s="93"/>
      <c r="E709" s="220"/>
      <c r="F709" s="93"/>
      <c r="G709" s="93"/>
      <c r="H709" s="93"/>
      <c r="I709" s="93"/>
      <c r="J709" s="93"/>
      <c r="K709" s="93"/>
      <c r="L709" s="93"/>
      <c r="M709" s="93"/>
      <c r="N709" s="93"/>
      <c r="O709" s="93"/>
      <c r="P709" s="93"/>
      <c r="Q709" s="93"/>
      <c r="R709" s="93"/>
      <c r="S709" s="93"/>
      <c r="T709" s="93"/>
      <c r="U709" s="93"/>
      <c r="V709" s="93"/>
      <c r="W709" s="93"/>
      <c r="X709" s="93"/>
      <c r="Y709" s="93"/>
      <c r="Z709" s="93"/>
      <c r="AA709" s="93"/>
    </row>
    <row r="710">
      <c r="A710" s="93"/>
      <c r="B710" s="93"/>
      <c r="C710" s="93"/>
      <c r="D710" s="93"/>
      <c r="E710" s="220"/>
      <c r="F710" s="93"/>
      <c r="G710" s="93"/>
      <c r="H710" s="93"/>
      <c r="I710" s="93"/>
      <c r="J710" s="93"/>
      <c r="K710" s="93"/>
      <c r="L710" s="93"/>
      <c r="M710" s="93"/>
      <c r="N710" s="93"/>
      <c r="O710" s="93"/>
      <c r="P710" s="93"/>
      <c r="Q710" s="93"/>
      <c r="R710" s="93"/>
      <c r="S710" s="93"/>
      <c r="T710" s="93"/>
      <c r="U710" s="93"/>
      <c r="V710" s="93"/>
      <c r="W710" s="93"/>
      <c r="X710" s="93"/>
      <c r="Y710" s="93"/>
      <c r="Z710" s="93"/>
      <c r="AA710" s="93"/>
    </row>
    <row r="711">
      <c r="A711" s="93"/>
      <c r="B711" s="93"/>
      <c r="C711" s="93"/>
      <c r="D711" s="93"/>
      <c r="E711" s="220"/>
      <c r="F711" s="93"/>
      <c r="G711" s="93"/>
      <c r="H711" s="93"/>
      <c r="I711" s="93"/>
      <c r="J711" s="93"/>
      <c r="K711" s="93"/>
      <c r="L711" s="93"/>
      <c r="M711" s="93"/>
      <c r="N711" s="93"/>
      <c r="O711" s="93"/>
      <c r="P711" s="93"/>
      <c r="Q711" s="93"/>
      <c r="R711" s="93"/>
      <c r="S711" s="93"/>
      <c r="T711" s="93"/>
      <c r="U711" s="93"/>
      <c r="V711" s="93"/>
      <c r="W711" s="93"/>
      <c r="X711" s="93"/>
      <c r="Y711" s="93"/>
      <c r="Z711" s="93"/>
      <c r="AA711" s="93"/>
    </row>
    <row r="712">
      <c r="A712" s="93"/>
      <c r="B712" s="93"/>
      <c r="C712" s="93"/>
      <c r="D712" s="93"/>
      <c r="E712" s="220"/>
      <c r="F712" s="93"/>
      <c r="G712" s="93"/>
      <c r="H712" s="93"/>
      <c r="I712" s="93"/>
      <c r="J712" s="93"/>
      <c r="K712" s="93"/>
      <c r="L712" s="93"/>
      <c r="M712" s="93"/>
      <c r="N712" s="93"/>
      <c r="O712" s="93"/>
      <c r="P712" s="93"/>
      <c r="Q712" s="93"/>
      <c r="R712" s="93"/>
      <c r="S712" s="93"/>
      <c r="T712" s="93"/>
      <c r="U712" s="93"/>
      <c r="V712" s="93"/>
      <c r="W712" s="93"/>
      <c r="X712" s="93"/>
      <c r="Y712" s="93"/>
      <c r="Z712" s="93"/>
      <c r="AA712" s="93"/>
    </row>
    <row r="713">
      <c r="A713" s="93"/>
      <c r="B713" s="93"/>
      <c r="C713" s="93"/>
      <c r="D713" s="93"/>
      <c r="E713" s="220"/>
      <c r="F713" s="93"/>
      <c r="G713" s="93"/>
      <c r="H713" s="93"/>
      <c r="I713" s="93"/>
      <c r="J713" s="93"/>
      <c r="K713" s="93"/>
      <c r="L713" s="93"/>
      <c r="M713" s="93"/>
      <c r="N713" s="93"/>
      <c r="O713" s="93"/>
      <c r="P713" s="93"/>
      <c r="Q713" s="93"/>
      <c r="R713" s="93"/>
      <c r="S713" s="93"/>
      <c r="T713" s="93"/>
      <c r="U713" s="93"/>
      <c r="V713" s="93"/>
      <c r="W713" s="93"/>
      <c r="X713" s="93"/>
      <c r="Y713" s="93"/>
      <c r="Z713" s="93"/>
      <c r="AA713" s="93"/>
    </row>
    <row r="714">
      <c r="A714" s="93"/>
      <c r="B714" s="93"/>
      <c r="C714" s="93"/>
      <c r="D714" s="93"/>
      <c r="E714" s="220"/>
      <c r="F714" s="93"/>
      <c r="G714" s="93"/>
      <c r="H714" s="93"/>
      <c r="I714" s="93"/>
      <c r="J714" s="93"/>
      <c r="K714" s="93"/>
      <c r="L714" s="93"/>
      <c r="M714" s="93"/>
      <c r="N714" s="93"/>
      <c r="O714" s="93"/>
      <c r="P714" s="93"/>
      <c r="Q714" s="93"/>
      <c r="R714" s="93"/>
      <c r="S714" s="93"/>
      <c r="T714" s="93"/>
      <c r="U714" s="93"/>
      <c r="V714" s="93"/>
      <c r="W714" s="93"/>
      <c r="X714" s="93"/>
      <c r="Y714" s="93"/>
      <c r="Z714" s="93"/>
      <c r="AA714" s="93"/>
    </row>
    <row r="715">
      <c r="A715" s="93"/>
      <c r="B715" s="93"/>
      <c r="C715" s="93"/>
      <c r="D715" s="93"/>
      <c r="E715" s="220"/>
      <c r="F715" s="93"/>
      <c r="G715" s="93"/>
      <c r="H715" s="93"/>
      <c r="I715" s="93"/>
      <c r="J715" s="93"/>
      <c r="K715" s="93"/>
      <c r="L715" s="93"/>
      <c r="M715" s="93"/>
      <c r="N715" s="93"/>
      <c r="O715" s="93"/>
      <c r="P715" s="93"/>
      <c r="Q715" s="93"/>
      <c r="R715" s="93"/>
      <c r="S715" s="93"/>
      <c r="T715" s="93"/>
      <c r="U715" s="93"/>
      <c r="V715" s="93"/>
      <c r="W715" s="93"/>
      <c r="X715" s="93"/>
      <c r="Y715" s="93"/>
      <c r="Z715" s="93"/>
      <c r="AA715" s="93"/>
    </row>
    <row r="716">
      <c r="A716" s="93"/>
      <c r="B716" s="93"/>
      <c r="C716" s="93"/>
      <c r="D716" s="93"/>
      <c r="E716" s="220"/>
      <c r="F716" s="93"/>
      <c r="G716" s="93"/>
      <c r="H716" s="93"/>
      <c r="I716" s="93"/>
      <c r="J716" s="93"/>
      <c r="K716" s="93"/>
      <c r="L716" s="93"/>
      <c r="M716" s="93"/>
      <c r="N716" s="93"/>
      <c r="O716" s="93"/>
      <c r="P716" s="93"/>
      <c r="Q716" s="93"/>
      <c r="R716" s="93"/>
      <c r="S716" s="93"/>
      <c r="T716" s="93"/>
      <c r="U716" s="93"/>
      <c r="V716" s="93"/>
      <c r="W716" s="93"/>
      <c r="X716" s="93"/>
      <c r="Y716" s="93"/>
      <c r="Z716" s="93"/>
      <c r="AA716" s="93"/>
    </row>
    <row r="717">
      <c r="A717" s="93"/>
      <c r="B717" s="93"/>
      <c r="C717" s="93"/>
      <c r="D717" s="93"/>
      <c r="E717" s="220"/>
      <c r="F717" s="93"/>
      <c r="G717" s="93"/>
      <c r="H717" s="93"/>
      <c r="I717" s="93"/>
      <c r="J717" s="93"/>
      <c r="K717" s="93"/>
      <c r="L717" s="93"/>
      <c r="M717" s="93"/>
      <c r="N717" s="93"/>
      <c r="O717" s="93"/>
      <c r="P717" s="93"/>
      <c r="Q717" s="93"/>
      <c r="R717" s="93"/>
      <c r="S717" s="93"/>
      <c r="T717" s="93"/>
      <c r="U717" s="93"/>
      <c r="V717" s="93"/>
      <c r="W717" s="93"/>
      <c r="X717" s="93"/>
      <c r="Y717" s="93"/>
      <c r="Z717" s="93"/>
      <c r="AA717" s="93"/>
    </row>
    <row r="718">
      <c r="A718" s="93"/>
      <c r="B718" s="93"/>
      <c r="C718" s="93"/>
      <c r="D718" s="93"/>
      <c r="E718" s="220"/>
      <c r="F718" s="93"/>
      <c r="G718" s="93"/>
      <c r="H718" s="93"/>
      <c r="I718" s="93"/>
      <c r="J718" s="93"/>
      <c r="K718" s="93"/>
      <c r="L718" s="93"/>
      <c r="M718" s="93"/>
      <c r="N718" s="93"/>
      <c r="O718" s="93"/>
      <c r="P718" s="93"/>
      <c r="Q718" s="93"/>
      <c r="R718" s="93"/>
      <c r="S718" s="93"/>
      <c r="T718" s="93"/>
      <c r="U718" s="93"/>
      <c r="V718" s="93"/>
      <c r="W718" s="93"/>
      <c r="X718" s="93"/>
      <c r="Y718" s="93"/>
      <c r="Z718" s="93"/>
      <c r="AA718" s="93"/>
    </row>
    <row r="719">
      <c r="A719" s="93"/>
      <c r="B719" s="93"/>
      <c r="C719" s="93"/>
      <c r="D719" s="93"/>
      <c r="E719" s="220"/>
      <c r="F719" s="93"/>
      <c r="G719" s="93"/>
      <c r="H719" s="93"/>
      <c r="I719" s="93"/>
      <c r="J719" s="93"/>
      <c r="K719" s="93"/>
      <c r="L719" s="93"/>
      <c r="M719" s="93"/>
      <c r="N719" s="93"/>
      <c r="O719" s="93"/>
      <c r="P719" s="93"/>
      <c r="Q719" s="93"/>
      <c r="R719" s="93"/>
      <c r="S719" s="93"/>
      <c r="T719" s="93"/>
      <c r="U719" s="93"/>
      <c r="V719" s="93"/>
      <c r="W719" s="93"/>
      <c r="X719" s="93"/>
      <c r="Y719" s="93"/>
      <c r="Z719" s="93"/>
      <c r="AA719" s="93"/>
    </row>
    <row r="720">
      <c r="A720" s="93"/>
      <c r="B720" s="93"/>
      <c r="C720" s="93"/>
      <c r="D720" s="93"/>
      <c r="E720" s="220"/>
      <c r="F720" s="93"/>
      <c r="G720" s="93"/>
      <c r="H720" s="93"/>
      <c r="I720" s="93"/>
      <c r="J720" s="93"/>
      <c r="K720" s="93"/>
      <c r="L720" s="93"/>
      <c r="M720" s="93"/>
      <c r="N720" s="93"/>
      <c r="O720" s="93"/>
      <c r="P720" s="93"/>
      <c r="Q720" s="93"/>
      <c r="R720" s="93"/>
      <c r="S720" s="93"/>
      <c r="T720" s="93"/>
      <c r="U720" s="93"/>
      <c r="V720" s="93"/>
      <c r="W720" s="93"/>
      <c r="X720" s="93"/>
      <c r="Y720" s="93"/>
      <c r="Z720" s="93"/>
      <c r="AA720" s="93"/>
    </row>
    <row r="721">
      <c r="A721" s="93"/>
      <c r="B721" s="93"/>
      <c r="C721" s="93"/>
      <c r="D721" s="93"/>
      <c r="E721" s="220"/>
      <c r="F721" s="93"/>
      <c r="G721" s="93"/>
      <c r="H721" s="93"/>
      <c r="I721" s="93"/>
      <c r="J721" s="93"/>
      <c r="K721" s="93"/>
      <c r="L721" s="93"/>
      <c r="M721" s="93"/>
      <c r="N721" s="93"/>
      <c r="O721" s="93"/>
      <c r="P721" s="93"/>
      <c r="Q721" s="93"/>
      <c r="R721" s="93"/>
      <c r="S721" s="93"/>
      <c r="T721" s="93"/>
      <c r="U721" s="93"/>
      <c r="V721" s="93"/>
      <c r="W721" s="93"/>
      <c r="X721" s="93"/>
      <c r="Y721" s="93"/>
      <c r="Z721" s="93"/>
      <c r="AA721" s="93"/>
    </row>
    <row r="722">
      <c r="A722" s="93"/>
      <c r="B722" s="93"/>
      <c r="C722" s="93"/>
      <c r="D722" s="93"/>
      <c r="E722" s="220"/>
      <c r="F722" s="93"/>
      <c r="G722" s="93"/>
      <c r="H722" s="93"/>
      <c r="I722" s="93"/>
      <c r="J722" s="93"/>
      <c r="K722" s="93"/>
      <c r="L722" s="93"/>
      <c r="M722" s="93"/>
      <c r="N722" s="93"/>
      <c r="O722" s="93"/>
      <c r="P722" s="93"/>
      <c r="Q722" s="93"/>
      <c r="R722" s="93"/>
      <c r="S722" s="93"/>
      <c r="T722" s="93"/>
      <c r="U722" s="93"/>
      <c r="V722" s="93"/>
      <c r="W722" s="93"/>
      <c r="X722" s="93"/>
      <c r="Y722" s="93"/>
      <c r="Z722" s="93"/>
      <c r="AA722" s="93"/>
    </row>
    <row r="723">
      <c r="A723" s="93"/>
      <c r="B723" s="93"/>
      <c r="C723" s="93"/>
      <c r="D723" s="93"/>
      <c r="E723" s="220"/>
      <c r="F723" s="93"/>
      <c r="G723" s="93"/>
      <c r="H723" s="93"/>
      <c r="I723" s="93"/>
      <c r="J723" s="93"/>
      <c r="K723" s="93"/>
      <c r="L723" s="93"/>
      <c r="M723" s="93"/>
      <c r="N723" s="93"/>
      <c r="O723" s="93"/>
      <c r="P723" s="93"/>
      <c r="Q723" s="93"/>
      <c r="R723" s="93"/>
      <c r="S723" s="93"/>
      <c r="T723" s="93"/>
      <c r="U723" s="93"/>
      <c r="V723" s="93"/>
      <c r="W723" s="93"/>
      <c r="X723" s="93"/>
      <c r="Y723" s="93"/>
      <c r="Z723" s="93"/>
      <c r="AA723" s="93"/>
    </row>
    <row r="724">
      <c r="A724" s="93"/>
      <c r="B724" s="93"/>
      <c r="C724" s="93"/>
      <c r="D724" s="93"/>
      <c r="E724" s="220"/>
      <c r="F724" s="93"/>
      <c r="G724" s="93"/>
      <c r="H724" s="93"/>
      <c r="I724" s="93"/>
      <c r="J724" s="93"/>
      <c r="K724" s="93"/>
      <c r="L724" s="93"/>
      <c r="M724" s="93"/>
      <c r="N724" s="93"/>
      <c r="O724" s="93"/>
      <c r="P724" s="93"/>
      <c r="Q724" s="93"/>
      <c r="R724" s="93"/>
      <c r="S724" s="93"/>
      <c r="T724" s="93"/>
      <c r="U724" s="93"/>
      <c r="V724" s="93"/>
      <c r="W724" s="93"/>
      <c r="X724" s="93"/>
      <c r="Y724" s="93"/>
      <c r="Z724" s="93"/>
      <c r="AA724" s="93"/>
    </row>
    <row r="725">
      <c r="A725" s="93"/>
      <c r="B725" s="93"/>
      <c r="C725" s="93"/>
      <c r="D725" s="93"/>
      <c r="E725" s="220"/>
      <c r="F725" s="93"/>
      <c r="G725" s="93"/>
      <c r="H725" s="93"/>
      <c r="I725" s="93"/>
      <c r="J725" s="93"/>
      <c r="K725" s="93"/>
      <c r="L725" s="93"/>
      <c r="M725" s="93"/>
      <c r="N725" s="93"/>
      <c r="O725" s="93"/>
      <c r="P725" s="93"/>
      <c r="Q725" s="93"/>
      <c r="R725" s="93"/>
      <c r="S725" s="93"/>
      <c r="T725" s="93"/>
      <c r="U725" s="93"/>
      <c r="V725" s="93"/>
      <c r="W725" s="93"/>
      <c r="X725" s="93"/>
      <c r="Y725" s="93"/>
      <c r="Z725" s="93"/>
      <c r="AA725" s="93"/>
    </row>
    <row r="726">
      <c r="A726" s="93"/>
      <c r="B726" s="93"/>
      <c r="C726" s="93"/>
      <c r="D726" s="93"/>
      <c r="E726" s="220"/>
      <c r="F726" s="93"/>
      <c r="G726" s="93"/>
      <c r="H726" s="93"/>
      <c r="I726" s="93"/>
      <c r="J726" s="93"/>
      <c r="K726" s="93"/>
      <c r="L726" s="93"/>
      <c r="M726" s="93"/>
      <c r="N726" s="93"/>
      <c r="O726" s="93"/>
      <c r="P726" s="93"/>
      <c r="Q726" s="93"/>
      <c r="R726" s="93"/>
      <c r="S726" s="93"/>
      <c r="T726" s="93"/>
      <c r="U726" s="93"/>
      <c r="V726" s="93"/>
      <c r="W726" s="93"/>
      <c r="X726" s="93"/>
      <c r="Y726" s="93"/>
      <c r="Z726" s="93"/>
      <c r="AA726" s="93"/>
    </row>
    <row r="727">
      <c r="A727" s="93"/>
      <c r="B727" s="93"/>
      <c r="C727" s="93"/>
      <c r="D727" s="93"/>
      <c r="E727" s="220"/>
      <c r="F727" s="93"/>
      <c r="G727" s="93"/>
      <c r="H727" s="93"/>
      <c r="I727" s="93"/>
      <c r="J727" s="93"/>
      <c r="K727" s="93"/>
      <c r="L727" s="93"/>
      <c r="M727" s="93"/>
      <c r="N727" s="93"/>
      <c r="O727" s="93"/>
      <c r="P727" s="93"/>
      <c r="Q727" s="93"/>
      <c r="R727" s="93"/>
      <c r="S727" s="93"/>
      <c r="T727" s="93"/>
      <c r="U727" s="93"/>
      <c r="V727" s="93"/>
      <c r="W727" s="93"/>
      <c r="X727" s="93"/>
      <c r="Y727" s="93"/>
      <c r="Z727" s="93"/>
      <c r="AA727" s="93"/>
    </row>
    <row r="728">
      <c r="A728" s="93"/>
      <c r="B728" s="93"/>
      <c r="C728" s="93"/>
      <c r="D728" s="93"/>
      <c r="E728" s="220"/>
      <c r="F728" s="93"/>
      <c r="G728" s="93"/>
      <c r="H728" s="93"/>
      <c r="I728" s="93"/>
      <c r="J728" s="93"/>
      <c r="K728" s="93"/>
      <c r="L728" s="93"/>
      <c r="M728" s="93"/>
      <c r="N728" s="93"/>
      <c r="O728" s="93"/>
      <c r="P728" s="93"/>
      <c r="Q728" s="93"/>
      <c r="R728" s="93"/>
      <c r="S728" s="93"/>
      <c r="T728" s="93"/>
      <c r="U728" s="93"/>
      <c r="V728" s="93"/>
      <c r="W728" s="93"/>
      <c r="X728" s="93"/>
      <c r="Y728" s="93"/>
      <c r="Z728" s="93"/>
      <c r="AA728" s="93"/>
    </row>
    <row r="729">
      <c r="A729" s="93"/>
      <c r="B729" s="93"/>
      <c r="C729" s="93"/>
      <c r="D729" s="93"/>
      <c r="E729" s="220"/>
      <c r="F729" s="93"/>
      <c r="G729" s="93"/>
      <c r="H729" s="93"/>
      <c r="I729" s="93"/>
      <c r="J729" s="93"/>
      <c r="K729" s="93"/>
      <c r="L729" s="93"/>
      <c r="M729" s="93"/>
      <c r="N729" s="93"/>
      <c r="O729" s="93"/>
      <c r="P729" s="93"/>
      <c r="Q729" s="93"/>
      <c r="R729" s="93"/>
      <c r="S729" s="93"/>
      <c r="T729" s="93"/>
      <c r="U729" s="93"/>
      <c r="V729" s="93"/>
      <c r="W729" s="93"/>
      <c r="X729" s="93"/>
      <c r="Y729" s="93"/>
      <c r="Z729" s="93"/>
      <c r="AA729" s="93"/>
    </row>
    <row r="730">
      <c r="A730" s="93"/>
      <c r="B730" s="93"/>
      <c r="C730" s="93"/>
      <c r="D730" s="93"/>
      <c r="E730" s="220"/>
      <c r="F730" s="93"/>
      <c r="G730" s="93"/>
      <c r="H730" s="93"/>
      <c r="I730" s="93"/>
      <c r="J730" s="93"/>
      <c r="K730" s="93"/>
      <c r="L730" s="93"/>
      <c r="M730" s="93"/>
      <c r="N730" s="93"/>
      <c r="O730" s="93"/>
      <c r="P730" s="93"/>
      <c r="Q730" s="93"/>
      <c r="R730" s="93"/>
      <c r="S730" s="93"/>
      <c r="T730" s="93"/>
      <c r="U730" s="93"/>
      <c r="V730" s="93"/>
      <c r="W730" s="93"/>
      <c r="X730" s="93"/>
      <c r="Y730" s="93"/>
      <c r="Z730" s="93"/>
      <c r="AA730" s="93"/>
    </row>
    <row r="731">
      <c r="A731" s="93"/>
      <c r="B731" s="93"/>
      <c r="C731" s="93"/>
      <c r="D731" s="93"/>
      <c r="E731" s="220"/>
      <c r="F731" s="93"/>
      <c r="G731" s="93"/>
      <c r="H731" s="93"/>
      <c r="I731" s="93"/>
      <c r="J731" s="93"/>
      <c r="K731" s="93"/>
      <c r="L731" s="93"/>
      <c r="M731" s="93"/>
      <c r="N731" s="93"/>
      <c r="O731" s="93"/>
      <c r="P731" s="93"/>
      <c r="Q731" s="93"/>
      <c r="R731" s="93"/>
      <c r="S731" s="93"/>
      <c r="T731" s="93"/>
      <c r="U731" s="93"/>
      <c r="V731" s="93"/>
      <c r="W731" s="93"/>
      <c r="X731" s="93"/>
      <c r="Y731" s="93"/>
      <c r="Z731" s="93"/>
      <c r="AA731" s="93"/>
    </row>
    <row r="732">
      <c r="A732" s="93"/>
      <c r="B732" s="93"/>
      <c r="C732" s="93"/>
      <c r="D732" s="93"/>
      <c r="E732" s="220"/>
      <c r="F732" s="93"/>
      <c r="G732" s="93"/>
      <c r="H732" s="93"/>
      <c r="I732" s="93"/>
      <c r="J732" s="93"/>
      <c r="K732" s="93"/>
      <c r="L732" s="93"/>
      <c r="M732" s="93"/>
      <c r="N732" s="93"/>
      <c r="O732" s="93"/>
      <c r="P732" s="93"/>
      <c r="Q732" s="93"/>
      <c r="R732" s="93"/>
      <c r="S732" s="93"/>
      <c r="T732" s="93"/>
      <c r="U732" s="93"/>
      <c r="V732" s="93"/>
      <c r="W732" s="93"/>
      <c r="X732" s="93"/>
      <c r="Y732" s="93"/>
      <c r="Z732" s="93"/>
      <c r="AA732" s="93"/>
    </row>
    <row r="733">
      <c r="A733" s="93"/>
      <c r="B733" s="93"/>
      <c r="C733" s="93"/>
      <c r="D733" s="93"/>
      <c r="E733" s="220"/>
      <c r="F733" s="93"/>
      <c r="G733" s="93"/>
      <c r="H733" s="93"/>
      <c r="I733" s="93"/>
      <c r="J733" s="93"/>
      <c r="K733" s="93"/>
      <c r="L733" s="93"/>
      <c r="M733" s="93"/>
      <c r="N733" s="93"/>
      <c r="O733" s="93"/>
      <c r="P733" s="93"/>
      <c r="Q733" s="93"/>
      <c r="R733" s="93"/>
      <c r="S733" s="93"/>
      <c r="T733" s="93"/>
      <c r="U733" s="93"/>
      <c r="V733" s="93"/>
      <c r="W733" s="93"/>
      <c r="X733" s="93"/>
      <c r="Y733" s="93"/>
      <c r="Z733" s="93"/>
      <c r="AA733" s="93"/>
    </row>
    <row r="734">
      <c r="A734" s="93"/>
      <c r="B734" s="93"/>
      <c r="C734" s="93"/>
      <c r="D734" s="93"/>
      <c r="E734" s="220"/>
      <c r="F734" s="93"/>
      <c r="G734" s="93"/>
      <c r="H734" s="93"/>
      <c r="I734" s="93"/>
      <c r="J734" s="93"/>
      <c r="K734" s="93"/>
      <c r="L734" s="93"/>
      <c r="M734" s="93"/>
      <c r="N734" s="93"/>
      <c r="O734" s="93"/>
      <c r="P734" s="93"/>
      <c r="Q734" s="93"/>
      <c r="R734" s="93"/>
      <c r="S734" s="93"/>
      <c r="T734" s="93"/>
      <c r="U734" s="93"/>
      <c r="V734" s="93"/>
      <c r="W734" s="93"/>
      <c r="X734" s="93"/>
      <c r="Y734" s="93"/>
      <c r="Z734" s="93"/>
      <c r="AA734" s="93"/>
    </row>
    <row r="735">
      <c r="A735" s="93"/>
      <c r="B735" s="93"/>
      <c r="C735" s="93"/>
      <c r="D735" s="93"/>
      <c r="E735" s="220"/>
      <c r="F735" s="93"/>
      <c r="G735" s="93"/>
      <c r="H735" s="93"/>
      <c r="I735" s="93"/>
      <c r="J735" s="93"/>
      <c r="K735" s="93"/>
      <c r="L735" s="93"/>
      <c r="M735" s="93"/>
      <c r="N735" s="93"/>
      <c r="O735" s="93"/>
      <c r="P735" s="93"/>
      <c r="Q735" s="93"/>
      <c r="R735" s="93"/>
      <c r="S735" s="93"/>
      <c r="T735" s="93"/>
      <c r="U735" s="93"/>
      <c r="V735" s="93"/>
      <c r="W735" s="93"/>
      <c r="X735" s="93"/>
      <c r="Y735" s="93"/>
      <c r="Z735" s="93"/>
      <c r="AA735" s="93"/>
    </row>
    <row r="736">
      <c r="A736" s="93"/>
      <c r="B736" s="93"/>
      <c r="C736" s="93"/>
      <c r="D736" s="93"/>
      <c r="E736" s="220"/>
      <c r="F736" s="93"/>
      <c r="G736" s="93"/>
      <c r="H736" s="93"/>
      <c r="I736" s="93"/>
      <c r="J736" s="93"/>
      <c r="K736" s="93"/>
      <c r="L736" s="93"/>
      <c r="M736" s="93"/>
      <c r="N736" s="93"/>
      <c r="O736" s="93"/>
      <c r="P736" s="93"/>
      <c r="Q736" s="93"/>
      <c r="R736" s="93"/>
      <c r="S736" s="93"/>
      <c r="T736" s="93"/>
      <c r="U736" s="93"/>
      <c r="V736" s="93"/>
      <c r="W736" s="93"/>
      <c r="X736" s="93"/>
      <c r="Y736" s="93"/>
      <c r="Z736" s="93"/>
      <c r="AA736" s="93"/>
    </row>
    <row r="737">
      <c r="A737" s="93"/>
      <c r="B737" s="93"/>
      <c r="C737" s="93"/>
      <c r="D737" s="93"/>
      <c r="E737" s="220"/>
      <c r="F737" s="93"/>
      <c r="G737" s="93"/>
      <c r="H737" s="93"/>
      <c r="I737" s="93"/>
      <c r="J737" s="93"/>
      <c r="K737" s="93"/>
      <c r="L737" s="93"/>
      <c r="M737" s="93"/>
      <c r="N737" s="93"/>
      <c r="O737" s="93"/>
      <c r="P737" s="93"/>
      <c r="Q737" s="93"/>
      <c r="R737" s="93"/>
      <c r="S737" s="93"/>
      <c r="T737" s="93"/>
      <c r="U737" s="93"/>
      <c r="V737" s="93"/>
      <c r="W737" s="93"/>
      <c r="X737" s="93"/>
      <c r="Y737" s="93"/>
      <c r="Z737" s="93"/>
      <c r="AA737" s="93"/>
    </row>
    <row r="738">
      <c r="A738" s="93"/>
      <c r="B738" s="93"/>
      <c r="C738" s="93"/>
      <c r="D738" s="93"/>
      <c r="E738" s="220"/>
      <c r="F738" s="93"/>
      <c r="G738" s="93"/>
      <c r="H738" s="93"/>
      <c r="I738" s="93"/>
      <c r="J738" s="93"/>
      <c r="K738" s="93"/>
      <c r="L738" s="93"/>
      <c r="M738" s="93"/>
      <c r="N738" s="93"/>
      <c r="O738" s="93"/>
      <c r="P738" s="93"/>
      <c r="Q738" s="93"/>
      <c r="R738" s="93"/>
      <c r="S738" s="93"/>
      <c r="T738" s="93"/>
      <c r="U738" s="93"/>
      <c r="V738" s="93"/>
      <c r="W738" s="93"/>
      <c r="X738" s="93"/>
      <c r="Y738" s="93"/>
      <c r="Z738" s="93"/>
      <c r="AA738" s="93"/>
    </row>
    <row r="739">
      <c r="A739" s="93"/>
      <c r="B739" s="93"/>
      <c r="C739" s="93"/>
      <c r="D739" s="93"/>
      <c r="E739" s="220"/>
      <c r="F739" s="93"/>
      <c r="G739" s="93"/>
      <c r="H739" s="93"/>
      <c r="I739" s="93"/>
      <c r="J739" s="93"/>
      <c r="K739" s="93"/>
      <c r="L739" s="93"/>
      <c r="M739" s="93"/>
      <c r="N739" s="93"/>
      <c r="O739" s="93"/>
      <c r="P739" s="93"/>
      <c r="Q739" s="93"/>
      <c r="R739" s="93"/>
      <c r="S739" s="93"/>
      <c r="T739" s="93"/>
      <c r="U739" s="93"/>
      <c r="V739" s="93"/>
      <c r="W739" s="93"/>
      <c r="X739" s="93"/>
      <c r="Y739" s="93"/>
      <c r="Z739" s="93"/>
      <c r="AA739" s="93"/>
    </row>
    <row r="740">
      <c r="A740" s="93"/>
      <c r="B740" s="93"/>
      <c r="C740" s="93"/>
      <c r="D740" s="93"/>
      <c r="E740" s="220"/>
      <c r="F740" s="93"/>
      <c r="G740" s="93"/>
      <c r="H740" s="93"/>
      <c r="I740" s="93"/>
      <c r="J740" s="93"/>
      <c r="K740" s="93"/>
      <c r="L740" s="93"/>
      <c r="M740" s="93"/>
      <c r="N740" s="93"/>
      <c r="O740" s="93"/>
      <c r="P740" s="93"/>
      <c r="Q740" s="93"/>
      <c r="R740" s="93"/>
      <c r="S740" s="93"/>
      <c r="T740" s="93"/>
      <c r="U740" s="93"/>
      <c r="V740" s="93"/>
      <c r="W740" s="93"/>
      <c r="X740" s="93"/>
      <c r="Y740" s="93"/>
      <c r="Z740" s="93"/>
      <c r="AA740" s="93"/>
    </row>
    <row r="741">
      <c r="A741" s="93"/>
      <c r="B741" s="93"/>
      <c r="C741" s="93"/>
      <c r="D741" s="93"/>
      <c r="E741" s="220"/>
      <c r="F741" s="93"/>
      <c r="G741" s="93"/>
      <c r="H741" s="93"/>
      <c r="I741" s="93"/>
      <c r="J741" s="93"/>
      <c r="K741" s="93"/>
      <c r="L741" s="93"/>
      <c r="M741" s="93"/>
      <c r="N741" s="93"/>
      <c r="O741" s="93"/>
      <c r="P741" s="93"/>
      <c r="Q741" s="93"/>
      <c r="R741" s="93"/>
      <c r="S741" s="93"/>
      <c r="T741" s="93"/>
      <c r="U741" s="93"/>
      <c r="V741" s="93"/>
      <c r="W741" s="93"/>
      <c r="X741" s="93"/>
      <c r="Y741" s="93"/>
      <c r="Z741" s="93"/>
      <c r="AA741" s="93"/>
    </row>
    <row r="742">
      <c r="A742" s="93"/>
      <c r="B742" s="93"/>
      <c r="C742" s="93"/>
      <c r="D742" s="93"/>
      <c r="E742" s="220"/>
      <c r="F742" s="93"/>
      <c r="G742" s="93"/>
      <c r="H742" s="93"/>
      <c r="I742" s="93"/>
      <c r="J742" s="93"/>
      <c r="K742" s="93"/>
      <c r="L742" s="93"/>
      <c r="M742" s="93"/>
      <c r="N742" s="93"/>
      <c r="O742" s="93"/>
      <c r="P742" s="93"/>
      <c r="Q742" s="93"/>
      <c r="R742" s="93"/>
      <c r="S742" s="93"/>
      <c r="T742" s="93"/>
      <c r="U742" s="93"/>
      <c r="V742" s="93"/>
      <c r="W742" s="93"/>
      <c r="X742" s="93"/>
      <c r="Y742" s="93"/>
      <c r="Z742" s="93"/>
      <c r="AA742" s="93"/>
    </row>
    <row r="743">
      <c r="A743" s="93"/>
      <c r="B743" s="93"/>
      <c r="C743" s="93"/>
      <c r="D743" s="93"/>
      <c r="E743" s="220"/>
      <c r="F743" s="93"/>
      <c r="G743" s="93"/>
      <c r="H743" s="93"/>
      <c r="I743" s="93"/>
      <c r="J743" s="93"/>
      <c r="K743" s="93"/>
      <c r="L743" s="93"/>
      <c r="M743" s="93"/>
      <c r="N743" s="93"/>
      <c r="O743" s="93"/>
      <c r="P743" s="93"/>
      <c r="Q743" s="93"/>
      <c r="R743" s="93"/>
      <c r="S743" s="93"/>
      <c r="T743" s="93"/>
      <c r="U743" s="93"/>
      <c r="V743" s="93"/>
      <c r="W743" s="93"/>
      <c r="X743" s="93"/>
      <c r="Y743" s="93"/>
      <c r="Z743" s="93"/>
      <c r="AA743" s="93"/>
    </row>
    <row r="744">
      <c r="A744" s="93"/>
      <c r="B744" s="93"/>
      <c r="C744" s="93"/>
      <c r="D744" s="93"/>
      <c r="E744" s="220"/>
      <c r="F744" s="93"/>
      <c r="G744" s="93"/>
      <c r="H744" s="93"/>
      <c r="I744" s="93"/>
      <c r="J744" s="93"/>
      <c r="K744" s="93"/>
      <c r="L744" s="93"/>
      <c r="M744" s="93"/>
      <c r="N744" s="93"/>
      <c r="O744" s="93"/>
      <c r="P744" s="93"/>
      <c r="Q744" s="93"/>
      <c r="R744" s="93"/>
      <c r="S744" s="93"/>
      <c r="T744" s="93"/>
      <c r="U744" s="93"/>
      <c r="V744" s="93"/>
      <c r="W744" s="93"/>
      <c r="X744" s="93"/>
      <c r="Y744" s="93"/>
      <c r="Z744" s="93"/>
      <c r="AA744" s="93"/>
    </row>
    <row r="745">
      <c r="A745" s="93"/>
      <c r="B745" s="93"/>
      <c r="C745" s="93"/>
      <c r="D745" s="93"/>
      <c r="E745" s="220"/>
      <c r="F745" s="93"/>
      <c r="G745" s="93"/>
      <c r="H745" s="93"/>
      <c r="I745" s="93"/>
      <c r="J745" s="93"/>
      <c r="K745" s="93"/>
      <c r="L745" s="93"/>
      <c r="M745" s="93"/>
      <c r="N745" s="93"/>
      <c r="O745" s="93"/>
      <c r="P745" s="93"/>
      <c r="Q745" s="93"/>
      <c r="R745" s="93"/>
      <c r="S745" s="93"/>
      <c r="T745" s="93"/>
      <c r="U745" s="93"/>
      <c r="V745" s="93"/>
      <c r="W745" s="93"/>
      <c r="X745" s="93"/>
      <c r="Y745" s="93"/>
      <c r="Z745" s="93"/>
      <c r="AA745" s="93"/>
    </row>
    <row r="746">
      <c r="A746" s="93"/>
      <c r="B746" s="93"/>
      <c r="C746" s="93"/>
      <c r="D746" s="93"/>
      <c r="E746" s="220"/>
      <c r="F746" s="93"/>
      <c r="G746" s="93"/>
      <c r="H746" s="93"/>
      <c r="I746" s="93"/>
      <c r="J746" s="93"/>
      <c r="K746" s="93"/>
      <c r="L746" s="93"/>
      <c r="M746" s="93"/>
      <c r="N746" s="93"/>
      <c r="O746" s="93"/>
      <c r="P746" s="93"/>
      <c r="Q746" s="93"/>
      <c r="R746" s="93"/>
      <c r="S746" s="93"/>
      <c r="T746" s="93"/>
      <c r="U746" s="93"/>
      <c r="V746" s="93"/>
      <c r="W746" s="93"/>
      <c r="X746" s="93"/>
      <c r="Y746" s="93"/>
      <c r="Z746" s="93"/>
      <c r="AA746" s="93"/>
    </row>
    <row r="747">
      <c r="A747" s="93"/>
      <c r="B747" s="93"/>
      <c r="C747" s="93"/>
      <c r="D747" s="93"/>
      <c r="E747" s="220"/>
      <c r="F747" s="93"/>
      <c r="G747" s="93"/>
      <c r="H747" s="93"/>
      <c r="I747" s="93"/>
      <c r="J747" s="93"/>
      <c r="K747" s="93"/>
      <c r="L747" s="93"/>
      <c r="M747" s="93"/>
      <c r="N747" s="93"/>
      <c r="O747" s="93"/>
      <c r="P747" s="93"/>
      <c r="Q747" s="93"/>
      <c r="R747" s="93"/>
      <c r="S747" s="93"/>
      <c r="T747" s="93"/>
      <c r="U747" s="93"/>
      <c r="V747" s="93"/>
      <c r="W747" s="93"/>
      <c r="X747" s="93"/>
      <c r="Y747" s="93"/>
      <c r="Z747" s="93"/>
      <c r="AA747" s="93"/>
    </row>
    <row r="748">
      <c r="A748" s="93"/>
      <c r="B748" s="93"/>
      <c r="C748" s="93"/>
      <c r="D748" s="93"/>
      <c r="E748" s="220"/>
      <c r="F748" s="93"/>
      <c r="G748" s="93"/>
      <c r="H748" s="93"/>
      <c r="I748" s="93"/>
      <c r="J748" s="93"/>
      <c r="K748" s="93"/>
      <c r="L748" s="93"/>
      <c r="M748" s="93"/>
      <c r="N748" s="93"/>
      <c r="O748" s="93"/>
      <c r="P748" s="93"/>
      <c r="Q748" s="93"/>
      <c r="R748" s="93"/>
      <c r="S748" s="93"/>
      <c r="T748" s="93"/>
      <c r="U748" s="93"/>
      <c r="V748" s="93"/>
      <c r="W748" s="93"/>
      <c r="X748" s="93"/>
      <c r="Y748" s="93"/>
      <c r="Z748" s="93"/>
      <c r="AA748" s="93"/>
    </row>
    <row r="749">
      <c r="A749" s="93"/>
      <c r="B749" s="93"/>
      <c r="C749" s="93"/>
      <c r="D749" s="93"/>
      <c r="E749" s="220"/>
      <c r="F749" s="93"/>
      <c r="G749" s="93"/>
      <c r="H749" s="93"/>
      <c r="I749" s="93"/>
      <c r="J749" s="93"/>
      <c r="K749" s="93"/>
      <c r="L749" s="93"/>
      <c r="M749" s="93"/>
      <c r="N749" s="93"/>
      <c r="O749" s="93"/>
      <c r="P749" s="93"/>
      <c r="Q749" s="93"/>
      <c r="R749" s="93"/>
      <c r="S749" s="93"/>
      <c r="T749" s="93"/>
      <c r="U749" s="93"/>
      <c r="V749" s="93"/>
      <c r="W749" s="93"/>
      <c r="X749" s="93"/>
      <c r="Y749" s="93"/>
      <c r="Z749" s="93"/>
      <c r="AA749" s="93"/>
    </row>
    <row r="750">
      <c r="A750" s="93"/>
      <c r="B750" s="93"/>
      <c r="C750" s="93"/>
      <c r="D750" s="93"/>
      <c r="E750" s="220"/>
      <c r="F750" s="93"/>
      <c r="G750" s="93"/>
      <c r="H750" s="93"/>
      <c r="I750" s="93"/>
      <c r="J750" s="93"/>
      <c r="K750" s="93"/>
      <c r="L750" s="93"/>
      <c r="M750" s="93"/>
      <c r="N750" s="93"/>
      <c r="O750" s="93"/>
      <c r="P750" s="93"/>
      <c r="Q750" s="93"/>
      <c r="R750" s="93"/>
      <c r="S750" s="93"/>
      <c r="T750" s="93"/>
      <c r="U750" s="93"/>
      <c r="V750" s="93"/>
      <c r="W750" s="93"/>
      <c r="X750" s="93"/>
      <c r="Y750" s="93"/>
      <c r="Z750" s="93"/>
      <c r="AA750" s="93"/>
    </row>
    <row r="751">
      <c r="A751" s="93"/>
      <c r="B751" s="93"/>
      <c r="C751" s="93"/>
      <c r="D751" s="93"/>
      <c r="E751" s="220"/>
      <c r="F751" s="93"/>
      <c r="G751" s="93"/>
      <c r="H751" s="93"/>
      <c r="I751" s="93"/>
      <c r="J751" s="93"/>
      <c r="K751" s="93"/>
      <c r="L751" s="93"/>
      <c r="M751" s="93"/>
      <c r="N751" s="93"/>
      <c r="O751" s="93"/>
      <c r="P751" s="93"/>
      <c r="Q751" s="93"/>
      <c r="R751" s="93"/>
      <c r="S751" s="93"/>
      <c r="T751" s="93"/>
      <c r="U751" s="93"/>
      <c r="V751" s="93"/>
      <c r="W751" s="93"/>
      <c r="X751" s="93"/>
      <c r="Y751" s="93"/>
      <c r="Z751" s="93"/>
      <c r="AA751" s="93"/>
    </row>
    <row r="752">
      <c r="A752" s="93"/>
      <c r="B752" s="93"/>
      <c r="C752" s="93"/>
      <c r="D752" s="93"/>
      <c r="E752" s="220"/>
      <c r="F752" s="93"/>
      <c r="G752" s="93"/>
      <c r="H752" s="93"/>
      <c r="I752" s="93"/>
      <c r="J752" s="93"/>
      <c r="K752" s="93"/>
      <c r="L752" s="93"/>
      <c r="M752" s="93"/>
      <c r="N752" s="93"/>
      <c r="O752" s="93"/>
      <c r="P752" s="93"/>
      <c r="Q752" s="93"/>
      <c r="R752" s="93"/>
      <c r="S752" s="93"/>
      <c r="T752" s="93"/>
      <c r="U752" s="93"/>
      <c r="V752" s="93"/>
      <c r="W752" s="93"/>
      <c r="X752" s="93"/>
      <c r="Y752" s="93"/>
      <c r="Z752" s="93"/>
      <c r="AA752" s="93"/>
    </row>
    <row r="753">
      <c r="A753" s="93"/>
      <c r="B753" s="93"/>
      <c r="C753" s="93"/>
      <c r="D753" s="93"/>
      <c r="E753" s="220"/>
      <c r="F753" s="93"/>
      <c r="G753" s="93"/>
      <c r="H753" s="93"/>
      <c r="I753" s="93"/>
      <c r="J753" s="93"/>
      <c r="K753" s="93"/>
      <c r="L753" s="93"/>
      <c r="M753" s="93"/>
      <c r="N753" s="93"/>
      <c r="O753" s="93"/>
      <c r="P753" s="93"/>
      <c r="Q753" s="93"/>
      <c r="R753" s="93"/>
      <c r="S753" s="93"/>
      <c r="T753" s="93"/>
      <c r="U753" s="93"/>
      <c r="V753" s="93"/>
      <c r="W753" s="93"/>
      <c r="X753" s="93"/>
      <c r="Y753" s="93"/>
      <c r="Z753" s="93"/>
      <c r="AA753" s="93"/>
    </row>
    <row r="754">
      <c r="A754" s="93"/>
      <c r="B754" s="93"/>
      <c r="C754" s="93"/>
      <c r="D754" s="93"/>
      <c r="E754" s="220"/>
      <c r="F754" s="93"/>
      <c r="G754" s="93"/>
      <c r="H754" s="93"/>
      <c r="I754" s="93"/>
      <c r="J754" s="93"/>
      <c r="K754" s="93"/>
      <c r="L754" s="93"/>
      <c r="M754" s="93"/>
      <c r="N754" s="93"/>
      <c r="O754" s="93"/>
      <c r="P754" s="93"/>
      <c r="Q754" s="93"/>
      <c r="R754" s="93"/>
      <c r="S754" s="93"/>
      <c r="T754" s="93"/>
      <c r="U754" s="93"/>
      <c r="V754" s="93"/>
      <c r="W754" s="93"/>
      <c r="X754" s="93"/>
      <c r="Y754" s="93"/>
      <c r="Z754" s="93"/>
      <c r="AA754" s="93"/>
    </row>
    <row r="755">
      <c r="A755" s="93"/>
      <c r="B755" s="93"/>
      <c r="C755" s="93"/>
      <c r="D755" s="93"/>
      <c r="E755" s="220"/>
      <c r="F755" s="93"/>
      <c r="G755" s="93"/>
      <c r="H755" s="93"/>
      <c r="I755" s="93"/>
      <c r="J755" s="93"/>
      <c r="K755" s="93"/>
      <c r="L755" s="93"/>
      <c r="M755" s="93"/>
      <c r="N755" s="93"/>
      <c r="O755" s="93"/>
      <c r="P755" s="93"/>
      <c r="Q755" s="93"/>
      <c r="R755" s="93"/>
      <c r="S755" s="93"/>
      <c r="T755" s="93"/>
      <c r="U755" s="93"/>
      <c r="V755" s="93"/>
      <c r="W755" s="93"/>
      <c r="X755" s="93"/>
      <c r="Y755" s="93"/>
      <c r="Z755" s="93"/>
      <c r="AA755" s="93"/>
    </row>
    <row r="756">
      <c r="A756" s="93"/>
      <c r="B756" s="93"/>
      <c r="C756" s="93"/>
      <c r="D756" s="93"/>
      <c r="E756" s="220"/>
      <c r="F756" s="93"/>
      <c r="G756" s="93"/>
      <c r="H756" s="93"/>
      <c r="I756" s="93"/>
      <c r="J756" s="93"/>
      <c r="K756" s="93"/>
      <c r="L756" s="93"/>
      <c r="M756" s="93"/>
      <c r="N756" s="93"/>
      <c r="O756" s="93"/>
      <c r="P756" s="93"/>
      <c r="Q756" s="93"/>
      <c r="R756" s="93"/>
      <c r="S756" s="93"/>
      <c r="T756" s="93"/>
      <c r="U756" s="93"/>
      <c r="V756" s="93"/>
      <c r="W756" s="93"/>
      <c r="X756" s="93"/>
      <c r="Y756" s="93"/>
      <c r="Z756" s="93"/>
      <c r="AA756" s="93"/>
    </row>
    <row r="757">
      <c r="A757" s="93"/>
      <c r="B757" s="93"/>
      <c r="C757" s="93"/>
      <c r="D757" s="93"/>
      <c r="E757" s="220"/>
      <c r="F757" s="93"/>
      <c r="G757" s="93"/>
      <c r="H757" s="93"/>
      <c r="I757" s="93"/>
      <c r="J757" s="93"/>
      <c r="K757" s="93"/>
      <c r="L757" s="93"/>
      <c r="M757" s="93"/>
      <c r="N757" s="93"/>
      <c r="O757" s="93"/>
      <c r="P757" s="93"/>
      <c r="Q757" s="93"/>
      <c r="R757" s="93"/>
      <c r="S757" s="93"/>
      <c r="T757" s="93"/>
      <c r="U757" s="93"/>
      <c r="V757" s="93"/>
      <c r="W757" s="93"/>
      <c r="X757" s="93"/>
      <c r="Y757" s="93"/>
      <c r="Z757" s="93"/>
      <c r="AA757" s="93"/>
    </row>
    <row r="758">
      <c r="A758" s="93"/>
      <c r="B758" s="93"/>
      <c r="C758" s="93"/>
      <c r="D758" s="93"/>
      <c r="E758" s="220"/>
      <c r="F758" s="93"/>
      <c r="G758" s="93"/>
      <c r="H758" s="93"/>
      <c r="I758" s="93"/>
      <c r="J758" s="93"/>
      <c r="K758" s="93"/>
      <c r="L758" s="93"/>
      <c r="M758" s="93"/>
      <c r="N758" s="93"/>
      <c r="O758" s="93"/>
      <c r="P758" s="93"/>
      <c r="Q758" s="93"/>
      <c r="R758" s="93"/>
      <c r="S758" s="93"/>
      <c r="T758" s="93"/>
      <c r="U758" s="93"/>
      <c r="V758" s="93"/>
      <c r="W758" s="93"/>
      <c r="X758" s="93"/>
      <c r="Y758" s="93"/>
      <c r="Z758" s="93"/>
      <c r="AA758" s="93"/>
    </row>
    <row r="759">
      <c r="A759" s="93"/>
      <c r="B759" s="93"/>
      <c r="C759" s="93"/>
      <c r="D759" s="93"/>
      <c r="E759" s="220"/>
      <c r="F759" s="93"/>
      <c r="G759" s="93"/>
      <c r="H759" s="93"/>
      <c r="I759" s="93"/>
      <c r="J759" s="93"/>
      <c r="K759" s="93"/>
      <c r="L759" s="93"/>
      <c r="M759" s="93"/>
      <c r="N759" s="93"/>
      <c r="O759" s="93"/>
      <c r="P759" s="93"/>
      <c r="Q759" s="93"/>
      <c r="R759" s="93"/>
      <c r="S759" s="93"/>
      <c r="T759" s="93"/>
      <c r="U759" s="93"/>
      <c r="V759" s="93"/>
      <c r="W759" s="93"/>
      <c r="X759" s="93"/>
      <c r="Y759" s="93"/>
      <c r="Z759" s="93"/>
      <c r="AA759" s="93"/>
    </row>
    <row r="760">
      <c r="A760" s="93"/>
      <c r="B760" s="93"/>
      <c r="C760" s="93"/>
      <c r="D760" s="93"/>
      <c r="E760" s="220"/>
      <c r="F760" s="93"/>
      <c r="G760" s="93"/>
      <c r="H760" s="93"/>
      <c r="I760" s="93"/>
      <c r="J760" s="93"/>
      <c r="K760" s="93"/>
      <c r="L760" s="93"/>
      <c r="M760" s="93"/>
      <c r="N760" s="93"/>
      <c r="O760" s="93"/>
      <c r="P760" s="93"/>
      <c r="Q760" s="93"/>
      <c r="R760" s="93"/>
      <c r="S760" s="93"/>
      <c r="T760" s="93"/>
      <c r="U760" s="93"/>
      <c r="V760" s="93"/>
      <c r="W760" s="93"/>
      <c r="X760" s="93"/>
      <c r="Y760" s="93"/>
      <c r="Z760" s="93"/>
      <c r="AA760" s="93"/>
    </row>
    <row r="761">
      <c r="A761" s="93"/>
      <c r="B761" s="93"/>
      <c r="C761" s="93"/>
      <c r="D761" s="93"/>
      <c r="E761" s="220"/>
      <c r="F761" s="93"/>
      <c r="G761" s="93"/>
      <c r="H761" s="93"/>
      <c r="I761" s="93"/>
      <c r="J761" s="93"/>
      <c r="K761" s="93"/>
      <c r="L761" s="93"/>
      <c r="M761" s="93"/>
      <c r="N761" s="93"/>
      <c r="O761" s="93"/>
      <c r="P761" s="93"/>
      <c r="Q761" s="93"/>
      <c r="R761" s="93"/>
      <c r="S761" s="93"/>
      <c r="T761" s="93"/>
      <c r="U761" s="93"/>
      <c r="V761" s="93"/>
      <c r="W761" s="93"/>
      <c r="X761" s="93"/>
      <c r="Y761" s="93"/>
      <c r="Z761" s="93"/>
      <c r="AA761" s="93"/>
    </row>
    <row r="762">
      <c r="A762" s="93"/>
      <c r="B762" s="93"/>
      <c r="C762" s="93"/>
      <c r="D762" s="93"/>
      <c r="E762" s="220"/>
      <c r="F762" s="93"/>
      <c r="G762" s="93"/>
      <c r="H762" s="93"/>
      <c r="I762" s="93"/>
      <c r="J762" s="93"/>
      <c r="K762" s="93"/>
      <c r="L762" s="93"/>
      <c r="M762" s="93"/>
      <c r="N762" s="93"/>
      <c r="O762" s="93"/>
      <c r="P762" s="93"/>
      <c r="Q762" s="93"/>
      <c r="R762" s="93"/>
      <c r="S762" s="93"/>
      <c r="T762" s="93"/>
      <c r="U762" s="93"/>
      <c r="V762" s="93"/>
      <c r="W762" s="93"/>
      <c r="X762" s="93"/>
      <c r="Y762" s="93"/>
      <c r="Z762" s="93"/>
      <c r="AA762" s="93"/>
    </row>
    <row r="763">
      <c r="A763" s="93"/>
      <c r="B763" s="93"/>
      <c r="C763" s="93"/>
      <c r="D763" s="93"/>
      <c r="E763" s="220"/>
      <c r="F763" s="93"/>
      <c r="G763" s="93"/>
      <c r="H763" s="93"/>
      <c r="I763" s="93"/>
      <c r="J763" s="93"/>
      <c r="K763" s="93"/>
      <c r="L763" s="93"/>
      <c r="M763" s="93"/>
      <c r="N763" s="93"/>
      <c r="O763" s="93"/>
      <c r="P763" s="93"/>
      <c r="Q763" s="93"/>
      <c r="R763" s="93"/>
      <c r="S763" s="93"/>
      <c r="T763" s="93"/>
      <c r="U763" s="93"/>
      <c r="V763" s="93"/>
      <c r="W763" s="93"/>
      <c r="X763" s="93"/>
      <c r="Y763" s="93"/>
      <c r="Z763" s="93"/>
      <c r="AA763" s="93"/>
    </row>
    <row r="764">
      <c r="A764" s="93"/>
      <c r="B764" s="93"/>
      <c r="C764" s="93"/>
      <c r="D764" s="93"/>
      <c r="E764" s="220"/>
      <c r="F764" s="93"/>
      <c r="G764" s="93"/>
      <c r="H764" s="93"/>
      <c r="I764" s="93"/>
      <c r="J764" s="93"/>
      <c r="K764" s="93"/>
      <c r="L764" s="93"/>
      <c r="M764" s="93"/>
      <c r="N764" s="93"/>
      <c r="O764" s="93"/>
      <c r="P764" s="93"/>
      <c r="Q764" s="93"/>
      <c r="R764" s="93"/>
      <c r="S764" s="93"/>
      <c r="T764" s="93"/>
      <c r="U764" s="93"/>
      <c r="V764" s="93"/>
      <c r="W764" s="93"/>
      <c r="X764" s="93"/>
      <c r="Y764" s="93"/>
      <c r="Z764" s="93"/>
      <c r="AA764" s="93"/>
    </row>
    <row r="765">
      <c r="A765" s="93"/>
      <c r="B765" s="93"/>
      <c r="C765" s="93"/>
      <c r="D765" s="93"/>
      <c r="E765" s="220"/>
      <c r="F765" s="93"/>
      <c r="G765" s="93"/>
      <c r="H765" s="93"/>
      <c r="I765" s="93"/>
      <c r="J765" s="93"/>
      <c r="K765" s="93"/>
      <c r="L765" s="93"/>
      <c r="M765" s="93"/>
      <c r="N765" s="93"/>
      <c r="O765" s="93"/>
      <c r="P765" s="93"/>
      <c r="Q765" s="93"/>
      <c r="R765" s="93"/>
      <c r="S765" s="93"/>
      <c r="T765" s="93"/>
      <c r="U765" s="93"/>
      <c r="V765" s="93"/>
      <c r="W765" s="93"/>
      <c r="X765" s="93"/>
      <c r="Y765" s="93"/>
      <c r="Z765" s="93"/>
      <c r="AA765" s="93"/>
    </row>
    <row r="766">
      <c r="A766" s="93"/>
      <c r="B766" s="93"/>
      <c r="C766" s="93"/>
      <c r="D766" s="93"/>
      <c r="E766" s="220"/>
      <c r="F766" s="93"/>
      <c r="G766" s="93"/>
      <c r="H766" s="93"/>
      <c r="I766" s="93"/>
      <c r="J766" s="93"/>
      <c r="K766" s="93"/>
      <c r="L766" s="93"/>
      <c r="M766" s="93"/>
      <c r="N766" s="93"/>
      <c r="O766" s="93"/>
      <c r="P766" s="93"/>
      <c r="Q766" s="93"/>
      <c r="R766" s="93"/>
      <c r="S766" s="93"/>
      <c r="T766" s="93"/>
      <c r="U766" s="93"/>
      <c r="V766" s="93"/>
      <c r="W766" s="93"/>
      <c r="X766" s="93"/>
      <c r="Y766" s="93"/>
      <c r="Z766" s="93"/>
      <c r="AA766" s="93"/>
    </row>
    <row r="767">
      <c r="A767" s="93"/>
      <c r="B767" s="93"/>
      <c r="C767" s="93"/>
      <c r="D767" s="93"/>
      <c r="E767" s="220"/>
      <c r="F767" s="93"/>
      <c r="G767" s="93"/>
      <c r="H767" s="93"/>
      <c r="I767" s="93"/>
      <c r="J767" s="93"/>
      <c r="K767" s="93"/>
      <c r="L767" s="93"/>
      <c r="M767" s="93"/>
      <c r="N767" s="93"/>
      <c r="O767" s="93"/>
      <c r="P767" s="93"/>
      <c r="Q767" s="93"/>
      <c r="R767" s="93"/>
      <c r="S767" s="93"/>
      <c r="T767" s="93"/>
      <c r="U767" s="93"/>
      <c r="V767" s="93"/>
      <c r="W767" s="93"/>
      <c r="X767" s="93"/>
      <c r="Y767" s="93"/>
      <c r="Z767" s="93"/>
      <c r="AA767" s="93"/>
    </row>
    <row r="768">
      <c r="A768" s="93"/>
      <c r="B768" s="93"/>
      <c r="C768" s="93"/>
      <c r="D768" s="93"/>
      <c r="E768" s="220"/>
      <c r="F768" s="93"/>
      <c r="G768" s="93"/>
      <c r="H768" s="93"/>
      <c r="I768" s="93"/>
      <c r="J768" s="93"/>
      <c r="K768" s="93"/>
      <c r="L768" s="93"/>
      <c r="M768" s="93"/>
      <c r="N768" s="93"/>
      <c r="O768" s="93"/>
      <c r="P768" s="93"/>
      <c r="Q768" s="93"/>
      <c r="R768" s="93"/>
      <c r="S768" s="93"/>
      <c r="T768" s="93"/>
      <c r="U768" s="93"/>
      <c r="V768" s="93"/>
      <c r="W768" s="93"/>
      <c r="X768" s="93"/>
      <c r="Y768" s="93"/>
      <c r="Z768" s="93"/>
      <c r="AA768" s="93"/>
    </row>
    <row r="769">
      <c r="A769" s="93"/>
      <c r="B769" s="93"/>
      <c r="C769" s="93"/>
      <c r="D769" s="93"/>
      <c r="E769" s="220"/>
      <c r="F769" s="93"/>
      <c r="G769" s="93"/>
      <c r="H769" s="93"/>
      <c r="I769" s="93"/>
      <c r="J769" s="93"/>
      <c r="K769" s="93"/>
      <c r="L769" s="93"/>
      <c r="M769" s="93"/>
      <c r="N769" s="93"/>
      <c r="O769" s="93"/>
      <c r="P769" s="93"/>
      <c r="Q769" s="93"/>
      <c r="R769" s="93"/>
      <c r="S769" s="93"/>
      <c r="T769" s="93"/>
      <c r="U769" s="93"/>
      <c r="V769" s="93"/>
      <c r="W769" s="93"/>
      <c r="X769" s="93"/>
      <c r="Y769" s="93"/>
      <c r="Z769" s="93"/>
      <c r="AA769" s="93"/>
    </row>
    <row r="770">
      <c r="A770" s="93"/>
      <c r="B770" s="93"/>
      <c r="C770" s="93"/>
      <c r="D770" s="93"/>
      <c r="E770" s="220"/>
      <c r="F770" s="93"/>
      <c r="G770" s="93"/>
      <c r="H770" s="93"/>
      <c r="I770" s="93"/>
      <c r="J770" s="93"/>
      <c r="K770" s="93"/>
      <c r="L770" s="93"/>
      <c r="M770" s="93"/>
      <c r="N770" s="93"/>
      <c r="O770" s="93"/>
      <c r="P770" s="93"/>
      <c r="Q770" s="93"/>
      <c r="R770" s="93"/>
      <c r="S770" s="93"/>
      <c r="T770" s="93"/>
      <c r="U770" s="93"/>
      <c r="V770" s="93"/>
      <c r="W770" s="93"/>
      <c r="X770" s="93"/>
      <c r="Y770" s="93"/>
      <c r="Z770" s="93"/>
      <c r="AA770" s="93"/>
    </row>
    <row r="771">
      <c r="A771" s="93"/>
      <c r="B771" s="93"/>
      <c r="C771" s="93"/>
      <c r="D771" s="93"/>
      <c r="E771" s="220"/>
      <c r="F771" s="93"/>
      <c r="G771" s="93"/>
      <c r="H771" s="93"/>
      <c r="I771" s="93"/>
      <c r="J771" s="93"/>
      <c r="K771" s="93"/>
      <c r="L771" s="93"/>
      <c r="M771" s="93"/>
      <c r="N771" s="93"/>
      <c r="O771" s="93"/>
      <c r="P771" s="93"/>
      <c r="Q771" s="93"/>
      <c r="R771" s="93"/>
      <c r="S771" s="93"/>
      <c r="T771" s="93"/>
      <c r="U771" s="93"/>
      <c r="V771" s="93"/>
      <c r="W771" s="93"/>
      <c r="X771" s="93"/>
      <c r="Y771" s="93"/>
      <c r="Z771" s="93"/>
      <c r="AA771" s="93"/>
    </row>
    <row r="772">
      <c r="A772" s="93"/>
      <c r="B772" s="93"/>
      <c r="C772" s="93"/>
      <c r="D772" s="93"/>
      <c r="E772" s="220"/>
      <c r="F772" s="93"/>
      <c r="G772" s="93"/>
      <c r="H772" s="93"/>
      <c r="I772" s="93"/>
      <c r="J772" s="93"/>
      <c r="K772" s="93"/>
      <c r="L772" s="93"/>
      <c r="M772" s="93"/>
      <c r="N772" s="93"/>
      <c r="O772" s="93"/>
      <c r="P772" s="93"/>
      <c r="Q772" s="93"/>
      <c r="R772" s="93"/>
      <c r="S772" s="93"/>
      <c r="T772" s="93"/>
      <c r="U772" s="93"/>
      <c r="V772" s="93"/>
      <c r="W772" s="93"/>
      <c r="X772" s="93"/>
      <c r="Y772" s="93"/>
      <c r="Z772" s="93"/>
      <c r="AA772" s="93"/>
    </row>
    <row r="773">
      <c r="A773" s="93"/>
      <c r="B773" s="93"/>
      <c r="C773" s="93"/>
      <c r="D773" s="93"/>
      <c r="E773" s="220"/>
      <c r="F773" s="93"/>
      <c r="G773" s="93"/>
      <c r="H773" s="93"/>
      <c r="I773" s="93"/>
      <c r="J773" s="93"/>
      <c r="K773" s="93"/>
      <c r="L773" s="93"/>
      <c r="M773" s="93"/>
      <c r="N773" s="93"/>
      <c r="O773" s="93"/>
      <c r="P773" s="93"/>
      <c r="Q773" s="93"/>
      <c r="R773" s="93"/>
      <c r="S773" s="93"/>
      <c r="T773" s="93"/>
      <c r="U773" s="93"/>
      <c r="V773" s="93"/>
      <c r="W773" s="93"/>
      <c r="X773" s="93"/>
      <c r="Y773" s="93"/>
      <c r="Z773" s="93"/>
      <c r="AA773" s="93"/>
    </row>
    <row r="774">
      <c r="A774" s="93"/>
      <c r="B774" s="93"/>
      <c r="C774" s="93"/>
      <c r="D774" s="93"/>
      <c r="E774" s="220"/>
      <c r="F774" s="93"/>
      <c r="G774" s="93"/>
      <c r="H774" s="93"/>
      <c r="I774" s="93"/>
      <c r="J774" s="93"/>
      <c r="K774" s="93"/>
      <c r="L774" s="93"/>
      <c r="M774" s="93"/>
      <c r="N774" s="93"/>
      <c r="O774" s="93"/>
      <c r="P774" s="93"/>
      <c r="Q774" s="93"/>
      <c r="R774" s="93"/>
      <c r="S774" s="93"/>
      <c r="T774" s="93"/>
      <c r="U774" s="93"/>
      <c r="V774" s="93"/>
      <c r="W774" s="93"/>
      <c r="X774" s="93"/>
      <c r="Y774" s="93"/>
      <c r="Z774" s="93"/>
      <c r="AA774" s="93"/>
    </row>
    <row r="775">
      <c r="A775" s="93"/>
      <c r="B775" s="93"/>
      <c r="C775" s="93"/>
      <c r="D775" s="93"/>
      <c r="E775" s="220"/>
      <c r="F775" s="93"/>
      <c r="G775" s="93"/>
      <c r="H775" s="93"/>
      <c r="I775" s="93"/>
      <c r="J775" s="93"/>
      <c r="K775" s="93"/>
      <c r="L775" s="93"/>
      <c r="M775" s="93"/>
      <c r="N775" s="93"/>
      <c r="O775" s="93"/>
      <c r="P775" s="93"/>
      <c r="Q775" s="93"/>
      <c r="R775" s="93"/>
      <c r="S775" s="93"/>
      <c r="T775" s="93"/>
      <c r="U775" s="93"/>
      <c r="V775" s="93"/>
      <c r="W775" s="93"/>
      <c r="X775" s="93"/>
      <c r="Y775" s="93"/>
      <c r="Z775" s="93"/>
      <c r="AA775" s="93"/>
    </row>
    <row r="776">
      <c r="A776" s="93"/>
      <c r="B776" s="93"/>
      <c r="C776" s="93"/>
      <c r="D776" s="93"/>
      <c r="E776" s="220"/>
      <c r="F776" s="93"/>
      <c r="G776" s="93"/>
      <c r="H776" s="93"/>
      <c r="I776" s="93"/>
      <c r="J776" s="93"/>
      <c r="K776" s="93"/>
      <c r="L776" s="93"/>
      <c r="M776" s="93"/>
      <c r="N776" s="93"/>
      <c r="O776" s="93"/>
      <c r="P776" s="93"/>
      <c r="Q776" s="93"/>
      <c r="R776" s="93"/>
      <c r="S776" s="93"/>
      <c r="T776" s="93"/>
      <c r="U776" s="93"/>
      <c r="V776" s="93"/>
      <c r="W776" s="93"/>
      <c r="X776" s="93"/>
      <c r="Y776" s="93"/>
      <c r="Z776" s="93"/>
      <c r="AA776" s="93"/>
    </row>
    <row r="777">
      <c r="A777" s="93"/>
      <c r="B777" s="93"/>
      <c r="C777" s="93"/>
      <c r="D777" s="93"/>
      <c r="E777" s="220"/>
      <c r="F777" s="93"/>
      <c r="G777" s="93"/>
      <c r="H777" s="93"/>
      <c r="I777" s="93"/>
      <c r="J777" s="93"/>
      <c r="K777" s="93"/>
      <c r="L777" s="93"/>
      <c r="M777" s="93"/>
      <c r="N777" s="93"/>
      <c r="O777" s="93"/>
      <c r="P777" s="93"/>
      <c r="Q777" s="93"/>
      <c r="R777" s="93"/>
      <c r="S777" s="93"/>
      <c r="T777" s="93"/>
      <c r="U777" s="93"/>
      <c r="V777" s="93"/>
      <c r="W777" s="93"/>
      <c r="X777" s="93"/>
      <c r="Y777" s="93"/>
      <c r="Z777" s="93"/>
      <c r="AA777" s="93"/>
    </row>
    <row r="778">
      <c r="A778" s="93"/>
      <c r="B778" s="93"/>
      <c r="C778" s="93"/>
      <c r="D778" s="93"/>
      <c r="E778" s="220"/>
      <c r="F778" s="93"/>
      <c r="G778" s="93"/>
      <c r="H778" s="93"/>
      <c r="I778" s="93"/>
      <c r="J778" s="93"/>
      <c r="K778" s="93"/>
      <c r="L778" s="93"/>
      <c r="M778" s="93"/>
      <c r="N778" s="93"/>
      <c r="O778" s="93"/>
      <c r="P778" s="93"/>
      <c r="Q778" s="93"/>
      <c r="R778" s="93"/>
      <c r="S778" s="93"/>
      <c r="T778" s="93"/>
      <c r="U778" s="93"/>
      <c r="V778" s="93"/>
      <c r="W778" s="93"/>
      <c r="X778" s="93"/>
      <c r="Y778" s="93"/>
      <c r="Z778" s="93"/>
      <c r="AA778" s="93"/>
    </row>
    <row r="779">
      <c r="A779" s="93"/>
      <c r="B779" s="93"/>
      <c r="C779" s="93"/>
      <c r="D779" s="93"/>
      <c r="E779" s="220"/>
      <c r="F779" s="93"/>
      <c r="G779" s="93"/>
      <c r="H779" s="93"/>
      <c r="I779" s="93"/>
      <c r="J779" s="93"/>
      <c r="K779" s="93"/>
      <c r="L779" s="93"/>
      <c r="M779" s="93"/>
      <c r="N779" s="93"/>
      <c r="O779" s="93"/>
      <c r="P779" s="93"/>
      <c r="Q779" s="93"/>
      <c r="R779" s="93"/>
      <c r="S779" s="93"/>
      <c r="T779" s="93"/>
      <c r="U779" s="93"/>
      <c r="V779" s="93"/>
      <c r="W779" s="93"/>
      <c r="X779" s="93"/>
      <c r="Y779" s="93"/>
      <c r="Z779" s="93"/>
      <c r="AA779" s="93"/>
    </row>
    <row r="780">
      <c r="A780" s="93"/>
      <c r="B780" s="93"/>
      <c r="C780" s="93"/>
      <c r="D780" s="93"/>
      <c r="E780" s="220"/>
      <c r="F780" s="93"/>
      <c r="G780" s="93"/>
      <c r="H780" s="93"/>
      <c r="I780" s="93"/>
      <c r="J780" s="93"/>
      <c r="K780" s="93"/>
      <c r="L780" s="93"/>
      <c r="M780" s="93"/>
      <c r="N780" s="93"/>
      <c r="O780" s="93"/>
      <c r="P780" s="93"/>
      <c r="Q780" s="93"/>
      <c r="R780" s="93"/>
      <c r="S780" s="93"/>
      <c r="T780" s="93"/>
      <c r="U780" s="93"/>
      <c r="V780" s="93"/>
      <c r="W780" s="93"/>
      <c r="X780" s="93"/>
      <c r="Y780" s="93"/>
      <c r="Z780" s="93"/>
      <c r="AA780" s="93"/>
    </row>
    <row r="781">
      <c r="A781" s="93"/>
      <c r="B781" s="93"/>
      <c r="C781" s="93"/>
      <c r="D781" s="93"/>
      <c r="E781" s="220"/>
      <c r="F781" s="93"/>
      <c r="G781" s="93"/>
      <c r="H781" s="93"/>
      <c r="I781" s="93"/>
      <c r="J781" s="93"/>
      <c r="K781" s="93"/>
      <c r="L781" s="93"/>
      <c r="M781" s="93"/>
      <c r="N781" s="93"/>
      <c r="O781" s="93"/>
      <c r="P781" s="93"/>
      <c r="Q781" s="93"/>
      <c r="R781" s="93"/>
      <c r="S781" s="93"/>
      <c r="T781" s="93"/>
      <c r="U781" s="93"/>
      <c r="V781" s="93"/>
      <c r="W781" s="93"/>
      <c r="X781" s="93"/>
      <c r="Y781" s="93"/>
      <c r="Z781" s="93"/>
      <c r="AA781" s="93"/>
    </row>
    <row r="782">
      <c r="A782" s="93"/>
      <c r="B782" s="93"/>
      <c r="C782" s="93"/>
      <c r="D782" s="93"/>
      <c r="E782" s="220"/>
      <c r="F782" s="93"/>
      <c r="G782" s="93"/>
      <c r="H782" s="93"/>
      <c r="I782" s="93"/>
      <c r="J782" s="93"/>
      <c r="K782" s="93"/>
      <c r="L782" s="93"/>
      <c r="M782" s="93"/>
      <c r="N782" s="93"/>
      <c r="O782" s="93"/>
      <c r="P782" s="93"/>
      <c r="Q782" s="93"/>
      <c r="R782" s="93"/>
      <c r="S782" s="93"/>
      <c r="T782" s="93"/>
      <c r="U782" s="93"/>
      <c r="V782" s="93"/>
      <c r="W782" s="93"/>
      <c r="X782" s="93"/>
      <c r="Y782" s="93"/>
      <c r="Z782" s="93"/>
      <c r="AA782" s="93"/>
    </row>
    <row r="783">
      <c r="A783" s="93"/>
      <c r="B783" s="93"/>
      <c r="C783" s="93"/>
      <c r="D783" s="93"/>
      <c r="E783" s="220"/>
      <c r="F783" s="93"/>
      <c r="G783" s="93"/>
      <c r="H783" s="93"/>
      <c r="I783" s="93"/>
      <c r="J783" s="93"/>
      <c r="K783" s="93"/>
      <c r="L783" s="93"/>
      <c r="M783" s="93"/>
      <c r="N783" s="93"/>
      <c r="O783" s="93"/>
      <c r="P783" s="93"/>
      <c r="Q783" s="93"/>
      <c r="R783" s="93"/>
      <c r="S783" s="93"/>
      <c r="T783" s="93"/>
      <c r="U783" s="93"/>
      <c r="V783" s="93"/>
      <c r="W783" s="93"/>
      <c r="X783" s="93"/>
      <c r="Y783" s="93"/>
      <c r="Z783" s="93"/>
      <c r="AA783" s="93"/>
    </row>
    <row r="784">
      <c r="A784" s="93"/>
      <c r="B784" s="93"/>
      <c r="C784" s="93"/>
      <c r="D784" s="93"/>
      <c r="E784" s="220"/>
      <c r="F784" s="93"/>
      <c r="G784" s="93"/>
      <c r="H784" s="93"/>
      <c r="I784" s="93"/>
      <c r="J784" s="93"/>
      <c r="K784" s="93"/>
      <c r="L784" s="93"/>
      <c r="M784" s="93"/>
      <c r="N784" s="93"/>
      <c r="O784" s="93"/>
      <c r="P784" s="93"/>
      <c r="Q784" s="93"/>
      <c r="R784" s="93"/>
      <c r="S784" s="93"/>
      <c r="T784" s="93"/>
      <c r="U784" s="93"/>
      <c r="V784" s="93"/>
      <c r="W784" s="93"/>
      <c r="X784" s="93"/>
      <c r="Y784" s="93"/>
      <c r="Z784" s="93"/>
      <c r="AA784" s="93"/>
    </row>
    <row r="785">
      <c r="A785" s="93"/>
      <c r="B785" s="93"/>
      <c r="C785" s="93"/>
      <c r="D785" s="93"/>
      <c r="E785" s="220"/>
      <c r="F785" s="93"/>
      <c r="G785" s="93"/>
      <c r="H785" s="93"/>
      <c r="I785" s="93"/>
      <c r="J785" s="93"/>
      <c r="K785" s="93"/>
      <c r="L785" s="93"/>
      <c r="M785" s="93"/>
      <c r="N785" s="93"/>
      <c r="O785" s="93"/>
      <c r="P785" s="93"/>
      <c r="Q785" s="93"/>
      <c r="R785" s="93"/>
      <c r="S785" s="93"/>
      <c r="T785" s="93"/>
      <c r="U785" s="93"/>
      <c r="V785" s="93"/>
      <c r="W785" s="93"/>
      <c r="X785" s="93"/>
      <c r="Y785" s="93"/>
      <c r="Z785" s="93"/>
      <c r="AA785" s="93"/>
    </row>
    <row r="786">
      <c r="A786" s="93"/>
      <c r="B786" s="93"/>
      <c r="C786" s="93"/>
      <c r="D786" s="93"/>
      <c r="E786" s="220"/>
      <c r="F786" s="93"/>
      <c r="G786" s="93"/>
      <c r="H786" s="93"/>
      <c r="I786" s="93"/>
      <c r="J786" s="93"/>
      <c r="K786" s="93"/>
      <c r="L786" s="93"/>
      <c r="M786" s="93"/>
      <c r="N786" s="93"/>
      <c r="O786" s="93"/>
      <c r="P786" s="93"/>
      <c r="Q786" s="93"/>
      <c r="R786" s="93"/>
      <c r="S786" s="93"/>
      <c r="T786" s="93"/>
      <c r="U786" s="93"/>
      <c r="V786" s="93"/>
      <c r="W786" s="93"/>
      <c r="X786" s="93"/>
      <c r="Y786" s="93"/>
      <c r="Z786" s="93"/>
      <c r="AA786" s="93"/>
    </row>
    <row r="787">
      <c r="A787" s="93"/>
      <c r="B787" s="93"/>
      <c r="C787" s="93"/>
      <c r="D787" s="93"/>
      <c r="E787" s="220"/>
      <c r="F787" s="93"/>
      <c r="G787" s="93"/>
      <c r="H787" s="93"/>
      <c r="I787" s="93"/>
      <c r="J787" s="93"/>
      <c r="K787" s="93"/>
      <c r="L787" s="93"/>
      <c r="M787" s="93"/>
      <c r="N787" s="93"/>
      <c r="O787" s="93"/>
      <c r="P787" s="93"/>
      <c r="Q787" s="93"/>
      <c r="R787" s="93"/>
      <c r="S787" s="93"/>
      <c r="T787" s="93"/>
      <c r="U787" s="93"/>
      <c r="V787" s="93"/>
      <c r="W787" s="93"/>
      <c r="X787" s="93"/>
      <c r="Y787" s="93"/>
      <c r="Z787" s="93"/>
      <c r="AA787" s="93"/>
    </row>
    <row r="788">
      <c r="A788" s="93"/>
      <c r="B788" s="93"/>
      <c r="C788" s="93"/>
      <c r="D788" s="93"/>
      <c r="E788" s="220"/>
      <c r="F788" s="93"/>
      <c r="G788" s="93"/>
      <c r="H788" s="93"/>
      <c r="I788" s="93"/>
      <c r="J788" s="93"/>
      <c r="K788" s="93"/>
      <c r="L788" s="93"/>
      <c r="M788" s="93"/>
      <c r="N788" s="93"/>
      <c r="O788" s="93"/>
      <c r="P788" s="93"/>
      <c r="Q788" s="93"/>
      <c r="R788" s="93"/>
      <c r="S788" s="93"/>
      <c r="T788" s="93"/>
      <c r="U788" s="93"/>
      <c r="V788" s="93"/>
      <c r="W788" s="93"/>
      <c r="X788" s="93"/>
      <c r="Y788" s="93"/>
      <c r="Z788" s="93"/>
      <c r="AA788" s="93"/>
    </row>
    <row r="789">
      <c r="A789" s="93"/>
      <c r="B789" s="93"/>
      <c r="C789" s="93"/>
      <c r="D789" s="93"/>
      <c r="E789" s="220"/>
      <c r="F789" s="93"/>
      <c r="G789" s="93"/>
      <c r="H789" s="93"/>
      <c r="I789" s="93"/>
      <c r="J789" s="93"/>
      <c r="K789" s="93"/>
      <c r="L789" s="93"/>
      <c r="M789" s="93"/>
      <c r="N789" s="93"/>
      <c r="O789" s="93"/>
      <c r="P789" s="93"/>
      <c r="Q789" s="93"/>
      <c r="R789" s="93"/>
      <c r="S789" s="93"/>
      <c r="T789" s="93"/>
      <c r="U789" s="93"/>
      <c r="V789" s="93"/>
      <c r="W789" s="93"/>
      <c r="X789" s="93"/>
      <c r="Y789" s="93"/>
      <c r="Z789" s="93"/>
      <c r="AA789" s="93"/>
    </row>
    <row r="790">
      <c r="A790" s="93"/>
      <c r="B790" s="93"/>
      <c r="C790" s="93"/>
      <c r="D790" s="93"/>
      <c r="E790" s="220"/>
      <c r="F790" s="93"/>
      <c r="G790" s="93"/>
      <c r="H790" s="93"/>
      <c r="I790" s="93"/>
      <c r="J790" s="93"/>
      <c r="K790" s="93"/>
      <c r="L790" s="93"/>
      <c r="M790" s="93"/>
      <c r="N790" s="93"/>
      <c r="O790" s="93"/>
      <c r="P790" s="93"/>
      <c r="Q790" s="93"/>
      <c r="R790" s="93"/>
      <c r="S790" s="93"/>
      <c r="T790" s="93"/>
      <c r="U790" s="93"/>
      <c r="V790" s="93"/>
      <c r="W790" s="93"/>
      <c r="X790" s="93"/>
      <c r="Y790" s="93"/>
      <c r="Z790" s="93"/>
      <c r="AA790" s="93"/>
    </row>
    <row r="791">
      <c r="A791" s="93"/>
      <c r="B791" s="93"/>
      <c r="C791" s="93"/>
      <c r="D791" s="93"/>
      <c r="E791" s="220"/>
      <c r="F791" s="93"/>
      <c r="G791" s="93"/>
      <c r="H791" s="93"/>
      <c r="I791" s="93"/>
      <c r="J791" s="93"/>
      <c r="K791" s="93"/>
      <c r="L791" s="93"/>
      <c r="M791" s="93"/>
      <c r="N791" s="93"/>
      <c r="O791" s="93"/>
      <c r="P791" s="93"/>
      <c r="Q791" s="93"/>
      <c r="R791" s="93"/>
      <c r="S791" s="93"/>
      <c r="T791" s="93"/>
      <c r="U791" s="93"/>
      <c r="V791" s="93"/>
      <c r="W791" s="93"/>
      <c r="X791" s="93"/>
      <c r="Y791" s="93"/>
      <c r="Z791" s="93"/>
      <c r="AA791" s="93"/>
    </row>
    <row r="792">
      <c r="A792" s="93"/>
      <c r="B792" s="93"/>
      <c r="C792" s="93"/>
      <c r="D792" s="93"/>
      <c r="E792" s="220"/>
      <c r="F792" s="93"/>
      <c r="G792" s="93"/>
      <c r="H792" s="93"/>
      <c r="I792" s="93"/>
      <c r="J792" s="93"/>
      <c r="K792" s="93"/>
      <c r="L792" s="93"/>
      <c r="M792" s="93"/>
      <c r="N792" s="93"/>
      <c r="O792" s="93"/>
      <c r="P792" s="93"/>
      <c r="Q792" s="93"/>
      <c r="R792" s="93"/>
      <c r="S792" s="93"/>
      <c r="T792" s="93"/>
      <c r="U792" s="93"/>
      <c r="V792" s="93"/>
      <c r="W792" s="93"/>
      <c r="X792" s="93"/>
      <c r="Y792" s="93"/>
      <c r="Z792" s="93"/>
      <c r="AA792" s="93"/>
    </row>
    <row r="793">
      <c r="A793" s="93"/>
      <c r="B793" s="93"/>
      <c r="C793" s="93"/>
      <c r="D793" s="93"/>
      <c r="E793" s="220"/>
      <c r="F793" s="93"/>
      <c r="G793" s="93"/>
      <c r="H793" s="93"/>
      <c r="I793" s="93"/>
      <c r="J793" s="93"/>
      <c r="K793" s="93"/>
      <c r="L793" s="93"/>
      <c r="M793" s="93"/>
      <c r="N793" s="93"/>
      <c r="O793" s="93"/>
      <c r="P793" s="93"/>
      <c r="Q793" s="93"/>
      <c r="R793" s="93"/>
      <c r="S793" s="93"/>
      <c r="T793" s="93"/>
      <c r="U793" s="93"/>
      <c r="V793" s="93"/>
      <c r="W793" s="93"/>
      <c r="X793" s="93"/>
      <c r="Y793" s="93"/>
      <c r="Z793" s="93"/>
      <c r="AA793" s="93"/>
    </row>
    <row r="794">
      <c r="A794" s="93"/>
      <c r="B794" s="93"/>
      <c r="C794" s="93"/>
      <c r="D794" s="93"/>
      <c r="E794" s="220"/>
      <c r="F794" s="93"/>
      <c r="G794" s="93"/>
      <c r="H794" s="93"/>
      <c r="I794" s="93"/>
      <c r="J794" s="93"/>
      <c r="K794" s="93"/>
      <c r="L794" s="93"/>
      <c r="M794" s="93"/>
      <c r="N794" s="93"/>
      <c r="O794" s="93"/>
      <c r="P794" s="93"/>
      <c r="Q794" s="93"/>
      <c r="R794" s="93"/>
      <c r="S794" s="93"/>
      <c r="T794" s="93"/>
      <c r="U794" s="93"/>
      <c r="V794" s="93"/>
      <c r="W794" s="93"/>
      <c r="X794" s="93"/>
      <c r="Y794" s="93"/>
      <c r="Z794" s="93"/>
      <c r="AA794" s="93"/>
    </row>
    <row r="795">
      <c r="A795" s="93"/>
      <c r="B795" s="93"/>
      <c r="C795" s="93"/>
      <c r="D795" s="93"/>
      <c r="E795" s="220"/>
      <c r="F795" s="93"/>
      <c r="G795" s="93"/>
      <c r="H795" s="93"/>
      <c r="I795" s="93"/>
      <c r="J795" s="93"/>
      <c r="K795" s="93"/>
      <c r="L795" s="93"/>
      <c r="M795" s="93"/>
      <c r="N795" s="93"/>
      <c r="O795" s="93"/>
      <c r="P795" s="93"/>
      <c r="Q795" s="93"/>
      <c r="R795" s="93"/>
      <c r="S795" s="93"/>
      <c r="T795" s="93"/>
      <c r="U795" s="93"/>
      <c r="V795" s="93"/>
      <c r="W795" s="93"/>
      <c r="X795" s="93"/>
      <c r="Y795" s="93"/>
      <c r="Z795" s="93"/>
      <c r="AA795" s="93"/>
    </row>
    <row r="796">
      <c r="A796" s="93"/>
      <c r="B796" s="93"/>
      <c r="C796" s="93"/>
      <c r="D796" s="93"/>
      <c r="E796" s="220"/>
      <c r="F796" s="93"/>
      <c r="G796" s="93"/>
      <c r="H796" s="93"/>
      <c r="I796" s="93"/>
      <c r="J796" s="93"/>
      <c r="K796" s="93"/>
      <c r="L796" s="93"/>
      <c r="M796" s="93"/>
      <c r="N796" s="93"/>
      <c r="O796" s="93"/>
      <c r="P796" s="93"/>
      <c r="Q796" s="93"/>
      <c r="R796" s="93"/>
      <c r="S796" s="93"/>
      <c r="T796" s="93"/>
      <c r="U796" s="93"/>
      <c r="V796" s="93"/>
      <c r="W796" s="93"/>
      <c r="X796" s="93"/>
      <c r="Y796" s="93"/>
      <c r="Z796" s="93"/>
      <c r="AA796" s="93"/>
    </row>
    <row r="797">
      <c r="A797" s="93"/>
      <c r="B797" s="93"/>
      <c r="C797" s="93"/>
      <c r="D797" s="93"/>
      <c r="E797" s="220"/>
      <c r="F797" s="93"/>
      <c r="G797" s="93"/>
      <c r="H797" s="93"/>
      <c r="I797" s="93"/>
      <c r="J797" s="93"/>
      <c r="K797" s="93"/>
      <c r="L797" s="93"/>
      <c r="M797" s="93"/>
      <c r="N797" s="93"/>
      <c r="O797" s="93"/>
      <c r="P797" s="93"/>
      <c r="Q797" s="93"/>
      <c r="R797" s="93"/>
      <c r="S797" s="93"/>
      <c r="T797" s="93"/>
      <c r="U797" s="93"/>
      <c r="V797" s="93"/>
      <c r="W797" s="93"/>
      <c r="X797" s="93"/>
      <c r="Y797" s="93"/>
      <c r="Z797" s="93"/>
      <c r="AA797" s="93"/>
    </row>
    <row r="798">
      <c r="A798" s="93"/>
      <c r="B798" s="93"/>
      <c r="C798" s="93"/>
      <c r="D798" s="93"/>
      <c r="E798" s="220"/>
      <c r="F798" s="93"/>
      <c r="G798" s="93"/>
      <c r="H798" s="93"/>
      <c r="I798" s="93"/>
      <c r="J798" s="93"/>
      <c r="K798" s="93"/>
      <c r="L798" s="93"/>
      <c r="M798" s="93"/>
      <c r="N798" s="93"/>
      <c r="O798" s="93"/>
      <c r="P798" s="93"/>
      <c r="Q798" s="93"/>
      <c r="R798" s="93"/>
      <c r="S798" s="93"/>
      <c r="T798" s="93"/>
      <c r="U798" s="93"/>
      <c r="V798" s="93"/>
      <c r="W798" s="93"/>
      <c r="X798" s="93"/>
      <c r="Y798" s="93"/>
      <c r="Z798" s="93"/>
      <c r="AA798" s="93"/>
    </row>
    <row r="799">
      <c r="A799" s="93"/>
      <c r="B799" s="93"/>
      <c r="C799" s="93"/>
      <c r="D799" s="93"/>
      <c r="E799" s="220"/>
      <c r="F799" s="93"/>
      <c r="G799" s="93"/>
      <c r="H799" s="93"/>
      <c r="I799" s="93"/>
      <c r="J799" s="93"/>
      <c r="K799" s="93"/>
      <c r="L799" s="93"/>
      <c r="M799" s="93"/>
      <c r="N799" s="93"/>
      <c r="O799" s="93"/>
      <c r="P799" s="93"/>
      <c r="Q799" s="93"/>
      <c r="R799" s="93"/>
      <c r="S799" s="93"/>
      <c r="T799" s="93"/>
      <c r="U799" s="93"/>
      <c r="V799" s="93"/>
      <c r="W799" s="93"/>
      <c r="X799" s="93"/>
      <c r="Y799" s="93"/>
      <c r="Z799" s="93"/>
      <c r="AA799" s="93"/>
    </row>
    <row r="800">
      <c r="A800" s="93"/>
      <c r="B800" s="93"/>
      <c r="C800" s="93"/>
      <c r="D800" s="93"/>
      <c r="E800" s="220"/>
      <c r="F800" s="93"/>
      <c r="G800" s="93"/>
      <c r="H800" s="93"/>
      <c r="I800" s="93"/>
      <c r="J800" s="93"/>
      <c r="K800" s="93"/>
      <c r="L800" s="93"/>
      <c r="M800" s="93"/>
      <c r="N800" s="93"/>
      <c r="O800" s="93"/>
      <c r="P800" s="93"/>
      <c r="Q800" s="93"/>
      <c r="R800" s="93"/>
      <c r="S800" s="93"/>
      <c r="T800" s="93"/>
      <c r="U800" s="93"/>
      <c r="V800" s="93"/>
      <c r="W800" s="93"/>
      <c r="X800" s="93"/>
      <c r="Y800" s="93"/>
      <c r="Z800" s="93"/>
      <c r="AA800" s="93"/>
    </row>
    <row r="801">
      <c r="A801" s="93"/>
      <c r="B801" s="93"/>
      <c r="C801" s="93"/>
      <c r="D801" s="93"/>
      <c r="E801" s="220"/>
      <c r="F801" s="93"/>
      <c r="G801" s="93"/>
      <c r="H801" s="93"/>
      <c r="I801" s="93"/>
      <c r="J801" s="93"/>
      <c r="K801" s="93"/>
      <c r="L801" s="93"/>
      <c r="M801" s="93"/>
      <c r="N801" s="93"/>
      <c r="O801" s="93"/>
      <c r="P801" s="93"/>
      <c r="Q801" s="93"/>
      <c r="R801" s="93"/>
      <c r="S801" s="93"/>
      <c r="T801" s="93"/>
      <c r="U801" s="93"/>
      <c r="V801" s="93"/>
      <c r="W801" s="93"/>
      <c r="X801" s="93"/>
      <c r="Y801" s="93"/>
      <c r="Z801" s="93"/>
      <c r="AA801" s="93"/>
    </row>
    <row r="802">
      <c r="A802" s="93"/>
      <c r="B802" s="93"/>
      <c r="C802" s="93"/>
      <c r="D802" s="93"/>
      <c r="E802" s="220"/>
      <c r="F802" s="93"/>
      <c r="G802" s="93"/>
      <c r="H802" s="93"/>
      <c r="I802" s="93"/>
      <c r="J802" s="93"/>
      <c r="K802" s="93"/>
      <c r="L802" s="93"/>
      <c r="M802" s="93"/>
      <c r="N802" s="93"/>
      <c r="O802" s="93"/>
      <c r="P802" s="93"/>
      <c r="Q802" s="93"/>
      <c r="R802" s="93"/>
      <c r="S802" s="93"/>
      <c r="T802" s="93"/>
      <c r="U802" s="93"/>
      <c r="V802" s="93"/>
      <c r="W802" s="93"/>
      <c r="X802" s="93"/>
      <c r="Y802" s="93"/>
      <c r="Z802" s="93"/>
      <c r="AA802" s="93"/>
    </row>
    <row r="803">
      <c r="A803" s="93"/>
      <c r="B803" s="93"/>
      <c r="C803" s="93"/>
      <c r="D803" s="93"/>
      <c r="E803" s="220"/>
      <c r="F803" s="93"/>
      <c r="G803" s="93"/>
      <c r="H803" s="93"/>
      <c r="I803" s="93"/>
      <c r="J803" s="93"/>
      <c r="K803" s="93"/>
      <c r="L803" s="93"/>
      <c r="M803" s="93"/>
      <c r="N803" s="93"/>
      <c r="O803" s="93"/>
      <c r="P803" s="93"/>
      <c r="Q803" s="93"/>
      <c r="R803" s="93"/>
      <c r="S803" s="93"/>
      <c r="T803" s="93"/>
      <c r="U803" s="93"/>
      <c r="V803" s="93"/>
      <c r="W803" s="93"/>
      <c r="X803" s="93"/>
      <c r="Y803" s="93"/>
      <c r="Z803" s="93"/>
      <c r="AA803" s="93"/>
    </row>
    <row r="804">
      <c r="A804" s="93"/>
      <c r="B804" s="93"/>
      <c r="C804" s="93"/>
      <c r="D804" s="93"/>
      <c r="E804" s="220"/>
      <c r="F804" s="93"/>
      <c r="G804" s="93"/>
      <c r="H804" s="93"/>
      <c r="I804" s="93"/>
      <c r="J804" s="93"/>
      <c r="K804" s="93"/>
      <c r="L804" s="93"/>
      <c r="M804" s="93"/>
      <c r="N804" s="93"/>
      <c r="O804" s="93"/>
      <c r="P804" s="93"/>
      <c r="Q804" s="93"/>
      <c r="R804" s="93"/>
      <c r="S804" s="93"/>
      <c r="T804" s="93"/>
      <c r="U804" s="93"/>
      <c r="V804" s="93"/>
      <c r="W804" s="93"/>
      <c r="X804" s="93"/>
      <c r="Y804" s="93"/>
      <c r="Z804" s="93"/>
      <c r="AA804" s="93"/>
    </row>
    <row r="805">
      <c r="A805" s="93"/>
      <c r="B805" s="93"/>
      <c r="C805" s="93"/>
      <c r="D805" s="93"/>
      <c r="E805" s="220"/>
      <c r="F805" s="93"/>
      <c r="G805" s="93"/>
      <c r="H805" s="93"/>
      <c r="I805" s="93"/>
      <c r="J805" s="93"/>
      <c r="K805" s="93"/>
      <c r="L805" s="93"/>
      <c r="M805" s="93"/>
      <c r="N805" s="93"/>
      <c r="O805" s="93"/>
      <c r="P805" s="93"/>
      <c r="Q805" s="93"/>
      <c r="R805" s="93"/>
      <c r="S805" s="93"/>
      <c r="T805" s="93"/>
      <c r="U805" s="93"/>
      <c r="V805" s="93"/>
      <c r="W805" s="93"/>
      <c r="X805" s="93"/>
      <c r="Y805" s="93"/>
      <c r="Z805" s="93"/>
      <c r="AA805" s="93"/>
    </row>
    <row r="806">
      <c r="A806" s="93"/>
      <c r="B806" s="93"/>
      <c r="C806" s="93"/>
      <c r="D806" s="93"/>
      <c r="E806" s="220"/>
      <c r="F806" s="93"/>
      <c r="G806" s="93"/>
      <c r="H806" s="93"/>
      <c r="I806" s="93"/>
      <c r="J806" s="93"/>
      <c r="K806" s="93"/>
      <c r="L806" s="93"/>
      <c r="M806" s="93"/>
      <c r="N806" s="93"/>
      <c r="O806" s="93"/>
      <c r="P806" s="93"/>
      <c r="Q806" s="93"/>
      <c r="R806" s="93"/>
      <c r="S806" s="93"/>
      <c r="T806" s="93"/>
      <c r="U806" s="93"/>
      <c r="V806" s="93"/>
      <c r="W806" s="93"/>
      <c r="X806" s="93"/>
      <c r="Y806" s="93"/>
      <c r="Z806" s="93"/>
      <c r="AA806" s="93"/>
    </row>
    <row r="807">
      <c r="A807" s="93"/>
      <c r="B807" s="93"/>
      <c r="C807" s="93"/>
      <c r="D807" s="93"/>
      <c r="E807" s="220"/>
      <c r="F807" s="93"/>
      <c r="G807" s="93"/>
      <c r="H807" s="93"/>
      <c r="I807" s="93"/>
      <c r="J807" s="93"/>
      <c r="K807" s="93"/>
      <c r="L807" s="93"/>
      <c r="M807" s="93"/>
      <c r="N807" s="93"/>
      <c r="O807" s="93"/>
      <c r="P807" s="93"/>
      <c r="Q807" s="93"/>
      <c r="R807" s="93"/>
      <c r="S807" s="93"/>
      <c r="T807" s="93"/>
      <c r="U807" s="93"/>
      <c r="V807" s="93"/>
      <c r="W807" s="93"/>
      <c r="X807" s="93"/>
      <c r="Y807" s="93"/>
      <c r="Z807" s="93"/>
      <c r="AA807" s="93"/>
    </row>
    <row r="808">
      <c r="A808" s="93"/>
      <c r="B808" s="93"/>
      <c r="C808" s="93"/>
      <c r="D808" s="93"/>
      <c r="E808" s="220"/>
      <c r="F808" s="93"/>
      <c r="G808" s="93"/>
      <c r="H808" s="93"/>
      <c r="I808" s="93"/>
      <c r="J808" s="93"/>
      <c r="K808" s="93"/>
      <c r="L808" s="93"/>
      <c r="M808" s="93"/>
      <c r="N808" s="93"/>
      <c r="O808" s="93"/>
      <c r="P808" s="93"/>
      <c r="Q808" s="93"/>
      <c r="R808" s="93"/>
      <c r="S808" s="93"/>
      <c r="T808" s="93"/>
      <c r="U808" s="93"/>
      <c r="V808" s="93"/>
      <c r="W808" s="93"/>
      <c r="X808" s="93"/>
      <c r="Y808" s="93"/>
      <c r="Z808" s="93"/>
      <c r="AA808" s="93"/>
    </row>
    <row r="809">
      <c r="A809" s="93"/>
      <c r="B809" s="93"/>
      <c r="C809" s="93"/>
      <c r="D809" s="93"/>
      <c r="E809" s="220"/>
      <c r="F809" s="93"/>
      <c r="G809" s="93"/>
      <c r="H809" s="93"/>
      <c r="I809" s="93"/>
      <c r="J809" s="93"/>
      <c r="K809" s="93"/>
      <c r="L809" s="93"/>
      <c r="M809" s="93"/>
      <c r="N809" s="93"/>
      <c r="O809" s="93"/>
      <c r="P809" s="93"/>
      <c r="Q809" s="93"/>
      <c r="R809" s="93"/>
      <c r="S809" s="93"/>
      <c r="T809" s="93"/>
      <c r="U809" s="93"/>
      <c r="V809" s="93"/>
      <c r="W809" s="93"/>
      <c r="X809" s="93"/>
      <c r="Y809" s="93"/>
      <c r="Z809" s="93"/>
      <c r="AA809" s="93"/>
    </row>
    <row r="810">
      <c r="A810" s="93"/>
      <c r="B810" s="93"/>
      <c r="C810" s="93"/>
      <c r="D810" s="93"/>
      <c r="E810" s="220"/>
      <c r="F810" s="93"/>
      <c r="G810" s="93"/>
      <c r="H810" s="93"/>
      <c r="I810" s="93"/>
      <c r="J810" s="93"/>
      <c r="K810" s="93"/>
      <c r="L810" s="93"/>
      <c r="M810" s="93"/>
      <c r="N810" s="93"/>
      <c r="O810" s="93"/>
      <c r="P810" s="93"/>
      <c r="Q810" s="93"/>
      <c r="R810" s="93"/>
      <c r="S810" s="93"/>
      <c r="T810" s="93"/>
      <c r="U810" s="93"/>
      <c r="V810" s="93"/>
      <c r="W810" s="93"/>
      <c r="X810" s="93"/>
      <c r="Y810" s="93"/>
      <c r="Z810" s="93"/>
      <c r="AA810" s="93"/>
    </row>
    <row r="811">
      <c r="A811" s="93"/>
      <c r="B811" s="93"/>
      <c r="C811" s="93"/>
      <c r="D811" s="93"/>
      <c r="E811" s="220"/>
      <c r="F811" s="93"/>
      <c r="G811" s="93"/>
      <c r="H811" s="93"/>
      <c r="I811" s="93"/>
      <c r="J811" s="93"/>
      <c r="K811" s="93"/>
      <c r="L811" s="93"/>
      <c r="M811" s="93"/>
      <c r="N811" s="93"/>
      <c r="O811" s="93"/>
      <c r="P811" s="93"/>
      <c r="Q811" s="93"/>
      <c r="R811" s="93"/>
      <c r="S811" s="93"/>
      <c r="T811" s="93"/>
      <c r="U811" s="93"/>
      <c r="V811" s="93"/>
      <c r="W811" s="93"/>
      <c r="X811" s="93"/>
      <c r="Y811" s="93"/>
      <c r="Z811" s="93"/>
      <c r="AA811" s="93"/>
    </row>
    <row r="812">
      <c r="A812" s="93"/>
      <c r="B812" s="93"/>
      <c r="C812" s="93"/>
      <c r="D812" s="93"/>
      <c r="E812" s="220"/>
      <c r="F812" s="93"/>
      <c r="G812" s="93"/>
      <c r="H812" s="93"/>
      <c r="I812" s="93"/>
      <c r="J812" s="93"/>
      <c r="K812" s="93"/>
      <c r="L812" s="93"/>
      <c r="M812" s="93"/>
      <c r="N812" s="93"/>
      <c r="O812" s="93"/>
      <c r="P812" s="93"/>
      <c r="Q812" s="93"/>
      <c r="R812" s="93"/>
      <c r="S812" s="93"/>
      <c r="T812" s="93"/>
      <c r="U812" s="93"/>
      <c r="V812" s="93"/>
      <c r="W812" s="93"/>
      <c r="X812" s="93"/>
      <c r="Y812" s="93"/>
      <c r="Z812" s="93"/>
      <c r="AA812" s="93"/>
    </row>
    <row r="813">
      <c r="A813" s="93"/>
      <c r="B813" s="93"/>
      <c r="C813" s="93"/>
      <c r="D813" s="93"/>
      <c r="E813" s="220"/>
      <c r="F813" s="93"/>
      <c r="G813" s="93"/>
      <c r="H813" s="93"/>
      <c r="I813" s="93"/>
      <c r="J813" s="93"/>
      <c r="K813" s="93"/>
      <c r="L813" s="93"/>
      <c r="M813" s="93"/>
      <c r="N813" s="93"/>
      <c r="O813" s="93"/>
      <c r="P813" s="93"/>
      <c r="Q813" s="93"/>
      <c r="R813" s="93"/>
      <c r="S813" s="93"/>
      <c r="T813" s="93"/>
      <c r="U813" s="93"/>
      <c r="V813" s="93"/>
      <c r="W813" s="93"/>
      <c r="X813" s="93"/>
      <c r="Y813" s="93"/>
      <c r="Z813" s="93"/>
      <c r="AA813" s="93"/>
    </row>
    <row r="814">
      <c r="A814" s="93"/>
      <c r="B814" s="93"/>
      <c r="C814" s="93"/>
      <c r="D814" s="93"/>
      <c r="E814" s="220"/>
      <c r="F814" s="93"/>
      <c r="G814" s="93"/>
      <c r="H814" s="93"/>
      <c r="I814" s="93"/>
      <c r="J814" s="93"/>
      <c r="K814" s="93"/>
      <c r="L814" s="93"/>
      <c r="M814" s="93"/>
      <c r="N814" s="93"/>
      <c r="O814" s="93"/>
      <c r="P814" s="93"/>
      <c r="Q814" s="93"/>
      <c r="R814" s="93"/>
      <c r="S814" s="93"/>
      <c r="T814" s="93"/>
      <c r="U814" s="93"/>
      <c r="V814" s="93"/>
      <c r="W814" s="93"/>
      <c r="X814" s="93"/>
      <c r="Y814" s="93"/>
      <c r="Z814" s="93"/>
      <c r="AA814" s="93"/>
    </row>
    <row r="815">
      <c r="A815" s="93"/>
      <c r="B815" s="93"/>
      <c r="C815" s="93"/>
      <c r="D815" s="93"/>
      <c r="E815" s="220"/>
      <c r="F815" s="93"/>
      <c r="G815" s="93"/>
      <c r="H815" s="93"/>
      <c r="I815" s="93"/>
      <c r="J815" s="93"/>
      <c r="K815" s="93"/>
      <c r="L815" s="93"/>
      <c r="M815" s="93"/>
      <c r="N815" s="93"/>
      <c r="O815" s="93"/>
      <c r="P815" s="93"/>
      <c r="Q815" s="93"/>
      <c r="R815" s="93"/>
      <c r="S815" s="93"/>
      <c r="T815" s="93"/>
      <c r="U815" s="93"/>
      <c r="V815" s="93"/>
      <c r="W815" s="93"/>
      <c r="X815" s="93"/>
      <c r="Y815" s="93"/>
      <c r="Z815" s="93"/>
      <c r="AA815" s="93"/>
    </row>
    <row r="816">
      <c r="A816" s="93"/>
      <c r="B816" s="93"/>
      <c r="C816" s="93"/>
      <c r="D816" s="93"/>
      <c r="E816" s="220"/>
      <c r="F816" s="93"/>
      <c r="G816" s="93"/>
      <c r="H816" s="93"/>
      <c r="I816" s="93"/>
      <c r="J816" s="93"/>
      <c r="K816" s="93"/>
      <c r="L816" s="93"/>
      <c r="M816" s="93"/>
      <c r="N816" s="93"/>
      <c r="O816" s="93"/>
      <c r="P816" s="93"/>
      <c r="Q816" s="93"/>
      <c r="R816" s="93"/>
      <c r="S816" s="93"/>
      <c r="T816" s="93"/>
      <c r="U816" s="93"/>
      <c r="V816" s="93"/>
      <c r="W816" s="93"/>
      <c r="X816" s="93"/>
      <c r="Y816" s="93"/>
      <c r="Z816" s="93"/>
      <c r="AA816" s="93"/>
    </row>
    <row r="817">
      <c r="A817" s="93"/>
      <c r="B817" s="93"/>
      <c r="C817" s="93"/>
      <c r="D817" s="93"/>
      <c r="E817" s="220"/>
      <c r="F817" s="93"/>
      <c r="G817" s="93"/>
      <c r="H817" s="93"/>
      <c r="I817" s="93"/>
      <c r="J817" s="93"/>
      <c r="K817" s="93"/>
      <c r="L817" s="93"/>
      <c r="M817" s="93"/>
      <c r="N817" s="93"/>
      <c r="O817" s="93"/>
      <c r="P817" s="93"/>
      <c r="Q817" s="93"/>
      <c r="R817" s="93"/>
      <c r="S817" s="93"/>
      <c r="T817" s="93"/>
      <c r="U817" s="93"/>
      <c r="V817" s="93"/>
      <c r="W817" s="93"/>
      <c r="X817" s="93"/>
      <c r="Y817" s="93"/>
      <c r="Z817" s="93"/>
      <c r="AA817" s="93"/>
    </row>
    <row r="818">
      <c r="A818" s="93"/>
      <c r="B818" s="93"/>
      <c r="C818" s="93"/>
      <c r="D818" s="93"/>
      <c r="E818" s="220"/>
      <c r="F818" s="93"/>
      <c r="G818" s="93"/>
      <c r="H818" s="93"/>
      <c r="I818" s="93"/>
      <c r="J818" s="93"/>
      <c r="K818" s="93"/>
      <c r="L818" s="93"/>
      <c r="M818" s="93"/>
      <c r="N818" s="93"/>
      <c r="O818" s="93"/>
      <c r="P818" s="93"/>
      <c r="Q818" s="93"/>
      <c r="R818" s="93"/>
      <c r="S818" s="93"/>
      <c r="T818" s="93"/>
      <c r="U818" s="93"/>
      <c r="V818" s="93"/>
      <c r="W818" s="93"/>
      <c r="X818" s="93"/>
      <c r="Y818" s="93"/>
      <c r="Z818" s="93"/>
      <c r="AA818" s="93"/>
    </row>
    <row r="819">
      <c r="A819" s="93"/>
      <c r="B819" s="93"/>
      <c r="C819" s="93"/>
      <c r="D819" s="93"/>
      <c r="E819" s="220"/>
      <c r="F819" s="93"/>
      <c r="G819" s="93"/>
      <c r="H819" s="93"/>
      <c r="I819" s="93"/>
      <c r="J819" s="93"/>
      <c r="K819" s="93"/>
      <c r="L819" s="93"/>
      <c r="M819" s="93"/>
      <c r="N819" s="93"/>
      <c r="O819" s="93"/>
      <c r="P819" s="93"/>
      <c r="Q819" s="93"/>
      <c r="R819" s="93"/>
      <c r="S819" s="93"/>
      <c r="T819" s="93"/>
      <c r="U819" s="93"/>
      <c r="V819" s="93"/>
      <c r="W819" s="93"/>
      <c r="X819" s="93"/>
      <c r="Y819" s="93"/>
      <c r="Z819" s="93"/>
      <c r="AA819" s="93"/>
    </row>
    <row r="820">
      <c r="A820" s="93"/>
      <c r="B820" s="93"/>
      <c r="C820" s="93"/>
      <c r="D820" s="93"/>
      <c r="E820" s="220"/>
      <c r="F820" s="93"/>
      <c r="G820" s="93"/>
      <c r="H820" s="93"/>
      <c r="I820" s="93"/>
      <c r="J820" s="93"/>
      <c r="K820" s="93"/>
      <c r="L820" s="93"/>
      <c r="M820" s="93"/>
      <c r="N820" s="93"/>
      <c r="O820" s="93"/>
      <c r="P820" s="93"/>
      <c r="Q820" s="93"/>
      <c r="R820" s="93"/>
      <c r="S820" s="93"/>
      <c r="T820" s="93"/>
      <c r="U820" s="93"/>
      <c r="V820" s="93"/>
      <c r="W820" s="93"/>
      <c r="X820" s="93"/>
      <c r="Y820" s="93"/>
      <c r="Z820" s="93"/>
      <c r="AA820" s="93"/>
    </row>
    <row r="821">
      <c r="A821" s="93"/>
      <c r="B821" s="93"/>
      <c r="C821" s="93"/>
      <c r="D821" s="93"/>
      <c r="E821" s="220"/>
      <c r="F821" s="93"/>
      <c r="G821" s="93"/>
      <c r="H821" s="93"/>
      <c r="I821" s="93"/>
      <c r="J821" s="93"/>
      <c r="K821" s="93"/>
      <c r="L821" s="93"/>
      <c r="M821" s="93"/>
      <c r="N821" s="93"/>
      <c r="O821" s="93"/>
      <c r="P821" s="93"/>
      <c r="Q821" s="93"/>
      <c r="R821" s="93"/>
      <c r="S821" s="93"/>
      <c r="T821" s="93"/>
      <c r="U821" s="93"/>
      <c r="V821" s="93"/>
      <c r="W821" s="93"/>
      <c r="X821" s="93"/>
      <c r="Y821" s="93"/>
      <c r="Z821" s="93"/>
      <c r="AA821" s="93"/>
    </row>
    <row r="822">
      <c r="A822" s="93"/>
      <c r="B822" s="93"/>
      <c r="C822" s="93"/>
      <c r="D822" s="93"/>
      <c r="E822" s="220"/>
      <c r="F822" s="93"/>
      <c r="G822" s="93"/>
      <c r="H822" s="93"/>
      <c r="I822" s="93"/>
      <c r="J822" s="93"/>
      <c r="K822" s="93"/>
      <c r="L822" s="93"/>
      <c r="M822" s="93"/>
      <c r="N822" s="93"/>
      <c r="O822" s="93"/>
      <c r="P822" s="93"/>
      <c r="Q822" s="93"/>
      <c r="R822" s="93"/>
      <c r="S822" s="93"/>
      <c r="T822" s="93"/>
      <c r="U822" s="93"/>
      <c r="V822" s="93"/>
      <c r="W822" s="93"/>
      <c r="X822" s="93"/>
      <c r="Y822" s="93"/>
      <c r="Z822" s="93"/>
      <c r="AA822" s="93"/>
    </row>
    <row r="823">
      <c r="A823" s="93"/>
      <c r="B823" s="93"/>
      <c r="C823" s="93"/>
      <c r="D823" s="93"/>
      <c r="E823" s="220"/>
      <c r="F823" s="93"/>
      <c r="G823" s="93"/>
      <c r="H823" s="93"/>
      <c r="I823" s="93"/>
      <c r="J823" s="93"/>
      <c r="K823" s="93"/>
      <c r="L823" s="93"/>
      <c r="M823" s="93"/>
      <c r="N823" s="93"/>
      <c r="O823" s="93"/>
      <c r="P823" s="93"/>
      <c r="Q823" s="93"/>
      <c r="R823" s="93"/>
      <c r="S823" s="93"/>
      <c r="T823" s="93"/>
      <c r="U823" s="93"/>
      <c r="V823" s="93"/>
      <c r="W823" s="93"/>
      <c r="X823" s="93"/>
      <c r="Y823" s="93"/>
      <c r="Z823" s="93"/>
      <c r="AA823" s="93"/>
    </row>
    <row r="824">
      <c r="A824" s="93"/>
      <c r="B824" s="93"/>
      <c r="C824" s="93"/>
      <c r="D824" s="93"/>
      <c r="E824" s="220"/>
      <c r="F824" s="93"/>
      <c r="G824" s="93"/>
      <c r="H824" s="93"/>
      <c r="I824" s="93"/>
      <c r="J824" s="93"/>
      <c r="K824" s="93"/>
      <c r="L824" s="93"/>
      <c r="M824" s="93"/>
      <c r="N824" s="93"/>
      <c r="O824" s="93"/>
      <c r="P824" s="93"/>
      <c r="Q824" s="93"/>
      <c r="R824" s="93"/>
      <c r="S824" s="93"/>
      <c r="T824" s="93"/>
      <c r="U824" s="93"/>
      <c r="V824" s="93"/>
      <c r="W824" s="93"/>
      <c r="X824" s="93"/>
      <c r="Y824" s="93"/>
      <c r="Z824" s="93"/>
      <c r="AA824" s="93"/>
    </row>
    <row r="825">
      <c r="A825" s="93"/>
      <c r="B825" s="93"/>
      <c r="C825" s="93"/>
      <c r="D825" s="93"/>
      <c r="E825" s="220"/>
      <c r="F825" s="93"/>
      <c r="G825" s="93"/>
      <c r="H825" s="93"/>
      <c r="I825" s="93"/>
      <c r="J825" s="93"/>
      <c r="K825" s="93"/>
      <c r="L825" s="93"/>
      <c r="M825" s="93"/>
      <c r="N825" s="93"/>
      <c r="O825" s="93"/>
      <c r="P825" s="93"/>
      <c r="Q825" s="93"/>
      <c r="R825" s="93"/>
      <c r="S825" s="93"/>
      <c r="T825" s="93"/>
      <c r="U825" s="93"/>
      <c r="V825" s="93"/>
      <c r="W825" s="93"/>
      <c r="X825" s="93"/>
      <c r="Y825" s="93"/>
      <c r="Z825" s="93"/>
      <c r="AA825" s="93"/>
    </row>
    <row r="826">
      <c r="A826" s="93"/>
      <c r="B826" s="93"/>
      <c r="C826" s="93"/>
      <c r="D826" s="93"/>
      <c r="E826" s="220"/>
      <c r="F826" s="93"/>
      <c r="G826" s="93"/>
      <c r="H826" s="93"/>
      <c r="I826" s="93"/>
      <c r="J826" s="93"/>
      <c r="K826" s="93"/>
      <c r="L826" s="93"/>
      <c r="M826" s="93"/>
      <c r="N826" s="93"/>
      <c r="O826" s="93"/>
      <c r="P826" s="93"/>
      <c r="Q826" s="93"/>
      <c r="R826" s="93"/>
      <c r="S826" s="93"/>
      <c r="T826" s="93"/>
      <c r="U826" s="93"/>
      <c r="V826" s="93"/>
      <c r="W826" s="93"/>
      <c r="X826" s="93"/>
      <c r="Y826" s="93"/>
      <c r="Z826" s="93"/>
      <c r="AA826" s="93"/>
    </row>
    <row r="827">
      <c r="A827" s="93"/>
      <c r="B827" s="93"/>
      <c r="C827" s="93"/>
      <c r="D827" s="93"/>
      <c r="E827" s="220"/>
      <c r="F827" s="93"/>
      <c r="G827" s="93"/>
      <c r="H827" s="93"/>
      <c r="I827" s="93"/>
      <c r="J827" s="93"/>
      <c r="K827" s="93"/>
      <c r="L827" s="93"/>
      <c r="M827" s="93"/>
      <c r="N827" s="93"/>
      <c r="O827" s="93"/>
      <c r="P827" s="93"/>
      <c r="Q827" s="93"/>
      <c r="R827" s="93"/>
      <c r="S827" s="93"/>
      <c r="T827" s="93"/>
      <c r="U827" s="93"/>
      <c r="V827" s="93"/>
      <c r="W827" s="93"/>
      <c r="X827" s="93"/>
      <c r="Y827" s="93"/>
      <c r="Z827" s="93"/>
      <c r="AA827" s="93"/>
    </row>
    <row r="828">
      <c r="A828" s="93"/>
      <c r="B828" s="93"/>
      <c r="C828" s="93"/>
      <c r="D828" s="93"/>
      <c r="E828" s="220"/>
      <c r="F828" s="93"/>
      <c r="G828" s="93"/>
      <c r="H828" s="93"/>
      <c r="I828" s="93"/>
      <c r="J828" s="93"/>
      <c r="K828" s="93"/>
      <c r="L828" s="93"/>
      <c r="M828" s="93"/>
      <c r="N828" s="93"/>
      <c r="O828" s="93"/>
      <c r="P828" s="93"/>
      <c r="Q828" s="93"/>
      <c r="R828" s="93"/>
      <c r="S828" s="93"/>
      <c r="T828" s="93"/>
      <c r="U828" s="93"/>
      <c r="V828" s="93"/>
      <c r="W828" s="93"/>
      <c r="X828" s="93"/>
      <c r="Y828" s="93"/>
      <c r="Z828" s="93"/>
      <c r="AA828" s="93"/>
    </row>
    <row r="829">
      <c r="A829" s="93"/>
      <c r="B829" s="93"/>
      <c r="C829" s="93"/>
      <c r="D829" s="93"/>
      <c r="E829" s="220"/>
      <c r="F829" s="93"/>
      <c r="G829" s="93"/>
      <c r="H829" s="93"/>
      <c r="I829" s="93"/>
      <c r="J829" s="93"/>
      <c r="K829" s="93"/>
      <c r="L829" s="93"/>
      <c r="M829" s="93"/>
      <c r="N829" s="93"/>
      <c r="O829" s="93"/>
      <c r="P829" s="93"/>
      <c r="Q829" s="93"/>
      <c r="R829" s="93"/>
      <c r="S829" s="93"/>
      <c r="T829" s="93"/>
      <c r="U829" s="93"/>
      <c r="V829" s="93"/>
      <c r="W829" s="93"/>
      <c r="X829" s="93"/>
      <c r="Y829" s="93"/>
      <c r="Z829" s="93"/>
      <c r="AA829" s="93"/>
    </row>
    <row r="830">
      <c r="A830" s="93"/>
      <c r="B830" s="93"/>
      <c r="C830" s="93"/>
      <c r="D830" s="93"/>
      <c r="E830" s="220"/>
      <c r="F830" s="93"/>
      <c r="G830" s="93"/>
      <c r="H830" s="93"/>
      <c r="I830" s="93"/>
      <c r="J830" s="93"/>
      <c r="K830" s="93"/>
      <c r="L830" s="93"/>
      <c r="M830" s="93"/>
      <c r="N830" s="93"/>
      <c r="O830" s="93"/>
      <c r="P830" s="93"/>
      <c r="Q830" s="93"/>
      <c r="R830" s="93"/>
      <c r="S830" s="93"/>
      <c r="T830" s="93"/>
      <c r="U830" s="93"/>
      <c r="V830" s="93"/>
      <c r="W830" s="93"/>
      <c r="X830" s="93"/>
      <c r="Y830" s="93"/>
      <c r="Z830" s="93"/>
      <c r="AA830" s="93"/>
    </row>
    <row r="831">
      <c r="A831" s="93"/>
      <c r="B831" s="93"/>
      <c r="C831" s="93"/>
      <c r="D831" s="93"/>
      <c r="E831" s="220"/>
      <c r="F831" s="93"/>
      <c r="G831" s="93"/>
      <c r="H831" s="93"/>
      <c r="I831" s="93"/>
      <c r="J831" s="93"/>
      <c r="K831" s="93"/>
      <c r="L831" s="93"/>
      <c r="M831" s="93"/>
      <c r="N831" s="93"/>
      <c r="O831" s="93"/>
      <c r="P831" s="93"/>
      <c r="Q831" s="93"/>
      <c r="R831" s="93"/>
      <c r="S831" s="93"/>
      <c r="T831" s="93"/>
      <c r="U831" s="93"/>
      <c r="V831" s="93"/>
      <c r="W831" s="93"/>
      <c r="X831" s="93"/>
      <c r="Y831" s="93"/>
      <c r="Z831" s="93"/>
      <c r="AA831" s="93"/>
    </row>
    <row r="832">
      <c r="A832" s="93"/>
      <c r="B832" s="93"/>
      <c r="C832" s="93"/>
      <c r="D832" s="93"/>
      <c r="E832" s="220"/>
      <c r="F832" s="93"/>
      <c r="G832" s="93"/>
      <c r="H832" s="93"/>
      <c r="I832" s="93"/>
      <c r="J832" s="93"/>
      <c r="K832" s="93"/>
      <c r="L832" s="93"/>
      <c r="M832" s="93"/>
      <c r="N832" s="93"/>
      <c r="O832" s="93"/>
      <c r="P832" s="93"/>
      <c r="Q832" s="93"/>
      <c r="R832" s="93"/>
      <c r="S832" s="93"/>
      <c r="T832" s="93"/>
      <c r="U832" s="93"/>
      <c r="V832" s="93"/>
      <c r="W832" s="93"/>
      <c r="X832" s="93"/>
      <c r="Y832" s="93"/>
      <c r="Z832" s="93"/>
      <c r="AA832" s="93"/>
    </row>
    <row r="833">
      <c r="A833" s="93"/>
      <c r="B833" s="93"/>
      <c r="C833" s="93"/>
      <c r="D833" s="93"/>
      <c r="E833" s="220"/>
      <c r="F833" s="93"/>
      <c r="G833" s="93"/>
      <c r="H833" s="93"/>
      <c r="I833" s="93"/>
      <c r="J833" s="93"/>
      <c r="K833" s="93"/>
      <c r="L833" s="93"/>
      <c r="M833" s="93"/>
      <c r="N833" s="93"/>
      <c r="O833" s="93"/>
      <c r="P833" s="93"/>
      <c r="Q833" s="93"/>
      <c r="R833" s="93"/>
      <c r="S833" s="93"/>
      <c r="T833" s="93"/>
      <c r="U833" s="93"/>
      <c r="V833" s="93"/>
      <c r="W833" s="93"/>
      <c r="X833" s="93"/>
      <c r="Y833" s="93"/>
      <c r="Z833" s="93"/>
      <c r="AA833" s="93"/>
    </row>
    <row r="834">
      <c r="A834" s="93"/>
      <c r="B834" s="93"/>
      <c r="C834" s="93"/>
      <c r="D834" s="93"/>
      <c r="E834" s="220"/>
      <c r="F834" s="93"/>
      <c r="G834" s="93"/>
      <c r="H834" s="93"/>
      <c r="I834" s="93"/>
      <c r="J834" s="93"/>
      <c r="K834" s="93"/>
      <c r="L834" s="93"/>
      <c r="M834" s="93"/>
      <c r="N834" s="93"/>
      <c r="O834" s="93"/>
      <c r="P834" s="93"/>
      <c r="Q834" s="93"/>
      <c r="R834" s="93"/>
      <c r="S834" s="93"/>
      <c r="T834" s="93"/>
      <c r="U834" s="93"/>
      <c r="V834" s="93"/>
      <c r="W834" s="93"/>
      <c r="X834" s="93"/>
      <c r="Y834" s="93"/>
      <c r="Z834" s="93"/>
      <c r="AA834" s="93"/>
    </row>
    <row r="835">
      <c r="A835" s="93"/>
      <c r="B835" s="93"/>
      <c r="C835" s="93"/>
      <c r="D835" s="93"/>
      <c r="E835" s="220"/>
      <c r="F835" s="93"/>
      <c r="G835" s="93"/>
      <c r="H835" s="93"/>
      <c r="I835" s="93"/>
      <c r="J835" s="93"/>
      <c r="K835" s="93"/>
      <c r="L835" s="93"/>
      <c r="M835" s="93"/>
      <c r="N835" s="93"/>
      <c r="O835" s="93"/>
      <c r="P835" s="93"/>
      <c r="Q835" s="93"/>
      <c r="R835" s="93"/>
      <c r="S835" s="93"/>
      <c r="T835" s="93"/>
      <c r="U835" s="93"/>
      <c r="V835" s="93"/>
      <c r="W835" s="93"/>
      <c r="X835" s="93"/>
      <c r="Y835" s="93"/>
      <c r="Z835" s="93"/>
      <c r="AA835" s="93"/>
    </row>
    <row r="836">
      <c r="A836" s="93"/>
      <c r="B836" s="93"/>
      <c r="C836" s="93"/>
      <c r="D836" s="93"/>
      <c r="E836" s="220"/>
      <c r="F836" s="93"/>
      <c r="G836" s="93"/>
      <c r="H836" s="93"/>
      <c r="I836" s="93"/>
      <c r="J836" s="93"/>
      <c r="K836" s="93"/>
      <c r="L836" s="93"/>
      <c r="M836" s="93"/>
      <c r="N836" s="93"/>
      <c r="O836" s="93"/>
      <c r="P836" s="93"/>
      <c r="Q836" s="93"/>
      <c r="R836" s="93"/>
      <c r="S836" s="93"/>
      <c r="T836" s="93"/>
      <c r="U836" s="93"/>
      <c r="V836" s="93"/>
      <c r="W836" s="93"/>
      <c r="X836" s="93"/>
      <c r="Y836" s="93"/>
      <c r="Z836" s="93"/>
      <c r="AA836" s="93"/>
    </row>
    <row r="837">
      <c r="A837" s="93"/>
      <c r="B837" s="93"/>
      <c r="C837" s="93"/>
      <c r="D837" s="93"/>
      <c r="E837" s="220"/>
      <c r="F837" s="93"/>
      <c r="G837" s="93"/>
      <c r="H837" s="93"/>
      <c r="I837" s="93"/>
      <c r="J837" s="93"/>
      <c r="K837" s="93"/>
      <c r="L837" s="93"/>
      <c r="M837" s="93"/>
      <c r="N837" s="93"/>
      <c r="O837" s="93"/>
      <c r="P837" s="93"/>
      <c r="Q837" s="93"/>
      <c r="R837" s="93"/>
      <c r="S837" s="93"/>
      <c r="T837" s="93"/>
      <c r="U837" s="93"/>
      <c r="V837" s="93"/>
      <c r="W837" s="93"/>
      <c r="X837" s="93"/>
      <c r="Y837" s="93"/>
      <c r="Z837" s="93"/>
      <c r="AA837" s="93"/>
    </row>
    <row r="838">
      <c r="A838" s="93"/>
      <c r="B838" s="93"/>
      <c r="C838" s="93"/>
      <c r="D838" s="93"/>
      <c r="E838" s="220"/>
      <c r="F838" s="93"/>
      <c r="G838" s="93"/>
      <c r="H838" s="93"/>
      <c r="I838" s="93"/>
      <c r="J838" s="93"/>
      <c r="K838" s="93"/>
      <c r="L838" s="93"/>
      <c r="M838" s="93"/>
      <c r="N838" s="93"/>
      <c r="O838" s="93"/>
      <c r="P838" s="93"/>
      <c r="Q838" s="93"/>
      <c r="R838" s="93"/>
      <c r="S838" s="93"/>
      <c r="T838" s="93"/>
      <c r="U838" s="93"/>
      <c r="V838" s="93"/>
      <c r="W838" s="93"/>
      <c r="X838" s="93"/>
      <c r="Y838" s="93"/>
      <c r="Z838" s="93"/>
      <c r="AA838" s="93"/>
    </row>
    <row r="839">
      <c r="A839" s="93"/>
      <c r="B839" s="93"/>
      <c r="C839" s="93"/>
      <c r="D839" s="93"/>
      <c r="E839" s="220"/>
      <c r="F839" s="93"/>
      <c r="G839" s="93"/>
      <c r="H839" s="93"/>
      <c r="I839" s="93"/>
      <c r="J839" s="93"/>
      <c r="K839" s="93"/>
      <c r="L839" s="93"/>
      <c r="M839" s="93"/>
      <c r="N839" s="93"/>
      <c r="O839" s="93"/>
      <c r="P839" s="93"/>
      <c r="Q839" s="93"/>
      <c r="R839" s="93"/>
      <c r="S839" s="93"/>
      <c r="T839" s="93"/>
      <c r="U839" s="93"/>
      <c r="V839" s="93"/>
      <c r="W839" s="93"/>
      <c r="X839" s="93"/>
      <c r="Y839" s="93"/>
      <c r="Z839" s="93"/>
      <c r="AA839" s="93"/>
    </row>
    <row r="840">
      <c r="A840" s="93"/>
      <c r="B840" s="93"/>
      <c r="C840" s="93"/>
      <c r="D840" s="93"/>
      <c r="E840" s="220"/>
      <c r="F840" s="93"/>
      <c r="G840" s="93"/>
      <c r="H840" s="93"/>
      <c r="I840" s="93"/>
      <c r="J840" s="93"/>
      <c r="K840" s="93"/>
      <c r="L840" s="93"/>
      <c r="M840" s="93"/>
      <c r="N840" s="93"/>
      <c r="O840" s="93"/>
      <c r="P840" s="93"/>
      <c r="Q840" s="93"/>
      <c r="R840" s="93"/>
      <c r="S840" s="93"/>
      <c r="T840" s="93"/>
      <c r="U840" s="93"/>
      <c r="V840" s="93"/>
      <c r="W840" s="93"/>
      <c r="X840" s="93"/>
      <c r="Y840" s="93"/>
      <c r="Z840" s="93"/>
      <c r="AA840" s="93"/>
    </row>
    <row r="841">
      <c r="A841" s="93"/>
      <c r="B841" s="93"/>
      <c r="C841" s="93"/>
      <c r="D841" s="93"/>
      <c r="E841" s="220"/>
      <c r="F841" s="93"/>
      <c r="G841" s="93"/>
      <c r="H841" s="93"/>
      <c r="I841" s="93"/>
      <c r="J841" s="93"/>
      <c r="K841" s="93"/>
      <c r="L841" s="93"/>
      <c r="M841" s="93"/>
      <c r="N841" s="93"/>
      <c r="O841" s="93"/>
      <c r="P841" s="93"/>
      <c r="Q841" s="93"/>
      <c r="R841" s="93"/>
      <c r="S841" s="93"/>
      <c r="T841" s="93"/>
      <c r="U841" s="93"/>
      <c r="V841" s="93"/>
      <c r="W841" s="93"/>
      <c r="X841" s="93"/>
      <c r="Y841" s="93"/>
      <c r="Z841" s="93"/>
      <c r="AA841" s="93"/>
    </row>
    <row r="842">
      <c r="A842" s="93"/>
      <c r="B842" s="93"/>
      <c r="C842" s="93"/>
      <c r="D842" s="93"/>
      <c r="E842" s="220"/>
      <c r="F842" s="93"/>
      <c r="G842" s="93"/>
      <c r="H842" s="93"/>
      <c r="I842" s="93"/>
      <c r="J842" s="93"/>
      <c r="K842" s="93"/>
      <c r="L842" s="93"/>
      <c r="M842" s="93"/>
      <c r="N842" s="93"/>
      <c r="O842" s="93"/>
      <c r="P842" s="93"/>
      <c r="Q842" s="93"/>
      <c r="R842" s="93"/>
      <c r="S842" s="93"/>
      <c r="T842" s="93"/>
      <c r="U842" s="93"/>
      <c r="V842" s="93"/>
      <c r="W842" s="93"/>
      <c r="X842" s="93"/>
      <c r="Y842" s="93"/>
      <c r="Z842" s="93"/>
      <c r="AA842" s="93"/>
    </row>
    <row r="843">
      <c r="A843" s="93"/>
      <c r="B843" s="93"/>
      <c r="C843" s="93"/>
      <c r="D843" s="93"/>
      <c r="E843" s="220"/>
      <c r="F843" s="93"/>
      <c r="G843" s="93"/>
      <c r="H843" s="93"/>
      <c r="I843" s="93"/>
      <c r="J843" s="93"/>
      <c r="K843" s="93"/>
      <c r="L843" s="93"/>
      <c r="M843" s="93"/>
      <c r="N843" s="93"/>
      <c r="O843" s="93"/>
      <c r="P843" s="93"/>
      <c r="Q843" s="93"/>
      <c r="R843" s="93"/>
      <c r="S843" s="93"/>
      <c r="T843" s="93"/>
      <c r="U843" s="93"/>
      <c r="V843" s="93"/>
      <c r="W843" s="93"/>
      <c r="X843" s="93"/>
      <c r="Y843" s="93"/>
      <c r="Z843" s="93"/>
      <c r="AA843" s="93"/>
    </row>
    <row r="844">
      <c r="A844" s="93"/>
      <c r="B844" s="93"/>
      <c r="C844" s="93"/>
      <c r="D844" s="93"/>
      <c r="E844" s="220"/>
      <c r="F844" s="93"/>
      <c r="G844" s="93"/>
      <c r="H844" s="93"/>
      <c r="I844" s="93"/>
      <c r="J844" s="93"/>
      <c r="K844" s="93"/>
      <c r="L844" s="93"/>
      <c r="M844" s="93"/>
      <c r="N844" s="93"/>
      <c r="O844" s="93"/>
      <c r="P844" s="93"/>
      <c r="Q844" s="93"/>
      <c r="R844" s="93"/>
      <c r="S844" s="93"/>
      <c r="T844" s="93"/>
      <c r="U844" s="93"/>
      <c r="V844" s="93"/>
      <c r="W844" s="93"/>
      <c r="X844" s="93"/>
      <c r="Y844" s="93"/>
      <c r="Z844" s="93"/>
      <c r="AA844" s="93"/>
    </row>
    <row r="845">
      <c r="A845" s="93"/>
      <c r="B845" s="93"/>
      <c r="C845" s="93"/>
      <c r="D845" s="93"/>
      <c r="E845" s="220"/>
      <c r="F845" s="93"/>
      <c r="G845" s="93"/>
      <c r="H845" s="93"/>
      <c r="I845" s="93"/>
      <c r="J845" s="93"/>
      <c r="K845" s="93"/>
      <c r="L845" s="93"/>
      <c r="M845" s="93"/>
      <c r="N845" s="93"/>
      <c r="O845" s="93"/>
      <c r="P845" s="93"/>
      <c r="Q845" s="93"/>
      <c r="R845" s="93"/>
      <c r="S845" s="93"/>
      <c r="T845" s="93"/>
      <c r="U845" s="93"/>
      <c r="V845" s="93"/>
      <c r="W845" s="93"/>
      <c r="X845" s="93"/>
      <c r="Y845" s="93"/>
      <c r="Z845" s="93"/>
      <c r="AA845" s="93"/>
    </row>
    <row r="846">
      <c r="A846" s="93"/>
      <c r="B846" s="93"/>
      <c r="C846" s="93"/>
      <c r="D846" s="93"/>
      <c r="E846" s="220"/>
      <c r="F846" s="93"/>
      <c r="G846" s="93"/>
      <c r="H846" s="93"/>
      <c r="I846" s="93"/>
      <c r="J846" s="93"/>
      <c r="K846" s="93"/>
      <c r="L846" s="93"/>
      <c r="M846" s="93"/>
      <c r="N846" s="93"/>
      <c r="O846" s="93"/>
      <c r="P846" s="93"/>
      <c r="Q846" s="93"/>
      <c r="R846" s="93"/>
      <c r="S846" s="93"/>
      <c r="T846" s="93"/>
      <c r="U846" s="93"/>
      <c r="V846" s="93"/>
      <c r="W846" s="93"/>
      <c r="X846" s="93"/>
      <c r="Y846" s="93"/>
      <c r="Z846" s="93"/>
      <c r="AA846" s="93"/>
    </row>
    <row r="847">
      <c r="A847" s="93"/>
      <c r="B847" s="93"/>
      <c r="C847" s="93"/>
      <c r="D847" s="93"/>
      <c r="E847" s="220"/>
      <c r="F847" s="93"/>
      <c r="G847" s="93"/>
      <c r="H847" s="93"/>
      <c r="I847" s="93"/>
      <c r="J847" s="93"/>
      <c r="K847" s="93"/>
      <c r="L847" s="93"/>
      <c r="M847" s="93"/>
      <c r="N847" s="93"/>
      <c r="O847" s="93"/>
      <c r="P847" s="93"/>
      <c r="Q847" s="93"/>
      <c r="R847" s="93"/>
      <c r="S847" s="93"/>
      <c r="T847" s="93"/>
      <c r="U847" s="93"/>
      <c r="V847" s="93"/>
      <c r="W847" s="93"/>
      <c r="X847" s="93"/>
      <c r="Y847" s="93"/>
      <c r="Z847" s="93"/>
      <c r="AA847" s="93"/>
    </row>
    <row r="848">
      <c r="A848" s="93"/>
      <c r="B848" s="93"/>
      <c r="C848" s="93"/>
      <c r="D848" s="93"/>
      <c r="E848" s="220"/>
      <c r="F848" s="93"/>
      <c r="G848" s="93"/>
      <c r="H848" s="93"/>
      <c r="I848" s="93"/>
      <c r="J848" s="93"/>
      <c r="K848" s="93"/>
      <c r="L848" s="93"/>
      <c r="M848" s="93"/>
      <c r="N848" s="93"/>
      <c r="O848" s="93"/>
      <c r="P848" s="93"/>
      <c r="Q848" s="93"/>
      <c r="R848" s="93"/>
      <c r="S848" s="93"/>
      <c r="T848" s="93"/>
      <c r="U848" s="93"/>
      <c r="V848" s="93"/>
      <c r="W848" s="93"/>
      <c r="X848" s="93"/>
      <c r="Y848" s="93"/>
      <c r="Z848" s="93"/>
      <c r="AA848" s="93"/>
    </row>
    <row r="849">
      <c r="A849" s="93"/>
      <c r="B849" s="93"/>
      <c r="C849" s="93"/>
      <c r="D849" s="93"/>
      <c r="E849" s="220"/>
      <c r="F849" s="93"/>
      <c r="G849" s="93"/>
      <c r="H849" s="93"/>
      <c r="I849" s="93"/>
      <c r="J849" s="93"/>
      <c r="K849" s="93"/>
      <c r="L849" s="93"/>
      <c r="M849" s="93"/>
      <c r="N849" s="93"/>
      <c r="O849" s="93"/>
      <c r="P849" s="93"/>
      <c r="Q849" s="93"/>
      <c r="R849" s="93"/>
      <c r="S849" s="93"/>
      <c r="T849" s="93"/>
      <c r="U849" s="93"/>
      <c r="V849" s="93"/>
      <c r="W849" s="93"/>
      <c r="X849" s="93"/>
      <c r="Y849" s="93"/>
      <c r="Z849" s="93"/>
      <c r="AA849" s="93"/>
    </row>
    <row r="850">
      <c r="A850" s="93"/>
      <c r="B850" s="93"/>
      <c r="C850" s="93"/>
      <c r="D850" s="93"/>
      <c r="E850" s="220"/>
      <c r="F850" s="93"/>
      <c r="G850" s="93"/>
      <c r="H850" s="93"/>
      <c r="I850" s="93"/>
      <c r="J850" s="93"/>
      <c r="K850" s="93"/>
      <c r="L850" s="93"/>
      <c r="M850" s="93"/>
      <c r="N850" s="93"/>
      <c r="O850" s="93"/>
      <c r="P850" s="93"/>
      <c r="Q850" s="93"/>
      <c r="R850" s="93"/>
      <c r="S850" s="93"/>
      <c r="T850" s="93"/>
      <c r="U850" s="93"/>
      <c r="V850" s="93"/>
      <c r="W850" s="93"/>
      <c r="X850" s="93"/>
      <c r="Y850" s="93"/>
      <c r="Z850" s="93"/>
      <c r="AA850" s="93"/>
    </row>
    <row r="851">
      <c r="A851" s="93"/>
      <c r="B851" s="93"/>
      <c r="C851" s="93"/>
      <c r="D851" s="93"/>
      <c r="E851" s="220"/>
      <c r="F851" s="93"/>
      <c r="G851" s="93"/>
      <c r="H851" s="93"/>
      <c r="I851" s="93"/>
      <c r="J851" s="93"/>
      <c r="K851" s="93"/>
      <c r="L851" s="93"/>
      <c r="M851" s="93"/>
      <c r="N851" s="93"/>
      <c r="O851" s="93"/>
      <c r="P851" s="93"/>
      <c r="Q851" s="93"/>
      <c r="R851" s="93"/>
      <c r="S851" s="93"/>
      <c r="T851" s="93"/>
      <c r="U851" s="93"/>
      <c r="V851" s="93"/>
      <c r="W851" s="93"/>
      <c r="X851" s="93"/>
      <c r="Y851" s="93"/>
      <c r="Z851" s="93"/>
      <c r="AA851" s="93"/>
    </row>
    <row r="852">
      <c r="A852" s="93"/>
      <c r="B852" s="93"/>
      <c r="C852" s="93"/>
      <c r="D852" s="93"/>
      <c r="E852" s="220"/>
      <c r="F852" s="93"/>
      <c r="G852" s="93"/>
      <c r="H852" s="93"/>
      <c r="I852" s="93"/>
      <c r="J852" s="93"/>
      <c r="K852" s="93"/>
      <c r="L852" s="93"/>
      <c r="M852" s="93"/>
      <c r="N852" s="93"/>
      <c r="O852" s="93"/>
      <c r="P852" s="93"/>
      <c r="Q852" s="93"/>
      <c r="R852" s="93"/>
      <c r="S852" s="93"/>
      <c r="T852" s="93"/>
      <c r="U852" s="93"/>
      <c r="V852" s="93"/>
      <c r="W852" s="93"/>
      <c r="X852" s="93"/>
      <c r="Y852" s="93"/>
      <c r="Z852" s="93"/>
      <c r="AA852" s="93"/>
    </row>
    <row r="853">
      <c r="A853" s="93"/>
      <c r="B853" s="93"/>
      <c r="C853" s="93"/>
      <c r="D853" s="93"/>
      <c r="E853" s="220"/>
      <c r="F853" s="93"/>
      <c r="G853" s="93"/>
      <c r="H853" s="93"/>
      <c r="I853" s="93"/>
      <c r="J853" s="93"/>
      <c r="K853" s="93"/>
      <c r="L853" s="93"/>
      <c r="M853" s="93"/>
      <c r="N853" s="93"/>
      <c r="O853" s="93"/>
      <c r="P853" s="93"/>
      <c r="Q853" s="93"/>
      <c r="R853" s="93"/>
      <c r="S853" s="93"/>
      <c r="T853" s="93"/>
      <c r="U853" s="93"/>
      <c r="V853" s="93"/>
      <c r="W853" s="93"/>
      <c r="X853" s="93"/>
      <c r="Y853" s="93"/>
      <c r="Z853" s="93"/>
      <c r="AA853" s="93"/>
    </row>
    <row r="854">
      <c r="A854" s="93"/>
      <c r="B854" s="93"/>
      <c r="C854" s="93"/>
      <c r="D854" s="93"/>
      <c r="E854" s="220"/>
      <c r="F854" s="93"/>
      <c r="G854" s="93"/>
      <c r="H854" s="93"/>
      <c r="I854" s="93"/>
      <c r="J854" s="93"/>
      <c r="K854" s="93"/>
      <c r="L854" s="93"/>
      <c r="M854" s="93"/>
      <c r="N854" s="93"/>
      <c r="O854" s="93"/>
      <c r="P854" s="93"/>
      <c r="Q854" s="93"/>
      <c r="R854" s="93"/>
      <c r="S854" s="93"/>
      <c r="T854" s="93"/>
      <c r="U854" s="93"/>
      <c r="V854" s="93"/>
      <c r="W854" s="93"/>
      <c r="X854" s="93"/>
      <c r="Y854" s="93"/>
      <c r="Z854" s="93"/>
      <c r="AA854" s="93"/>
    </row>
    <row r="855">
      <c r="A855" s="93"/>
      <c r="B855" s="93"/>
      <c r="C855" s="93"/>
      <c r="D855" s="93"/>
      <c r="E855" s="220"/>
      <c r="F855" s="93"/>
      <c r="G855" s="93"/>
      <c r="H855" s="93"/>
      <c r="I855" s="93"/>
      <c r="J855" s="93"/>
      <c r="K855" s="93"/>
      <c r="L855" s="93"/>
      <c r="M855" s="93"/>
      <c r="N855" s="93"/>
      <c r="O855" s="93"/>
      <c r="P855" s="93"/>
      <c r="Q855" s="93"/>
      <c r="R855" s="93"/>
      <c r="S855" s="93"/>
      <c r="T855" s="93"/>
      <c r="U855" s="93"/>
      <c r="V855" s="93"/>
      <c r="W855" s="93"/>
      <c r="X855" s="93"/>
      <c r="Y855" s="93"/>
      <c r="Z855" s="93"/>
      <c r="AA855" s="93"/>
    </row>
    <row r="856">
      <c r="A856" s="93"/>
      <c r="B856" s="93"/>
      <c r="C856" s="93"/>
      <c r="D856" s="93"/>
      <c r="E856" s="220"/>
      <c r="F856" s="93"/>
      <c r="G856" s="93"/>
      <c r="H856" s="93"/>
      <c r="I856" s="93"/>
      <c r="J856" s="93"/>
      <c r="K856" s="93"/>
      <c r="L856" s="93"/>
      <c r="M856" s="93"/>
      <c r="N856" s="93"/>
      <c r="O856" s="93"/>
      <c r="P856" s="93"/>
      <c r="Q856" s="93"/>
      <c r="R856" s="93"/>
      <c r="S856" s="93"/>
      <c r="T856" s="93"/>
      <c r="U856" s="93"/>
      <c r="V856" s="93"/>
      <c r="W856" s="93"/>
      <c r="X856" s="93"/>
      <c r="Y856" s="93"/>
      <c r="Z856" s="93"/>
      <c r="AA856" s="93"/>
    </row>
    <row r="857">
      <c r="A857" s="93"/>
      <c r="B857" s="93"/>
      <c r="C857" s="93"/>
      <c r="D857" s="93"/>
      <c r="E857" s="220"/>
      <c r="F857" s="93"/>
      <c r="G857" s="93"/>
      <c r="H857" s="93"/>
      <c r="I857" s="93"/>
      <c r="J857" s="93"/>
      <c r="K857" s="93"/>
      <c r="L857" s="93"/>
      <c r="M857" s="93"/>
      <c r="N857" s="93"/>
      <c r="O857" s="93"/>
      <c r="P857" s="93"/>
      <c r="Q857" s="93"/>
      <c r="R857" s="93"/>
      <c r="S857" s="93"/>
      <c r="T857" s="93"/>
      <c r="U857" s="93"/>
      <c r="V857" s="93"/>
      <c r="W857" s="93"/>
      <c r="X857" s="93"/>
      <c r="Y857" s="93"/>
      <c r="Z857" s="93"/>
      <c r="AA857" s="93"/>
    </row>
    <row r="858">
      <c r="A858" s="93"/>
      <c r="B858" s="93"/>
      <c r="C858" s="93"/>
      <c r="D858" s="93"/>
      <c r="E858" s="220"/>
      <c r="F858" s="93"/>
      <c r="G858" s="93"/>
      <c r="H858" s="93"/>
      <c r="I858" s="93"/>
      <c r="J858" s="93"/>
      <c r="K858" s="93"/>
      <c r="L858" s="93"/>
      <c r="M858" s="93"/>
      <c r="N858" s="93"/>
      <c r="O858" s="93"/>
      <c r="P858" s="93"/>
      <c r="Q858" s="93"/>
      <c r="R858" s="93"/>
      <c r="S858" s="93"/>
      <c r="T858" s="93"/>
      <c r="U858" s="93"/>
      <c r="V858" s="93"/>
      <c r="W858" s="93"/>
      <c r="X858" s="93"/>
      <c r="Y858" s="93"/>
      <c r="Z858" s="93"/>
      <c r="AA858" s="93"/>
    </row>
    <row r="859">
      <c r="A859" s="93"/>
      <c r="B859" s="93"/>
      <c r="C859" s="93"/>
      <c r="D859" s="93"/>
      <c r="E859" s="220"/>
      <c r="F859" s="93"/>
      <c r="G859" s="93"/>
      <c r="H859" s="93"/>
      <c r="I859" s="93"/>
      <c r="J859" s="93"/>
      <c r="K859" s="93"/>
      <c r="L859" s="93"/>
      <c r="M859" s="93"/>
      <c r="N859" s="93"/>
      <c r="O859" s="93"/>
      <c r="P859" s="93"/>
      <c r="Q859" s="93"/>
      <c r="R859" s="93"/>
      <c r="S859" s="93"/>
      <c r="T859" s="93"/>
      <c r="U859" s="93"/>
      <c r="V859" s="93"/>
      <c r="W859" s="93"/>
      <c r="X859" s="93"/>
      <c r="Y859" s="93"/>
      <c r="Z859" s="93"/>
      <c r="AA859" s="93"/>
    </row>
    <row r="860">
      <c r="A860" s="93"/>
      <c r="B860" s="93"/>
      <c r="C860" s="93"/>
      <c r="D860" s="93"/>
      <c r="E860" s="220"/>
      <c r="F860" s="93"/>
      <c r="G860" s="93"/>
      <c r="H860" s="93"/>
      <c r="I860" s="93"/>
      <c r="J860" s="93"/>
      <c r="K860" s="93"/>
      <c r="L860" s="93"/>
      <c r="M860" s="93"/>
      <c r="N860" s="93"/>
      <c r="O860" s="93"/>
      <c r="P860" s="93"/>
      <c r="Q860" s="93"/>
      <c r="R860" s="93"/>
      <c r="S860" s="93"/>
      <c r="T860" s="93"/>
      <c r="U860" s="93"/>
      <c r="V860" s="93"/>
      <c r="W860" s="93"/>
      <c r="X860" s="93"/>
      <c r="Y860" s="93"/>
      <c r="Z860" s="93"/>
      <c r="AA860" s="93"/>
    </row>
    <row r="861">
      <c r="A861" s="93"/>
      <c r="B861" s="93"/>
      <c r="C861" s="93"/>
      <c r="D861" s="93"/>
      <c r="E861" s="220"/>
      <c r="F861" s="93"/>
      <c r="G861" s="93"/>
      <c r="H861" s="93"/>
      <c r="I861" s="93"/>
      <c r="J861" s="93"/>
      <c r="K861" s="93"/>
      <c r="L861" s="93"/>
      <c r="M861" s="93"/>
      <c r="N861" s="93"/>
      <c r="O861" s="93"/>
      <c r="P861" s="93"/>
      <c r="Q861" s="93"/>
      <c r="R861" s="93"/>
      <c r="S861" s="93"/>
      <c r="T861" s="93"/>
      <c r="U861" s="93"/>
      <c r="V861" s="93"/>
      <c r="W861" s="93"/>
      <c r="X861" s="93"/>
      <c r="Y861" s="93"/>
      <c r="Z861" s="93"/>
      <c r="AA861" s="93"/>
    </row>
    <row r="862">
      <c r="A862" s="93"/>
      <c r="B862" s="93"/>
      <c r="C862" s="93"/>
      <c r="D862" s="93"/>
      <c r="E862" s="220"/>
      <c r="F862" s="93"/>
      <c r="G862" s="93"/>
      <c r="H862" s="93"/>
      <c r="I862" s="93"/>
      <c r="J862" s="93"/>
      <c r="K862" s="93"/>
      <c r="L862" s="93"/>
      <c r="M862" s="93"/>
      <c r="N862" s="93"/>
      <c r="O862" s="93"/>
      <c r="P862" s="93"/>
      <c r="Q862" s="93"/>
      <c r="R862" s="93"/>
      <c r="S862" s="93"/>
      <c r="T862" s="93"/>
      <c r="U862" s="93"/>
      <c r="V862" s="93"/>
      <c r="W862" s="93"/>
      <c r="X862" s="93"/>
      <c r="Y862" s="93"/>
      <c r="Z862" s="93"/>
      <c r="AA862" s="93"/>
    </row>
    <row r="863">
      <c r="A863" s="93"/>
      <c r="B863" s="93"/>
      <c r="C863" s="93"/>
      <c r="D863" s="93"/>
      <c r="E863" s="220"/>
      <c r="F863" s="93"/>
      <c r="G863" s="93"/>
      <c r="H863" s="93"/>
      <c r="I863" s="93"/>
      <c r="J863" s="93"/>
      <c r="K863" s="93"/>
      <c r="L863" s="93"/>
      <c r="M863" s="93"/>
      <c r="N863" s="93"/>
      <c r="O863" s="93"/>
      <c r="P863" s="93"/>
      <c r="Q863" s="93"/>
      <c r="R863" s="93"/>
      <c r="S863" s="93"/>
      <c r="T863" s="93"/>
      <c r="U863" s="93"/>
      <c r="V863" s="93"/>
      <c r="W863" s="93"/>
      <c r="X863" s="93"/>
      <c r="Y863" s="93"/>
      <c r="Z863" s="93"/>
      <c r="AA863" s="93"/>
    </row>
    <row r="864">
      <c r="A864" s="93"/>
      <c r="B864" s="93"/>
      <c r="C864" s="93"/>
      <c r="D864" s="93"/>
      <c r="E864" s="220"/>
      <c r="F864" s="93"/>
      <c r="G864" s="93"/>
      <c r="H864" s="93"/>
      <c r="I864" s="93"/>
      <c r="J864" s="93"/>
      <c r="K864" s="93"/>
      <c r="L864" s="93"/>
      <c r="M864" s="93"/>
      <c r="N864" s="93"/>
      <c r="O864" s="93"/>
      <c r="P864" s="93"/>
      <c r="Q864" s="93"/>
      <c r="R864" s="93"/>
      <c r="S864" s="93"/>
      <c r="T864" s="93"/>
      <c r="U864" s="93"/>
      <c r="V864" s="93"/>
      <c r="W864" s="93"/>
      <c r="X864" s="93"/>
      <c r="Y864" s="93"/>
      <c r="Z864" s="93"/>
      <c r="AA864" s="93"/>
    </row>
    <row r="865">
      <c r="A865" s="93"/>
      <c r="B865" s="93"/>
      <c r="C865" s="93"/>
      <c r="D865" s="93"/>
      <c r="E865" s="220"/>
      <c r="F865" s="93"/>
      <c r="G865" s="93"/>
      <c r="H865" s="93"/>
      <c r="I865" s="93"/>
      <c r="J865" s="93"/>
      <c r="K865" s="93"/>
      <c r="L865" s="93"/>
      <c r="M865" s="93"/>
      <c r="N865" s="93"/>
      <c r="O865" s="93"/>
      <c r="P865" s="93"/>
      <c r="Q865" s="93"/>
      <c r="R865" s="93"/>
      <c r="S865" s="93"/>
      <c r="T865" s="93"/>
      <c r="U865" s="93"/>
      <c r="V865" s="93"/>
      <c r="W865" s="93"/>
      <c r="X865" s="93"/>
      <c r="Y865" s="93"/>
      <c r="Z865" s="93"/>
      <c r="AA865" s="93"/>
    </row>
    <row r="866">
      <c r="A866" s="93"/>
      <c r="B866" s="93"/>
      <c r="C866" s="93"/>
      <c r="D866" s="93"/>
      <c r="E866" s="220"/>
      <c r="F866" s="93"/>
      <c r="G866" s="93"/>
      <c r="H866" s="93"/>
      <c r="I866" s="93"/>
      <c r="J866" s="93"/>
      <c r="K866" s="93"/>
      <c r="L866" s="93"/>
      <c r="M866" s="93"/>
      <c r="N866" s="93"/>
      <c r="O866" s="93"/>
      <c r="P866" s="93"/>
      <c r="Q866" s="93"/>
      <c r="R866" s="93"/>
      <c r="S866" s="93"/>
      <c r="T866" s="93"/>
      <c r="U866" s="93"/>
      <c r="V866" s="93"/>
      <c r="W866" s="93"/>
      <c r="X866" s="93"/>
      <c r="Y866" s="93"/>
      <c r="Z866" s="93"/>
      <c r="AA866" s="93"/>
    </row>
    <row r="867">
      <c r="A867" s="93"/>
      <c r="B867" s="93"/>
      <c r="C867" s="93"/>
      <c r="D867" s="93"/>
      <c r="E867" s="220"/>
      <c r="F867" s="93"/>
      <c r="G867" s="93"/>
      <c r="H867" s="93"/>
      <c r="I867" s="93"/>
      <c r="J867" s="93"/>
      <c r="K867" s="93"/>
      <c r="L867" s="93"/>
      <c r="M867" s="93"/>
      <c r="N867" s="93"/>
      <c r="O867" s="93"/>
      <c r="P867" s="93"/>
      <c r="Q867" s="93"/>
      <c r="R867" s="93"/>
      <c r="S867" s="93"/>
      <c r="T867" s="93"/>
      <c r="U867" s="93"/>
      <c r="V867" s="93"/>
      <c r="W867" s="93"/>
      <c r="X867" s="93"/>
      <c r="Y867" s="93"/>
      <c r="Z867" s="93"/>
      <c r="AA867" s="93"/>
    </row>
    <row r="868">
      <c r="A868" s="93"/>
      <c r="B868" s="93"/>
      <c r="C868" s="93"/>
      <c r="D868" s="93"/>
      <c r="E868" s="220"/>
      <c r="F868" s="93"/>
      <c r="G868" s="93"/>
      <c r="H868" s="93"/>
      <c r="I868" s="93"/>
      <c r="J868" s="93"/>
      <c r="K868" s="93"/>
      <c r="L868" s="93"/>
      <c r="M868" s="93"/>
      <c r="N868" s="93"/>
      <c r="O868" s="93"/>
      <c r="P868" s="93"/>
      <c r="Q868" s="93"/>
      <c r="R868" s="93"/>
      <c r="S868" s="93"/>
      <c r="T868" s="93"/>
      <c r="U868" s="93"/>
      <c r="V868" s="93"/>
      <c r="W868" s="93"/>
      <c r="X868" s="93"/>
      <c r="Y868" s="93"/>
      <c r="Z868" s="93"/>
      <c r="AA868" s="93"/>
    </row>
    <row r="869">
      <c r="A869" s="93"/>
      <c r="B869" s="93"/>
      <c r="C869" s="93"/>
      <c r="D869" s="93"/>
      <c r="E869" s="220"/>
      <c r="F869" s="93"/>
      <c r="G869" s="93"/>
      <c r="H869" s="93"/>
      <c r="I869" s="93"/>
      <c r="J869" s="93"/>
      <c r="K869" s="93"/>
      <c r="L869" s="93"/>
      <c r="M869" s="93"/>
      <c r="N869" s="93"/>
      <c r="O869" s="93"/>
      <c r="P869" s="93"/>
      <c r="Q869" s="93"/>
      <c r="R869" s="93"/>
      <c r="S869" s="93"/>
      <c r="T869" s="93"/>
      <c r="U869" s="93"/>
      <c r="V869" s="93"/>
      <c r="W869" s="93"/>
      <c r="X869" s="93"/>
      <c r="Y869" s="93"/>
      <c r="Z869" s="93"/>
      <c r="AA869" s="93"/>
    </row>
    <row r="870">
      <c r="A870" s="93"/>
      <c r="B870" s="93"/>
      <c r="C870" s="93"/>
      <c r="D870" s="93"/>
      <c r="E870" s="220"/>
      <c r="F870" s="93"/>
      <c r="G870" s="93"/>
      <c r="H870" s="93"/>
      <c r="I870" s="93"/>
      <c r="J870" s="93"/>
      <c r="K870" s="93"/>
      <c r="L870" s="93"/>
      <c r="M870" s="93"/>
      <c r="N870" s="93"/>
      <c r="O870" s="93"/>
      <c r="P870" s="93"/>
      <c r="Q870" s="93"/>
      <c r="R870" s="93"/>
      <c r="S870" s="93"/>
      <c r="T870" s="93"/>
      <c r="U870" s="93"/>
      <c r="V870" s="93"/>
      <c r="W870" s="93"/>
      <c r="X870" s="93"/>
      <c r="Y870" s="93"/>
      <c r="Z870" s="93"/>
      <c r="AA870" s="93"/>
    </row>
    <row r="871">
      <c r="A871" s="93"/>
      <c r="B871" s="93"/>
      <c r="C871" s="93"/>
      <c r="D871" s="93"/>
      <c r="E871" s="220"/>
      <c r="F871" s="93"/>
      <c r="G871" s="93"/>
      <c r="H871" s="93"/>
      <c r="I871" s="93"/>
      <c r="J871" s="93"/>
      <c r="K871" s="93"/>
      <c r="L871" s="93"/>
      <c r="M871" s="93"/>
      <c r="N871" s="93"/>
      <c r="O871" s="93"/>
      <c r="P871" s="93"/>
      <c r="Q871" s="93"/>
      <c r="R871" s="93"/>
      <c r="S871" s="93"/>
      <c r="T871" s="93"/>
      <c r="U871" s="93"/>
      <c r="V871" s="93"/>
      <c r="W871" s="93"/>
      <c r="X871" s="93"/>
      <c r="Y871" s="93"/>
      <c r="Z871" s="93"/>
      <c r="AA871" s="93"/>
    </row>
    <row r="872">
      <c r="A872" s="93"/>
      <c r="B872" s="93"/>
      <c r="C872" s="93"/>
      <c r="D872" s="93"/>
      <c r="E872" s="220"/>
      <c r="F872" s="93"/>
      <c r="G872" s="93"/>
      <c r="H872" s="93"/>
      <c r="I872" s="93"/>
      <c r="J872" s="93"/>
      <c r="K872" s="93"/>
      <c r="L872" s="93"/>
      <c r="M872" s="93"/>
      <c r="N872" s="93"/>
      <c r="O872" s="93"/>
      <c r="P872" s="93"/>
      <c r="Q872" s="93"/>
      <c r="R872" s="93"/>
      <c r="S872" s="93"/>
      <c r="T872" s="93"/>
      <c r="U872" s="93"/>
      <c r="V872" s="93"/>
      <c r="W872" s="93"/>
      <c r="X872" s="93"/>
      <c r="Y872" s="93"/>
      <c r="Z872" s="93"/>
      <c r="AA872" s="93"/>
    </row>
    <row r="873">
      <c r="A873" s="93"/>
      <c r="B873" s="93"/>
      <c r="C873" s="93"/>
      <c r="D873" s="93"/>
      <c r="E873" s="220"/>
      <c r="F873" s="93"/>
      <c r="G873" s="93"/>
      <c r="H873" s="93"/>
      <c r="I873" s="93"/>
      <c r="J873" s="93"/>
      <c r="K873" s="93"/>
      <c r="L873" s="93"/>
      <c r="M873" s="93"/>
      <c r="N873" s="93"/>
      <c r="O873" s="93"/>
      <c r="P873" s="93"/>
      <c r="Q873" s="93"/>
      <c r="R873" s="93"/>
      <c r="S873" s="93"/>
      <c r="T873" s="93"/>
      <c r="U873" s="93"/>
      <c r="V873" s="93"/>
      <c r="W873" s="93"/>
      <c r="X873" s="93"/>
      <c r="Y873" s="93"/>
      <c r="Z873" s="93"/>
      <c r="AA873" s="93"/>
    </row>
    <row r="874">
      <c r="A874" s="93"/>
      <c r="B874" s="93"/>
      <c r="C874" s="93"/>
      <c r="D874" s="93"/>
      <c r="E874" s="220"/>
      <c r="F874" s="93"/>
      <c r="G874" s="93"/>
      <c r="H874" s="93"/>
      <c r="I874" s="93"/>
      <c r="J874" s="93"/>
      <c r="K874" s="93"/>
      <c r="L874" s="93"/>
      <c r="M874" s="93"/>
      <c r="N874" s="93"/>
      <c r="O874" s="93"/>
      <c r="P874" s="93"/>
      <c r="Q874" s="93"/>
      <c r="R874" s="93"/>
      <c r="S874" s="93"/>
      <c r="T874" s="93"/>
      <c r="U874" s="93"/>
      <c r="V874" s="93"/>
      <c r="W874" s="93"/>
      <c r="X874" s="93"/>
      <c r="Y874" s="93"/>
      <c r="Z874" s="93"/>
      <c r="AA874" s="93"/>
    </row>
    <row r="875">
      <c r="A875" s="93"/>
      <c r="B875" s="93"/>
      <c r="C875" s="93"/>
      <c r="D875" s="93"/>
      <c r="E875" s="220"/>
      <c r="F875" s="93"/>
      <c r="G875" s="93"/>
      <c r="H875" s="93"/>
      <c r="I875" s="93"/>
      <c r="J875" s="93"/>
      <c r="K875" s="93"/>
      <c r="L875" s="93"/>
      <c r="M875" s="93"/>
      <c r="N875" s="93"/>
      <c r="O875" s="93"/>
      <c r="P875" s="93"/>
      <c r="Q875" s="93"/>
      <c r="R875" s="93"/>
      <c r="S875" s="93"/>
      <c r="T875" s="93"/>
      <c r="U875" s="93"/>
      <c r="V875" s="93"/>
      <c r="W875" s="93"/>
      <c r="X875" s="93"/>
      <c r="Y875" s="93"/>
      <c r="Z875" s="93"/>
      <c r="AA875" s="93"/>
    </row>
    <row r="876">
      <c r="A876" s="93"/>
      <c r="B876" s="93"/>
      <c r="C876" s="93"/>
      <c r="D876" s="93"/>
      <c r="E876" s="220"/>
      <c r="F876" s="93"/>
      <c r="G876" s="93"/>
      <c r="H876" s="93"/>
      <c r="I876" s="93"/>
      <c r="J876" s="93"/>
      <c r="K876" s="93"/>
      <c r="L876" s="93"/>
      <c r="M876" s="93"/>
      <c r="N876" s="93"/>
      <c r="O876" s="93"/>
      <c r="P876" s="93"/>
      <c r="Q876" s="93"/>
      <c r="R876" s="93"/>
      <c r="S876" s="93"/>
      <c r="T876" s="93"/>
      <c r="U876" s="93"/>
      <c r="V876" s="93"/>
      <c r="W876" s="93"/>
      <c r="X876" s="93"/>
      <c r="Y876" s="93"/>
      <c r="Z876" s="93"/>
      <c r="AA876" s="93"/>
    </row>
    <row r="877">
      <c r="A877" s="93"/>
      <c r="B877" s="93"/>
      <c r="C877" s="93"/>
      <c r="D877" s="93"/>
      <c r="E877" s="220"/>
      <c r="F877" s="93"/>
      <c r="G877" s="93"/>
      <c r="H877" s="93"/>
      <c r="I877" s="93"/>
      <c r="J877" s="93"/>
      <c r="K877" s="93"/>
      <c r="L877" s="93"/>
      <c r="M877" s="93"/>
      <c r="N877" s="93"/>
      <c r="O877" s="93"/>
      <c r="P877" s="93"/>
      <c r="Q877" s="93"/>
      <c r="R877" s="93"/>
      <c r="S877" s="93"/>
      <c r="T877" s="93"/>
      <c r="U877" s="93"/>
      <c r="V877" s="93"/>
      <c r="W877" s="93"/>
      <c r="X877" s="93"/>
      <c r="Y877" s="93"/>
      <c r="Z877" s="93"/>
      <c r="AA877" s="93"/>
    </row>
    <row r="878">
      <c r="A878" s="93"/>
      <c r="B878" s="93"/>
      <c r="C878" s="93"/>
      <c r="D878" s="93"/>
      <c r="E878" s="220"/>
      <c r="F878" s="93"/>
      <c r="G878" s="93"/>
      <c r="H878" s="93"/>
      <c r="I878" s="93"/>
      <c r="J878" s="93"/>
      <c r="K878" s="93"/>
      <c r="L878" s="93"/>
      <c r="M878" s="93"/>
      <c r="N878" s="93"/>
      <c r="O878" s="93"/>
      <c r="P878" s="93"/>
      <c r="Q878" s="93"/>
      <c r="R878" s="93"/>
      <c r="S878" s="93"/>
      <c r="T878" s="93"/>
      <c r="U878" s="93"/>
      <c r="V878" s="93"/>
      <c r="W878" s="93"/>
      <c r="X878" s="93"/>
      <c r="Y878" s="93"/>
      <c r="Z878" s="93"/>
      <c r="AA878" s="93"/>
    </row>
    <row r="879">
      <c r="A879" s="93"/>
      <c r="B879" s="93"/>
      <c r="C879" s="93"/>
      <c r="D879" s="93"/>
      <c r="E879" s="220"/>
      <c r="F879" s="93"/>
      <c r="G879" s="93"/>
      <c r="H879" s="93"/>
      <c r="I879" s="93"/>
      <c r="J879" s="93"/>
      <c r="K879" s="93"/>
      <c r="L879" s="93"/>
      <c r="M879" s="93"/>
      <c r="N879" s="93"/>
      <c r="O879" s="93"/>
      <c r="P879" s="93"/>
      <c r="Q879" s="93"/>
      <c r="R879" s="93"/>
      <c r="S879" s="93"/>
      <c r="T879" s="93"/>
      <c r="U879" s="93"/>
      <c r="V879" s="93"/>
      <c r="W879" s="93"/>
      <c r="X879" s="93"/>
      <c r="Y879" s="93"/>
      <c r="Z879" s="93"/>
      <c r="AA879" s="93"/>
    </row>
    <row r="880">
      <c r="A880" s="93"/>
      <c r="B880" s="93"/>
      <c r="C880" s="93"/>
      <c r="D880" s="93"/>
      <c r="E880" s="220"/>
      <c r="F880" s="93"/>
      <c r="G880" s="93"/>
      <c r="H880" s="93"/>
      <c r="I880" s="93"/>
      <c r="J880" s="93"/>
      <c r="K880" s="93"/>
      <c r="L880" s="93"/>
      <c r="M880" s="93"/>
      <c r="N880" s="93"/>
      <c r="O880" s="93"/>
      <c r="P880" s="93"/>
      <c r="Q880" s="93"/>
      <c r="R880" s="93"/>
      <c r="S880" s="93"/>
      <c r="T880" s="93"/>
      <c r="U880" s="93"/>
      <c r="V880" s="93"/>
      <c r="W880" s="93"/>
      <c r="X880" s="93"/>
      <c r="Y880" s="93"/>
      <c r="Z880" s="93"/>
      <c r="AA880" s="93"/>
    </row>
    <row r="881">
      <c r="A881" s="93"/>
      <c r="B881" s="93"/>
      <c r="C881" s="93"/>
      <c r="D881" s="93"/>
      <c r="E881" s="220"/>
      <c r="F881" s="93"/>
      <c r="G881" s="93"/>
      <c r="H881" s="93"/>
      <c r="I881" s="93"/>
      <c r="J881" s="93"/>
      <c r="K881" s="93"/>
      <c r="L881" s="93"/>
      <c r="M881" s="93"/>
      <c r="N881" s="93"/>
      <c r="O881" s="93"/>
      <c r="P881" s="93"/>
      <c r="Q881" s="93"/>
      <c r="R881" s="93"/>
      <c r="S881" s="93"/>
      <c r="T881" s="93"/>
      <c r="U881" s="93"/>
      <c r="V881" s="93"/>
      <c r="W881" s="93"/>
      <c r="X881" s="93"/>
      <c r="Y881" s="93"/>
      <c r="Z881" s="93"/>
      <c r="AA881" s="93"/>
    </row>
    <row r="882">
      <c r="A882" s="93"/>
      <c r="B882" s="93"/>
      <c r="C882" s="93"/>
      <c r="D882" s="93"/>
      <c r="E882" s="220"/>
      <c r="F882" s="93"/>
      <c r="G882" s="93"/>
      <c r="H882" s="93"/>
      <c r="I882" s="93"/>
      <c r="J882" s="93"/>
      <c r="K882" s="93"/>
      <c r="L882" s="93"/>
      <c r="M882" s="93"/>
      <c r="N882" s="93"/>
      <c r="O882" s="93"/>
      <c r="P882" s="93"/>
      <c r="Q882" s="93"/>
      <c r="R882" s="93"/>
      <c r="S882" s="93"/>
      <c r="T882" s="93"/>
      <c r="U882" s="93"/>
      <c r="V882" s="93"/>
      <c r="W882" s="93"/>
      <c r="X882" s="93"/>
      <c r="Y882" s="93"/>
      <c r="Z882" s="93"/>
      <c r="AA882" s="93"/>
    </row>
    <row r="883">
      <c r="A883" s="93"/>
      <c r="B883" s="93"/>
      <c r="C883" s="93"/>
      <c r="D883" s="93"/>
      <c r="E883" s="220"/>
      <c r="F883" s="93"/>
      <c r="G883" s="93"/>
      <c r="H883" s="93"/>
      <c r="I883" s="93"/>
      <c r="J883" s="93"/>
      <c r="K883" s="93"/>
      <c r="L883" s="93"/>
      <c r="M883" s="93"/>
      <c r="N883" s="93"/>
      <c r="O883" s="93"/>
      <c r="P883" s="93"/>
      <c r="Q883" s="93"/>
      <c r="R883" s="93"/>
      <c r="S883" s="93"/>
      <c r="T883" s="93"/>
      <c r="U883" s="93"/>
      <c r="V883" s="93"/>
      <c r="W883" s="93"/>
      <c r="X883" s="93"/>
      <c r="Y883" s="93"/>
      <c r="Z883" s="93"/>
      <c r="AA883" s="93"/>
    </row>
    <row r="884">
      <c r="A884" s="93"/>
      <c r="B884" s="93"/>
      <c r="C884" s="93"/>
      <c r="D884" s="93"/>
      <c r="E884" s="220"/>
      <c r="F884" s="93"/>
      <c r="G884" s="93"/>
      <c r="H884" s="93"/>
      <c r="I884" s="93"/>
      <c r="J884" s="93"/>
      <c r="K884" s="93"/>
      <c r="L884" s="93"/>
      <c r="M884" s="93"/>
      <c r="N884" s="93"/>
      <c r="O884" s="93"/>
      <c r="P884" s="93"/>
      <c r="Q884" s="93"/>
      <c r="R884" s="93"/>
      <c r="S884" s="93"/>
      <c r="T884" s="93"/>
      <c r="U884" s="93"/>
      <c r="V884" s="93"/>
      <c r="W884" s="93"/>
      <c r="X884" s="93"/>
      <c r="Y884" s="93"/>
      <c r="Z884" s="93"/>
      <c r="AA884" s="93"/>
    </row>
    <row r="885">
      <c r="A885" s="93"/>
      <c r="B885" s="93"/>
      <c r="C885" s="93"/>
      <c r="D885" s="93"/>
      <c r="E885" s="220"/>
      <c r="F885" s="93"/>
      <c r="G885" s="93"/>
      <c r="H885" s="93"/>
      <c r="I885" s="93"/>
      <c r="J885" s="93"/>
      <c r="K885" s="93"/>
      <c r="L885" s="93"/>
      <c r="M885" s="93"/>
      <c r="N885" s="93"/>
      <c r="O885" s="93"/>
      <c r="P885" s="93"/>
      <c r="Q885" s="93"/>
      <c r="R885" s="93"/>
      <c r="S885" s="93"/>
      <c r="T885" s="93"/>
      <c r="U885" s="93"/>
      <c r="V885" s="93"/>
      <c r="W885" s="93"/>
      <c r="X885" s="93"/>
      <c r="Y885" s="93"/>
      <c r="Z885" s="93"/>
      <c r="AA885" s="93"/>
    </row>
    <row r="886">
      <c r="A886" s="93"/>
      <c r="B886" s="93"/>
      <c r="C886" s="93"/>
      <c r="D886" s="93"/>
      <c r="E886" s="220"/>
      <c r="F886" s="93"/>
      <c r="G886" s="93"/>
      <c r="H886" s="93"/>
      <c r="I886" s="93"/>
      <c r="J886" s="93"/>
      <c r="K886" s="93"/>
      <c r="L886" s="93"/>
      <c r="M886" s="93"/>
      <c r="N886" s="93"/>
      <c r="O886" s="93"/>
      <c r="P886" s="93"/>
      <c r="Q886" s="93"/>
      <c r="R886" s="93"/>
      <c r="S886" s="93"/>
      <c r="T886" s="93"/>
      <c r="U886" s="93"/>
      <c r="V886" s="93"/>
      <c r="W886" s="93"/>
      <c r="X886" s="93"/>
      <c r="Y886" s="93"/>
      <c r="Z886" s="93"/>
      <c r="AA886" s="93"/>
    </row>
    <row r="887">
      <c r="A887" s="93"/>
      <c r="B887" s="93"/>
      <c r="C887" s="93"/>
      <c r="D887" s="93"/>
      <c r="E887" s="220"/>
      <c r="F887" s="93"/>
      <c r="G887" s="93"/>
      <c r="H887" s="93"/>
      <c r="I887" s="93"/>
      <c r="J887" s="93"/>
      <c r="K887" s="93"/>
      <c r="L887" s="93"/>
      <c r="M887" s="93"/>
      <c r="N887" s="93"/>
      <c r="O887" s="93"/>
      <c r="P887" s="93"/>
      <c r="Q887" s="93"/>
      <c r="R887" s="93"/>
      <c r="S887" s="93"/>
      <c r="T887" s="93"/>
      <c r="U887" s="93"/>
      <c r="V887" s="93"/>
      <c r="W887" s="93"/>
      <c r="X887" s="93"/>
      <c r="Y887" s="93"/>
      <c r="Z887" s="93"/>
      <c r="AA887" s="93"/>
    </row>
    <row r="888">
      <c r="A888" s="93"/>
      <c r="B888" s="93"/>
      <c r="C888" s="93"/>
      <c r="D888" s="93"/>
      <c r="E888" s="220"/>
      <c r="F888" s="93"/>
      <c r="G888" s="93"/>
      <c r="H888" s="93"/>
      <c r="I888" s="93"/>
      <c r="J888" s="93"/>
      <c r="K888" s="93"/>
      <c r="L888" s="93"/>
      <c r="M888" s="93"/>
      <c r="N888" s="93"/>
      <c r="O888" s="93"/>
      <c r="P888" s="93"/>
      <c r="Q888" s="93"/>
      <c r="R888" s="93"/>
      <c r="S888" s="93"/>
      <c r="T888" s="93"/>
      <c r="U888" s="93"/>
      <c r="V888" s="93"/>
      <c r="W888" s="93"/>
      <c r="X888" s="93"/>
      <c r="Y888" s="93"/>
      <c r="Z888" s="93"/>
      <c r="AA888" s="93"/>
    </row>
    <row r="889">
      <c r="A889" s="93"/>
      <c r="B889" s="93"/>
      <c r="C889" s="93"/>
      <c r="D889" s="93"/>
      <c r="E889" s="220"/>
      <c r="F889" s="93"/>
      <c r="G889" s="93"/>
      <c r="H889" s="93"/>
      <c r="I889" s="93"/>
      <c r="J889" s="93"/>
      <c r="K889" s="93"/>
      <c r="L889" s="93"/>
      <c r="M889" s="93"/>
      <c r="N889" s="93"/>
      <c r="O889" s="93"/>
      <c r="P889" s="93"/>
      <c r="Q889" s="93"/>
      <c r="R889" s="93"/>
      <c r="S889" s="93"/>
      <c r="T889" s="93"/>
      <c r="U889" s="93"/>
      <c r="V889" s="93"/>
      <c r="W889" s="93"/>
      <c r="X889" s="93"/>
      <c r="Y889" s="93"/>
      <c r="Z889" s="93"/>
      <c r="AA889" s="93"/>
    </row>
    <row r="890">
      <c r="A890" s="93"/>
      <c r="B890" s="93"/>
      <c r="C890" s="93"/>
      <c r="D890" s="93"/>
      <c r="E890" s="220"/>
      <c r="F890" s="93"/>
      <c r="G890" s="93"/>
      <c r="H890" s="93"/>
      <c r="I890" s="93"/>
      <c r="J890" s="93"/>
      <c r="K890" s="93"/>
      <c r="L890" s="93"/>
      <c r="M890" s="93"/>
      <c r="N890" s="93"/>
      <c r="O890" s="93"/>
      <c r="P890" s="93"/>
      <c r="Q890" s="93"/>
      <c r="R890" s="93"/>
      <c r="S890" s="93"/>
      <c r="T890" s="93"/>
      <c r="U890" s="93"/>
      <c r="V890" s="93"/>
      <c r="W890" s="93"/>
      <c r="X890" s="93"/>
      <c r="Y890" s="93"/>
      <c r="Z890" s="93"/>
      <c r="AA890" s="93"/>
    </row>
    <row r="891">
      <c r="A891" s="93"/>
      <c r="B891" s="93"/>
      <c r="C891" s="93"/>
      <c r="D891" s="93"/>
      <c r="E891" s="220"/>
      <c r="F891" s="93"/>
      <c r="G891" s="93"/>
      <c r="H891" s="93"/>
      <c r="I891" s="93"/>
      <c r="J891" s="93"/>
      <c r="K891" s="93"/>
      <c r="L891" s="93"/>
      <c r="M891" s="93"/>
      <c r="N891" s="93"/>
      <c r="O891" s="93"/>
      <c r="P891" s="93"/>
      <c r="Q891" s="93"/>
      <c r="R891" s="93"/>
      <c r="S891" s="93"/>
      <c r="T891" s="93"/>
      <c r="U891" s="93"/>
      <c r="V891" s="93"/>
      <c r="W891" s="93"/>
      <c r="X891" s="93"/>
      <c r="Y891" s="93"/>
      <c r="Z891" s="93"/>
      <c r="AA891" s="93"/>
    </row>
    <row r="892">
      <c r="A892" s="93"/>
      <c r="B892" s="93"/>
      <c r="C892" s="93"/>
      <c r="D892" s="93"/>
      <c r="E892" s="220"/>
      <c r="F892" s="93"/>
      <c r="G892" s="93"/>
      <c r="H892" s="93"/>
      <c r="I892" s="93"/>
      <c r="J892" s="93"/>
      <c r="K892" s="93"/>
      <c r="L892" s="93"/>
      <c r="M892" s="93"/>
      <c r="N892" s="93"/>
      <c r="O892" s="93"/>
      <c r="P892" s="93"/>
      <c r="Q892" s="93"/>
      <c r="R892" s="93"/>
      <c r="S892" s="93"/>
      <c r="T892" s="93"/>
      <c r="U892" s="93"/>
      <c r="V892" s="93"/>
      <c r="W892" s="93"/>
      <c r="X892" s="93"/>
      <c r="Y892" s="93"/>
      <c r="Z892" s="93"/>
      <c r="AA892" s="93"/>
    </row>
    <row r="893">
      <c r="A893" s="93"/>
      <c r="B893" s="93"/>
      <c r="C893" s="93"/>
      <c r="D893" s="93"/>
      <c r="E893" s="220"/>
      <c r="F893" s="93"/>
      <c r="G893" s="93"/>
      <c r="H893" s="93"/>
      <c r="I893" s="93"/>
      <c r="J893" s="93"/>
      <c r="K893" s="93"/>
      <c r="L893" s="93"/>
      <c r="M893" s="93"/>
      <c r="N893" s="93"/>
      <c r="O893" s="93"/>
      <c r="P893" s="93"/>
      <c r="Q893" s="93"/>
      <c r="R893" s="93"/>
      <c r="S893" s="93"/>
      <c r="T893" s="93"/>
      <c r="U893" s="93"/>
      <c r="V893" s="93"/>
      <c r="W893" s="93"/>
      <c r="X893" s="93"/>
      <c r="Y893" s="93"/>
      <c r="Z893" s="93"/>
      <c r="AA893" s="93"/>
    </row>
    <row r="894">
      <c r="A894" s="93"/>
      <c r="B894" s="93"/>
      <c r="C894" s="93"/>
      <c r="D894" s="93"/>
      <c r="E894" s="220"/>
      <c r="F894" s="93"/>
      <c r="G894" s="93"/>
      <c r="H894" s="93"/>
      <c r="I894" s="93"/>
      <c r="J894" s="93"/>
      <c r="K894" s="93"/>
      <c r="L894" s="93"/>
      <c r="M894" s="93"/>
      <c r="N894" s="93"/>
      <c r="O894" s="93"/>
      <c r="P894" s="93"/>
      <c r="Q894" s="93"/>
      <c r="R894" s="93"/>
      <c r="S894" s="93"/>
      <c r="T894" s="93"/>
      <c r="U894" s="93"/>
      <c r="V894" s="93"/>
      <c r="W894" s="93"/>
      <c r="X894" s="93"/>
      <c r="Y894" s="93"/>
      <c r="Z894" s="93"/>
      <c r="AA894" s="93"/>
    </row>
    <row r="895">
      <c r="A895" s="93"/>
      <c r="B895" s="93"/>
      <c r="C895" s="93"/>
      <c r="D895" s="93"/>
      <c r="E895" s="220"/>
      <c r="F895" s="93"/>
      <c r="G895" s="93"/>
      <c r="H895" s="93"/>
      <c r="I895" s="93"/>
      <c r="J895" s="93"/>
      <c r="K895" s="93"/>
      <c r="L895" s="93"/>
      <c r="M895" s="93"/>
      <c r="N895" s="93"/>
      <c r="O895" s="93"/>
      <c r="P895" s="93"/>
      <c r="Q895" s="93"/>
      <c r="R895" s="93"/>
      <c r="S895" s="93"/>
      <c r="T895" s="93"/>
      <c r="U895" s="93"/>
      <c r="V895" s="93"/>
      <c r="W895" s="93"/>
      <c r="X895" s="93"/>
      <c r="Y895" s="93"/>
      <c r="Z895" s="93"/>
      <c r="AA895" s="93"/>
    </row>
    <row r="896">
      <c r="A896" s="93"/>
      <c r="B896" s="93"/>
      <c r="C896" s="93"/>
      <c r="D896" s="93"/>
      <c r="E896" s="220"/>
      <c r="F896" s="93"/>
      <c r="G896" s="93"/>
      <c r="H896" s="93"/>
      <c r="I896" s="93"/>
      <c r="J896" s="93"/>
      <c r="K896" s="93"/>
      <c r="L896" s="93"/>
      <c r="M896" s="93"/>
      <c r="N896" s="93"/>
      <c r="O896" s="93"/>
      <c r="P896" s="93"/>
      <c r="Q896" s="93"/>
      <c r="R896" s="93"/>
      <c r="S896" s="93"/>
      <c r="T896" s="93"/>
      <c r="U896" s="93"/>
      <c r="V896" s="93"/>
      <c r="W896" s="93"/>
      <c r="X896" s="93"/>
      <c r="Y896" s="93"/>
      <c r="Z896" s="93"/>
      <c r="AA896" s="93"/>
    </row>
    <row r="897">
      <c r="A897" s="93"/>
      <c r="B897" s="93"/>
      <c r="C897" s="93"/>
      <c r="D897" s="93"/>
      <c r="E897" s="220"/>
      <c r="F897" s="93"/>
      <c r="G897" s="93"/>
      <c r="H897" s="93"/>
      <c r="I897" s="93"/>
      <c r="J897" s="93"/>
      <c r="K897" s="93"/>
      <c r="L897" s="93"/>
      <c r="M897" s="93"/>
      <c r="N897" s="93"/>
      <c r="O897" s="93"/>
      <c r="P897" s="93"/>
      <c r="Q897" s="93"/>
      <c r="R897" s="93"/>
      <c r="S897" s="93"/>
      <c r="T897" s="93"/>
      <c r="U897" s="93"/>
      <c r="V897" s="93"/>
      <c r="W897" s="93"/>
      <c r="X897" s="93"/>
      <c r="Y897" s="93"/>
      <c r="Z897" s="93"/>
      <c r="AA897" s="93"/>
    </row>
    <row r="898">
      <c r="A898" s="93"/>
      <c r="B898" s="93"/>
      <c r="C898" s="93"/>
      <c r="D898" s="93"/>
      <c r="E898" s="220"/>
      <c r="F898" s="93"/>
      <c r="G898" s="93"/>
      <c r="H898" s="93"/>
      <c r="I898" s="93"/>
      <c r="J898" s="93"/>
      <c r="K898" s="93"/>
      <c r="L898" s="93"/>
      <c r="M898" s="93"/>
      <c r="N898" s="93"/>
      <c r="O898" s="93"/>
      <c r="P898" s="93"/>
      <c r="Q898" s="93"/>
      <c r="R898" s="93"/>
      <c r="S898" s="93"/>
      <c r="T898" s="93"/>
      <c r="U898" s="93"/>
      <c r="V898" s="93"/>
      <c r="W898" s="93"/>
      <c r="X898" s="93"/>
      <c r="Y898" s="93"/>
      <c r="Z898" s="93"/>
      <c r="AA898" s="93"/>
    </row>
    <row r="899">
      <c r="A899" s="93"/>
      <c r="B899" s="93"/>
      <c r="C899" s="93"/>
      <c r="D899" s="93"/>
      <c r="E899" s="220"/>
      <c r="F899" s="93"/>
      <c r="G899" s="93"/>
      <c r="H899" s="93"/>
      <c r="I899" s="93"/>
      <c r="J899" s="93"/>
      <c r="K899" s="93"/>
      <c r="L899" s="93"/>
      <c r="M899" s="93"/>
      <c r="N899" s="93"/>
      <c r="O899" s="93"/>
      <c r="P899" s="93"/>
      <c r="Q899" s="93"/>
      <c r="R899" s="93"/>
      <c r="S899" s="93"/>
      <c r="T899" s="93"/>
      <c r="U899" s="93"/>
      <c r="V899" s="93"/>
      <c r="W899" s="93"/>
      <c r="X899" s="93"/>
      <c r="Y899" s="93"/>
      <c r="Z899" s="93"/>
      <c r="AA899" s="93"/>
    </row>
    <row r="900">
      <c r="A900" s="93"/>
      <c r="B900" s="93"/>
      <c r="C900" s="93"/>
      <c r="D900" s="93"/>
      <c r="E900" s="220"/>
      <c r="F900" s="93"/>
      <c r="G900" s="93"/>
      <c r="H900" s="93"/>
      <c r="I900" s="93"/>
      <c r="J900" s="93"/>
      <c r="K900" s="93"/>
      <c r="L900" s="93"/>
      <c r="M900" s="93"/>
      <c r="N900" s="93"/>
      <c r="O900" s="93"/>
      <c r="P900" s="93"/>
      <c r="Q900" s="93"/>
      <c r="R900" s="93"/>
      <c r="S900" s="93"/>
      <c r="T900" s="93"/>
      <c r="U900" s="93"/>
      <c r="V900" s="93"/>
      <c r="W900" s="93"/>
      <c r="X900" s="93"/>
      <c r="Y900" s="93"/>
      <c r="Z900" s="93"/>
      <c r="AA900" s="93"/>
    </row>
    <row r="901">
      <c r="A901" s="93"/>
      <c r="B901" s="93"/>
      <c r="C901" s="93"/>
      <c r="D901" s="93"/>
      <c r="E901" s="220"/>
      <c r="F901" s="93"/>
      <c r="G901" s="93"/>
      <c r="H901" s="93"/>
      <c r="I901" s="93"/>
      <c r="J901" s="93"/>
      <c r="K901" s="93"/>
      <c r="L901" s="93"/>
      <c r="M901" s="93"/>
      <c r="N901" s="93"/>
      <c r="O901" s="93"/>
      <c r="P901" s="93"/>
      <c r="Q901" s="93"/>
      <c r="R901" s="93"/>
      <c r="S901" s="93"/>
      <c r="T901" s="93"/>
      <c r="U901" s="93"/>
      <c r="V901" s="93"/>
      <c r="W901" s="93"/>
      <c r="X901" s="93"/>
      <c r="Y901" s="93"/>
      <c r="Z901" s="93"/>
      <c r="AA901" s="93"/>
    </row>
    <row r="902">
      <c r="A902" s="93"/>
      <c r="B902" s="93"/>
      <c r="C902" s="93"/>
      <c r="D902" s="93"/>
      <c r="E902" s="220"/>
      <c r="F902" s="93"/>
      <c r="G902" s="93"/>
      <c r="H902" s="93"/>
      <c r="I902" s="93"/>
      <c r="J902" s="93"/>
      <c r="K902" s="93"/>
      <c r="L902" s="93"/>
      <c r="M902" s="93"/>
      <c r="N902" s="93"/>
      <c r="O902" s="93"/>
      <c r="P902" s="93"/>
      <c r="Q902" s="93"/>
      <c r="R902" s="93"/>
      <c r="S902" s="93"/>
      <c r="T902" s="93"/>
      <c r="U902" s="93"/>
      <c r="V902" s="93"/>
      <c r="W902" s="93"/>
      <c r="X902" s="93"/>
      <c r="Y902" s="93"/>
      <c r="Z902" s="93"/>
      <c r="AA902" s="93"/>
    </row>
    <row r="903">
      <c r="A903" s="93"/>
      <c r="B903" s="93"/>
      <c r="C903" s="93"/>
      <c r="D903" s="93"/>
      <c r="E903" s="220"/>
      <c r="F903" s="93"/>
      <c r="G903" s="93"/>
      <c r="H903" s="93"/>
      <c r="I903" s="93"/>
      <c r="J903" s="93"/>
      <c r="K903" s="93"/>
      <c r="L903" s="93"/>
      <c r="M903" s="93"/>
      <c r="N903" s="93"/>
      <c r="O903" s="93"/>
      <c r="P903" s="93"/>
      <c r="Q903" s="93"/>
      <c r="R903" s="93"/>
      <c r="S903" s="93"/>
      <c r="T903" s="93"/>
      <c r="U903" s="93"/>
      <c r="V903" s="93"/>
      <c r="W903" s="93"/>
      <c r="X903" s="93"/>
      <c r="Y903" s="93"/>
      <c r="Z903" s="93"/>
      <c r="AA903" s="93"/>
    </row>
    <row r="904">
      <c r="A904" s="93"/>
      <c r="B904" s="93"/>
      <c r="C904" s="93"/>
      <c r="D904" s="93"/>
      <c r="E904" s="220"/>
      <c r="F904" s="93"/>
      <c r="G904" s="93"/>
      <c r="H904" s="93"/>
      <c r="I904" s="93"/>
      <c r="J904" s="93"/>
      <c r="K904" s="93"/>
      <c r="L904" s="93"/>
      <c r="M904" s="93"/>
      <c r="N904" s="93"/>
      <c r="O904" s="93"/>
      <c r="P904" s="93"/>
      <c r="Q904" s="93"/>
      <c r="R904" s="93"/>
      <c r="S904" s="93"/>
      <c r="T904" s="93"/>
      <c r="U904" s="93"/>
      <c r="V904" s="93"/>
      <c r="W904" s="93"/>
      <c r="X904" s="93"/>
      <c r="Y904" s="93"/>
      <c r="Z904" s="93"/>
      <c r="AA904" s="93"/>
    </row>
    <row r="905">
      <c r="A905" s="93"/>
      <c r="B905" s="93"/>
      <c r="C905" s="93"/>
      <c r="D905" s="93"/>
      <c r="E905" s="220"/>
      <c r="F905" s="93"/>
      <c r="G905" s="93"/>
      <c r="H905" s="93"/>
      <c r="I905" s="93"/>
      <c r="J905" s="93"/>
      <c r="K905" s="93"/>
      <c r="L905" s="93"/>
      <c r="M905" s="93"/>
      <c r="N905" s="93"/>
      <c r="O905" s="93"/>
      <c r="P905" s="93"/>
      <c r="Q905" s="93"/>
      <c r="R905" s="93"/>
      <c r="S905" s="93"/>
      <c r="T905" s="93"/>
      <c r="U905" s="93"/>
      <c r="V905" s="93"/>
      <c r="W905" s="93"/>
      <c r="X905" s="93"/>
      <c r="Y905" s="93"/>
      <c r="Z905" s="93"/>
      <c r="AA905" s="93"/>
    </row>
    <row r="906">
      <c r="A906" s="93"/>
      <c r="B906" s="93"/>
      <c r="C906" s="93"/>
      <c r="D906" s="93"/>
      <c r="E906" s="220"/>
      <c r="F906" s="93"/>
      <c r="G906" s="93"/>
      <c r="H906" s="93"/>
      <c r="I906" s="93"/>
      <c r="J906" s="93"/>
      <c r="K906" s="93"/>
      <c r="L906" s="93"/>
      <c r="M906" s="93"/>
      <c r="N906" s="93"/>
      <c r="O906" s="93"/>
      <c r="P906" s="93"/>
      <c r="Q906" s="93"/>
      <c r="R906" s="93"/>
      <c r="S906" s="93"/>
      <c r="T906" s="93"/>
      <c r="U906" s="93"/>
      <c r="V906" s="93"/>
      <c r="W906" s="93"/>
      <c r="X906" s="93"/>
      <c r="Y906" s="93"/>
      <c r="Z906" s="93"/>
      <c r="AA906" s="93"/>
    </row>
    <row r="907">
      <c r="A907" s="93"/>
      <c r="B907" s="93"/>
      <c r="C907" s="93"/>
      <c r="D907" s="93"/>
      <c r="E907" s="220"/>
      <c r="F907" s="93"/>
      <c r="G907" s="93"/>
      <c r="H907" s="93"/>
      <c r="I907" s="93"/>
      <c r="J907" s="93"/>
      <c r="K907" s="93"/>
      <c r="L907" s="93"/>
      <c r="M907" s="93"/>
      <c r="N907" s="93"/>
      <c r="O907" s="93"/>
      <c r="P907" s="93"/>
      <c r="Q907" s="93"/>
      <c r="R907" s="93"/>
      <c r="S907" s="93"/>
      <c r="T907" s="93"/>
      <c r="U907" s="93"/>
      <c r="V907" s="93"/>
      <c r="W907" s="93"/>
      <c r="X907" s="93"/>
      <c r="Y907" s="93"/>
      <c r="Z907" s="93"/>
      <c r="AA907" s="93"/>
    </row>
    <row r="908">
      <c r="A908" s="93"/>
      <c r="B908" s="93"/>
      <c r="C908" s="93"/>
      <c r="D908" s="93"/>
      <c r="E908" s="220"/>
      <c r="F908" s="93"/>
      <c r="G908" s="93"/>
      <c r="H908" s="93"/>
      <c r="I908" s="93"/>
      <c r="J908" s="93"/>
      <c r="K908" s="93"/>
      <c r="L908" s="93"/>
      <c r="M908" s="93"/>
      <c r="N908" s="93"/>
      <c r="O908" s="93"/>
      <c r="P908" s="93"/>
      <c r="Q908" s="93"/>
      <c r="R908" s="93"/>
      <c r="S908" s="93"/>
      <c r="T908" s="93"/>
      <c r="U908" s="93"/>
      <c r="V908" s="93"/>
      <c r="W908" s="93"/>
      <c r="X908" s="93"/>
      <c r="Y908" s="93"/>
      <c r="Z908" s="93"/>
      <c r="AA908" s="93"/>
    </row>
    <row r="909">
      <c r="A909" s="93"/>
      <c r="B909" s="93"/>
      <c r="C909" s="93"/>
      <c r="D909" s="93"/>
      <c r="E909" s="220"/>
      <c r="F909" s="93"/>
      <c r="G909" s="93"/>
      <c r="H909" s="93"/>
      <c r="I909" s="93"/>
      <c r="J909" s="93"/>
      <c r="K909" s="93"/>
      <c r="L909" s="93"/>
      <c r="M909" s="93"/>
      <c r="N909" s="93"/>
      <c r="O909" s="93"/>
      <c r="P909" s="93"/>
      <c r="Q909" s="93"/>
      <c r="R909" s="93"/>
      <c r="S909" s="93"/>
      <c r="T909" s="93"/>
      <c r="U909" s="93"/>
      <c r="V909" s="93"/>
      <c r="W909" s="93"/>
      <c r="X909" s="93"/>
      <c r="Y909" s="93"/>
      <c r="Z909" s="93"/>
      <c r="AA909" s="93"/>
    </row>
    <row r="910">
      <c r="A910" s="93"/>
      <c r="B910" s="93"/>
      <c r="C910" s="93"/>
      <c r="D910" s="93"/>
      <c r="E910" s="220"/>
      <c r="F910" s="93"/>
      <c r="G910" s="93"/>
      <c r="H910" s="93"/>
      <c r="I910" s="93"/>
      <c r="J910" s="93"/>
      <c r="K910" s="93"/>
      <c r="L910" s="93"/>
      <c r="M910" s="93"/>
      <c r="N910" s="93"/>
      <c r="O910" s="93"/>
      <c r="P910" s="93"/>
      <c r="Q910" s="93"/>
      <c r="R910" s="93"/>
      <c r="S910" s="93"/>
      <c r="T910" s="93"/>
      <c r="U910" s="93"/>
      <c r="V910" s="93"/>
      <c r="W910" s="93"/>
      <c r="X910" s="93"/>
      <c r="Y910" s="93"/>
      <c r="Z910" s="93"/>
      <c r="AA910" s="93"/>
    </row>
    <row r="911">
      <c r="A911" s="93"/>
      <c r="B911" s="93"/>
      <c r="C911" s="93"/>
      <c r="D911" s="93"/>
      <c r="E911" s="220"/>
      <c r="F911" s="93"/>
      <c r="G911" s="93"/>
      <c r="H911" s="93"/>
      <c r="I911" s="93"/>
      <c r="J911" s="93"/>
      <c r="K911" s="93"/>
      <c r="L911" s="93"/>
      <c r="M911" s="93"/>
      <c r="N911" s="93"/>
      <c r="O911" s="93"/>
      <c r="P911" s="93"/>
      <c r="Q911" s="93"/>
      <c r="R911" s="93"/>
      <c r="S911" s="93"/>
      <c r="T911" s="93"/>
      <c r="U911" s="93"/>
      <c r="V911" s="93"/>
      <c r="W911" s="93"/>
      <c r="X911" s="93"/>
      <c r="Y911" s="93"/>
      <c r="Z911" s="93"/>
      <c r="AA911" s="93"/>
    </row>
    <row r="912">
      <c r="A912" s="93"/>
      <c r="B912" s="93"/>
      <c r="C912" s="93"/>
      <c r="D912" s="93"/>
      <c r="E912" s="220"/>
      <c r="F912" s="93"/>
      <c r="G912" s="93"/>
      <c r="H912" s="93"/>
      <c r="I912" s="93"/>
      <c r="J912" s="93"/>
      <c r="K912" s="93"/>
      <c r="L912" s="93"/>
      <c r="M912" s="93"/>
      <c r="N912" s="93"/>
      <c r="O912" s="93"/>
      <c r="P912" s="93"/>
      <c r="Q912" s="93"/>
      <c r="R912" s="93"/>
      <c r="S912" s="93"/>
      <c r="T912" s="93"/>
      <c r="U912" s="93"/>
      <c r="V912" s="93"/>
      <c r="W912" s="93"/>
      <c r="X912" s="93"/>
      <c r="Y912" s="93"/>
      <c r="Z912" s="93"/>
      <c r="AA912" s="93"/>
    </row>
    <row r="913">
      <c r="A913" s="93"/>
      <c r="B913" s="93"/>
      <c r="C913" s="93"/>
      <c r="D913" s="93"/>
      <c r="E913" s="220"/>
      <c r="F913" s="93"/>
      <c r="G913" s="93"/>
      <c r="H913" s="93"/>
      <c r="I913" s="93"/>
      <c r="J913" s="93"/>
      <c r="K913" s="93"/>
      <c r="L913" s="93"/>
      <c r="M913" s="93"/>
      <c r="N913" s="93"/>
      <c r="O913" s="93"/>
      <c r="P913" s="93"/>
      <c r="Q913" s="93"/>
      <c r="R913" s="93"/>
      <c r="S913" s="93"/>
      <c r="T913" s="93"/>
      <c r="U913" s="93"/>
      <c r="V913" s="93"/>
      <c r="W913" s="93"/>
      <c r="X913" s="93"/>
      <c r="Y913" s="93"/>
      <c r="Z913" s="93"/>
      <c r="AA913" s="93"/>
    </row>
    <row r="914">
      <c r="A914" s="93"/>
      <c r="B914" s="93"/>
      <c r="C914" s="93"/>
      <c r="D914" s="93"/>
      <c r="E914" s="220"/>
      <c r="F914" s="93"/>
      <c r="G914" s="93"/>
      <c r="H914" s="93"/>
      <c r="I914" s="93"/>
      <c r="J914" s="93"/>
      <c r="K914" s="93"/>
      <c r="L914" s="93"/>
      <c r="M914" s="93"/>
      <c r="N914" s="93"/>
      <c r="O914" s="93"/>
      <c r="P914" s="93"/>
      <c r="Q914" s="93"/>
      <c r="R914" s="93"/>
      <c r="S914" s="93"/>
      <c r="T914" s="93"/>
      <c r="U914" s="93"/>
      <c r="V914" s="93"/>
      <c r="W914" s="93"/>
      <c r="X914" s="93"/>
      <c r="Y914" s="93"/>
      <c r="Z914" s="93"/>
      <c r="AA914" s="93"/>
    </row>
    <row r="915">
      <c r="A915" s="93"/>
      <c r="B915" s="93"/>
      <c r="C915" s="93"/>
      <c r="D915" s="93"/>
      <c r="E915" s="220"/>
      <c r="F915" s="93"/>
      <c r="G915" s="93"/>
      <c r="H915" s="93"/>
      <c r="I915" s="93"/>
      <c r="J915" s="93"/>
      <c r="K915" s="93"/>
      <c r="L915" s="93"/>
      <c r="M915" s="93"/>
      <c r="N915" s="93"/>
      <c r="O915" s="93"/>
      <c r="P915" s="93"/>
      <c r="Q915" s="93"/>
      <c r="R915" s="93"/>
      <c r="S915" s="93"/>
      <c r="T915" s="93"/>
      <c r="U915" s="93"/>
      <c r="V915" s="93"/>
      <c r="W915" s="93"/>
      <c r="X915" s="93"/>
      <c r="Y915" s="93"/>
      <c r="Z915" s="93"/>
      <c r="AA915" s="93"/>
    </row>
    <row r="916">
      <c r="A916" s="93"/>
      <c r="B916" s="93"/>
      <c r="C916" s="93"/>
      <c r="D916" s="93"/>
      <c r="E916" s="220"/>
      <c r="F916" s="93"/>
      <c r="G916" s="93"/>
      <c r="H916" s="93"/>
      <c r="I916" s="93"/>
      <c r="J916" s="93"/>
      <c r="K916" s="93"/>
      <c r="L916" s="93"/>
      <c r="M916" s="93"/>
      <c r="N916" s="93"/>
      <c r="O916" s="93"/>
      <c r="P916" s="93"/>
      <c r="Q916" s="93"/>
      <c r="R916" s="93"/>
      <c r="S916" s="93"/>
      <c r="T916" s="93"/>
      <c r="U916" s="93"/>
      <c r="V916" s="93"/>
      <c r="W916" s="93"/>
      <c r="X916" s="93"/>
      <c r="Y916" s="93"/>
      <c r="Z916" s="93"/>
      <c r="AA916" s="93"/>
    </row>
    <row r="917">
      <c r="A917" s="93"/>
      <c r="B917" s="93"/>
      <c r="C917" s="93"/>
      <c r="D917" s="93"/>
      <c r="E917" s="220"/>
      <c r="F917" s="93"/>
      <c r="G917" s="93"/>
      <c r="H917" s="93"/>
      <c r="I917" s="93"/>
      <c r="J917" s="93"/>
      <c r="K917" s="93"/>
      <c r="L917" s="93"/>
      <c r="M917" s="93"/>
      <c r="N917" s="93"/>
      <c r="O917" s="93"/>
      <c r="P917" s="93"/>
      <c r="Q917" s="93"/>
      <c r="R917" s="93"/>
      <c r="S917" s="93"/>
      <c r="T917" s="93"/>
      <c r="U917" s="93"/>
      <c r="V917" s="93"/>
      <c r="W917" s="93"/>
      <c r="X917" s="93"/>
      <c r="Y917" s="93"/>
      <c r="Z917" s="93"/>
      <c r="AA917" s="93"/>
    </row>
    <row r="918">
      <c r="A918" s="93"/>
      <c r="B918" s="93"/>
      <c r="C918" s="93"/>
      <c r="D918" s="93"/>
      <c r="E918" s="220"/>
      <c r="F918" s="93"/>
      <c r="G918" s="93"/>
      <c r="H918" s="93"/>
      <c r="I918" s="93"/>
      <c r="J918" s="93"/>
      <c r="K918" s="93"/>
      <c r="L918" s="93"/>
      <c r="M918" s="93"/>
      <c r="N918" s="93"/>
      <c r="O918" s="93"/>
      <c r="P918" s="93"/>
      <c r="Q918" s="93"/>
      <c r="R918" s="93"/>
      <c r="S918" s="93"/>
      <c r="T918" s="93"/>
      <c r="U918" s="93"/>
      <c r="V918" s="93"/>
      <c r="W918" s="93"/>
      <c r="X918" s="93"/>
      <c r="Y918" s="93"/>
      <c r="Z918" s="93"/>
      <c r="AA918" s="93"/>
    </row>
    <row r="919">
      <c r="A919" s="93"/>
      <c r="B919" s="93"/>
      <c r="C919" s="93"/>
      <c r="D919" s="93"/>
      <c r="E919" s="220"/>
      <c r="F919" s="93"/>
      <c r="G919" s="93"/>
      <c r="H919" s="93"/>
      <c r="I919" s="93"/>
      <c r="J919" s="93"/>
      <c r="K919" s="93"/>
      <c r="L919" s="93"/>
      <c r="M919" s="93"/>
      <c r="N919" s="93"/>
      <c r="O919" s="93"/>
      <c r="P919" s="93"/>
      <c r="Q919" s="93"/>
      <c r="R919" s="93"/>
      <c r="S919" s="93"/>
      <c r="T919" s="93"/>
      <c r="U919" s="93"/>
      <c r="V919" s="93"/>
      <c r="W919" s="93"/>
      <c r="X919" s="93"/>
      <c r="Y919" s="93"/>
      <c r="Z919" s="93"/>
      <c r="AA919" s="93"/>
    </row>
    <row r="920">
      <c r="A920" s="93"/>
      <c r="B920" s="93"/>
      <c r="C920" s="93"/>
      <c r="D920" s="93"/>
      <c r="E920" s="220"/>
      <c r="F920" s="93"/>
      <c r="G920" s="93"/>
      <c r="H920" s="93"/>
      <c r="I920" s="93"/>
      <c r="J920" s="93"/>
      <c r="K920" s="93"/>
      <c r="L920" s="93"/>
      <c r="M920" s="93"/>
      <c r="N920" s="93"/>
      <c r="O920" s="93"/>
      <c r="P920" s="93"/>
      <c r="Q920" s="93"/>
      <c r="R920" s="93"/>
      <c r="S920" s="93"/>
      <c r="T920" s="93"/>
      <c r="U920" s="93"/>
      <c r="V920" s="93"/>
      <c r="W920" s="93"/>
      <c r="X920" s="93"/>
      <c r="Y920" s="93"/>
      <c r="Z920" s="93"/>
      <c r="AA920" s="93"/>
    </row>
    <row r="921">
      <c r="A921" s="93"/>
      <c r="B921" s="93"/>
      <c r="C921" s="93"/>
      <c r="D921" s="93"/>
      <c r="E921" s="220"/>
      <c r="F921" s="93"/>
      <c r="G921" s="93"/>
      <c r="H921" s="93"/>
      <c r="I921" s="93"/>
      <c r="J921" s="93"/>
      <c r="K921" s="93"/>
      <c r="L921" s="93"/>
      <c r="M921" s="93"/>
      <c r="N921" s="93"/>
      <c r="O921" s="93"/>
      <c r="P921" s="93"/>
      <c r="Q921" s="93"/>
      <c r="R921" s="93"/>
      <c r="S921" s="93"/>
      <c r="T921" s="93"/>
      <c r="U921" s="93"/>
      <c r="V921" s="93"/>
      <c r="W921" s="93"/>
      <c r="X921" s="93"/>
      <c r="Y921" s="93"/>
      <c r="Z921" s="93"/>
      <c r="AA921" s="93"/>
    </row>
    <row r="922">
      <c r="A922" s="93"/>
      <c r="B922" s="93"/>
      <c r="C922" s="93"/>
      <c r="D922" s="93"/>
      <c r="E922" s="220"/>
      <c r="F922" s="93"/>
      <c r="G922" s="93"/>
      <c r="H922" s="93"/>
      <c r="I922" s="93"/>
      <c r="J922" s="93"/>
      <c r="K922" s="93"/>
      <c r="L922" s="93"/>
      <c r="M922" s="93"/>
      <c r="N922" s="93"/>
      <c r="O922" s="93"/>
      <c r="P922" s="93"/>
      <c r="Q922" s="93"/>
      <c r="R922" s="93"/>
      <c r="S922" s="93"/>
      <c r="T922" s="93"/>
      <c r="U922" s="93"/>
      <c r="V922" s="93"/>
      <c r="W922" s="93"/>
      <c r="X922" s="93"/>
      <c r="Y922" s="93"/>
      <c r="Z922" s="93"/>
      <c r="AA922" s="93"/>
    </row>
    <row r="923">
      <c r="A923" s="93"/>
      <c r="B923" s="93"/>
      <c r="C923" s="93"/>
      <c r="D923" s="93"/>
      <c r="E923" s="220"/>
      <c r="F923" s="93"/>
      <c r="G923" s="93"/>
      <c r="H923" s="93"/>
      <c r="I923" s="93"/>
      <c r="J923" s="93"/>
      <c r="K923" s="93"/>
      <c r="L923" s="93"/>
      <c r="M923" s="93"/>
      <c r="N923" s="93"/>
      <c r="O923" s="93"/>
      <c r="P923" s="93"/>
      <c r="Q923" s="93"/>
      <c r="R923" s="93"/>
      <c r="S923" s="93"/>
      <c r="T923" s="93"/>
      <c r="U923" s="93"/>
      <c r="V923" s="93"/>
      <c r="W923" s="93"/>
      <c r="X923" s="93"/>
      <c r="Y923" s="93"/>
      <c r="Z923" s="93"/>
      <c r="AA923" s="93"/>
    </row>
    <row r="924">
      <c r="A924" s="93"/>
      <c r="B924" s="93"/>
      <c r="C924" s="93"/>
      <c r="D924" s="93"/>
      <c r="E924" s="220"/>
      <c r="F924" s="93"/>
      <c r="G924" s="93"/>
      <c r="H924" s="93"/>
      <c r="I924" s="93"/>
      <c r="J924" s="93"/>
      <c r="K924" s="93"/>
      <c r="L924" s="93"/>
      <c r="M924" s="93"/>
      <c r="N924" s="93"/>
      <c r="O924" s="93"/>
      <c r="P924" s="93"/>
      <c r="Q924" s="93"/>
      <c r="R924" s="93"/>
      <c r="S924" s="93"/>
      <c r="T924" s="93"/>
      <c r="U924" s="93"/>
      <c r="V924" s="93"/>
      <c r="W924" s="93"/>
      <c r="X924" s="93"/>
      <c r="Y924" s="93"/>
      <c r="Z924" s="93"/>
      <c r="AA924" s="93"/>
    </row>
    <row r="925">
      <c r="A925" s="93"/>
      <c r="B925" s="93"/>
      <c r="C925" s="93"/>
      <c r="D925" s="93"/>
      <c r="E925" s="220"/>
      <c r="F925" s="93"/>
      <c r="G925" s="93"/>
      <c r="H925" s="93"/>
      <c r="I925" s="93"/>
      <c r="J925" s="93"/>
      <c r="K925" s="93"/>
      <c r="L925" s="93"/>
      <c r="M925" s="93"/>
      <c r="N925" s="93"/>
      <c r="O925" s="93"/>
      <c r="P925" s="93"/>
      <c r="Q925" s="93"/>
      <c r="R925" s="93"/>
      <c r="S925" s="93"/>
      <c r="T925" s="93"/>
      <c r="U925" s="93"/>
      <c r="V925" s="93"/>
      <c r="W925" s="93"/>
      <c r="X925" s="93"/>
      <c r="Y925" s="93"/>
      <c r="Z925" s="93"/>
      <c r="AA925" s="93"/>
    </row>
    <row r="926">
      <c r="A926" s="93"/>
      <c r="B926" s="93"/>
      <c r="C926" s="93"/>
      <c r="D926" s="93"/>
      <c r="E926" s="220"/>
      <c r="F926" s="93"/>
      <c r="G926" s="93"/>
      <c r="H926" s="93"/>
      <c r="I926" s="93"/>
      <c r="J926" s="93"/>
      <c r="K926" s="93"/>
      <c r="L926" s="93"/>
      <c r="M926" s="93"/>
      <c r="N926" s="93"/>
      <c r="O926" s="93"/>
      <c r="P926" s="93"/>
      <c r="Q926" s="93"/>
      <c r="R926" s="93"/>
      <c r="S926" s="93"/>
      <c r="T926" s="93"/>
      <c r="U926" s="93"/>
      <c r="V926" s="93"/>
      <c r="W926" s="93"/>
      <c r="X926" s="93"/>
      <c r="Y926" s="93"/>
      <c r="Z926" s="93"/>
      <c r="AA926" s="93"/>
    </row>
    <row r="927">
      <c r="A927" s="93"/>
      <c r="B927" s="93"/>
      <c r="C927" s="93"/>
      <c r="D927" s="93"/>
      <c r="E927" s="220"/>
      <c r="F927" s="93"/>
      <c r="G927" s="93"/>
      <c r="H927" s="93"/>
      <c r="I927" s="93"/>
      <c r="J927" s="93"/>
      <c r="K927" s="93"/>
      <c r="L927" s="93"/>
      <c r="M927" s="93"/>
      <c r="N927" s="93"/>
      <c r="O927" s="93"/>
      <c r="P927" s="93"/>
      <c r="Q927" s="93"/>
      <c r="R927" s="93"/>
      <c r="S927" s="93"/>
      <c r="T927" s="93"/>
      <c r="U927" s="93"/>
      <c r="V927" s="93"/>
      <c r="W927" s="93"/>
      <c r="X927" s="93"/>
      <c r="Y927" s="93"/>
      <c r="Z927" s="93"/>
      <c r="AA927" s="93"/>
    </row>
    <row r="928">
      <c r="A928" s="93"/>
      <c r="B928" s="93"/>
      <c r="C928" s="93"/>
      <c r="D928" s="93"/>
      <c r="E928" s="220"/>
      <c r="F928" s="93"/>
      <c r="G928" s="93"/>
      <c r="H928" s="93"/>
      <c r="I928" s="93"/>
      <c r="J928" s="93"/>
      <c r="K928" s="93"/>
      <c r="L928" s="93"/>
      <c r="M928" s="93"/>
      <c r="N928" s="93"/>
      <c r="O928" s="93"/>
      <c r="P928" s="93"/>
      <c r="Q928" s="93"/>
      <c r="R928" s="93"/>
      <c r="S928" s="93"/>
      <c r="T928" s="93"/>
      <c r="U928" s="93"/>
      <c r="V928" s="93"/>
      <c r="W928" s="93"/>
      <c r="X928" s="93"/>
      <c r="Y928" s="93"/>
      <c r="Z928" s="93"/>
      <c r="AA928" s="93"/>
    </row>
    <row r="929">
      <c r="A929" s="93"/>
      <c r="B929" s="93"/>
      <c r="C929" s="93"/>
      <c r="D929" s="93"/>
      <c r="E929" s="220"/>
      <c r="F929" s="93"/>
      <c r="G929" s="93"/>
      <c r="H929" s="93"/>
      <c r="I929" s="93"/>
      <c r="J929" s="93"/>
      <c r="K929" s="93"/>
      <c r="L929" s="93"/>
      <c r="M929" s="93"/>
      <c r="N929" s="93"/>
      <c r="O929" s="93"/>
      <c r="P929" s="93"/>
      <c r="Q929" s="93"/>
      <c r="R929" s="93"/>
      <c r="S929" s="93"/>
      <c r="T929" s="93"/>
      <c r="U929" s="93"/>
      <c r="V929" s="93"/>
      <c r="W929" s="93"/>
      <c r="X929" s="93"/>
      <c r="Y929" s="93"/>
      <c r="Z929" s="93"/>
      <c r="AA929" s="93"/>
    </row>
    <row r="930">
      <c r="A930" s="93"/>
      <c r="B930" s="93"/>
      <c r="C930" s="93"/>
      <c r="D930" s="93"/>
      <c r="E930" s="220"/>
      <c r="F930" s="93"/>
      <c r="G930" s="93"/>
      <c r="H930" s="93"/>
      <c r="I930" s="93"/>
      <c r="J930" s="93"/>
      <c r="K930" s="93"/>
      <c r="L930" s="93"/>
      <c r="M930" s="93"/>
      <c r="N930" s="93"/>
      <c r="O930" s="93"/>
      <c r="P930" s="93"/>
      <c r="Q930" s="93"/>
      <c r="R930" s="93"/>
      <c r="S930" s="93"/>
      <c r="T930" s="93"/>
      <c r="U930" s="93"/>
      <c r="V930" s="93"/>
      <c r="W930" s="93"/>
      <c r="X930" s="93"/>
      <c r="Y930" s="93"/>
      <c r="Z930" s="93"/>
      <c r="AA930" s="93"/>
    </row>
    <row r="931">
      <c r="A931" s="93"/>
      <c r="B931" s="93"/>
      <c r="C931" s="93"/>
      <c r="D931" s="93"/>
      <c r="E931" s="220"/>
      <c r="F931" s="93"/>
      <c r="G931" s="93"/>
      <c r="H931" s="93"/>
      <c r="I931" s="93"/>
      <c r="J931" s="93"/>
      <c r="K931" s="93"/>
      <c r="L931" s="93"/>
      <c r="M931" s="93"/>
      <c r="N931" s="93"/>
      <c r="O931" s="93"/>
      <c r="P931" s="93"/>
      <c r="Q931" s="93"/>
      <c r="R931" s="93"/>
      <c r="S931" s="93"/>
      <c r="T931" s="93"/>
      <c r="U931" s="93"/>
      <c r="V931" s="93"/>
      <c r="W931" s="93"/>
      <c r="X931" s="93"/>
      <c r="Y931" s="93"/>
      <c r="Z931" s="93"/>
      <c r="AA931" s="93"/>
    </row>
    <row r="932">
      <c r="A932" s="93"/>
      <c r="B932" s="93"/>
      <c r="C932" s="93"/>
      <c r="D932" s="93"/>
      <c r="E932" s="220"/>
      <c r="F932" s="93"/>
      <c r="G932" s="93"/>
      <c r="H932" s="93"/>
      <c r="I932" s="93"/>
      <c r="J932" s="93"/>
      <c r="K932" s="93"/>
      <c r="L932" s="93"/>
      <c r="M932" s="93"/>
      <c r="N932" s="93"/>
      <c r="O932" s="93"/>
      <c r="P932" s="93"/>
      <c r="Q932" s="93"/>
      <c r="R932" s="93"/>
      <c r="S932" s="93"/>
      <c r="T932" s="93"/>
      <c r="U932" s="93"/>
      <c r="V932" s="93"/>
      <c r="W932" s="93"/>
      <c r="X932" s="93"/>
      <c r="Y932" s="93"/>
      <c r="Z932" s="93"/>
      <c r="AA932" s="93"/>
    </row>
    <row r="933">
      <c r="A933" s="93"/>
      <c r="B933" s="93"/>
      <c r="C933" s="93"/>
      <c r="D933" s="93"/>
      <c r="E933" s="220"/>
      <c r="F933" s="93"/>
      <c r="G933" s="93"/>
      <c r="H933" s="93"/>
      <c r="I933" s="93"/>
      <c r="J933" s="93"/>
      <c r="K933" s="93"/>
      <c r="L933" s="93"/>
      <c r="M933" s="93"/>
      <c r="N933" s="93"/>
      <c r="O933" s="93"/>
      <c r="P933" s="93"/>
      <c r="Q933" s="93"/>
      <c r="R933" s="93"/>
      <c r="S933" s="93"/>
      <c r="T933" s="93"/>
      <c r="U933" s="93"/>
      <c r="V933" s="93"/>
      <c r="W933" s="93"/>
      <c r="X933" s="93"/>
      <c r="Y933" s="93"/>
      <c r="Z933" s="93"/>
      <c r="AA933" s="93"/>
    </row>
    <row r="934">
      <c r="A934" s="93"/>
      <c r="B934" s="93"/>
      <c r="C934" s="93"/>
      <c r="D934" s="93"/>
      <c r="E934" s="220"/>
      <c r="F934" s="93"/>
      <c r="G934" s="93"/>
      <c r="H934" s="93"/>
      <c r="I934" s="93"/>
      <c r="J934" s="93"/>
      <c r="K934" s="93"/>
      <c r="L934" s="93"/>
      <c r="M934" s="93"/>
      <c r="N934" s="93"/>
      <c r="O934" s="93"/>
      <c r="P934" s="93"/>
      <c r="Q934" s="93"/>
      <c r="R934" s="93"/>
      <c r="S934" s="93"/>
      <c r="T934" s="93"/>
      <c r="U934" s="93"/>
      <c r="V934" s="93"/>
      <c r="W934" s="93"/>
      <c r="X934" s="93"/>
      <c r="Y934" s="93"/>
      <c r="Z934" s="93"/>
      <c r="AA934" s="93"/>
    </row>
    <row r="935">
      <c r="A935" s="93"/>
      <c r="B935" s="93"/>
      <c r="C935" s="93"/>
      <c r="D935" s="93"/>
      <c r="E935" s="220"/>
      <c r="F935" s="93"/>
      <c r="G935" s="93"/>
      <c r="H935" s="93"/>
      <c r="I935" s="93"/>
      <c r="J935" s="93"/>
      <c r="K935" s="93"/>
      <c r="L935" s="93"/>
      <c r="M935" s="93"/>
      <c r="N935" s="93"/>
      <c r="O935" s="93"/>
      <c r="P935" s="93"/>
      <c r="Q935" s="93"/>
      <c r="R935" s="93"/>
      <c r="S935" s="93"/>
      <c r="T935" s="93"/>
      <c r="U935" s="93"/>
      <c r="V935" s="93"/>
      <c r="W935" s="93"/>
      <c r="X935" s="93"/>
      <c r="Y935" s="93"/>
      <c r="Z935" s="93"/>
      <c r="AA935" s="93"/>
    </row>
    <row r="936">
      <c r="A936" s="93"/>
      <c r="B936" s="93"/>
      <c r="C936" s="93"/>
      <c r="D936" s="93"/>
      <c r="E936" s="220"/>
      <c r="F936" s="93"/>
      <c r="G936" s="93"/>
      <c r="H936" s="93"/>
      <c r="I936" s="93"/>
      <c r="J936" s="93"/>
      <c r="K936" s="93"/>
      <c r="L936" s="93"/>
      <c r="M936" s="93"/>
      <c r="N936" s="93"/>
      <c r="O936" s="93"/>
      <c r="P936" s="93"/>
      <c r="Q936" s="93"/>
      <c r="R936" s="93"/>
      <c r="S936" s="93"/>
      <c r="T936" s="93"/>
      <c r="U936" s="93"/>
      <c r="V936" s="93"/>
      <c r="W936" s="93"/>
      <c r="X936" s="93"/>
      <c r="Y936" s="93"/>
      <c r="Z936" s="93"/>
      <c r="AA936" s="93"/>
    </row>
    <row r="937">
      <c r="A937" s="93"/>
      <c r="B937" s="93"/>
      <c r="C937" s="93"/>
      <c r="D937" s="93"/>
      <c r="E937" s="220"/>
      <c r="F937" s="93"/>
      <c r="G937" s="93"/>
      <c r="H937" s="93"/>
      <c r="I937" s="93"/>
      <c r="J937" s="93"/>
      <c r="K937" s="93"/>
      <c r="L937" s="93"/>
      <c r="M937" s="93"/>
      <c r="N937" s="93"/>
      <c r="O937" s="93"/>
      <c r="P937" s="93"/>
      <c r="Q937" s="93"/>
      <c r="R937" s="93"/>
      <c r="S937" s="93"/>
      <c r="T937" s="93"/>
      <c r="U937" s="93"/>
      <c r="V937" s="93"/>
      <c r="W937" s="93"/>
      <c r="X937" s="93"/>
      <c r="Y937" s="93"/>
      <c r="Z937" s="93"/>
      <c r="AA937" s="93"/>
    </row>
    <row r="938">
      <c r="A938" s="93"/>
      <c r="B938" s="93"/>
      <c r="C938" s="93"/>
      <c r="D938" s="93"/>
      <c r="E938" s="220"/>
      <c r="F938" s="93"/>
      <c r="G938" s="93"/>
      <c r="H938" s="93"/>
      <c r="I938" s="93"/>
      <c r="J938" s="93"/>
      <c r="K938" s="93"/>
      <c r="L938" s="93"/>
      <c r="M938" s="93"/>
      <c r="N938" s="93"/>
      <c r="O938" s="93"/>
      <c r="P938" s="93"/>
      <c r="Q938" s="93"/>
      <c r="R938" s="93"/>
      <c r="S938" s="93"/>
      <c r="T938" s="93"/>
      <c r="U938" s="93"/>
      <c r="V938" s="93"/>
      <c r="W938" s="93"/>
      <c r="X938" s="93"/>
      <c r="Y938" s="93"/>
      <c r="Z938" s="93"/>
      <c r="AA938" s="93"/>
    </row>
    <row r="939">
      <c r="A939" s="93"/>
      <c r="B939" s="93"/>
      <c r="C939" s="93"/>
      <c r="D939" s="93"/>
      <c r="E939" s="220"/>
      <c r="F939" s="93"/>
      <c r="G939" s="93"/>
      <c r="H939" s="93"/>
      <c r="I939" s="93"/>
      <c r="J939" s="93"/>
      <c r="K939" s="93"/>
      <c r="L939" s="93"/>
      <c r="M939" s="93"/>
      <c r="N939" s="93"/>
      <c r="O939" s="93"/>
      <c r="P939" s="93"/>
      <c r="Q939" s="93"/>
      <c r="R939" s="93"/>
      <c r="S939" s="93"/>
      <c r="T939" s="93"/>
      <c r="U939" s="93"/>
      <c r="V939" s="93"/>
      <c r="W939" s="93"/>
      <c r="X939" s="93"/>
      <c r="Y939" s="93"/>
      <c r="Z939" s="93"/>
      <c r="AA939" s="93"/>
    </row>
    <row r="940">
      <c r="A940" s="93"/>
      <c r="B940" s="93"/>
      <c r="C940" s="93"/>
      <c r="D940" s="93"/>
      <c r="E940" s="220"/>
      <c r="F940" s="93"/>
      <c r="G940" s="93"/>
      <c r="H940" s="93"/>
      <c r="I940" s="93"/>
      <c r="J940" s="93"/>
      <c r="K940" s="93"/>
      <c r="L940" s="93"/>
      <c r="M940" s="93"/>
      <c r="N940" s="93"/>
      <c r="O940" s="93"/>
      <c r="P940" s="93"/>
      <c r="Q940" s="93"/>
      <c r="R940" s="93"/>
      <c r="S940" s="93"/>
      <c r="T940" s="93"/>
      <c r="U940" s="93"/>
      <c r="V940" s="93"/>
      <c r="W940" s="93"/>
      <c r="X940" s="93"/>
      <c r="Y940" s="93"/>
      <c r="Z940" s="93"/>
      <c r="AA940" s="93"/>
    </row>
    <row r="941">
      <c r="A941" s="93"/>
      <c r="B941" s="93"/>
      <c r="C941" s="93"/>
      <c r="D941" s="93"/>
      <c r="E941" s="220"/>
      <c r="F941" s="93"/>
      <c r="G941" s="93"/>
      <c r="H941" s="93"/>
      <c r="I941" s="93"/>
      <c r="J941" s="93"/>
      <c r="K941" s="93"/>
      <c r="L941" s="93"/>
      <c r="M941" s="93"/>
      <c r="N941" s="93"/>
      <c r="O941" s="93"/>
      <c r="P941" s="93"/>
      <c r="Q941" s="93"/>
      <c r="R941" s="93"/>
      <c r="S941" s="93"/>
      <c r="T941" s="93"/>
      <c r="U941" s="93"/>
      <c r="V941" s="93"/>
      <c r="W941" s="93"/>
      <c r="X941" s="93"/>
      <c r="Y941" s="93"/>
      <c r="Z941" s="93"/>
      <c r="AA941" s="93"/>
    </row>
    <row r="942">
      <c r="A942" s="93"/>
      <c r="B942" s="93"/>
      <c r="C942" s="93"/>
      <c r="D942" s="93"/>
      <c r="E942" s="220"/>
      <c r="F942" s="93"/>
      <c r="G942" s="93"/>
      <c r="H942" s="93"/>
      <c r="I942" s="93"/>
      <c r="J942" s="93"/>
      <c r="K942" s="93"/>
      <c r="L942" s="93"/>
      <c r="M942" s="93"/>
      <c r="N942" s="93"/>
      <c r="O942" s="93"/>
      <c r="P942" s="93"/>
      <c r="Q942" s="93"/>
      <c r="R942" s="93"/>
      <c r="S942" s="93"/>
      <c r="T942" s="93"/>
      <c r="U942" s="93"/>
      <c r="V942" s="93"/>
      <c r="W942" s="93"/>
      <c r="X942" s="93"/>
      <c r="Y942" s="93"/>
      <c r="Z942" s="93"/>
      <c r="AA942" s="93"/>
    </row>
    <row r="943">
      <c r="A943" s="93"/>
      <c r="B943" s="93"/>
      <c r="C943" s="93"/>
      <c r="D943" s="93"/>
      <c r="E943" s="220"/>
      <c r="F943" s="93"/>
      <c r="G943" s="93"/>
      <c r="H943" s="93"/>
      <c r="I943" s="93"/>
      <c r="J943" s="93"/>
      <c r="K943" s="93"/>
      <c r="L943" s="93"/>
      <c r="M943" s="93"/>
      <c r="N943" s="93"/>
      <c r="O943" s="93"/>
      <c r="P943" s="93"/>
      <c r="Q943" s="93"/>
      <c r="R943" s="93"/>
      <c r="S943" s="93"/>
      <c r="T943" s="93"/>
      <c r="U943" s="93"/>
      <c r="V943" s="93"/>
      <c r="W943" s="93"/>
      <c r="X943" s="93"/>
      <c r="Y943" s="93"/>
      <c r="Z943" s="93"/>
      <c r="AA943" s="93"/>
    </row>
    <row r="944">
      <c r="A944" s="93"/>
      <c r="B944" s="93"/>
      <c r="C944" s="93"/>
      <c r="D944" s="93"/>
      <c r="E944" s="220"/>
      <c r="F944" s="93"/>
      <c r="G944" s="93"/>
      <c r="H944" s="93"/>
      <c r="I944" s="93"/>
      <c r="J944" s="93"/>
      <c r="K944" s="93"/>
      <c r="L944" s="93"/>
      <c r="M944" s="93"/>
      <c r="N944" s="93"/>
      <c r="O944" s="93"/>
      <c r="P944" s="93"/>
      <c r="Q944" s="93"/>
      <c r="R944" s="93"/>
      <c r="S944" s="93"/>
      <c r="T944" s="93"/>
      <c r="U944" s="93"/>
      <c r="V944" s="93"/>
      <c r="W944" s="93"/>
      <c r="X944" s="93"/>
      <c r="Y944" s="93"/>
      <c r="Z944" s="93"/>
      <c r="AA944" s="93"/>
    </row>
    <row r="945">
      <c r="A945" s="93"/>
      <c r="B945" s="93"/>
      <c r="C945" s="93"/>
      <c r="D945" s="93"/>
      <c r="E945" s="220"/>
      <c r="F945" s="93"/>
      <c r="G945" s="93"/>
      <c r="H945" s="93"/>
      <c r="I945" s="93"/>
      <c r="J945" s="93"/>
      <c r="K945" s="93"/>
      <c r="L945" s="93"/>
      <c r="M945" s="93"/>
      <c r="N945" s="93"/>
      <c r="O945" s="93"/>
      <c r="P945" s="93"/>
      <c r="Q945" s="93"/>
      <c r="R945" s="93"/>
      <c r="S945" s="93"/>
      <c r="T945" s="93"/>
      <c r="U945" s="93"/>
      <c r="V945" s="93"/>
      <c r="W945" s="93"/>
      <c r="X945" s="93"/>
      <c r="Y945" s="93"/>
      <c r="Z945" s="93"/>
      <c r="AA945" s="93"/>
    </row>
    <row r="946">
      <c r="A946" s="93"/>
      <c r="B946" s="93"/>
      <c r="C946" s="93"/>
      <c r="D946" s="93"/>
      <c r="E946" s="220"/>
      <c r="F946" s="93"/>
      <c r="G946" s="93"/>
      <c r="H946" s="93"/>
      <c r="I946" s="93"/>
      <c r="J946" s="93"/>
      <c r="K946" s="93"/>
      <c r="L946" s="93"/>
      <c r="M946" s="93"/>
      <c r="N946" s="93"/>
      <c r="O946" s="93"/>
      <c r="P946" s="93"/>
      <c r="Q946" s="93"/>
      <c r="R946" s="93"/>
      <c r="S946" s="93"/>
      <c r="T946" s="93"/>
      <c r="U946" s="93"/>
      <c r="V946" s="93"/>
      <c r="W946" s="93"/>
      <c r="X946" s="93"/>
      <c r="Y946" s="93"/>
      <c r="Z946" s="93"/>
      <c r="AA946" s="93"/>
    </row>
    <row r="947">
      <c r="A947" s="93"/>
      <c r="B947" s="93"/>
      <c r="C947" s="93"/>
      <c r="D947" s="93"/>
      <c r="E947" s="220"/>
      <c r="F947" s="93"/>
      <c r="G947" s="93"/>
      <c r="H947" s="93"/>
      <c r="I947" s="93"/>
      <c r="J947" s="93"/>
      <c r="K947" s="93"/>
      <c r="L947" s="93"/>
      <c r="M947" s="93"/>
      <c r="N947" s="93"/>
      <c r="O947" s="93"/>
      <c r="P947" s="93"/>
      <c r="Q947" s="93"/>
      <c r="R947" s="93"/>
      <c r="S947" s="93"/>
      <c r="T947" s="93"/>
      <c r="U947" s="93"/>
      <c r="V947" s="93"/>
      <c r="W947" s="93"/>
      <c r="X947" s="93"/>
      <c r="Y947" s="93"/>
      <c r="Z947" s="93"/>
      <c r="AA947" s="93"/>
    </row>
    <row r="948">
      <c r="A948" s="93"/>
      <c r="B948" s="93"/>
      <c r="C948" s="93"/>
      <c r="D948" s="93"/>
      <c r="E948" s="220"/>
      <c r="F948" s="93"/>
      <c r="G948" s="93"/>
      <c r="H948" s="93"/>
      <c r="I948" s="93"/>
      <c r="J948" s="93"/>
      <c r="K948" s="93"/>
      <c r="L948" s="93"/>
      <c r="M948" s="93"/>
      <c r="N948" s="93"/>
      <c r="O948" s="93"/>
      <c r="P948" s="93"/>
      <c r="Q948" s="93"/>
      <c r="R948" s="93"/>
      <c r="S948" s="93"/>
      <c r="T948" s="93"/>
      <c r="U948" s="93"/>
      <c r="V948" s="93"/>
      <c r="W948" s="93"/>
      <c r="X948" s="93"/>
      <c r="Y948" s="93"/>
      <c r="Z948" s="93"/>
      <c r="AA948" s="93"/>
    </row>
    <row r="949">
      <c r="A949" s="93"/>
      <c r="B949" s="93"/>
      <c r="C949" s="93"/>
      <c r="D949" s="93"/>
      <c r="E949" s="220"/>
      <c r="F949" s="93"/>
      <c r="G949" s="93"/>
      <c r="H949" s="93"/>
      <c r="I949" s="93"/>
      <c r="J949" s="93"/>
      <c r="K949" s="93"/>
      <c r="L949" s="93"/>
      <c r="M949" s="93"/>
      <c r="N949" s="93"/>
      <c r="O949" s="93"/>
      <c r="P949" s="93"/>
      <c r="Q949" s="93"/>
      <c r="R949" s="93"/>
      <c r="S949" s="93"/>
      <c r="T949" s="93"/>
      <c r="U949" s="93"/>
      <c r="V949" s="93"/>
      <c r="W949" s="93"/>
      <c r="X949" s="93"/>
      <c r="Y949" s="93"/>
      <c r="Z949" s="93"/>
      <c r="AA949" s="93"/>
    </row>
    <row r="950">
      <c r="A950" s="93"/>
      <c r="B950" s="93"/>
      <c r="C950" s="93"/>
      <c r="D950" s="93"/>
      <c r="E950" s="220"/>
      <c r="F950" s="93"/>
      <c r="G950" s="93"/>
      <c r="H950" s="93"/>
      <c r="I950" s="93"/>
      <c r="J950" s="93"/>
      <c r="K950" s="93"/>
      <c r="L950" s="93"/>
      <c r="M950" s="93"/>
      <c r="N950" s="93"/>
      <c r="O950" s="93"/>
      <c r="P950" s="93"/>
      <c r="Q950" s="93"/>
      <c r="R950" s="93"/>
      <c r="S950" s="93"/>
      <c r="T950" s="93"/>
      <c r="U950" s="93"/>
      <c r="V950" s="93"/>
      <c r="W950" s="93"/>
      <c r="X950" s="93"/>
      <c r="Y950" s="93"/>
      <c r="Z950" s="93"/>
      <c r="AA950" s="93"/>
    </row>
    <row r="951">
      <c r="A951" s="93"/>
      <c r="B951" s="93"/>
      <c r="C951" s="93"/>
      <c r="D951" s="93"/>
      <c r="E951" s="220"/>
      <c r="F951" s="93"/>
      <c r="G951" s="93"/>
      <c r="H951" s="93"/>
      <c r="I951" s="93"/>
      <c r="J951" s="93"/>
      <c r="K951" s="93"/>
      <c r="L951" s="93"/>
      <c r="M951" s="93"/>
      <c r="N951" s="93"/>
      <c r="O951" s="93"/>
      <c r="P951" s="93"/>
      <c r="Q951" s="93"/>
      <c r="R951" s="93"/>
      <c r="S951" s="93"/>
      <c r="T951" s="93"/>
      <c r="U951" s="93"/>
      <c r="V951" s="93"/>
      <c r="W951" s="93"/>
      <c r="X951" s="93"/>
      <c r="Y951" s="93"/>
      <c r="Z951" s="93"/>
      <c r="AA951" s="93"/>
    </row>
    <row r="952">
      <c r="A952" s="93"/>
      <c r="B952" s="93"/>
      <c r="C952" s="93"/>
      <c r="D952" s="93"/>
      <c r="E952" s="220"/>
      <c r="F952" s="93"/>
      <c r="G952" s="93"/>
      <c r="H952" s="93"/>
      <c r="I952" s="93"/>
      <c r="J952" s="93"/>
      <c r="K952" s="93"/>
      <c r="L952" s="93"/>
      <c r="M952" s="93"/>
      <c r="N952" s="93"/>
      <c r="O952" s="93"/>
      <c r="P952" s="93"/>
      <c r="Q952" s="93"/>
      <c r="R952" s="93"/>
      <c r="S952" s="93"/>
      <c r="T952" s="93"/>
      <c r="U952" s="93"/>
      <c r="V952" s="93"/>
      <c r="W952" s="93"/>
      <c r="X952" s="93"/>
      <c r="Y952" s="93"/>
      <c r="Z952" s="93"/>
      <c r="AA952" s="93"/>
    </row>
    <row r="953">
      <c r="A953" s="93"/>
      <c r="B953" s="93"/>
      <c r="C953" s="93"/>
      <c r="D953" s="93"/>
      <c r="E953" s="220"/>
      <c r="F953" s="93"/>
      <c r="G953" s="93"/>
      <c r="H953" s="93"/>
      <c r="I953" s="93"/>
      <c r="J953" s="93"/>
      <c r="K953" s="93"/>
      <c r="L953" s="93"/>
      <c r="M953" s="93"/>
      <c r="N953" s="93"/>
      <c r="O953" s="93"/>
      <c r="P953" s="93"/>
      <c r="Q953" s="93"/>
      <c r="R953" s="93"/>
      <c r="S953" s="93"/>
      <c r="T953" s="93"/>
      <c r="U953" s="93"/>
      <c r="V953" s="93"/>
      <c r="W953" s="93"/>
      <c r="X953" s="93"/>
      <c r="Y953" s="93"/>
      <c r="Z953" s="93"/>
      <c r="AA953" s="93"/>
    </row>
    <row r="954">
      <c r="A954" s="93"/>
      <c r="B954" s="93"/>
      <c r="C954" s="93"/>
      <c r="D954" s="93"/>
      <c r="E954" s="220"/>
      <c r="F954" s="93"/>
      <c r="G954" s="93"/>
      <c r="H954" s="93"/>
      <c r="I954" s="93"/>
      <c r="J954" s="93"/>
      <c r="K954" s="93"/>
      <c r="L954" s="93"/>
      <c r="M954" s="93"/>
      <c r="N954" s="93"/>
      <c r="O954" s="93"/>
      <c r="P954" s="93"/>
      <c r="Q954" s="93"/>
      <c r="R954" s="93"/>
      <c r="S954" s="93"/>
      <c r="T954" s="93"/>
      <c r="U954" s="93"/>
      <c r="V954" s="93"/>
      <c r="W954" s="93"/>
      <c r="X954" s="93"/>
      <c r="Y954" s="93"/>
      <c r="Z954" s="93"/>
      <c r="AA954" s="93"/>
    </row>
    <row r="955">
      <c r="A955" s="93"/>
      <c r="B955" s="93"/>
      <c r="C955" s="93"/>
      <c r="D955" s="93"/>
      <c r="E955" s="220"/>
      <c r="F955" s="93"/>
      <c r="G955" s="93"/>
      <c r="H955" s="93"/>
      <c r="I955" s="93"/>
      <c r="J955" s="93"/>
      <c r="K955" s="93"/>
      <c r="L955" s="93"/>
      <c r="M955" s="93"/>
      <c r="N955" s="93"/>
      <c r="O955" s="93"/>
      <c r="P955" s="93"/>
      <c r="Q955" s="93"/>
      <c r="R955" s="93"/>
      <c r="S955" s="93"/>
      <c r="T955" s="93"/>
      <c r="U955" s="93"/>
      <c r="V955" s="93"/>
      <c r="W955" s="93"/>
      <c r="X955" s="93"/>
      <c r="Y955" s="93"/>
      <c r="Z955" s="93"/>
      <c r="AA955" s="93"/>
    </row>
    <row r="956">
      <c r="A956" s="93"/>
      <c r="B956" s="93"/>
      <c r="C956" s="93"/>
      <c r="D956" s="93"/>
      <c r="E956" s="220"/>
      <c r="F956" s="93"/>
      <c r="G956" s="93"/>
      <c r="H956" s="93"/>
      <c r="I956" s="93"/>
      <c r="J956" s="93"/>
      <c r="K956" s="93"/>
      <c r="L956" s="93"/>
      <c r="M956" s="93"/>
      <c r="N956" s="93"/>
      <c r="O956" s="93"/>
      <c r="P956" s="93"/>
      <c r="Q956" s="93"/>
      <c r="R956" s="93"/>
      <c r="S956" s="93"/>
      <c r="T956" s="93"/>
      <c r="U956" s="93"/>
      <c r="V956" s="93"/>
      <c r="W956" s="93"/>
      <c r="X956" s="93"/>
      <c r="Y956" s="93"/>
      <c r="Z956" s="93"/>
      <c r="AA956" s="93"/>
    </row>
    <row r="957">
      <c r="A957" s="93"/>
      <c r="B957" s="93"/>
      <c r="C957" s="93"/>
      <c r="D957" s="93"/>
      <c r="E957" s="220"/>
      <c r="F957" s="93"/>
      <c r="G957" s="93"/>
      <c r="H957" s="93"/>
      <c r="I957" s="93"/>
      <c r="J957" s="93"/>
      <c r="K957" s="93"/>
      <c r="L957" s="93"/>
      <c r="M957" s="93"/>
      <c r="N957" s="93"/>
      <c r="O957" s="93"/>
      <c r="P957" s="93"/>
      <c r="Q957" s="93"/>
      <c r="R957" s="93"/>
      <c r="S957" s="93"/>
      <c r="T957" s="93"/>
      <c r="U957" s="93"/>
      <c r="V957" s="93"/>
      <c r="W957" s="93"/>
      <c r="X957" s="93"/>
      <c r="Y957" s="93"/>
      <c r="Z957" s="93"/>
      <c r="AA957" s="93"/>
    </row>
    <row r="958">
      <c r="A958" s="93"/>
      <c r="B958" s="93"/>
      <c r="C958" s="93"/>
      <c r="D958" s="93"/>
      <c r="E958" s="220"/>
      <c r="F958" s="93"/>
      <c r="G958" s="93"/>
      <c r="H958" s="93"/>
      <c r="I958" s="93"/>
      <c r="J958" s="93"/>
      <c r="K958" s="93"/>
      <c r="L958" s="93"/>
      <c r="M958" s="93"/>
      <c r="N958" s="93"/>
      <c r="O958" s="93"/>
      <c r="P958" s="93"/>
      <c r="Q958" s="93"/>
      <c r="R958" s="93"/>
      <c r="S958" s="93"/>
      <c r="T958" s="93"/>
      <c r="U958" s="93"/>
      <c r="V958" s="93"/>
      <c r="W958" s="93"/>
      <c r="X958" s="93"/>
      <c r="Y958" s="93"/>
      <c r="Z958" s="93"/>
      <c r="AA958" s="93"/>
    </row>
    <row r="959">
      <c r="A959" s="93"/>
      <c r="B959" s="93"/>
      <c r="C959" s="93"/>
      <c r="D959" s="93"/>
      <c r="E959" s="220"/>
      <c r="F959" s="93"/>
      <c r="G959" s="93"/>
      <c r="H959" s="93"/>
      <c r="I959" s="93"/>
      <c r="J959" s="93"/>
      <c r="K959" s="93"/>
      <c r="L959" s="93"/>
      <c r="M959" s="93"/>
      <c r="N959" s="93"/>
      <c r="O959" s="93"/>
      <c r="P959" s="93"/>
      <c r="Q959" s="93"/>
      <c r="R959" s="93"/>
      <c r="S959" s="93"/>
      <c r="T959" s="93"/>
      <c r="U959" s="93"/>
      <c r="V959" s="93"/>
      <c r="W959" s="93"/>
      <c r="X959" s="93"/>
      <c r="Y959" s="93"/>
      <c r="Z959" s="93"/>
      <c r="AA959" s="93"/>
    </row>
    <row r="960">
      <c r="A960" s="93"/>
      <c r="B960" s="93"/>
      <c r="C960" s="93"/>
      <c r="D960" s="93"/>
      <c r="E960" s="220"/>
      <c r="F960" s="93"/>
      <c r="G960" s="93"/>
      <c r="H960" s="93"/>
      <c r="I960" s="93"/>
      <c r="J960" s="93"/>
      <c r="K960" s="93"/>
      <c r="L960" s="93"/>
      <c r="M960" s="93"/>
      <c r="N960" s="93"/>
      <c r="O960" s="93"/>
      <c r="P960" s="93"/>
      <c r="Q960" s="93"/>
      <c r="R960" s="93"/>
      <c r="S960" s="93"/>
      <c r="T960" s="93"/>
      <c r="U960" s="93"/>
      <c r="V960" s="93"/>
      <c r="W960" s="93"/>
      <c r="X960" s="93"/>
      <c r="Y960" s="93"/>
      <c r="Z960" s="93"/>
      <c r="AA960" s="93"/>
    </row>
    <row r="961">
      <c r="A961" s="93"/>
      <c r="B961" s="93"/>
      <c r="C961" s="93"/>
      <c r="D961" s="93"/>
      <c r="E961" s="220"/>
      <c r="F961" s="93"/>
      <c r="G961" s="93"/>
      <c r="H961" s="93"/>
      <c r="I961" s="93"/>
      <c r="J961" s="93"/>
      <c r="K961" s="93"/>
      <c r="L961" s="93"/>
      <c r="M961" s="93"/>
      <c r="N961" s="93"/>
      <c r="O961" s="93"/>
      <c r="P961" s="93"/>
      <c r="Q961" s="93"/>
      <c r="R961" s="93"/>
      <c r="S961" s="93"/>
      <c r="T961" s="93"/>
      <c r="U961" s="93"/>
      <c r="V961" s="93"/>
      <c r="W961" s="93"/>
      <c r="X961" s="93"/>
      <c r="Y961" s="93"/>
      <c r="Z961" s="93"/>
      <c r="AA961" s="93"/>
    </row>
    <row r="962">
      <c r="A962" s="93"/>
      <c r="B962" s="93"/>
      <c r="C962" s="93"/>
      <c r="D962" s="93"/>
      <c r="E962" s="220"/>
      <c r="F962" s="93"/>
      <c r="G962" s="93"/>
      <c r="H962" s="93"/>
      <c r="I962" s="93"/>
      <c r="J962" s="93"/>
      <c r="K962" s="93"/>
      <c r="L962" s="93"/>
      <c r="M962" s="93"/>
      <c r="N962" s="93"/>
      <c r="O962" s="93"/>
      <c r="P962" s="93"/>
      <c r="Q962" s="93"/>
      <c r="R962" s="93"/>
      <c r="S962" s="93"/>
      <c r="T962" s="93"/>
      <c r="U962" s="93"/>
      <c r="V962" s="93"/>
      <c r="W962" s="93"/>
      <c r="X962" s="93"/>
      <c r="Y962" s="93"/>
      <c r="Z962" s="93"/>
      <c r="AA962" s="93"/>
    </row>
    <row r="963">
      <c r="A963" s="93"/>
      <c r="B963" s="93"/>
      <c r="C963" s="93"/>
      <c r="D963" s="93"/>
      <c r="E963" s="220"/>
      <c r="F963" s="93"/>
      <c r="G963" s="93"/>
      <c r="H963" s="93"/>
      <c r="I963" s="93"/>
      <c r="J963" s="93"/>
      <c r="K963" s="93"/>
      <c r="L963" s="93"/>
      <c r="M963" s="93"/>
      <c r="N963" s="93"/>
      <c r="O963" s="93"/>
      <c r="P963" s="93"/>
      <c r="Q963" s="93"/>
      <c r="R963" s="93"/>
      <c r="S963" s="93"/>
      <c r="T963" s="93"/>
      <c r="U963" s="93"/>
      <c r="V963" s="93"/>
      <c r="W963" s="93"/>
      <c r="X963" s="93"/>
      <c r="Y963" s="93"/>
      <c r="Z963" s="93"/>
      <c r="AA963" s="93"/>
    </row>
    <row r="964">
      <c r="A964" s="93"/>
      <c r="B964" s="93"/>
      <c r="C964" s="93"/>
      <c r="D964" s="93"/>
      <c r="E964" s="220"/>
      <c r="F964" s="93"/>
      <c r="G964" s="93"/>
      <c r="H964" s="93"/>
      <c r="I964" s="93"/>
      <c r="J964" s="93"/>
      <c r="K964" s="93"/>
      <c r="L964" s="93"/>
      <c r="M964" s="93"/>
      <c r="N964" s="93"/>
      <c r="O964" s="93"/>
      <c r="P964" s="93"/>
      <c r="Q964" s="93"/>
      <c r="R964" s="93"/>
      <c r="S964" s="93"/>
      <c r="T964" s="93"/>
      <c r="U964" s="93"/>
      <c r="V964" s="93"/>
      <c r="W964" s="93"/>
      <c r="X964" s="93"/>
      <c r="Y964" s="93"/>
      <c r="Z964" s="93"/>
      <c r="AA964" s="93"/>
    </row>
    <row r="965">
      <c r="A965" s="93"/>
      <c r="B965" s="93"/>
      <c r="C965" s="93"/>
      <c r="D965" s="93"/>
      <c r="E965" s="220"/>
      <c r="F965" s="93"/>
      <c r="G965" s="93"/>
      <c r="H965" s="93"/>
      <c r="I965" s="93"/>
      <c r="J965" s="93"/>
      <c r="K965" s="93"/>
      <c r="L965" s="93"/>
      <c r="M965" s="93"/>
      <c r="N965" s="93"/>
      <c r="O965" s="93"/>
      <c r="P965" s="93"/>
      <c r="Q965" s="93"/>
      <c r="R965" s="93"/>
      <c r="S965" s="93"/>
      <c r="T965" s="93"/>
      <c r="U965" s="93"/>
      <c r="V965" s="93"/>
      <c r="W965" s="93"/>
      <c r="X965" s="93"/>
      <c r="Y965" s="93"/>
      <c r="Z965" s="93"/>
      <c r="AA965" s="93"/>
    </row>
    <row r="966">
      <c r="A966" s="93"/>
      <c r="B966" s="93"/>
      <c r="C966" s="93"/>
      <c r="D966" s="93"/>
      <c r="E966" s="220"/>
      <c r="F966" s="93"/>
      <c r="G966" s="93"/>
      <c r="H966" s="93"/>
      <c r="I966" s="93"/>
      <c r="J966" s="93"/>
      <c r="K966" s="93"/>
      <c r="L966" s="93"/>
      <c r="M966" s="93"/>
      <c r="N966" s="93"/>
      <c r="O966" s="93"/>
      <c r="P966" s="93"/>
      <c r="Q966" s="93"/>
      <c r="R966" s="93"/>
      <c r="S966" s="93"/>
      <c r="T966" s="93"/>
      <c r="U966" s="93"/>
      <c r="V966" s="93"/>
      <c r="W966" s="93"/>
      <c r="X966" s="93"/>
      <c r="Y966" s="93"/>
      <c r="Z966" s="93"/>
      <c r="AA966" s="93"/>
    </row>
    <row r="967">
      <c r="A967" s="93"/>
      <c r="B967" s="93"/>
      <c r="C967" s="93"/>
      <c r="D967" s="93"/>
      <c r="E967" s="220"/>
      <c r="F967" s="93"/>
      <c r="G967" s="93"/>
      <c r="H967" s="93"/>
      <c r="I967" s="93"/>
      <c r="J967" s="93"/>
      <c r="K967" s="93"/>
      <c r="L967" s="93"/>
      <c r="M967" s="93"/>
      <c r="N967" s="93"/>
      <c r="O967" s="93"/>
      <c r="P967" s="93"/>
      <c r="Q967" s="93"/>
      <c r="R967" s="93"/>
      <c r="S967" s="93"/>
      <c r="T967" s="93"/>
      <c r="U967" s="93"/>
      <c r="V967" s="93"/>
      <c r="W967" s="93"/>
      <c r="X967" s="93"/>
      <c r="Y967" s="93"/>
      <c r="Z967" s="93"/>
      <c r="AA967" s="93"/>
    </row>
    <row r="968">
      <c r="A968" s="93"/>
      <c r="B968" s="93"/>
      <c r="C968" s="93"/>
      <c r="D968" s="93"/>
      <c r="E968" s="220"/>
      <c r="F968" s="93"/>
      <c r="G968" s="93"/>
      <c r="H968" s="93"/>
      <c r="I968" s="93"/>
      <c r="J968" s="93"/>
      <c r="K968" s="93"/>
      <c r="L968" s="93"/>
      <c r="M968" s="93"/>
      <c r="N968" s="93"/>
      <c r="O968" s="93"/>
      <c r="P968" s="93"/>
      <c r="Q968" s="93"/>
      <c r="R968" s="93"/>
      <c r="S968" s="93"/>
      <c r="T968" s="93"/>
      <c r="U968" s="93"/>
      <c r="V968" s="93"/>
      <c r="W968" s="93"/>
      <c r="X968" s="93"/>
      <c r="Y968" s="93"/>
      <c r="Z968" s="93"/>
      <c r="AA968" s="93"/>
    </row>
    <row r="969">
      <c r="A969" s="93"/>
      <c r="B969" s="93"/>
      <c r="C969" s="93"/>
      <c r="D969" s="93"/>
      <c r="E969" s="220"/>
      <c r="F969" s="93"/>
      <c r="G969" s="93"/>
      <c r="H969" s="93"/>
      <c r="I969" s="93"/>
      <c r="J969" s="93"/>
      <c r="K969" s="93"/>
      <c r="L969" s="93"/>
      <c r="M969" s="93"/>
      <c r="N969" s="93"/>
      <c r="O969" s="93"/>
      <c r="P969" s="93"/>
      <c r="Q969" s="93"/>
      <c r="R969" s="93"/>
      <c r="S969" s="93"/>
      <c r="T969" s="93"/>
      <c r="U969" s="93"/>
      <c r="V969" s="93"/>
      <c r="W969" s="93"/>
      <c r="X969" s="93"/>
      <c r="Y969" s="93"/>
      <c r="Z969" s="93"/>
      <c r="AA969" s="93"/>
    </row>
    <row r="970">
      <c r="A970" s="93"/>
      <c r="B970" s="93"/>
      <c r="C970" s="93"/>
      <c r="D970" s="93"/>
      <c r="E970" s="220"/>
      <c r="F970" s="93"/>
      <c r="G970" s="93"/>
      <c r="H970" s="93"/>
      <c r="I970" s="93"/>
      <c r="J970" s="93"/>
      <c r="K970" s="93"/>
      <c r="L970" s="93"/>
      <c r="M970" s="93"/>
      <c r="N970" s="93"/>
      <c r="O970" s="93"/>
      <c r="P970" s="93"/>
      <c r="Q970" s="93"/>
      <c r="R970" s="93"/>
      <c r="S970" s="93"/>
      <c r="T970" s="93"/>
      <c r="U970" s="93"/>
      <c r="V970" s="93"/>
      <c r="W970" s="93"/>
      <c r="X970" s="93"/>
      <c r="Y970" s="93"/>
      <c r="Z970" s="93"/>
      <c r="AA970" s="93"/>
    </row>
    <row r="971">
      <c r="A971" s="93"/>
      <c r="B971" s="93"/>
      <c r="C971" s="93"/>
      <c r="D971" s="93"/>
      <c r="E971" s="220"/>
      <c r="F971" s="93"/>
      <c r="G971" s="93"/>
      <c r="H971" s="93"/>
      <c r="I971" s="93"/>
      <c r="J971" s="93"/>
      <c r="K971" s="93"/>
      <c r="L971" s="93"/>
      <c r="M971" s="93"/>
      <c r="N971" s="93"/>
      <c r="O971" s="93"/>
      <c r="P971" s="93"/>
      <c r="Q971" s="93"/>
      <c r="R971" s="93"/>
      <c r="S971" s="93"/>
      <c r="T971" s="93"/>
      <c r="U971" s="93"/>
      <c r="V971" s="93"/>
      <c r="W971" s="93"/>
      <c r="X971" s="93"/>
      <c r="Y971" s="93"/>
      <c r="Z971" s="93"/>
      <c r="AA971" s="93"/>
    </row>
    <row r="972">
      <c r="A972" s="93"/>
      <c r="B972" s="93"/>
      <c r="C972" s="93"/>
      <c r="D972" s="93"/>
      <c r="E972" s="220"/>
      <c r="F972" s="93"/>
      <c r="G972" s="93"/>
      <c r="H972" s="93"/>
      <c r="I972" s="93"/>
      <c r="J972" s="93"/>
      <c r="K972" s="93"/>
      <c r="L972" s="93"/>
      <c r="M972" s="93"/>
      <c r="N972" s="93"/>
      <c r="O972" s="93"/>
      <c r="P972" s="93"/>
      <c r="Q972" s="93"/>
      <c r="R972" s="93"/>
      <c r="S972" s="93"/>
      <c r="T972" s="93"/>
      <c r="U972" s="93"/>
      <c r="V972" s="93"/>
      <c r="W972" s="93"/>
      <c r="X972" s="93"/>
      <c r="Y972" s="93"/>
      <c r="Z972" s="93"/>
      <c r="AA972" s="93"/>
    </row>
    <row r="973">
      <c r="A973" s="93"/>
      <c r="B973" s="93"/>
      <c r="C973" s="93"/>
      <c r="D973" s="93"/>
      <c r="E973" s="220"/>
      <c r="F973" s="93"/>
      <c r="G973" s="93"/>
      <c r="H973" s="93"/>
      <c r="I973" s="93"/>
      <c r="J973" s="93"/>
      <c r="K973" s="93"/>
      <c r="L973" s="93"/>
      <c r="M973" s="93"/>
      <c r="N973" s="93"/>
      <c r="O973" s="93"/>
      <c r="P973" s="93"/>
      <c r="Q973" s="93"/>
      <c r="R973" s="93"/>
      <c r="S973" s="93"/>
      <c r="T973" s="93"/>
      <c r="U973" s="93"/>
      <c r="V973" s="93"/>
      <c r="W973" s="93"/>
      <c r="X973" s="93"/>
      <c r="Y973" s="93"/>
      <c r="Z973" s="93"/>
      <c r="AA973" s="93"/>
    </row>
    <row r="974">
      <c r="A974" s="93"/>
      <c r="B974" s="93"/>
      <c r="C974" s="93"/>
      <c r="D974" s="93"/>
      <c r="E974" s="220"/>
      <c r="F974" s="93"/>
      <c r="G974" s="93"/>
      <c r="H974" s="93"/>
      <c r="I974" s="93"/>
      <c r="J974" s="93"/>
      <c r="K974" s="93"/>
      <c r="L974" s="93"/>
      <c r="M974" s="93"/>
      <c r="N974" s="93"/>
      <c r="O974" s="93"/>
      <c r="P974" s="93"/>
      <c r="Q974" s="93"/>
      <c r="R974" s="93"/>
      <c r="S974" s="93"/>
      <c r="T974" s="93"/>
      <c r="U974" s="93"/>
      <c r="V974" s="93"/>
      <c r="W974" s="93"/>
      <c r="X974" s="93"/>
      <c r="Y974" s="93"/>
      <c r="Z974" s="93"/>
      <c r="AA974" s="93"/>
    </row>
    <row r="975">
      <c r="A975" s="93"/>
      <c r="B975" s="93"/>
      <c r="C975" s="93"/>
      <c r="D975" s="93"/>
      <c r="E975" s="220"/>
      <c r="F975" s="93"/>
      <c r="G975" s="93"/>
      <c r="H975" s="93"/>
      <c r="I975" s="93"/>
      <c r="J975" s="93"/>
      <c r="K975" s="93"/>
      <c r="L975" s="93"/>
      <c r="M975" s="93"/>
      <c r="N975" s="93"/>
      <c r="O975" s="93"/>
      <c r="P975" s="93"/>
      <c r="Q975" s="93"/>
      <c r="R975" s="93"/>
      <c r="S975" s="93"/>
      <c r="T975" s="93"/>
      <c r="U975" s="93"/>
      <c r="V975" s="93"/>
      <c r="W975" s="93"/>
      <c r="X975" s="93"/>
      <c r="Y975" s="93"/>
      <c r="Z975" s="93"/>
      <c r="AA975" s="93"/>
    </row>
    <row r="976">
      <c r="A976" s="93"/>
      <c r="B976" s="93"/>
      <c r="C976" s="93"/>
      <c r="D976" s="93"/>
      <c r="E976" s="220"/>
      <c r="F976" s="93"/>
      <c r="G976" s="93"/>
      <c r="H976" s="93"/>
      <c r="I976" s="93"/>
      <c r="J976" s="93"/>
      <c r="K976" s="93"/>
      <c r="L976" s="93"/>
      <c r="M976" s="93"/>
      <c r="N976" s="93"/>
      <c r="O976" s="93"/>
      <c r="P976" s="93"/>
      <c r="Q976" s="93"/>
      <c r="R976" s="93"/>
      <c r="S976" s="93"/>
      <c r="T976" s="93"/>
      <c r="U976" s="93"/>
      <c r="V976" s="93"/>
      <c r="W976" s="93"/>
      <c r="X976" s="93"/>
      <c r="Y976" s="93"/>
      <c r="Z976" s="93"/>
      <c r="AA976" s="93"/>
    </row>
    <row r="977">
      <c r="A977" s="93"/>
      <c r="B977" s="93"/>
      <c r="C977" s="93"/>
      <c r="D977" s="93"/>
      <c r="E977" s="220"/>
      <c r="F977" s="93"/>
      <c r="G977" s="93"/>
      <c r="H977" s="93"/>
      <c r="I977" s="93"/>
      <c r="J977" s="93"/>
      <c r="K977" s="93"/>
      <c r="L977" s="93"/>
      <c r="M977" s="93"/>
      <c r="N977" s="93"/>
      <c r="O977" s="93"/>
      <c r="P977" s="93"/>
      <c r="Q977" s="93"/>
      <c r="R977" s="93"/>
      <c r="S977" s="93"/>
      <c r="T977" s="93"/>
      <c r="U977" s="93"/>
      <c r="V977" s="93"/>
      <c r="W977" s="93"/>
      <c r="X977" s="93"/>
      <c r="Y977" s="93"/>
      <c r="Z977" s="93"/>
      <c r="AA977" s="93"/>
    </row>
    <row r="978">
      <c r="A978" s="93"/>
      <c r="B978" s="93"/>
      <c r="C978" s="93"/>
      <c r="D978" s="93"/>
      <c r="E978" s="220"/>
      <c r="F978" s="93"/>
      <c r="G978" s="93"/>
      <c r="H978" s="93"/>
      <c r="I978" s="93"/>
      <c r="J978" s="93"/>
      <c r="K978" s="93"/>
      <c r="L978" s="93"/>
      <c r="M978" s="93"/>
      <c r="N978" s="93"/>
      <c r="O978" s="93"/>
      <c r="P978" s="93"/>
      <c r="Q978" s="93"/>
      <c r="R978" s="93"/>
      <c r="S978" s="93"/>
      <c r="T978" s="93"/>
      <c r="U978" s="93"/>
      <c r="V978" s="93"/>
      <c r="W978" s="93"/>
      <c r="X978" s="93"/>
      <c r="Y978" s="93"/>
      <c r="Z978" s="93"/>
      <c r="AA978" s="93"/>
    </row>
    <row r="979">
      <c r="A979" s="93"/>
      <c r="B979" s="93"/>
      <c r="C979" s="93"/>
      <c r="D979" s="93"/>
      <c r="E979" s="220"/>
      <c r="F979" s="93"/>
      <c r="G979" s="93"/>
      <c r="H979" s="93"/>
      <c r="I979" s="93"/>
      <c r="J979" s="93"/>
      <c r="K979" s="93"/>
      <c r="L979" s="93"/>
      <c r="M979" s="93"/>
      <c r="N979" s="93"/>
      <c r="O979" s="93"/>
      <c r="P979" s="93"/>
      <c r="Q979" s="93"/>
      <c r="R979" s="93"/>
      <c r="S979" s="93"/>
      <c r="T979" s="93"/>
      <c r="U979" s="93"/>
      <c r="V979" s="93"/>
      <c r="W979" s="93"/>
      <c r="X979" s="93"/>
      <c r="Y979" s="93"/>
      <c r="Z979" s="93"/>
      <c r="AA979" s="93"/>
    </row>
    <row r="980">
      <c r="A980" s="93"/>
      <c r="B980" s="93"/>
      <c r="C980" s="93"/>
      <c r="D980" s="93"/>
      <c r="E980" s="220"/>
      <c r="F980" s="93"/>
      <c r="G980" s="93"/>
      <c r="H980" s="93"/>
      <c r="I980" s="93"/>
      <c r="J980" s="93"/>
      <c r="K980" s="93"/>
      <c r="L980" s="93"/>
      <c r="M980" s="93"/>
      <c r="N980" s="93"/>
      <c r="O980" s="93"/>
      <c r="P980" s="93"/>
      <c r="Q980" s="93"/>
      <c r="R980" s="93"/>
      <c r="S980" s="93"/>
      <c r="T980" s="93"/>
      <c r="U980" s="93"/>
      <c r="V980" s="93"/>
      <c r="W980" s="93"/>
      <c r="X980" s="93"/>
      <c r="Y980" s="93"/>
      <c r="Z980" s="93"/>
      <c r="AA980" s="93"/>
    </row>
    <row r="981">
      <c r="A981" s="93"/>
      <c r="B981" s="93"/>
      <c r="C981" s="93"/>
      <c r="D981" s="93"/>
      <c r="E981" s="220"/>
      <c r="F981" s="93"/>
      <c r="G981" s="93"/>
      <c r="H981" s="93"/>
      <c r="I981" s="93"/>
      <c r="J981" s="93"/>
      <c r="K981" s="93"/>
      <c r="L981" s="93"/>
      <c r="M981" s="93"/>
      <c r="N981" s="93"/>
      <c r="O981" s="93"/>
      <c r="P981" s="93"/>
      <c r="Q981" s="93"/>
      <c r="R981" s="93"/>
      <c r="S981" s="93"/>
      <c r="T981" s="93"/>
      <c r="U981" s="93"/>
      <c r="V981" s="93"/>
      <c r="W981" s="93"/>
      <c r="X981" s="93"/>
      <c r="Y981" s="93"/>
      <c r="Z981" s="93"/>
      <c r="AA981" s="93"/>
    </row>
    <row r="982">
      <c r="A982" s="93"/>
      <c r="B982" s="93"/>
      <c r="C982" s="93"/>
      <c r="D982" s="93"/>
      <c r="E982" s="220"/>
      <c r="F982" s="93"/>
      <c r="G982" s="93"/>
      <c r="H982" s="93"/>
      <c r="I982" s="93"/>
      <c r="J982" s="93"/>
      <c r="K982" s="93"/>
      <c r="L982" s="93"/>
      <c r="M982" s="93"/>
      <c r="N982" s="93"/>
      <c r="O982" s="93"/>
      <c r="P982" s="93"/>
      <c r="Q982" s="93"/>
      <c r="R982" s="93"/>
      <c r="S982" s="93"/>
      <c r="T982" s="93"/>
      <c r="U982" s="93"/>
      <c r="V982" s="93"/>
      <c r="W982" s="93"/>
      <c r="X982" s="93"/>
      <c r="Y982" s="93"/>
      <c r="Z982" s="93"/>
      <c r="AA982" s="93"/>
    </row>
    <row r="983">
      <c r="A983" s="93"/>
      <c r="B983" s="93"/>
      <c r="C983" s="93"/>
      <c r="D983" s="93"/>
      <c r="E983" s="220"/>
      <c r="F983" s="93"/>
      <c r="G983" s="93"/>
      <c r="H983" s="93"/>
      <c r="I983" s="93"/>
      <c r="J983" s="93"/>
      <c r="K983" s="93"/>
      <c r="L983" s="93"/>
      <c r="M983" s="93"/>
      <c r="N983" s="93"/>
      <c r="O983" s="93"/>
      <c r="P983" s="93"/>
      <c r="Q983" s="93"/>
      <c r="R983" s="93"/>
      <c r="S983" s="93"/>
      <c r="T983" s="93"/>
      <c r="U983" s="93"/>
      <c r="V983" s="93"/>
      <c r="W983" s="93"/>
      <c r="X983" s="93"/>
      <c r="Y983" s="93"/>
      <c r="Z983" s="93"/>
      <c r="AA983" s="93"/>
    </row>
    <row r="984">
      <c r="A984" s="93"/>
      <c r="B984" s="93"/>
      <c r="C984" s="93"/>
      <c r="D984" s="93"/>
      <c r="E984" s="220"/>
      <c r="F984" s="93"/>
      <c r="G984" s="93"/>
      <c r="H984" s="93"/>
      <c r="I984" s="93"/>
      <c r="J984" s="93"/>
      <c r="K984" s="93"/>
      <c r="L984" s="93"/>
      <c r="M984" s="93"/>
      <c r="N984" s="93"/>
      <c r="O984" s="93"/>
      <c r="P984" s="93"/>
      <c r="Q984" s="93"/>
      <c r="R984" s="93"/>
      <c r="S984" s="93"/>
      <c r="T984" s="93"/>
      <c r="U984" s="93"/>
      <c r="V984" s="93"/>
      <c r="W984" s="93"/>
      <c r="X984" s="93"/>
      <c r="Y984" s="93"/>
      <c r="Z984" s="93"/>
      <c r="AA984" s="93"/>
    </row>
    <row r="985">
      <c r="A985" s="93"/>
      <c r="B985" s="93"/>
      <c r="C985" s="93"/>
      <c r="D985" s="93"/>
      <c r="E985" s="220"/>
      <c r="F985" s="93"/>
      <c r="G985" s="93"/>
      <c r="H985" s="93"/>
      <c r="I985" s="93"/>
      <c r="J985" s="93"/>
      <c r="K985" s="93"/>
      <c r="L985" s="93"/>
      <c r="M985" s="93"/>
      <c r="N985" s="93"/>
      <c r="O985" s="93"/>
      <c r="P985" s="93"/>
      <c r="Q985" s="93"/>
      <c r="R985" s="93"/>
      <c r="S985" s="93"/>
      <c r="T985" s="93"/>
      <c r="U985" s="93"/>
      <c r="V985" s="93"/>
      <c r="W985" s="93"/>
      <c r="X985" s="93"/>
      <c r="Y985" s="93"/>
      <c r="Z985" s="93"/>
      <c r="AA985" s="93"/>
    </row>
    <row r="986">
      <c r="A986" s="93"/>
      <c r="B986" s="93"/>
      <c r="C986" s="93"/>
      <c r="D986" s="93"/>
      <c r="E986" s="220"/>
      <c r="F986" s="93"/>
      <c r="G986" s="93"/>
      <c r="H986" s="93"/>
      <c r="I986" s="93"/>
      <c r="J986" s="93"/>
      <c r="K986" s="93"/>
      <c r="L986" s="93"/>
      <c r="M986" s="93"/>
      <c r="N986" s="93"/>
      <c r="O986" s="93"/>
      <c r="P986" s="93"/>
      <c r="Q986" s="93"/>
      <c r="R986" s="93"/>
      <c r="S986" s="93"/>
      <c r="T986" s="93"/>
      <c r="U986" s="93"/>
      <c r="V986" s="93"/>
      <c r="W986" s="93"/>
      <c r="X986" s="93"/>
      <c r="Y986" s="93"/>
      <c r="Z986" s="93"/>
      <c r="AA986" s="93"/>
    </row>
    <row r="987">
      <c r="A987" s="93"/>
      <c r="B987" s="93"/>
      <c r="C987" s="93"/>
      <c r="D987" s="93"/>
      <c r="E987" s="220"/>
      <c r="F987" s="93"/>
      <c r="G987" s="93"/>
      <c r="H987" s="93"/>
      <c r="I987" s="93"/>
      <c r="J987" s="93"/>
      <c r="K987" s="93"/>
      <c r="L987" s="93"/>
      <c r="M987" s="93"/>
      <c r="N987" s="93"/>
      <c r="O987" s="93"/>
      <c r="P987" s="93"/>
      <c r="Q987" s="93"/>
      <c r="R987" s="93"/>
      <c r="S987" s="93"/>
      <c r="T987" s="93"/>
      <c r="U987" s="93"/>
      <c r="V987" s="93"/>
      <c r="W987" s="93"/>
      <c r="X987" s="93"/>
      <c r="Y987" s="93"/>
      <c r="Z987" s="93"/>
      <c r="AA987" s="93"/>
    </row>
    <row r="988">
      <c r="A988" s="93"/>
      <c r="B988" s="93"/>
      <c r="C988" s="93"/>
      <c r="D988" s="93"/>
      <c r="E988" s="220"/>
      <c r="F988" s="93"/>
      <c r="G988" s="93"/>
      <c r="H988" s="93"/>
      <c r="I988" s="93"/>
      <c r="J988" s="93"/>
      <c r="K988" s="93"/>
      <c r="L988" s="93"/>
      <c r="M988" s="93"/>
      <c r="N988" s="93"/>
      <c r="O988" s="93"/>
      <c r="P988" s="93"/>
      <c r="Q988" s="93"/>
      <c r="R988" s="93"/>
      <c r="S988" s="93"/>
      <c r="T988" s="93"/>
      <c r="U988" s="93"/>
      <c r="V988" s="93"/>
      <c r="W988" s="93"/>
      <c r="X988" s="93"/>
      <c r="Y988" s="93"/>
      <c r="Z988" s="93"/>
      <c r="AA988" s="93"/>
    </row>
    <row r="989">
      <c r="A989" s="93"/>
      <c r="B989" s="93"/>
      <c r="C989" s="93"/>
      <c r="D989" s="93"/>
      <c r="E989" s="220"/>
      <c r="F989" s="93"/>
      <c r="G989" s="93"/>
      <c r="H989" s="93"/>
      <c r="I989" s="93"/>
      <c r="J989" s="93"/>
      <c r="K989" s="93"/>
      <c r="L989" s="93"/>
      <c r="M989" s="93"/>
      <c r="N989" s="93"/>
      <c r="O989" s="93"/>
      <c r="P989" s="93"/>
      <c r="Q989" s="93"/>
      <c r="R989" s="93"/>
      <c r="S989" s="93"/>
      <c r="T989" s="93"/>
      <c r="U989" s="93"/>
      <c r="V989" s="93"/>
      <c r="W989" s="93"/>
      <c r="X989" s="93"/>
      <c r="Y989" s="93"/>
      <c r="Z989" s="93"/>
      <c r="AA989" s="93"/>
    </row>
    <row r="990">
      <c r="A990" s="93"/>
      <c r="B990" s="93"/>
      <c r="C990" s="93"/>
      <c r="D990" s="93"/>
      <c r="E990" s="220"/>
      <c r="F990" s="93"/>
      <c r="G990" s="93"/>
      <c r="H990" s="93"/>
      <c r="I990" s="93"/>
      <c r="J990" s="93"/>
      <c r="K990" s="93"/>
      <c r="L990" s="93"/>
      <c r="M990" s="93"/>
      <c r="N990" s="93"/>
      <c r="O990" s="93"/>
      <c r="P990" s="93"/>
      <c r="Q990" s="93"/>
      <c r="R990" s="93"/>
      <c r="S990" s="93"/>
      <c r="T990" s="93"/>
      <c r="U990" s="93"/>
      <c r="V990" s="93"/>
      <c r="W990" s="93"/>
      <c r="X990" s="93"/>
      <c r="Y990" s="93"/>
      <c r="Z990" s="93"/>
      <c r="AA990" s="93"/>
    </row>
    <row r="991">
      <c r="A991" s="93"/>
      <c r="B991" s="93"/>
      <c r="C991" s="93"/>
      <c r="D991" s="93"/>
      <c r="E991" s="220"/>
      <c r="F991" s="93"/>
      <c r="G991" s="93"/>
      <c r="H991" s="93"/>
      <c r="I991" s="93"/>
      <c r="J991" s="93"/>
      <c r="K991" s="93"/>
      <c r="L991" s="93"/>
      <c r="M991" s="93"/>
      <c r="N991" s="93"/>
      <c r="O991" s="93"/>
      <c r="P991" s="93"/>
      <c r="Q991" s="93"/>
      <c r="R991" s="93"/>
      <c r="S991" s="93"/>
      <c r="T991" s="93"/>
      <c r="U991" s="93"/>
      <c r="V991" s="93"/>
      <c r="W991" s="93"/>
      <c r="X991" s="93"/>
      <c r="Y991" s="93"/>
      <c r="Z991" s="93"/>
      <c r="AA991" s="93"/>
    </row>
    <row r="992">
      <c r="A992" s="93"/>
      <c r="B992" s="93"/>
      <c r="C992" s="93"/>
      <c r="D992" s="93"/>
      <c r="E992" s="220"/>
      <c r="F992" s="93"/>
      <c r="G992" s="93"/>
      <c r="H992" s="93"/>
      <c r="I992" s="93"/>
      <c r="J992" s="93"/>
      <c r="K992" s="93"/>
      <c r="L992" s="93"/>
      <c r="M992" s="93"/>
      <c r="N992" s="93"/>
      <c r="O992" s="93"/>
      <c r="P992" s="93"/>
      <c r="Q992" s="93"/>
      <c r="R992" s="93"/>
      <c r="S992" s="93"/>
      <c r="T992" s="93"/>
      <c r="U992" s="93"/>
      <c r="V992" s="93"/>
      <c r="W992" s="93"/>
      <c r="X992" s="93"/>
      <c r="Y992" s="93"/>
      <c r="Z992" s="93"/>
      <c r="AA992" s="93"/>
    </row>
    <row r="993">
      <c r="A993" s="93"/>
      <c r="B993" s="93"/>
      <c r="C993" s="93"/>
      <c r="D993" s="93"/>
      <c r="E993" s="220"/>
      <c r="F993" s="93"/>
      <c r="G993" s="93"/>
      <c r="H993" s="93"/>
      <c r="I993" s="93"/>
      <c r="J993" s="93"/>
      <c r="K993" s="93"/>
      <c r="L993" s="93"/>
      <c r="M993" s="93"/>
      <c r="N993" s="93"/>
      <c r="O993" s="93"/>
      <c r="P993" s="93"/>
      <c r="Q993" s="93"/>
      <c r="R993" s="93"/>
      <c r="S993" s="93"/>
      <c r="T993" s="93"/>
      <c r="U993" s="93"/>
      <c r="V993" s="93"/>
      <c r="W993" s="93"/>
      <c r="X993" s="93"/>
      <c r="Y993" s="93"/>
      <c r="Z993" s="93"/>
      <c r="AA993" s="93"/>
    </row>
    <row r="994">
      <c r="A994" s="93"/>
      <c r="B994" s="93"/>
      <c r="C994" s="93"/>
      <c r="D994" s="93"/>
      <c r="E994" s="220"/>
      <c r="F994" s="93"/>
      <c r="G994" s="93"/>
      <c r="H994" s="93"/>
      <c r="I994" s="93"/>
      <c r="J994" s="93"/>
      <c r="K994" s="93"/>
      <c r="L994" s="93"/>
      <c r="M994" s="93"/>
      <c r="N994" s="93"/>
      <c r="O994" s="93"/>
      <c r="P994" s="93"/>
      <c r="Q994" s="93"/>
      <c r="R994" s="93"/>
      <c r="S994" s="93"/>
      <c r="T994" s="93"/>
      <c r="U994" s="93"/>
      <c r="V994" s="93"/>
      <c r="W994" s="93"/>
      <c r="X994" s="93"/>
      <c r="Y994" s="93"/>
      <c r="Z994" s="93"/>
      <c r="AA994" s="93"/>
    </row>
    <row r="995">
      <c r="A995" s="93"/>
      <c r="B995" s="93"/>
      <c r="C995" s="93"/>
      <c r="D995" s="93"/>
      <c r="E995" s="220"/>
      <c r="F995" s="93"/>
      <c r="G995" s="93"/>
      <c r="H995" s="93"/>
      <c r="I995" s="93"/>
      <c r="J995" s="93"/>
      <c r="K995" s="93"/>
      <c r="L995" s="93"/>
      <c r="M995" s="93"/>
      <c r="N995" s="93"/>
      <c r="O995" s="93"/>
      <c r="P995" s="93"/>
      <c r="Q995" s="93"/>
      <c r="R995" s="93"/>
      <c r="S995" s="93"/>
      <c r="T995" s="93"/>
      <c r="U995" s="93"/>
      <c r="V995" s="93"/>
      <c r="W995" s="93"/>
      <c r="X995" s="93"/>
      <c r="Y995" s="93"/>
      <c r="Z995" s="93"/>
      <c r="AA995" s="93"/>
    </row>
    <row r="996">
      <c r="A996" s="93"/>
      <c r="B996" s="93"/>
      <c r="C996" s="93"/>
      <c r="D996" s="93"/>
      <c r="E996" s="220"/>
      <c r="F996" s="93"/>
      <c r="G996" s="93"/>
      <c r="H996" s="93"/>
      <c r="I996" s="93"/>
      <c r="J996" s="93"/>
      <c r="K996" s="93"/>
      <c r="L996" s="93"/>
      <c r="M996" s="93"/>
      <c r="N996" s="93"/>
      <c r="O996" s="93"/>
      <c r="P996" s="93"/>
      <c r="Q996" s="93"/>
      <c r="R996" s="93"/>
      <c r="S996" s="93"/>
      <c r="T996" s="93"/>
      <c r="U996" s="93"/>
      <c r="V996" s="93"/>
      <c r="W996" s="93"/>
      <c r="X996" s="93"/>
      <c r="Y996" s="93"/>
      <c r="Z996" s="93"/>
      <c r="AA996" s="93"/>
    </row>
    <row r="997">
      <c r="A997" s="93"/>
      <c r="B997" s="93"/>
      <c r="C997" s="93"/>
      <c r="D997" s="93"/>
      <c r="E997" s="220"/>
      <c r="F997" s="93"/>
      <c r="G997" s="93"/>
      <c r="H997" s="93"/>
      <c r="I997" s="93"/>
      <c r="J997" s="93"/>
      <c r="K997" s="93"/>
      <c r="L997" s="93"/>
      <c r="M997" s="93"/>
      <c r="N997" s="93"/>
      <c r="O997" s="93"/>
      <c r="P997" s="93"/>
      <c r="Q997" s="93"/>
      <c r="R997" s="93"/>
      <c r="S997" s="93"/>
      <c r="T997" s="93"/>
      <c r="U997" s="93"/>
      <c r="V997" s="93"/>
      <c r="W997" s="93"/>
      <c r="X997" s="93"/>
      <c r="Y997" s="93"/>
      <c r="Z997" s="93"/>
      <c r="AA997" s="93"/>
    </row>
    <row r="998">
      <c r="B998" s="93"/>
      <c r="C998" s="93"/>
      <c r="D998" s="93"/>
      <c r="E998" s="220"/>
      <c r="F998" s="93"/>
      <c r="G998" s="93"/>
      <c r="H998" s="93"/>
      <c r="I998" s="93"/>
      <c r="J998" s="93"/>
      <c r="K998" s="93"/>
      <c r="L998" s="93"/>
      <c r="M998" s="93"/>
      <c r="N998" s="93"/>
      <c r="O998" s="93"/>
      <c r="P998" s="93"/>
      <c r="Q998" s="93"/>
      <c r="R998" s="93"/>
      <c r="S998" s="93"/>
      <c r="T998" s="93"/>
      <c r="U998" s="93"/>
      <c r="V998" s="93"/>
      <c r="W998" s="93"/>
      <c r="X998" s="93"/>
      <c r="Y998" s="93"/>
      <c r="Z998" s="93"/>
      <c r="AA998" s="93"/>
    </row>
  </sheetData>
  <customSheetViews>
    <customSheetView guid="{6E349633-9C78-446E-82A4-FF23451D7263}" filter="1" showAutoFilter="1">
      <autoFilter ref="$A$2:$F$19">
        <filterColumn colId="3">
          <filters>
            <filter val="Code review rework 1"/>
            <filter val="Closed"/>
            <filter val="Analysis"/>
            <filter val="Code Review"/>
            <filter val="WIP"/>
          </filters>
        </filterColumn>
      </autoFilter>
    </customSheetView>
  </customSheetViews>
  <mergeCells count="1">
    <mergeCell ref="C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0">
        <v>-754.0</v>
      </c>
      <c r="B1" s="201" t="s">
        <v>0</v>
      </c>
      <c r="C1" s="201" t="s">
        <v>1</v>
      </c>
      <c r="D1" s="201" t="s">
        <v>4259</v>
      </c>
      <c r="E1" s="201" t="s">
        <v>4287</v>
      </c>
      <c r="F1" s="201" t="s">
        <v>43</v>
      </c>
      <c r="G1" s="201" t="s">
        <v>3715</v>
      </c>
      <c r="H1" s="201" t="s">
        <v>3716</v>
      </c>
      <c r="I1" s="201" t="s">
        <v>3717</v>
      </c>
      <c r="J1" s="201" t="s">
        <v>3718</v>
      </c>
      <c r="K1" s="201" t="s">
        <v>3719</v>
      </c>
      <c r="L1" s="201" t="s">
        <v>4288</v>
      </c>
      <c r="M1" s="203" t="s">
        <v>3720</v>
      </c>
    </row>
    <row r="2">
      <c r="A2" s="208">
        <v>466.0</v>
      </c>
      <c r="B2" s="103" t="s">
        <v>2817</v>
      </c>
      <c r="C2" s="103" t="s">
        <v>18</v>
      </c>
      <c r="D2" s="103" t="s">
        <v>2579</v>
      </c>
      <c r="E2" s="103" t="s">
        <v>2579</v>
      </c>
      <c r="F2" s="103" t="s">
        <v>1478</v>
      </c>
      <c r="G2" s="205"/>
      <c r="H2" s="206">
        <v>44977.0</v>
      </c>
      <c r="I2" s="205"/>
      <c r="J2" s="205"/>
      <c r="K2" s="205"/>
      <c r="L2" s="103" t="s">
        <v>4289</v>
      </c>
      <c r="M2" s="207"/>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0">
        <v>-754.0</v>
      </c>
      <c r="B1" s="201" t="s">
        <v>0</v>
      </c>
      <c r="C1" s="201" t="s">
        <v>1</v>
      </c>
      <c r="D1" s="201" t="s">
        <v>4259</v>
      </c>
      <c r="E1" s="201" t="s">
        <v>4287</v>
      </c>
      <c r="F1" s="201" t="s">
        <v>43</v>
      </c>
      <c r="G1" s="201" t="s">
        <v>3715</v>
      </c>
      <c r="H1" s="201" t="s">
        <v>3716</v>
      </c>
      <c r="I1" s="201" t="s">
        <v>3717</v>
      </c>
      <c r="J1" s="201" t="s">
        <v>3718</v>
      </c>
      <c r="K1" s="201" t="s">
        <v>3719</v>
      </c>
      <c r="L1" s="201" t="s">
        <v>4288</v>
      </c>
      <c r="M1" s="203" t="s">
        <v>3720</v>
      </c>
    </row>
    <row r="2">
      <c r="A2" s="208">
        <v>452.0</v>
      </c>
      <c r="B2" s="103" t="s">
        <v>2747</v>
      </c>
      <c r="C2" s="103" t="s">
        <v>18</v>
      </c>
      <c r="D2" s="103" t="s">
        <v>2579</v>
      </c>
      <c r="E2" s="103" t="s">
        <v>2579</v>
      </c>
      <c r="F2" s="103" t="s">
        <v>1478</v>
      </c>
      <c r="G2" s="205"/>
      <c r="H2" s="206">
        <v>44966.0</v>
      </c>
      <c r="I2" s="205"/>
      <c r="J2" s="205"/>
      <c r="K2" s="205"/>
      <c r="L2" s="103" t="s">
        <v>4290</v>
      </c>
      <c r="M2" s="207"/>
    </row>
    <row r="3">
      <c r="A3" s="208">
        <v>466.0</v>
      </c>
      <c r="B3" s="103" t="s">
        <v>2817</v>
      </c>
      <c r="C3" s="103" t="s">
        <v>18</v>
      </c>
      <c r="D3" s="103" t="s">
        <v>2579</v>
      </c>
      <c r="E3" s="103" t="s">
        <v>2579</v>
      </c>
      <c r="F3" s="103" t="s">
        <v>1478</v>
      </c>
      <c r="G3" s="205"/>
      <c r="H3" s="206">
        <v>44977.0</v>
      </c>
      <c r="I3" s="205"/>
      <c r="J3" s="205"/>
      <c r="K3" s="205"/>
      <c r="L3" s="103" t="s">
        <v>4289</v>
      </c>
      <c r="M3" s="207"/>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13"/>
  </cols>
  <sheetData>
    <row r="1">
      <c r="A1" s="240" t="s">
        <v>4291</v>
      </c>
      <c r="B1" s="241" t="s">
        <v>0</v>
      </c>
      <c r="C1" s="241" t="s">
        <v>4259</v>
      </c>
      <c r="D1" s="241" t="s">
        <v>4</v>
      </c>
      <c r="E1" s="241" t="s">
        <v>4292</v>
      </c>
      <c r="F1" s="241" t="s">
        <v>3720</v>
      </c>
      <c r="G1" s="241" t="s">
        <v>4293</v>
      </c>
      <c r="H1" s="241" t="s">
        <v>4294</v>
      </c>
      <c r="I1" s="241" t="s">
        <v>1478</v>
      </c>
      <c r="J1" s="242" t="s">
        <v>4295</v>
      </c>
    </row>
  </sheetData>
  <hyperlinks>
    <hyperlink r:id="rId1" ref="A1"/>
  </hyperlinks>
  <drawing r:id="rId2"/>
</worksheet>
</file>